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RaheelOsman\Box\WaterloggingNG\_validation and documentation\USA_WL_sim\"/>
    </mc:Choice>
  </mc:AlternateContent>
  <xr:revisionPtr revIDLastSave="0" documentId="13_ncr:1_{E7C816F0-1AE5-4454-9C18-7EA4B15FB49F}" xr6:coauthVersionLast="47" xr6:coauthVersionMax="47" xr10:uidLastSave="{00000000-0000-0000-0000-000000000000}"/>
  <bookViews>
    <workbookView xWindow="-28920" yWindow="-120" windowWidth="29040" windowHeight="15720" activeTab="4" xr2:uid="{00000000-000D-0000-FFFF-FFFF00000000}"/>
  </bookViews>
  <sheets>
    <sheet name="2020" sheetId="2" r:id="rId1"/>
    <sheet name="2017" sheetId="3" r:id="rId2"/>
    <sheet name="2019" sheetId="5" r:id="rId3"/>
    <sheet name="2021" sheetId="6" r:id="rId4"/>
    <sheet name="obsdata" sheetId="4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4" l="1"/>
  <c r="G15" i="5"/>
  <c r="G18" i="5"/>
  <c r="G29" i="5"/>
  <c r="G30" i="5"/>
  <c r="G31" i="5"/>
  <c r="G32" i="5"/>
  <c r="G33" i="5"/>
  <c r="G34" i="5"/>
  <c r="G35" i="5"/>
  <c r="G36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41" i="5"/>
  <c r="F15" i="5"/>
  <c r="F16" i="5"/>
  <c r="G16" i="5" s="1"/>
  <c r="F17" i="5"/>
  <c r="G17" i="5" s="1"/>
  <c r="F18" i="5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F30" i="5"/>
  <c r="F31" i="5"/>
  <c r="F32" i="5"/>
  <c r="F33" i="5"/>
  <c r="F34" i="5"/>
  <c r="F35" i="5"/>
  <c r="F36" i="5"/>
  <c r="F37" i="5"/>
  <c r="G37" i="5" s="1"/>
  <c r="F14" i="5"/>
  <c r="G14" i="5" s="1"/>
  <c r="A13" i="4"/>
  <c r="A14" i="4"/>
  <c r="A15" i="4"/>
  <c r="A12" i="4"/>
  <c r="A11" i="4"/>
  <c r="A3" i="4"/>
  <c r="A4" i="4"/>
  <c r="A5" i="4"/>
  <c r="A6" i="4"/>
  <c r="A7" i="4"/>
  <c r="A8" i="4"/>
  <c r="A9" i="4"/>
  <c r="A2" i="4"/>
  <c r="Q16" i="3"/>
</calcChain>
</file>

<file path=xl/sharedStrings.xml><?xml version="1.0" encoding="utf-8"?>
<sst xmlns="http://schemas.openxmlformats.org/spreadsheetml/2006/main" count="270" uniqueCount="177">
  <si>
    <t>N application</t>
  </si>
  <si>
    <t>18 Apr.</t>
  </si>
  <si>
    <t>22 Apr.</t>
  </si>
  <si>
    <t>Planting</t>
  </si>
  <si>
    <t>Waterlogging</t>
  </si>
  <si>
    <t>Rescue N Application</t>
  </si>
  <si>
    <t>Harvested</t>
  </si>
  <si>
    <t>18 Sep.</t>
  </si>
  <si>
    <t>29 Sep.</t>
  </si>
  <si>
    <t>16 Sep.</t>
  </si>
  <si>
    <t>NR</t>
  </si>
  <si>
    <t>NCU + UI</t>
  </si>
  <si>
    <t>PCU</t>
  </si>
  <si>
    <t>NCU</t>
  </si>
  <si>
    <t>Corn Grain Yield</t>
  </si>
  <si>
    <t>Hybrid #1</t>
  </si>
  <si>
    <t>Hybrid #2</t>
  </si>
  <si>
    <t>4.62 d ‡</t>
  </si>
  <si>
    <t>4.19 d</t>
  </si>
  <si>
    <t>6.92 bcd</t>
  </si>
  <si>
    <t>5.45 cd</t>
  </si>
  <si>
    <t>9.17 abcd</t>
  </si>
  <si>
    <t>8.60 abcd</t>
  </si>
  <si>
    <t>11.47 a</t>
  </si>
  <si>
    <t>10.74 ab</t>
  </si>
  <si>
    <t>6.11 cd</t>
  </si>
  <si>
    <t>5.61 cd</t>
  </si>
  <si>
    <t>10.40 ab</t>
  </si>
  <si>
    <t>9.95 ab</t>
  </si>
  <si>
    <t>7.84 bcd</t>
  </si>
  <si>
    <t>8.93 abcd</t>
  </si>
  <si>
    <t>11.43 a</t>
  </si>
  <si>
    <t>9.05 abcd</t>
  </si>
  <si>
    <t>Crop/Year</t>
  </si>
  <si>
    <t>Field treatments and management</t>
  </si>
  <si>
    <t>Date</t>
  </si>
  <si>
    <t>Rate</t>
  </si>
  <si>
    <t>Year</t>
  </si>
  <si>
    <t>CO‡</t>
  </si>
  <si>
    <t>NCU+NI</t>
  </si>
  <si>
    <t>No rescue</t>
  </si>
  <si>
    <t>Rescue</t>
  </si>
  <si>
    <t>Yield, Mg ha–1</t>
  </si>
  <si>
    <t xml:space="preserve">CO, non-fertilized control; </t>
  </si>
  <si>
    <t>NCU, non-coated urea;</t>
  </si>
  <si>
    <t>NCU+NI, non-coated urea + nitrification inhibitor</t>
  </si>
  <si>
    <t xml:space="preserve">PCU, polymer coated urea; </t>
  </si>
  <si>
    <t>FLD</t>
  </si>
  <si>
    <t>GY_Mgha</t>
  </si>
  <si>
    <t>Trt</t>
  </si>
  <si>
    <t>Days</t>
  </si>
  <si>
    <t>GY_kgha</t>
  </si>
  <si>
    <t>FL</t>
  </si>
  <si>
    <t>Final data</t>
  </si>
  <si>
    <t>Waterlogging treatments</t>
  </si>
  <si>
    <t>Harvesting</t>
  </si>
  <si>
    <t>Pre-plant N application and incorporation</t>
  </si>
  <si>
    <t xml:space="preserve"> Planting</t>
  </si>
  <si>
    <t xml:space="preserve">168 kg N ha–1 </t>
  </si>
  <si>
    <t>70040 seeds_ha</t>
  </si>
  <si>
    <t>WLD</t>
  </si>
  <si>
    <t>Pre-plant N Treatment</t>
  </si>
  <si>
    <t>CO (Control)</t>
  </si>
  <si>
    <t>Rescue N</t>
  </si>
  <si>
    <t>Hybrid</t>
  </si>
  <si>
    <t>H2 &gt; H1 by 1.33</t>
  </si>
  <si>
    <t>Overall summary of data</t>
  </si>
  <si>
    <r>
      <t xml:space="preserve">Identified as the </t>
    </r>
    <r>
      <rPr>
        <b/>
        <sz val="11"/>
        <color theme="1"/>
        <rFont val="Calibri"/>
        <family val="2"/>
        <scheme val="minor"/>
      </rPr>
      <t>less flood-tolerant hybrid</t>
    </r>
  </si>
  <si>
    <r>
      <t xml:space="preserve">Identified as the </t>
    </r>
    <r>
      <rPr>
        <b/>
        <sz val="11"/>
        <color theme="1"/>
        <rFont val="Calibri"/>
        <family val="2"/>
        <scheme val="minor"/>
      </rPr>
      <t>more flood-tolerant hybrid</t>
    </r>
  </si>
  <si>
    <t>Hybrids</t>
  </si>
  <si>
    <t>P1360HR</t>
  </si>
  <si>
    <t>P1498AM</t>
  </si>
  <si>
    <t>81510 seeds_ha</t>
  </si>
  <si>
    <t>Prepalnt N</t>
  </si>
  <si>
    <t>--</t>
  </si>
  <si>
    <t>avg</t>
  </si>
  <si>
    <t>non coated urea</t>
  </si>
  <si>
    <t>N amount</t>
  </si>
  <si>
    <t>168 kg n/ha</t>
  </si>
  <si>
    <t>SimulationName</t>
  </si>
  <si>
    <t>Yield_kgha</t>
  </si>
  <si>
    <t>WL.trt.date</t>
  </si>
  <si>
    <t>Sow.date</t>
  </si>
  <si>
    <t>DeKalb 62-97VT3</t>
  </si>
  <si>
    <t>PreplantN.amount</t>
  </si>
  <si>
    <t>PreplantN.date</t>
  </si>
  <si>
    <t>RescueN.amout</t>
  </si>
  <si>
    <t>Rescue.N.date</t>
  </si>
  <si>
    <t>Rescue-N</t>
  </si>
  <si>
    <t xml:space="preserve">84 kg N ha–1 </t>
  </si>
  <si>
    <t>Protein_%</t>
  </si>
  <si>
    <t>Corn hybrid</t>
  </si>
  <si>
    <t>Row Labels</t>
  </si>
  <si>
    <t>Average of Shoot biomass</t>
  </si>
  <si>
    <t>Average of Root biomass</t>
  </si>
  <si>
    <t>StdDev of Shoot biomass</t>
  </si>
  <si>
    <t>StdDev of Root biomass</t>
  </si>
  <si>
    <t>Source</t>
  </si>
  <si>
    <t>PH</t>
  </si>
  <si>
    <t>LN</t>
  </si>
  <si>
    <t>LA</t>
  </si>
  <si>
    <t>LDW</t>
  </si>
  <si>
    <t>StDW</t>
  </si>
  <si>
    <t>RDW</t>
  </si>
  <si>
    <t>TDW</t>
  </si>
  <si>
    <t>RS</t>
  </si>
  <si>
    <t>TRL</t>
  </si>
  <si>
    <t>RSA</t>
  </si>
  <si>
    <t>RV</t>
  </si>
  <si>
    <t>RT</t>
  </si>
  <si>
    <t>RF</t>
  </si>
  <si>
    <t>CHL</t>
  </si>
  <si>
    <t>FI</t>
  </si>
  <si>
    <t>ANTHI</t>
  </si>
  <si>
    <t>NBI</t>
  </si>
  <si>
    <t>NS</t>
  </si>
  <si>
    <t xml:space="preserve">Experiment 1 </t>
  </si>
  <si>
    <t>plant.height</t>
  </si>
  <si>
    <t># leaves</t>
  </si>
  <si>
    <t>leaf area</t>
  </si>
  <si>
    <t>leaf dry wt</t>
  </si>
  <si>
    <t>stem dry wt</t>
  </si>
  <si>
    <t>root dry wt</t>
  </si>
  <si>
    <t>whole pl dry wt</t>
  </si>
  <si>
    <t>root to shoot ratio</t>
  </si>
  <si>
    <t>tot root length</t>
  </si>
  <si>
    <t>root surface area</t>
  </si>
  <si>
    <t>root vol</t>
  </si>
  <si>
    <t>root tips</t>
  </si>
  <si>
    <t>root fork</t>
  </si>
  <si>
    <t>chl content</t>
  </si>
  <si>
    <t>flavonoids index</t>
  </si>
  <si>
    <t>anthocyanins index</t>
  </si>
  <si>
    <t>nitrogen balance index</t>
  </si>
  <si>
    <t>Experiment 2</t>
  </si>
  <si>
    <t>Category</t>
  </si>
  <si>
    <t>Details</t>
  </si>
  <si>
    <t>Location</t>
  </si>
  <si>
    <t>Years of Study</t>
  </si>
  <si>
    <t>Experimental Setup</t>
  </si>
  <si>
    <t>Outdoor pot culture; 30.5 × 15.2 cm PVC pots with drainage hole; arranged in twin-rows; rain shelters used</t>
  </si>
  <si>
    <t>Soil Type</t>
  </si>
  <si>
    <t>Irrigation &amp; Nutrition</t>
  </si>
  <si>
    <t>Corn Hybrids</t>
  </si>
  <si>
    <t>Exp. 1: Pioneer P2089VYHR; Exp. 2: Agrigold A6659</t>
  </si>
  <si>
    <t>Waterlogging Treatments</t>
  </si>
  <si>
    <t>Oxygen Monitoring</t>
  </si>
  <si>
    <t>Apogee SO-110 sensors in 3 pots per treatment to track soil O₂ levels</t>
  </si>
  <si>
    <t>Harvest Time</t>
  </si>
  <si>
    <t>15 days after treatment (23 days after sowing)</t>
  </si>
  <si>
    <t>Measured Parameters</t>
  </si>
  <si>
    <t>Instrumentation</t>
  </si>
  <si>
    <t>Data Normalization</t>
  </si>
  <si>
    <t>WSRI (Waterlogging Stress Response Index) calculated as: WSRI = (value under stress) / (value under control)</t>
  </si>
  <si>
    <t>Statistical Design</t>
  </si>
  <si>
    <t>Completely Randomized Design (CRD); separate analysis for each experiment</t>
  </si>
  <si>
    <t>Statistical Analysis</t>
  </si>
  <si>
    <t>ANOVA using PROC GLM in SAS 9.2; Fisher’s LSD (α = 0.05); Graphs with SigmaPlot 13</t>
  </si>
  <si>
    <t>Environmental Plant Physiology Laboratory, Mississippi State University, MS, USA (33°28′N, 88°47′W)</t>
  </si>
  <si>
    <t>2017 (Exp. 1), 2018 (Exp. 2)</t>
  </si>
  <si>
    <t>3:1 mix of fine sand and sandy loam (87% sand, 11% silt, 2% clay)</t>
  </si>
  <si>
    <t>Full-strength Hoagland’s nutrient solution, 3× per day for 90 s</t>
  </si>
  <si>
    <t>0, 2, 4, 6, 8, 10, 12, 14 days starting at V2 stage (second leaf)</t>
  </si>
  <si>
    <t>Shoot: Plant height (PH), leaf number (LN), leaf area (LA); Root: Total root length (TRL), root surface area (RSA), root volume (RV), root tips (RT), root forks (RF); Biomass: Leaf, stem, root, and total dry weights (LDW, StDW, RDW, TDW); root:shoot ratio (RS); Physiology: Chlorophyll (CHL), anthocyanins (ANTH), flavonoids (FLAV), nitrogen balance index (NBI)</t>
  </si>
  <si>
    <t>Dualex® Scientific (leaf pigments), LI-3100 (leaf area), WinRHIZO Pro 2009C (root morphology), Epson 11000XL scanner</t>
  </si>
  <si>
    <t>Green house pot experimentation</t>
  </si>
  <si>
    <t xml:space="preserve">Start of water logging </t>
  </si>
  <si>
    <t>V2</t>
  </si>
  <si>
    <t>Amount of rescue N</t>
  </si>
  <si>
    <t>No defined-- based on EONR at V7</t>
  </si>
  <si>
    <t>_WL_</t>
  </si>
  <si>
    <t>Root biomass/pl</t>
  </si>
  <si>
    <t>Root biomass/m2</t>
  </si>
  <si>
    <t>assuming 8.1 pl/m2</t>
  </si>
  <si>
    <t>Shoot biomass g/pl</t>
  </si>
  <si>
    <t>Shoot biomass g/m2</t>
  </si>
  <si>
    <t>Shoot biomass kg/ha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</si>
</sst>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31F20"/>
      <name val="Gill Sans MT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16" fontId="0" fillId="2" borderId="0" xfId="0" applyNumberFormat="1" applyFill="1" applyAlignment="1">
      <alignment horizontal="center"/>
    </xf>
    <xf numFmtId="0" fontId="2" fillId="0" borderId="0" xfId="0" applyFont="1" applyAlignment="1">
      <alignment horizontal="left" vertical="center" indent="3"/>
    </xf>
    <xf numFmtId="0" fontId="0" fillId="4" borderId="0" xfId="0" applyFill="1"/>
    <xf numFmtId="16" fontId="0" fillId="4" borderId="0" xfId="0" applyNumberFormat="1" applyFill="1"/>
    <xf numFmtId="0" fontId="0" fillId="5" borderId="0" xfId="0" applyFill="1"/>
    <xf numFmtId="16" fontId="0" fillId="5" borderId="0" xfId="0" applyNumberFormat="1" applyFill="1"/>
    <xf numFmtId="0" fontId="0" fillId="6" borderId="0" xfId="0" applyFill="1"/>
    <xf numFmtId="0" fontId="1" fillId="6" borderId="0" xfId="0" applyFont="1" applyFill="1"/>
    <xf numFmtId="0" fontId="0" fillId="6" borderId="0" xfId="0" applyFill="1" applyAlignment="1">
      <alignment horizontal="left" vertical="center" indent="1"/>
    </xf>
    <xf numFmtId="0" fontId="0" fillId="7" borderId="0" xfId="0" applyFill="1"/>
    <xf numFmtId="0" fontId="0" fillId="8" borderId="0" xfId="0" applyFill="1"/>
    <xf numFmtId="0" fontId="0" fillId="0" borderId="0" xfId="0" quotePrefix="1"/>
    <xf numFmtId="14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9" borderId="0" xfId="0" applyFill="1"/>
    <xf numFmtId="164" fontId="0" fillId="9" borderId="0" xfId="0" applyNumberFormat="1" applyFill="1"/>
    <xf numFmtId="14" fontId="0" fillId="9" borderId="0" xfId="0" applyNumberFormat="1" applyFill="1"/>
    <xf numFmtId="16" fontId="0" fillId="9" borderId="0" xfId="0" applyNumberFormat="1" applyFill="1"/>
    <xf numFmtId="0" fontId="0" fillId="10" borderId="0" xfId="0" applyFill="1"/>
    <xf numFmtId="164" fontId="0" fillId="10" borderId="0" xfId="0" applyNumberFormat="1" applyFill="1"/>
    <xf numFmtId="14" fontId="0" fillId="10" borderId="0" xfId="0" applyNumberFormat="1" applyFill="1"/>
    <xf numFmtId="16" fontId="0" fillId="10" borderId="0" xfId="0" applyNumberFormat="1" applyFill="1"/>
    <xf numFmtId="0" fontId="0" fillId="0" borderId="0" xfId="0" pivotButton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8" borderId="0" xfId="0" applyNumberFormat="1" applyFill="1"/>
    <xf numFmtId="14" fontId="0" fillId="8" borderId="0" xfId="0" applyNumberFormat="1" applyFill="1"/>
    <xf numFmtId="16" fontId="0" fillId="8" borderId="0" xfId="0" applyNumberFormat="1" applyFill="1"/>
    <xf numFmtId="0" fontId="0" fillId="11" borderId="0" xfId="0" applyFill="1"/>
    <xf numFmtId="164" fontId="0" fillId="11" borderId="0" xfId="0" applyNumberFormat="1" applyFill="1"/>
    <xf numFmtId="14" fontId="0" fillId="11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Shoot</a:t>
            </a:r>
            <a:r>
              <a:rPr lang="en-US" baseline="0"/>
              <a:t> biomass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'2019'!$K$21:$K$23</c:f>
                <c:numCache>
                  <c:formatCode>General</c:formatCode>
                  <c:ptCount val="3"/>
                  <c:pt idx="0">
                    <c:v>0.22721750367153731</c:v>
                  </c:pt>
                  <c:pt idx="1">
                    <c:v>0.31133366733031709</c:v>
                  </c:pt>
                  <c:pt idx="2">
                    <c:v>0.27691597768595383</c:v>
                  </c:pt>
                </c:numCache>
              </c:numRef>
            </c:plus>
            <c:minus>
              <c:numRef>
                <c:f>'2019'!$K$21:$K$23</c:f>
                <c:numCache>
                  <c:formatCode>General</c:formatCode>
                  <c:ptCount val="3"/>
                  <c:pt idx="0">
                    <c:v>0.22721750367153731</c:v>
                  </c:pt>
                  <c:pt idx="1">
                    <c:v>0.31133366733031709</c:v>
                  </c:pt>
                  <c:pt idx="2">
                    <c:v>0.27691597768595383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'2019'!$I$21:$I$23</c:f>
              <c:numCache>
                <c:formatCode>General</c:formatCode>
                <c:ptCount val="3"/>
                <c:pt idx="0">
                  <c:v>0</c:v>
                </c:pt>
                <c:pt idx="1">
                  <c:v>14</c:v>
                </c:pt>
                <c:pt idx="2">
                  <c:v>21</c:v>
                </c:pt>
              </c:numCache>
            </c:numRef>
          </c:cat>
          <c:val>
            <c:numRef>
              <c:f>'2019'!$J$21:$J$23</c:f>
              <c:numCache>
                <c:formatCode>General</c:formatCode>
                <c:ptCount val="3"/>
                <c:pt idx="0">
                  <c:v>6.1011904761904692</c:v>
                </c:pt>
                <c:pt idx="1">
                  <c:v>2.7827380952380913</c:v>
                </c:pt>
                <c:pt idx="2">
                  <c:v>2.6934523809523747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7-49E0-84A2-16DFE16B1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3815232"/>
        <c:axId val="1447914880"/>
      </c:barChart>
      <c:catAx>
        <c:axId val="140381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14880"/>
        <c:crosses val="autoZero"/>
        <c:auto val="1"/>
        <c:lblAlgn val="ctr"/>
        <c:lblOffset val="100"/>
        <c:noMultiLvlLbl val="0"/>
      </c:catAx>
      <c:valAx>
        <c:axId val="14479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1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Shoot</a:t>
            </a:r>
            <a:r>
              <a:rPr lang="en-US" baseline="0"/>
              <a:t> biomass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'2019'!$K$41:$K$43</c:f>
                <c:numCache>
                  <c:formatCode>General</c:formatCode>
                  <c:ptCount val="3"/>
                  <c:pt idx="0">
                    <c:v>0.75006073612189239</c:v>
                  </c:pt>
                  <c:pt idx="1">
                    <c:v>0.36241851736608932</c:v>
                  </c:pt>
                  <c:pt idx="2">
                    <c:v>0.25403689194370521</c:v>
                  </c:pt>
                </c:numCache>
              </c:numRef>
            </c:plus>
            <c:minus>
              <c:numRef>
                <c:f>'2019'!$K$41:$K$43</c:f>
                <c:numCache>
                  <c:formatCode>General</c:formatCode>
                  <c:ptCount val="3"/>
                  <c:pt idx="0">
                    <c:v>0.75006073612189239</c:v>
                  </c:pt>
                  <c:pt idx="1">
                    <c:v>0.36241851736608932</c:v>
                  </c:pt>
                  <c:pt idx="2">
                    <c:v>0.25403689194370521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'2019'!$I$41:$I$43</c:f>
              <c:numCache>
                <c:formatCode>General</c:formatCode>
                <c:ptCount val="3"/>
                <c:pt idx="0">
                  <c:v>0</c:v>
                </c:pt>
                <c:pt idx="1">
                  <c:v>14</c:v>
                </c:pt>
                <c:pt idx="2">
                  <c:v>21</c:v>
                </c:pt>
              </c:numCache>
            </c:numRef>
          </c:cat>
          <c:val>
            <c:numRef>
              <c:f>'2019'!$J$41:$J$43</c:f>
              <c:numCache>
                <c:formatCode>General</c:formatCode>
                <c:ptCount val="3"/>
                <c:pt idx="0">
                  <c:v>3.6458333333333326</c:v>
                </c:pt>
                <c:pt idx="1">
                  <c:v>2.3660714285714275</c:v>
                </c:pt>
                <c:pt idx="2">
                  <c:v>1.3541666666666663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5-48A2-8848-416AB2E7F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3815232"/>
        <c:axId val="1447914880"/>
      </c:barChart>
      <c:catAx>
        <c:axId val="140381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14880"/>
        <c:crosses val="autoZero"/>
        <c:auto val="1"/>
        <c:lblAlgn val="ctr"/>
        <c:lblOffset val="100"/>
        <c:noMultiLvlLbl val="0"/>
      </c:catAx>
      <c:valAx>
        <c:axId val="14479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1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908661417322836"/>
                  <c:y val="0.100473170020414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'2021'!$C$15:$C$22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'2021'!$L$15:$L$22</c:f>
              <c:numCache>
                <c:formatCode>General</c:formatCode>
                <c:ptCount val="8"/>
                <c:pt idx="0">
                  <c:v>6166.07</c:v>
                </c:pt>
                <c:pt idx="1">
                  <c:v>4653.96</c:v>
                </c:pt>
                <c:pt idx="2">
                  <c:v>4233.95</c:v>
                </c:pt>
                <c:pt idx="3">
                  <c:v>2979.22</c:v>
                </c:pt>
                <c:pt idx="4">
                  <c:v>2772.19</c:v>
                </c:pt>
                <c:pt idx="5">
                  <c:v>2062.44</c:v>
                </c:pt>
                <c:pt idx="6">
                  <c:v>2320.9899999999998</c:v>
                </c:pt>
                <c:pt idx="7">
                  <c:v>1949.52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6-4CE9-B307-677F307DB8E6}"/>
            </c:ext>
          </c:extLst>
        </c:ser>
        <c:ser>
          <c:idx val="1"/>
          <c:order val="1"/>
          <c:tx>
            <c:strRef>
              <c:f>'2021'!$C$25:$C$32</c:f>
              <c:strCach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9677384076990371E-2"/>
                  <c:y val="-0.364790390784485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'2021'!$C$25:$C$32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'2021'!$L$25:$L$32</c:f>
              <c:numCache>
                <c:formatCode>General</c:formatCode>
                <c:ptCount val="8"/>
                <c:pt idx="0">
                  <c:v>6880.03</c:v>
                </c:pt>
                <c:pt idx="1">
                  <c:v>5762.15</c:v>
                </c:pt>
                <c:pt idx="2">
                  <c:v>6652.06</c:v>
                </c:pt>
                <c:pt idx="3">
                  <c:v>5453.88</c:v>
                </c:pt>
                <c:pt idx="4">
                  <c:v>4840.9799999999996</c:v>
                </c:pt>
                <c:pt idx="5">
                  <c:v>4224.3900000000003</c:v>
                </c:pt>
                <c:pt idx="6">
                  <c:v>3712.01</c:v>
                </c:pt>
                <c:pt idx="7">
                  <c:v>2209.62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C6-4CE9-B307-677F307DB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399744"/>
        <c:axId val="1566400224"/>
      </c:scatterChart>
      <c:valAx>
        <c:axId val="156639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66400224"/>
        <c:crosses val="autoZero"/>
        <c:crossBetween val="midCat"/>
      </c:valAx>
      <c:valAx>
        <c:axId val="15664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6639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3956977252843396"/>
                  <c:y val="8.08041703120442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'2021'!$C$15:$C$22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'2021'!$M$15:$M$22</c:f>
              <c:numCache>
                <c:formatCode>General</c:formatCode>
                <c:ptCount val="8"/>
                <c:pt idx="0">
                  <c:v>969.22</c:v>
                </c:pt>
                <c:pt idx="1">
                  <c:v>648.9</c:v>
                </c:pt>
                <c:pt idx="2">
                  <c:v>528.6</c:v>
                </c:pt>
                <c:pt idx="3">
                  <c:v>401.76</c:v>
                </c:pt>
                <c:pt idx="4">
                  <c:v>398.51</c:v>
                </c:pt>
                <c:pt idx="5">
                  <c:v>308.41000000000003</c:v>
                </c:pt>
                <c:pt idx="6">
                  <c:v>345.17</c:v>
                </c:pt>
                <c:pt idx="7">
                  <c:v>311.14999999999998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F5-4B80-BDBA-AE959FAE1AC4}"/>
            </c:ext>
          </c:extLst>
        </c:ser>
        <c:ser>
          <c:idx val="1"/>
          <c:order val="1"/>
          <c:tx>
            <c:strRef>
              <c:f>'2021'!$C$25:$C$32</c:f>
              <c:strCach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677384076990371E-2"/>
                  <c:y val="-0.364790390784485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'2021'!$C$25:$C$32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'2021'!$M$25:$M$32</c:f>
              <c:numCache>
                <c:formatCode>General</c:formatCode>
                <c:ptCount val="8"/>
                <c:pt idx="0">
                  <c:v>1592.63</c:v>
                </c:pt>
                <c:pt idx="1">
                  <c:v>1281.06</c:v>
                </c:pt>
                <c:pt idx="2">
                  <c:v>1005.45</c:v>
                </c:pt>
                <c:pt idx="3">
                  <c:v>1037.44</c:v>
                </c:pt>
                <c:pt idx="4">
                  <c:v>782.54</c:v>
                </c:pt>
                <c:pt idx="5">
                  <c:v>881.33</c:v>
                </c:pt>
                <c:pt idx="6">
                  <c:v>686.16</c:v>
                </c:pt>
                <c:pt idx="7">
                  <c:v>446.25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F5-4B80-BDBA-AE959FAE1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399744"/>
        <c:axId val="1566400224"/>
      </c:scatterChart>
      <c:valAx>
        <c:axId val="156639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66400224"/>
        <c:crosses val="autoZero"/>
        <c:crossBetween val="midCat"/>
      </c:valAx>
      <c:valAx>
        <c:axId val="15664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6639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1304925</xdr:colOff>
      <xdr:row>44</xdr:row>
      <xdr:rowOff>161925</xdr:rowOff>
    </xdr:from>
    <xdr:to>
      <xdr:col>8</xdr:col>
      <xdr:colOff>36830</xdr:colOff>
      <xdr:row>44</xdr:row>
      <xdr:rowOff>163195</xdr:rowOff>
    </xdr:to>
    <xdr:sp macro="" textlink="">
      <xdr:nvSpPr>
        <xdr:cNvPr id="9" name="Graphic 34">
          <a:extLst>
            <a:ext uri="{FF2B5EF4-FFF2-40B4-BE49-F238E27FC236}">
              <a16:creationId xmlns:a16="http://schemas.microsoft.com/office/drawing/2014/main" id="{F84FAD3B-F128-BD26-6001-F3E4533CEB26}"/>
            </a:ext>
          </a:extLst>
        </xdr:cNvPr>
        <xdr:cNvSpPr>
          <a:spLocks/>
        </xdr:cNvSpPr>
      </xdr:nvSpPr>
      <xdr:spPr>
        <a:xfrm>
          <a:off x="4465320" y="4462780"/>
          <a:ext cx="1894205" cy="1270"/>
        </a:xfrm>
        <a:custGeom>
          <a:avLst/>
          <a:gdLst/>
          <a:ahLst/>
          <a:cxnLst/>
          <a:rect l="l" t="t" r="r" b="b"/>
          <a:pathLst>
            <a:path w="1894205">
              <a:moveTo>
                <a:pt x="0" y="0"/>
              </a:moveTo>
              <a:lnTo>
                <a:pt x="1893595" y="0"/>
              </a:lnTo>
            </a:path>
          </a:pathLst>
        </a:custGeom>
        <a:ln w="3797">
          <a:solidFill>
            <a:srgbClr val="000000"/>
          </a:solidFill>
          <a:prstDash val="solid"/>
        </a:ln>
      </xdr:spPr>
      <xdr:txBody>
        <a:bodyPr wrap="square" lIns="0" tIns="0" rIns="0" bIns="0" rtlCol="0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0</xdr:col>
      <xdr:colOff>1200150</xdr:colOff>
      <xdr:row>44</xdr:row>
      <xdr:rowOff>171450</xdr:rowOff>
    </xdr:from>
    <xdr:to>
      <xdr:col>8</xdr:col>
      <xdr:colOff>34925</xdr:colOff>
      <xdr:row>44</xdr:row>
      <xdr:rowOff>172720</xdr:rowOff>
    </xdr:to>
    <xdr:sp macro="" textlink="">
      <xdr:nvSpPr>
        <xdr:cNvPr id="10" name="Graphic 33">
          <a:extLst>
            <a:ext uri="{FF2B5EF4-FFF2-40B4-BE49-F238E27FC236}">
              <a16:creationId xmlns:a16="http://schemas.microsoft.com/office/drawing/2014/main" id="{9B68C70F-F712-294B-540E-B97E5D72931A}"/>
            </a:ext>
          </a:extLst>
        </xdr:cNvPr>
        <xdr:cNvSpPr>
          <a:spLocks/>
        </xdr:cNvSpPr>
      </xdr:nvSpPr>
      <xdr:spPr>
        <a:xfrm>
          <a:off x="1200150" y="4665345"/>
          <a:ext cx="5159375" cy="1270"/>
        </a:xfrm>
        <a:custGeom>
          <a:avLst/>
          <a:gdLst/>
          <a:ahLst/>
          <a:cxnLst/>
          <a:rect l="l" t="t" r="r" b="b"/>
          <a:pathLst>
            <a:path w="5159375">
              <a:moveTo>
                <a:pt x="0" y="0"/>
              </a:moveTo>
              <a:lnTo>
                <a:pt x="5158803" y="0"/>
              </a:lnTo>
            </a:path>
          </a:pathLst>
        </a:custGeom>
        <a:ln w="3797">
          <a:solidFill>
            <a:srgbClr val="000000"/>
          </a:solidFill>
          <a:prstDash val="solid"/>
        </a:ln>
      </xdr:spPr>
      <xdr:txBody>
        <a:bodyPr wrap="square" lIns="0" tIns="0" rIns="0" bIns="0" rtlCol="0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 editAs="oneCell">
    <xdr:from>
      <xdr:col>22</xdr:col>
      <xdr:colOff>447675</xdr:colOff>
      <xdr:row>3</xdr:row>
      <xdr:rowOff>180975</xdr:rowOff>
    </xdr:from>
    <xdr:to>
      <xdr:col>37</xdr:col>
      <xdr:colOff>170342</xdr:colOff>
      <xdr:row>19</xdr:row>
      <xdr:rowOff>113927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75C0789-DBB2-F5C1-A1AA-051E3352A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2775" y="752475"/>
          <a:ext cx="8866667" cy="2980952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47</xdr:row>
      <xdr:rowOff>0</xdr:rowOff>
    </xdr:from>
    <xdr:to>
      <xdr:col>32</xdr:col>
      <xdr:colOff>303771</xdr:colOff>
      <xdr:row>69</xdr:row>
      <xdr:rowOff>66143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C170749-2E6F-9056-2871-49C434CF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06300" y="8953500"/>
          <a:ext cx="8228571" cy="4257143"/>
        </a:xfrm>
        <a:prstGeom prst="rect">
          <a:avLst/>
        </a:prstGeom>
      </xdr:spPr>
    </xdr:pic>
    <xdr:clientData/>
  </xdr:twoCellAnchor>
  <xdr:twoCellAnchor editAs="oneCell">
    <xdr:from>
      <xdr:col>18</xdr:col>
      <xdr:colOff>333375</xdr:colOff>
      <xdr:row>21</xdr:row>
      <xdr:rowOff>161925</xdr:rowOff>
    </xdr:from>
    <xdr:to>
      <xdr:col>39</xdr:col>
      <xdr:colOff>430425</xdr:colOff>
      <xdr:row>44</xdr:row>
      <xdr:rowOff>133958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745448E-7DC6-97DD-5856-2234BC821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30075" y="4162425"/>
          <a:ext cx="12898650" cy="4353533"/>
        </a:xfrm>
        <a:prstGeom prst="rect">
          <a:avLst/>
        </a:prstGeom>
      </xdr:spPr>
    </xdr:pic>
    <xdr:clientData/>
  </xdr:twoCellAnchor>
  <xdr:twoCellAnchor>
    <xdr:from>
      <xdr:col>21</xdr:col>
      <xdr:colOff>76200</xdr:colOff>
      <xdr:row>55</xdr:row>
      <xdr:rowOff>76200</xdr:rowOff>
    </xdr:from>
    <xdr:to>
      <xdr:col>31</xdr:col>
      <xdr:colOff>409575</xdr:colOff>
      <xdr:row>56</xdr:row>
      <xdr:rowOff>123825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D95D9EC-8A60-5AC3-0295-0F9F71EC7CCE}"/>
            </a:ext>
          </a:extLst>
        </xdr:cNvPr>
        <xdr:cNvSpPr/>
      </xdr:nvSpPr>
      <xdr:spPr>
        <a:xfrm>
          <a:off x="13601700" y="10553700"/>
          <a:ext cx="6429375" cy="238125"/>
        </a:xfrm>
        <a:prstGeom prst="rect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66675</xdr:colOff>
      <xdr:row>60</xdr:row>
      <xdr:rowOff>0</xdr:rowOff>
    </xdr:from>
    <xdr:to>
      <xdr:col>31</xdr:col>
      <xdr:colOff>400050</xdr:colOff>
      <xdr:row>61</xdr:row>
      <xdr:rowOff>47625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470A17D-A225-4E6A-8FF0-45BAC1ED5743}"/>
            </a:ext>
          </a:extLst>
        </xdr:cNvPr>
        <xdr:cNvSpPr/>
      </xdr:nvSpPr>
      <xdr:spPr>
        <a:xfrm>
          <a:off x="13592175" y="11430000"/>
          <a:ext cx="6429375" cy="238125"/>
        </a:xfrm>
        <a:prstGeom prst="rect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476251</xdr:colOff>
      <xdr:row>31</xdr:row>
      <xdr:rowOff>66675</xdr:rowOff>
    </xdr:from>
    <xdr:to>
      <xdr:col>33</xdr:col>
      <xdr:colOff>190501</xdr:colOff>
      <xdr:row>32</xdr:row>
      <xdr:rowOff>114300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32F9040-EE2C-450E-99EA-0FB574AAB5C0}"/>
            </a:ext>
          </a:extLst>
        </xdr:cNvPr>
        <xdr:cNvSpPr/>
      </xdr:nvSpPr>
      <xdr:spPr>
        <a:xfrm>
          <a:off x="14611351" y="5972175"/>
          <a:ext cx="6419850" cy="238125"/>
        </a:xfrm>
        <a:prstGeom prst="rect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457200</xdr:colOff>
      <xdr:row>35</xdr:row>
      <xdr:rowOff>171450</xdr:rowOff>
    </xdr:from>
    <xdr:to>
      <xdr:col>33</xdr:col>
      <xdr:colOff>180975</xdr:colOff>
      <xdr:row>37</xdr:row>
      <xdr:rowOff>28575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940BA052-AD2E-4E5E-B578-6C57730BC181}"/>
            </a:ext>
          </a:extLst>
        </xdr:cNvPr>
        <xdr:cNvSpPr/>
      </xdr:nvSpPr>
      <xdr:spPr>
        <a:xfrm>
          <a:off x="14592300" y="6838950"/>
          <a:ext cx="6429375" cy="238125"/>
        </a:xfrm>
        <a:prstGeom prst="rect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219075</xdr:colOff>
      <xdr:row>26</xdr:row>
      <xdr:rowOff>66675</xdr:rowOff>
    </xdr:from>
    <xdr:to>
      <xdr:col>33</xdr:col>
      <xdr:colOff>171450</xdr:colOff>
      <xdr:row>40</xdr:row>
      <xdr:rowOff>114300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A2134A4-3948-4C57-A0C3-E02CC15D978C}"/>
            </a:ext>
          </a:extLst>
        </xdr:cNvPr>
        <xdr:cNvSpPr/>
      </xdr:nvSpPr>
      <xdr:spPr>
        <a:xfrm>
          <a:off x="18621375" y="5019675"/>
          <a:ext cx="2390775" cy="2714625"/>
        </a:xfrm>
        <a:prstGeom prst="rect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171451</xdr:colOff>
      <xdr:row>12</xdr:row>
      <xdr:rowOff>95250</xdr:rowOff>
    </xdr:from>
    <xdr:to>
      <xdr:col>33</xdr:col>
      <xdr:colOff>495301</xdr:colOff>
      <xdr:row>13</xdr:row>
      <xdr:rowOff>142875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29FA4E92-1BB6-467A-9960-350B5DA0BC12}"/>
            </a:ext>
          </a:extLst>
        </xdr:cNvPr>
        <xdr:cNvSpPr/>
      </xdr:nvSpPr>
      <xdr:spPr>
        <a:xfrm>
          <a:off x="14916151" y="2381250"/>
          <a:ext cx="6419850" cy="238125"/>
        </a:xfrm>
        <a:prstGeom prst="rect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171451</xdr:colOff>
      <xdr:row>14</xdr:row>
      <xdr:rowOff>133350</xdr:rowOff>
    </xdr:from>
    <xdr:to>
      <xdr:col>33</xdr:col>
      <xdr:colOff>495301</xdr:colOff>
      <xdr:row>15</xdr:row>
      <xdr:rowOff>180975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E2F021D-D197-4663-8D4F-AB328E80260F}"/>
            </a:ext>
          </a:extLst>
        </xdr:cNvPr>
        <xdr:cNvSpPr/>
      </xdr:nvSpPr>
      <xdr:spPr>
        <a:xfrm>
          <a:off x="14916151" y="2800350"/>
          <a:ext cx="6419850" cy="238125"/>
        </a:xfrm>
        <a:prstGeom prst="rect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12</xdr:row>
      <xdr:rowOff>21852</xdr:rowOff>
    </xdr:from>
    <xdr:to>
      <xdr:col>21</xdr:col>
      <xdr:colOff>1961323</xdr:colOff>
      <xdr:row>27</xdr:row>
      <xdr:rowOff>133398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FCEE6DB-4CEA-E18D-9EEF-6FD6F9899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25150" y="2319058"/>
          <a:ext cx="6610644" cy="29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29</xdr:row>
      <xdr:rowOff>0</xdr:rowOff>
    </xdr:from>
    <xdr:to>
      <xdr:col>27</xdr:col>
      <xdr:colOff>503573</xdr:colOff>
      <xdr:row>47</xdr:row>
      <xdr:rowOff>118617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80B3979-510E-B346-06B3-B6E21A94A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5534025"/>
          <a:ext cx="10019048" cy="3571429"/>
        </a:xfrm>
        <a:prstGeom prst="rect">
          <a:avLst/>
        </a:prstGeom>
      </xdr:spPr>
    </xdr:pic>
    <xdr:clientData/>
  </xdr:twoCellAnchor>
  <xdr:twoCellAnchor>
    <xdr:from>
      <xdr:col>19</xdr:col>
      <xdr:colOff>582706</xdr:colOff>
      <xdr:row>35</xdr:row>
      <xdr:rowOff>22412</xdr:rowOff>
    </xdr:from>
    <xdr:to>
      <xdr:col>26</xdr:col>
      <xdr:colOff>582706</xdr:colOff>
      <xdr:row>36</xdr:row>
      <xdr:rowOff>67235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60E3D530-F646-4122-9CB6-5044E2EA3956}"/>
            </a:ext>
          </a:extLst>
        </xdr:cNvPr>
        <xdr:cNvSpPr/>
      </xdr:nvSpPr>
      <xdr:spPr>
        <a:xfrm>
          <a:off x="11698941" y="6701118"/>
          <a:ext cx="8057030" cy="235323"/>
        </a:xfrm>
        <a:prstGeom prst="rect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533400</xdr:colOff>
      <xdr:row>41</xdr:row>
      <xdr:rowOff>40342</xdr:rowOff>
    </xdr:from>
    <xdr:to>
      <xdr:col>26</xdr:col>
      <xdr:colOff>533400</xdr:colOff>
      <xdr:row>42</xdr:row>
      <xdr:rowOff>85165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CB051FB-5111-45EE-8C7B-4E4D6C18C9E0}"/>
            </a:ext>
          </a:extLst>
        </xdr:cNvPr>
        <xdr:cNvSpPr/>
      </xdr:nvSpPr>
      <xdr:spPr>
        <a:xfrm>
          <a:off x="11649635" y="7862048"/>
          <a:ext cx="8057030" cy="235323"/>
        </a:xfrm>
        <a:prstGeom prst="rect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22415</xdr:colOff>
      <xdr:row>16</xdr:row>
      <xdr:rowOff>112062</xdr:rowOff>
    </xdr:from>
    <xdr:to>
      <xdr:col>17</xdr:col>
      <xdr:colOff>438151</xdr:colOff>
      <xdr:row>19</xdr:row>
      <xdr:rowOff>178829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100C8B84-E951-2B19-9F45-863C10406CC9}"/>
            </a:ext>
          </a:extLst>
        </xdr:cNvPr>
        <xdr:cNvCxnSpPr>
          <a:stCxn id="13" idx="1"/>
        </xdr:cNvCxnSpPr>
      </xdr:nvCxnSpPr>
      <xdr:spPr>
        <a:xfrm rot="10800000">
          <a:off x="9099180" y="3171268"/>
          <a:ext cx="1625971" cy="638267"/>
        </a:xfrm>
        <a:prstGeom prst="curvedConnector3">
          <a:avLst/>
        </a:prstGeom>
        <a:ln w="381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33619</xdr:colOff>
      <xdr:row>34</xdr:row>
      <xdr:rowOff>123265</xdr:rowOff>
    </xdr:from>
    <xdr:to>
      <xdr:col>18</xdr:col>
      <xdr:colOff>1</xdr:colOff>
      <xdr:row>38</xdr:row>
      <xdr:rowOff>71215</xdr:rowOff>
    </xdr:to>
    <xdr:cxnSp macro="">
      <xdr:nvCxnSpPr>
        <xdr:cNvPr id="23" name="Connector: Curved 22">
          <a:extLst>
            <a:ext uri="{FF2B5EF4-FFF2-40B4-BE49-F238E27FC236}">
              <a16:creationId xmlns:a16="http://schemas.microsoft.com/office/drawing/2014/main" id="{BC9DE51F-D110-492C-9F4A-642598BFD6F1}"/>
            </a:ext>
          </a:extLst>
        </xdr:cNvPr>
        <xdr:cNvCxnSpPr>
          <a:stCxn id="15" idx="1"/>
        </xdr:cNvCxnSpPr>
      </xdr:nvCxnSpPr>
      <xdr:spPr>
        <a:xfrm rot="10800000">
          <a:off x="8505266" y="6611471"/>
          <a:ext cx="1781735" cy="709950"/>
        </a:xfrm>
        <a:prstGeom prst="curvedConnector3">
          <a:avLst/>
        </a:prstGeom>
        <a:ln w="381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578504</xdr:colOff>
      <xdr:row>37</xdr:row>
      <xdr:rowOff>105055</xdr:rowOff>
    </xdr:from>
    <xdr:to>
      <xdr:col>26</xdr:col>
      <xdr:colOff>578504</xdr:colOff>
      <xdr:row>38</xdr:row>
      <xdr:rowOff>149878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0736CD6-A4AF-4C44-AC8B-A532CEDF2E56}"/>
            </a:ext>
          </a:extLst>
        </xdr:cNvPr>
        <xdr:cNvSpPr/>
      </xdr:nvSpPr>
      <xdr:spPr>
        <a:xfrm>
          <a:off x="12335926" y="7213086"/>
          <a:ext cx="8072437" cy="235323"/>
        </a:xfrm>
        <a:prstGeom prst="rect">
          <a:avLst/>
        </a:prstGeom>
        <a:noFill/>
        <a:ln w="38100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570170</xdr:colOff>
      <xdr:row>43</xdr:row>
      <xdr:rowOff>120533</xdr:rowOff>
    </xdr:from>
    <xdr:to>
      <xdr:col>26</xdr:col>
      <xdr:colOff>570170</xdr:colOff>
      <xdr:row>44</xdr:row>
      <xdr:rowOff>165356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7B5004E-9D87-4197-8C18-16C76EB6896E}"/>
            </a:ext>
          </a:extLst>
        </xdr:cNvPr>
        <xdr:cNvSpPr/>
      </xdr:nvSpPr>
      <xdr:spPr>
        <a:xfrm>
          <a:off x="12327592" y="8371564"/>
          <a:ext cx="8072437" cy="235323"/>
        </a:xfrm>
        <a:prstGeom prst="rect">
          <a:avLst/>
        </a:prstGeom>
        <a:noFill/>
        <a:ln w="38100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430513</xdr:colOff>
      <xdr:row>51</xdr:row>
      <xdr:rowOff>43295</xdr:rowOff>
    </xdr:from>
    <xdr:to>
      <xdr:col>20</xdr:col>
      <xdr:colOff>437257</xdr:colOff>
      <xdr:row>66</xdr:row>
      <xdr:rowOff>55792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CC7D-FF6B-601F-DA04-74AC2B984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40968" y="9802090"/>
          <a:ext cx="3946630" cy="2869997"/>
        </a:xfrm>
        <a:prstGeom prst="rect">
          <a:avLst/>
        </a:prstGeom>
      </xdr:spPr>
    </xdr:pic>
    <xdr:clientData/>
  </xdr:twoCellAnchor>
  <xdr:twoCellAnchor>
    <xdr:from>
      <xdr:col>17</xdr:col>
      <xdr:colOff>51956</xdr:colOff>
      <xdr:row>57</xdr:row>
      <xdr:rowOff>8660</xdr:rowOff>
    </xdr:from>
    <xdr:to>
      <xdr:col>18</xdr:col>
      <xdr:colOff>430514</xdr:colOff>
      <xdr:row>58</xdr:row>
      <xdr:rowOff>144794</xdr:rowOff>
    </xdr:to>
    <xdr:cxnSp macro="">
      <xdr:nvCxnSpPr>
        <xdr:cNvPr id="6" name="Connector: Curved 5">
          <a:extLst>
            <a:ext uri="{FF2B5EF4-FFF2-40B4-BE49-F238E27FC236}">
              <a16:creationId xmlns:a16="http://schemas.microsoft.com/office/drawing/2014/main" id="{87538396-5E91-47F7-A91F-12C33B92CFD1}"/>
            </a:ext>
          </a:extLst>
        </xdr:cNvPr>
        <xdr:cNvCxnSpPr>
          <a:stCxn id="4" idx="1"/>
        </xdr:cNvCxnSpPr>
      </xdr:nvCxnSpPr>
      <xdr:spPr>
        <a:xfrm rot="10800000">
          <a:off x="10356274" y="10910455"/>
          <a:ext cx="984695" cy="326634"/>
        </a:xfrm>
        <a:prstGeom prst="curvedConnector3">
          <a:avLst/>
        </a:prstGeom>
        <a:ln w="381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13</xdr:row>
      <xdr:rowOff>23812</xdr:rowOff>
    </xdr:from>
    <xdr:to>
      <xdr:col>20</xdr:col>
      <xdr:colOff>400050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F4441-23C1-9074-80B3-0B57D82A2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419100</xdr:colOff>
      <xdr:row>29</xdr:row>
      <xdr:rowOff>38100</xdr:rowOff>
    </xdr:from>
    <xdr:to>
      <xdr:col>20</xdr:col>
      <xdr:colOff>428625</xdr:colOff>
      <xdr:row>43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B66422-CFBA-4071-9774-0B267DE0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190500</xdr:colOff>
      <xdr:row>0</xdr:row>
      <xdr:rowOff>0</xdr:rowOff>
    </xdr:from>
    <xdr:to>
      <xdr:col>10</xdr:col>
      <xdr:colOff>802258</xdr:colOff>
      <xdr:row>9</xdr:row>
      <xdr:rowOff>56929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1FB571-9739-9491-0097-5EF5E8FC3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" y="0"/>
          <a:ext cx="8133333" cy="17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666750</xdr:colOff>
      <xdr:row>8</xdr:row>
      <xdr:rowOff>98167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6044CC-7386-3985-C1D5-03DFD6AF7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10425" cy="1622167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</xdr:colOff>
      <xdr:row>1</xdr:row>
      <xdr:rowOff>95250</xdr:rowOff>
    </xdr:from>
    <xdr:to>
      <xdr:col>52</xdr:col>
      <xdr:colOff>150324</xdr:colOff>
      <xdr:row>30</xdr:row>
      <xdr:rowOff>104036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97FE4E-693D-AB36-609D-64F7A71F2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44850" y="285750"/>
          <a:ext cx="16609524" cy="5914286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33</xdr:row>
      <xdr:rowOff>157162</xdr:rowOff>
    </xdr:from>
    <xdr:to>
      <xdr:col>7</xdr:col>
      <xdr:colOff>381000</xdr:colOff>
      <xdr:row>48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4D0DC7-17A1-6482-6D74-402B5BD3D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15</xdr:col>
      <xdr:colOff>342900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7FE202-DB47-4BA2-825C-451DCF662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man, Raheel [AGRON]" refreshedDate="45855.505291782407" createdVersion="8" refreshedVersion="8" minRefreshableVersion="3" recordCount="24" xr:uid="{95119BF9-D0F0-4204-B830-1A29FB79874F}">
  <cacheSource type="worksheet">
    <worksheetSource ref="C13:E37" sheet="2019"/>
  </cacheSource>
  <cacheFields count="3">
    <cacheField name="Corn hybrid" numFmtId="0">
      <sharedItems containsSemiMixedTypes="0" containsString="0" containsNumber="1" containsInteger="1" minValue="1" maxValue="8"/>
    </cacheField>
    <cacheField name="WLD" numFmtId="0">
      <sharedItems containsSemiMixedTypes="0" containsString="0" containsNumber="1" containsInteger="1" minValue="0" maxValue="21" count="3">
        <n v="0"/>
        <n v="14"/>
        <n v="21"/>
      </sharedItems>
    </cacheField>
    <cacheField name="Shoot biomass" numFmtId="0">
      <sharedItems containsSemiMixedTypes="0" containsString="0" containsNumber="1" minValue="2.1428571428571299" maxValue="6.5476190476190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man, Raheel [AGRON]" refreshedDate="45855.511296412034" createdVersion="8" refreshedVersion="8" minRefreshableVersion="3" recordCount="24" xr:uid="{C16B0EC9-98E3-4E22-9159-C2678E89FAA8}">
  <cacheSource type="worksheet">
    <worksheetSource ref="C40:E64" sheet="2019"/>
  </cacheSource>
  <cacheFields count="3">
    <cacheField name="Corn hybrid" numFmtId="0">
      <sharedItems containsSemiMixedTypes="0" containsString="0" containsNumber="1" containsInteger="1" minValue="1" maxValue="8"/>
    </cacheField>
    <cacheField name="WLD" numFmtId="0">
      <sharedItems containsSemiMixedTypes="0" containsString="0" containsNumber="1" containsInteger="1" minValue="0" maxValue="21" count="3">
        <n v="0"/>
        <n v="14"/>
        <n v="21"/>
      </sharedItems>
    </cacheField>
    <cacheField name="Root biomass" numFmtId="0">
      <sharedItems containsSemiMixedTypes="0" containsString="0" containsNumber="1" minValue="1.0714285714285601" maxValue="5.2380952380952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"/>
    <x v="0"/>
    <n v="5.8333333333333304"/>
  </r>
  <r>
    <n v="1"/>
    <x v="1"/>
    <n v="2.7380952380952399"/>
  </r>
  <r>
    <n v="1"/>
    <x v="2"/>
    <n v="2.8571428571428501"/>
  </r>
  <r>
    <n v="2"/>
    <x v="0"/>
    <n v="6.0714285714285596"/>
  </r>
  <r>
    <n v="2"/>
    <x v="1"/>
    <n v="3.09523809523809"/>
  </r>
  <r>
    <n v="2"/>
    <x v="2"/>
    <n v="2.8571428571428501"/>
  </r>
  <r>
    <n v="3"/>
    <x v="0"/>
    <n v="5.9523809523809401"/>
  </r>
  <r>
    <n v="3"/>
    <x v="1"/>
    <n v="2.9761904761904701"/>
  </r>
  <r>
    <n v="3"/>
    <x v="2"/>
    <n v="2.7380952380952399"/>
  </r>
  <r>
    <n v="4"/>
    <x v="0"/>
    <n v="6.0714285714285596"/>
  </r>
  <r>
    <n v="4"/>
    <x v="1"/>
    <n v="3.09523809523809"/>
  </r>
  <r>
    <n v="4"/>
    <x v="2"/>
    <n v="2.9761904761904701"/>
  </r>
  <r>
    <n v="5"/>
    <x v="0"/>
    <n v="5.9523809523809401"/>
  </r>
  <r>
    <n v="5"/>
    <x v="1"/>
    <n v="2.61904761904762"/>
  </r>
  <r>
    <n v="5"/>
    <x v="2"/>
    <n v="2.2619047619047499"/>
  </r>
  <r>
    <n v="6"/>
    <x v="0"/>
    <n v="6.5476190476190501"/>
  </r>
  <r>
    <n v="6"/>
    <x v="1"/>
    <n v="2.8571428571428501"/>
  </r>
  <r>
    <n v="6"/>
    <x v="2"/>
    <n v="2.8571428571428501"/>
  </r>
  <r>
    <n v="7"/>
    <x v="0"/>
    <n v="6.3095238095238102"/>
  </r>
  <r>
    <n v="7"/>
    <x v="1"/>
    <n v="2.1428571428571299"/>
  </r>
  <r>
    <n v="7"/>
    <x v="2"/>
    <n v="2.2619047619047499"/>
  </r>
  <r>
    <n v="8"/>
    <x v="0"/>
    <n v="6.0714285714285596"/>
  </r>
  <r>
    <n v="8"/>
    <x v="1"/>
    <n v="2.7380952380952399"/>
  </r>
  <r>
    <n v="8"/>
    <x v="2"/>
    <n v="2.73809523809523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"/>
    <x v="0"/>
    <n v="3.0952380952380998"/>
  </r>
  <r>
    <n v="1"/>
    <x v="1"/>
    <n v="2.0238095238095202"/>
  </r>
  <r>
    <n v="1"/>
    <x v="2"/>
    <n v="1.0714285714285601"/>
  </r>
  <r>
    <n v="2"/>
    <x v="0"/>
    <n v="3.21428571428571"/>
  </r>
  <r>
    <n v="2"/>
    <x v="1"/>
    <n v="2.5"/>
  </r>
  <r>
    <n v="2"/>
    <x v="2"/>
    <n v="1.30952380952381"/>
  </r>
  <r>
    <n v="3"/>
    <x v="0"/>
    <n v="3.9285714285714302"/>
  </r>
  <r>
    <n v="3"/>
    <x v="1"/>
    <n v="2.5"/>
  </r>
  <r>
    <n v="3"/>
    <x v="2"/>
    <n v="1.4285714285714299"/>
  </r>
  <r>
    <n v="4"/>
    <x v="0"/>
    <n v="3.5714285714285698"/>
  </r>
  <r>
    <n v="4"/>
    <x v="1"/>
    <n v="2.7380952380952399"/>
  </r>
  <r>
    <n v="4"/>
    <x v="2"/>
    <n v="1.90476190476191"/>
  </r>
  <r>
    <n v="5"/>
    <x v="0"/>
    <n v="3.6904761904761898"/>
  </r>
  <r>
    <n v="5"/>
    <x v="1"/>
    <n v="2.61904761904762"/>
  </r>
  <r>
    <n v="5"/>
    <x v="2"/>
    <n v="1.19047619047619"/>
  </r>
  <r>
    <n v="6"/>
    <x v="0"/>
    <n v="3.6904761904761898"/>
  </r>
  <r>
    <n v="6"/>
    <x v="1"/>
    <n v="2.2619047619047499"/>
  </r>
  <r>
    <n v="6"/>
    <x v="2"/>
    <n v="1.30952380952381"/>
  </r>
  <r>
    <n v="7"/>
    <x v="0"/>
    <n v="2.7380952380952399"/>
  </r>
  <r>
    <n v="7"/>
    <x v="1"/>
    <n v="1.6666666666666701"/>
  </r>
  <r>
    <n v="7"/>
    <x v="2"/>
    <n v="1.19047619047619"/>
  </r>
  <r>
    <n v="8"/>
    <x v="0"/>
    <n v="5.2380952380952301"/>
  </r>
  <r>
    <n v="8"/>
    <x v="1"/>
    <n v="2.61904761904762"/>
  </r>
  <r>
    <n v="8"/>
    <x v="2"/>
    <n v="1.42857142857142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353F7-BBFD-4C72-B12B-5F7E15691919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I40:K43" firstHeaderRow="0" firstDataRow="1" firstDataCol="1"/>
  <pivotFields count="3"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dataField="1" compact="0" outline="0" showAll="0" defaultSubtotal="0"/>
  </pivotFields>
  <rowFields count="1">
    <field x="1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Average of Root biomass" fld="2" subtotal="average" baseField="1" baseItem="0"/>
    <dataField name="StdDev of Root biomass" fld="2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49752B-D346-408B-B9EA-8578910DEB9F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I13:K16" firstHeaderRow="0" firstDataRow="1" firstDataCol="1"/>
  <pivotFields count="3"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dataField="1" compact="0" outline="0" showAll="0" defaultSubtotal="0"/>
  </pivotFields>
  <rowFields count="1">
    <field x="1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Average of Shoot biomass" fld="2" subtotal="average" baseField="1" baseItem="0"/>
    <dataField name="StdDev of Shoot biomass" fld="2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2D9E-D31E-4016-AC8E-2F445D80A5EC}">
  <dimension ref="B1:P55"/>
  <sheetViews>
    <sheetView topLeftCell="N1" workbookViewId="0">
      <selection activeCell="E9" sqref="E9"/>
    </sheetView>
  </sheetViews>
  <sheetFormatPr defaultRowHeight="15" x14ac:dyDescent="0.25"/>
  <cols>
    <col min="2" max="2" width="20" bestFit="1" customWidth="1"/>
  </cols>
  <sheetData>
    <row r="1" spans="2:16" x14ac:dyDescent="0.25">
      <c r="B1" s="12" t="s">
        <v>69</v>
      </c>
      <c r="C1" s="12"/>
      <c r="D1" s="12"/>
      <c r="E1" s="12"/>
      <c r="F1" s="12"/>
      <c r="G1" s="12"/>
      <c r="H1" s="12"/>
    </row>
    <row r="2" spans="2:16" x14ac:dyDescent="0.25">
      <c r="B2" s="13" t="s">
        <v>15</v>
      </c>
      <c r="C2" s="13" t="s">
        <v>70</v>
      </c>
      <c r="D2" s="14" t="s">
        <v>67</v>
      </c>
      <c r="E2" s="12"/>
      <c r="F2" s="12"/>
      <c r="G2" s="12"/>
      <c r="H2" s="12"/>
      <c r="I2" s="15" t="s">
        <v>65</v>
      </c>
      <c r="J2" s="15"/>
    </row>
    <row r="3" spans="2:16" x14ac:dyDescent="0.25">
      <c r="B3" s="13" t="s">
        <v>16</v>
      </c>
      <c r="C3" s="13" t="s">
        <v>71</v>
      </c>
      <c r="D3" s="14" t="s">
        <v>68</v>
      </c>
      <c r="E3" s="12"/>
      <c r="F3" s="12"/>
      <c r="G3" s="12"/>
      <c r="H3" s="12"/>
    </row>
    <row r="6" spans="2:16" x14ac:dyDescent="0.25">
      <c r="B6" s="2"/>
      <c r="C6" s="2">
        <v>2013</v>
      </c>
      <c r="D6" s="2">
        <v>2014</v>
      </c>
      <c r="E6" s="2">
        <v>2015</v>
      </c>
    </row>
    <row r="7" spans="2:16" x14ac:dyDescent="0.25">
      <c r="B7" s="5" t="s">
        <v>0</v>
      </c>
      <c r="C7" s="6">
        <v>45791</v>
      </c>
      <c r="D7" s="5" t="s">
        <v>1</v>
      </c>
      <c r="E7" s="5" t="s">
        <v>2</v>
      </c>
    </row>
    <row r="8" spans="2:16" x14ac:dyDescent="0.25">
      <c r="B8" s="3" t="s">
        <v>77</v>
      </c>
      <c r="C8" s="3" t="s">
        <v>78</v>
      </c>
      <c r="D8" s="3" t="s">
        <v>78</v>
      </c>
      <c r="E8" s="3" t="s">
        <v>78</v>
      </c>
    </row>
    <row r="9" spans="2:16" x14ac:dyDescent="0.25">
      <c r="B9" s="5" t="s">
        <v>3</v>
      </c>
      <c r="C9" s="6">
        <v>45792</v>
      </c>
      <c r="D9" s="5" t="s">
        <v>1</v>
      </c>
      <c r="E9" s="5" t="s">
        <v>2</v>
      </c>
    </row>
    <row r="10" spans="2:16" x14ac:dyDescent="0.25">
      <c r="B10" s="5" t="s">
        <v>4</v>
      </c>
      <c r="C10" s="6">
        <v>45811</v>
      </c>
      <c r="D10" s="6">
        <v>45792</v>
      </c>
      <c r="E10" s="6">
        <v>45790</v>
      </c>
    </row>
    <row r="11" spans="2:16" x14ac:dyDescent="0.25">
      <c r="B11" s="5" t="s">
        <v>5</v>
      </c>
      <c r="C11" s="6">
        <v>45839</v>
      </c>
      <c r="D11" s="6">
        <v>45817</v>
      </c>
      <c r="E11" s="6">
        <v>45815</v>
      </c>
    </row>
    <row r="12" spans="2:16" x14ac:dyDescent="0.25">
      <c r="B12" s="5" t="s">
        <v>168</v>
      </c>
      <c r="C12" s="3" t="s">
        <v>169</v>
      </c>
      <c r="D12" s="3"/>
      <c r="E12" s="3"/>
    </row>
    <row r="13" spans="2:16" x14ac:dyDescent="0.25">
      <c r="B13" s="5" t="s">
        <v>6</v>
      </c>
      <c r="C13" s="5" t="s">
        <v>7</v>
      </c>
      <c r="D13" s="5" t="s">
        <v>8</v>
      </c>
      <c r="E13" s="5" t="s">
        <v>9</v>
      </c>
    </row>
    <row r="15" spans="2:16" x14ac:dyDescent="0.25">
      <c r="K15" t="s">
        <v>66</v>
      </c>
    </row>
    <row r="16" spans="2:16" x14ac:dyDescent="0.25">
      <c r="K16" t="s">
        <v>37</v>
      </c>
      <c r="L16" t="s">
        <v>60</v>
      </c>
      <c r="M16" t="s">
        <v>73</v>
      </c>
      <c r="N16" t="s">
        <v>63</v>
      </c>
      <c r="O16" t="s">
        <v>64</v>
      </c>
      <c r="P16" t="s">
        <v>48</v>
      </c>
    </row>
    <row r="17" spans="11:16" x14ac:dyDescent="0.25">
      <c r="K17">
        <v>2013</v>
      </c>
      <c r="L17">
        <v>0</v>
      </c>
      <c r="M17" s="17" t="s">
        <v>74</v>
      </c>
      <c r="N17" s="17" t="s">
        <v>74</v>
      </c>
      <c r="O17" t="s">
        <v>75</v>
      </c>
      <c r="P17">
        <v>8.1199999999999992</v>
      </c>
    </row>
    <row r="18" spans="11:16" x14ac:dyDescent="0.25">
      <c r="K18">
        <v>2013</v>
      </c>
      <c r="L18">
        <v>7</v>
      </c>
      <c r="M18" s="17" t="s">
        <v>74</v>
      </c>
      <c r="N18" s="17" t="s">
        <v>74</v>
      </c>
      <c r="O18" t="s">
        <v>75</v>
      </c>
      <c r="P18">
        <v>7.21</v>
      </c>
    </row>
    <row r="19" spans="11:16" x14ac:dyDescent="0.25">
      <c r="K19">
        <v>2015</v>
      </c>
      <c r="L19">
        <v>0</v>
      </c>
      <c r="M19" s="17" t="s">
        <v>74</v>
      </c>
      <c r="N19" s="17" t="s">
        <v>74</v>
      </c>
      <c r="O19" t="s">
        <v>75</v>
      </c>
      <c r="P19">
        <v>4.84</v>
      </c>
    </row>
    <row r="20" spans="11:16" x14ac:dyDescent="0.25">
      <c r="K20">
        <v>2015</v>
      </c>
      <c r="L20">
        <v>0</v>
      </c>
      <c r="M20" t="s">
        <v>76</v>
      </c>
      <c r="N20" s="17" t="s">
        <v>74</v>
      </c>
      <c r="O20" t="s">
        <v>75</v>
      </c>
      <c r="P20">
        <v>7.4</v>
      </c>
    </row>
    <row r="21" spans="11:16" x14ac:dyDescent="0.25">
      <c r="K21">
        <v>2015</v>
      </c>
      <c r="L21">
        <v>7</v>
      </c>
      <c r="M21" s="17" t="s">
        <v>74</v>
      </c>
      <c r="N21" s="17" t="s">
        <v>74</v>
      </c>
      <c r="O21" t="s">
        <v>75</v>
      </c>
      <c r="P21">
        <v>3.96</v>
      </c>
    </row>
    <row r="22" spans="11:16" x14ac:dyDescent="0.25">
      <c r="K22">
        <v>2015</v>
      </c>
      <c r="L22">
        <v>7</v>
      </c>
      <c r="M22" t="s">
        <v>76</v>
      </c>
      <c r="N22" s="17" t="s">
        <v>74</v>
      </c>
      <c r="O22" t="s">
        <v>75</v>
      </c>
      <c r="P22">
        <v>4.32</v>
      </c>
    </row>
    <row r="23" spans="11:16" x14ac:dyDescent="0.25">
      <c r="O23" t="s">
        <v>65</v>
      </c>
    </row>
    <row r="44" spans="2:4" x14ac:dyDescent="0.25">
      <c r="B44" t="s">
        <v>14</v>
      </c>
    </row>
    <row r="46" spans="2:4" x14ac:dyDescent="0.25">
      <c r="B46" t="s">
        <v>16</v>
      </c>
    </row>
    <row r="48" spans="2:4" x14ac:dyDescent="0.25">
      <c r="B48" t="s">
        <v>10</v>
      </c>
      <c r="C48" t="s">
        <v>17</v>
      </c>
      <c r="D48" t="s">
        <v>18</v>
      </c>
    </row>
    <row r="49" spans="2:4" x14ac:dyDescent="0.25">
      <c r="B49" t="s">
        <v>11</v>
      </c>
      <c r="C49" t="s">
        <v>19</v>
      </c>
      <c r="D49" t="s">
        <v>20</v>
      </c>
    </row>
    <row r="50" spans="2:4" x14ac:dyDescent="0.25">
      <c r="B50" t="s">
        <v>10</v>
      </c>
      <c r="C50" t="s">
        <v>21</v>
      </c>
      <c r="D50" t="s">
        <v>22</v>
      </c>
    </row>
    <row r="51" spans="2:4" x14ac:dyDescent="0.25">
      <c r="B51" t="s">
        <v>11</v>
      </c>
      <c r="C51" t="s">
        <v>23</v>
      </c>
      <c r="D51" t="s">
        <v>24</v>
      </c>
    </row>
    <row r="52" spans="2:4" x14ac:dyDescent="0.25">
      <c r="B52" t="s">
        <v>10</v>
      </c>
      <c r="C52" t="s">
        <v>25</v>
      </c>
      <c r="D52" t="s">
        <v>26</v>
      </c>
    </row>
    <row r="53" spans="2:4" x14ac:dyDescent="0.25">
      <c r="B53" t="s">
        <v>11</v>
      </c>
      <c r="C53" t="s">
        <v>27</v>
      </c>
      <c r="D53" t="s">
        <v>28</v>
      </c>
    </row>
    <row r="54" spans="2:4" x14ac:dyDescent="0.25">
      <c r="B54" t="s">
        <v>10</v>
      </c>
      <c r="C54" t="s">
        <v>29</v>
      </c>
      <c r="D54" t="s">
        <v>30</v>
      </c>
    </row>
    <row r="55" spans="2:4" x14ac:dyDescent="0.25">
      <c r="B55" t="s">
        <v>11</v>
      </c>
      <c r="C55" t="s">
        <v>31</v>
      </c>
      <c r="D55" t="s">
        <v>32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845C-4490-4A03-BEC4-87907A6CEAA7}">
  <dimension ref="B1:V59"/>
  <sheetViews>
    <sheetView topLeftCell="A21" zoomScale="110" zoomScaleNormal="110" workbookViewId="0">
      <selection activeCell="C60" sqref="C60"/>
    </sheetView>
  </sheetViews>
  <sheetFormatPr defaultRowHeight="15" x14ac:dyDescent="0.25"/>
  <cols>
    <col min="19" max="19" width="12.42578125" bestFit="1" customWidth="1"/>
    <col min="20" max="20" width="46.5703125" bestFit="1" customWidth="1"/>
    <col min="21" max="21" width="8.28515625" bestFit="1" customWidth="1"/>
    <col min="22" max="22" width="29.7109375" bestFit="1" customWidth="1"/>
  </cols>
  <sheetData>
    <row r="1" spans="2:22" ht="15.75" x14ac:dyDescent="0.25">
      <c r="S1" s="7" t="s">
        <v>33</v>
      </c>
      <c r="T1" s="7" t="s">
        <v>34</v>
      </c>
      <c r="U1" s="7" t="s">
        <v>35</v>
      </c>
      <c r="V1" s="7" t="s">
        <v>36</v>
      </c>
    </row>
    <row r="2" spans="2:22" x14ac:dyDescent="0.25">
      <c r="K2" s="45">
        <v>2013</v>
      </c>
      <c r="L2" s="45"/>
      <c r="N2" s="45">
        <v>2014</v>
      </c>
      <c r="O2" s="45"/>
      <c r="S2" s="8">
        <v>2013</v>
      </c>
      <c r="T2" s="8" t="s">
        <v>56</v>
      </c>
      <c r="U2" s="9">
        <v>45791</v>
      </c>
      <c r="V2" s="8" t="s">
        <v>58</v>
      </c>
    </row>
    <row r="3" spans="2:22" x14ac:dyDescent="0.25">
      <c r="K3" t="s">
        <v>47</v>
      </c>
      <c r="L3" t="s">
        <v>48</v>
      </c>
      <c r="N3" t="s">
        <v>47</v>
      </c>
      <c r="O3" t="s">
        <v>48</v>
      </c>
      <c r="T3" t="s">
        <v>88</v>
      </c>
      <c r="U3" s="1">
        <v>45846</v>
      </c>
      <c r="V3" t="s">
        <v>89</v>
      </c>
    </row>
    <row r="4" spans="2:22" x14ac:dyDescent="0.25">
      <c r="B4" s="3"/>
      <c r="C4" s="3">
        <v>2013</v>
      </c>
      <c r="D4" s="3"/>
      <c r="E4" s="3">
        <v>2014</v>
      </c>
      <c r="K4">
        <v>-1.2170677416139799E-2</v>
      </c>
      <c r="L4">
        <v>9.6798635643805504</v>
      </c>
      <c r="N4">
        <v>3.1628257234299101E-2</v>
      </c>
      <c r="O4">
        <v>14.280113844007101</v>
      </c>
      <c r="S4" s="8"/>
      <c r="T4" s="8" t="s">
        <v>57</v>
      </c>
      <c r="U4" s="9">
        <v>45791</v>
      </c>
      <c r="V4" s="8" t="s">
        <v>59</v>
      </c>
    </row>
    <row r="5" spans="2:22" x14ac:dyDescent="0.25">
      <c r="B5" s="3"/>
      <c r="C5" s="3" t="s">
        <v>42</v>
      </c>
      <c r="D5" s="3"/>
      <c r="E5" s="3" t="s">
        <v>42</v>
      </c>
      <c r="K5">
        <v>1.0108639076844701</v>
      </c>
      <c r="L5">
        <v>9.5657094762954102</v>
      </c>
      <c r="N5">
        <v>1.00605765290867</v>
      </c>
      <c r="O5">
        <v>13.085682011982399</v>
      </c>
      <c r="S5" s="8"/>
      <c r="T5" s="8" t="s">
        <v>54</v>
      </c>
      <c r="U5" s="9">
        <v>45826</v>
      </c>
      <c r="V5" s="8"/>
    </row>
    <row r="6" spans="2:22" x14ac:dyDescent="0.25">
      <c r="B6" s="3" t="s">
        <v>38</v>
      </c>
      <c r="C6" s="3">
        <v>8.51</v>
      </c>
      <c r="D6" s="3"/>
      <c r="E6" s="3">
        <v>10.52</v>
      </c>
      <c r="K6">
        <v>3.0091806110809598</v>
      </c>
      <c r="L6">
        <v>8.6971284288862503</v>
      </c>
      <c r="N6">
        <v>3.0256924218429799</v>
      </c>
      <c r="O6">
        <v>11.2172227820906</v>
      </c>
      <c r="S6" s="8"/>
      <c r="T6" s="8" t="s">
        <v>55</v>
      </c>
      <c r="U6" s="9">
        <v>45923</v>
      </c>
      <c r="V6" s="8"/>
    </row>
    <row r="7" spans="2:22" x14ac:dyDescent="0.25">
      <c r="B7" t="s">
        <v>12</v>
      </c>
      <c r="C7">
        <v>8.6999999999999993</v>
      </c>
      <c r="E7">
        <v>12.41</v>
      </c>
      <c r="K7">
        <v>7.0172870131452099</v>
      </c>
      <c r="L7">
        <v>6.8800318940408998</v>
      </c>
      <c r="N7">
        <v>7.00984507026656</v>
      </c>
      <c r="O7">
        <v>9.0399893686530302</v>
      </c>
      <c r="S7" s="10">
        <v>2014</v>
      </c>
      <c r="T7" s="10" t="s">
        <v>56</v>
      </c>
      <c r="U7" s="11">
        <v>45758</v>
      </c>
      <c r="V7" s="10" t="s">
        <v>58</v>
      </c>
    </row>
    <row r="8" spans="2:22" x14ac:dyDescent="0.25">
      <c r="B8" t="s">
        <v>13</v>
      </c>
      <c r="C8">
        <v>8.9600000000000009</v>
      </c>
      <c r="E8">
        <v>12.67</v>
      </c>
      <c r="T8" t="s">
        <v>88</v>
      </c>
      <c r="U8" s="1">
        <v>45831</v>
      </c>
      <c r="V8" t="s">
        <v>89</v>
      </c>
    </row>
    <row r="9" spans="2:22" x14ac:dyDescent="0.25">
      <c r="B9" t="s">
        <v>39</v>
      </c>
      <c r="C9">
        <v>8.75</v>
      </c>
      <c r="E9">
        <v>12.52</v>
      </c>
      <c r="S9" s="10"/>
      <c r="T9" s="10" t="s">
        <v>3</v>
      </c>
      <c r="U9" s="11">
        <v>45758</v>
      </c>
      <c r="V9" s="10" t="s">
        <v>72</v>
      </c>
    </row>
    <row r="10" spans="2:22" x14ac:dyDescent="0.25">
      <c r="B10" t="s">
        <v>40</v>
      </c>
      <c r="C10">
        <v>8.7200000000000006</v>
      </c>
      <c r="E10">
        <v>11.82</v>
      </c>
      <c r="S10" s="10"/>
      <c r="T10" s="10" t="s">
        <v>54</v>
      </c>
      <c r="U10" s="11">
        <v>45806</v>
      </c>
      <c r="V10" s="10"/>
    </row>
    <row r="11" spans="2:22" x14ac:dyDescent="0.25">
      <c r="B11" t="s">
        <v>41</v>
      </c>
      <c r="C11">
        <v>8.73</v>
      </c>
      <c r="E11">
        <v>12.24</v>
      </c>
      <c r="J11" s="4"/>
      <c r="K11" s="4"/>
      <c r="L11" s="4"/>
      <c r="M11" s="4"/>
      <c r="N11" s="4"/>
      <c r="O11" s="4"/>
      <c r="S11" s="10"/>
      <c r="T11" s="10" t="s">
        <v>55</v>
      </c>
      <c r="U11" s="11">
        <v>45925</v>
      </c>
      <c r="V11" s="10"/>
    </row>
    <row r="12" spans="2:22" ht="15.75" thickBot="1" x14ac:dyDescent="0.3">
      <c r="J12" s="4"/>
      <c r="K12" s="4" t="s">
        <v>37</v>
      </c>
      <c r="L12" s="4" t="s">
        <v>49</v>
      </c>
      <c r="M12" s="4" t="s">
        <v>50</v>
      </c>
      <c r="N12" s="4" t="s">
        <v>51</v>
      </c>
      <c r="O12" s="4"/>
    </row>
    <row r="13" spans="2:22" x14ac:dyDescent="0.25">
      <c r="B13" t="s">
        <v>43</v>
      </c>
      <c r="J13" s="4"/>
      <c r="K13" s="19">
        <v>2013</v>
      </c>
      <c r="L13" s="20" t="s">
        <v>52</v>
      </c>
      <c r="M13" s="20">
        <v>0</v>
      </c>
      <c r="N13" s="21">
        <v>9679.8635643805501</v>
      </c>
      <c r="O13" s="4"/>
    </row>
    <row r="14" spans="2:22" x14ac:dyDescent="0.25">
      <c r="B14" t="s">
        <v>44</v>
      </c>
      <c r="J14" s="4"/>
      <c r="K14" s="22">
        <v>2013</v>
      </c>
      <c r="L14" s="4" t="s">
        <v>52</v>
      </c>
      <c r="M14" s="4">
        <v>1</v>
      </c>
      <c r="N14" s="23">
        <v>9565.7094762954112</v>
      </c>
      <c r="O14" s="4"/>
    </row>
    <row r="15" spans="2:22" x14ac:dyDescent="0.25">
      <c r="B15" t="s">
        <v>46</v>
      </c>
      <c r="J15" s="4"/>
      <c r="K15" s="22">
        <v>2013</v>
      </c>
      <c r="L15" s="4" t="s">
        <v>52</v>
      </c>
      <c r="M15" s="4">
        <v>3</v>
      </c>
      <c r="N15" s="23">
        <v>8697.1284288862498</v>
      </c>
      <c r="O15" s="4"/>
      <c r="U15" s="1"/>
    </row>
    <row r="16" spans="2:22" ht="15.75" thickBot="1" x14ac:dyDescent="0.3">
      <c r="B16" t="s">
        <v>45</v>
      </c>
      <c r="J16" s="4"/>
      <c r="K16" s="24">
        <v>2013</v>
      </c>
      <c r="L16" s="25" t="s">
        <v>52</v>
      </c>
      <c r="M16" s="25">
        <v>7</v>
      </c>
      <c r="N16" s="26">
        <v>6880.0318940408997</v>
      </c>
      <c r="O16" s="4"/>
      <c r="Q16">
        <f>N13-N16</f>
        <v>2799.8316703396504</v>
      </c>
    </row>
    <row r="17" spans="2:21" x14ac:dyDescent="0.25">
      <c r="J17" s="4"/>
      <c r="K17" s="4">
        <v>2014</v>
      </c>
      <c r="L17" s="4" t="s">
        <v>52</v>
      </c>
      <c r="M17" s="4">
        <v>0</v>
      </c>
      <c r="N17" s="4">
        <v>14280.113844007101</v>
      </c>
      <c r="O17" s="4"/>
    </row>
    <row r="18" spans="2:21" x14ac:dyDescent="0.25">
      <c r="J18" s="4"/>
      <c r="K18" s="4">
        <v>2014</v>
      </c>
      <c r="L18" s="4" t="s">
        <v>52</v>
      </c>
      <c r="M18" s="4">
        <v>1</v>
      </c>
      <c r="N18" s="4">
        <v>13085.682011982399</v>
      </c>
      <c r="O18" s="4"/>
      <c r="U18" s="1"/>
    </row>
    <row r="19" spans="2:21" x14ac:dyDescent="0.25">
      <c r="J19" s="4"/>
      <c r="K19" s="4">
        <v>2014</v>
      </c>
      <c r="L19" s="4" t="s">
        <v>52</v>
      </c>
      <c r="M19" s="4">
        <v>3</v>
      </c>
      <c r="N19" s="4">
        <v>11217.222782090599</v>
      </c>
      <c r="O19" s="4"/>
      <c r="U19" s="1"/>
    </row>
    <row r="20" spans="2:21" x14ac:dyDescent="0.25">
      <c r="B20" t="s">
        <v>37</v>
      </c>
      <c r="C20" t="s">
        <v>61</v>
      </c>
      <c r="D20" t="s">
        <v>51</v>
      </c>
      <c r="J20" s="4"/>
      <c r="K20" s="4">
        <v>2014</v>
      </c>
      <c r="L20" s="4" t="s">
        <v>52</v>
      </c>
      <c r="M20" s="4">
        <v>7</v>
      </c>
      <c r="N20" s="4">
        <v>9039.9893686530304</v>
      </c>
      <c r="O20" s="4"/>
    </row>
    <row r="21" spans="2:21" x14ac:dyDescent="0.25">
      <c r="B21">
        <v>2013</v>
      </c>
      <c r="C21" t="s">
        <v>62</v>
      </c>
      <c r="D21">
        <v>8.51</v>
      </c>
      <c r="J21" s="4"/>
      <c r="K21" s="4"/>
      <c r="L21" s="4"/>
      <c r="M21" s="4"/>
      <c r="N21" s="4"/>
      <c r="O21" s="4"/>
    </row>
    <row r="22" spans="2:21" x14ac:dyDescent="0.25">
      <c r="C22" t="s">
        <v>13</v>
      </c>
      <c r="D22">
        <v>8.9600000000000009</v>
      </c>
    </row>
    <row r="23" spans="2:21" x14ac:dyDescent="0.25">
      <c r="B23">
        <v>2014</v>
      </c>
      <c r="C23" t="s">
        <v>62</v>
      </c>
      <c r="D23">
        <v>10.52</v>
      </c>
      <c r="U23" s="1"/>
    </row>
    <row r="24" spans="2:21" x14ac:dyDescent="0.25">
      <c r="C24" t="s">
        <v>13</v>
      </c>
      <c r="D24">
        <v>12.67</v>
      </c>
    </row>
    <row r="29" spans="2:21" x14ac:dyDescent="0.25">
      <c r="J29" t="s">
        <v>53</v>
      </c>
    </row>
    <row r="30" spans="2:21" x14ac:dyDescent="0.25">
      <c r="J30" s="16"/>
      <c r="K30" s="16"/>
      <c r="L30" s="16"/>
      <c r="M30" s="16"/>
      <c r="N30" s="16"/>
      <c r="O30" s="16"/>
    </row>
    <row r="31" spans="2:21" ht="15.75" thickBot="1" x14ac:dyDescent="0.3">
      <c r="J31" s="16"/>
      <c r="K31" s="16" t="s">
        <v>37</v>
      </c>
      <c r="L31" s="16" t="s">
        <v>49</v>
      </c>
      <c r="M31" s="16" t="s">
        <v>50</v>
      </c>
      <c r="N31" s="16" t="s">
        <v>51</v>
      </c>
      <c r="O31" s="16" t="s">
        <v>90</v>
      </c>
    </row>
    <row r="32" spans="2:21" x14ac:dyDescent="0.25">
      <c r="J32" s="16"/>
      <c r="K32" s="27">
        <v>2013</v>
      </c>
      <c r="L32" s="28" t="s">
        <v>52</v>
      </c>
      <c r="M32" s="28">
        <v>0</v>
      </c>
      <c r="N32" s="29">
        <v>9700</v>
      </c>
      <c r="O32" s="16">
        <v>9.8000000000000007</v>
      </c>
    </row>
    <row r="33" spans="10:15" x14ac:dyDescent="0.25">
      <c r="J33" s="16"/>
      <c r="K33" s="30">
        <v>2013</v>
      </c>
      <c r="L33" s="16" t="s">
        <v>52</v>
      </c>
      <c r="M33" s="16">
        <v>1</v>
      </c>
      <c r="N33" s="31">
        <v>9550</v>
      </c>
      <c r="O33" s="16">
        <v>9.6</v>
      </c>
    </row>
    <row r="34" spans="10:15" x14ac:dyDescent="0.25">
      <c r="J34" s="16"/>
      <c r="K34" s="30">
        <v>2013</v>
      </c>
      <c r="L34" s="16" t="s">
        <v>52</v>
      </c>
      <c r="M34" s="16">
        <v>3</v>
      </c>
      <c r="N34" s="31">
        <v>8720</v>
      </c>
      <c r="O34" s="16">
        <v>9.3000000000000007</v>
      </c>
    </row>
    <row r="35" spans="10:15" ht="15.75" thickBot="1" x14ac:dyDescent="0.3">
      <c r="J35" s="16"/>
      <c r="K35" s="32">
        <v>2013</v>
      </c>
      <c r="L35" s="33" t="s">
        <v>52</v>
      </c>
      <c r="M35" s="33">
        <v>7</v>
      </c>
      <c r="N35" s="34">
        <v>6900</v>
      </c>
      <c r="O35" s="16">
        <v>8.6999999999999993</v>
      </c>
    </row>
    <row r="36" spans="10:15" x14ac:dyDescent="0.25">
      <c r="J36" s="16"/>
      <c r="K36" s="16">
        <v>2014</v>
      </c>
      <c r="L36" s="16" t="s">
        <v>52</v>
      </c>
      <c r="M36" s="16">
        <v>0</v>
      </c>
      <c r="N36" s="16">
        <v>14360</v>
      </c>
      <c r="O36" s="16">
        <v>8.5</v>
      </c>
    </row>
    <row r="37" spans="10:15" x14ac:dyDescent="0.25">
      <c r="J37" s="16"/>
      <c r="K37" s="16">
        <v>2014</v>
      </c>
      <c r="L37" s="16" t="s">
        <v>52</v>
      </c>
      <c r="M37" s="16">
        <v>1</v>
      </c>
      <c r="N37" s="16">
        <v>13190</v>
      </c>
      <c r="O37" s="16">
        <v>8.1</v>
      </c>
    </row>
    <row r="38" spans="10:15" x14ac:dyDescent="0.25">
      <c r="J38" s="16"/>
      <c r="K38" s="16">
        <v>2014</v>
      </c>
      <c r="L38" s="16" t="s">
        <v>52</v>
      </c>
      <c r="M38" s="16">
        <v>3</v>
      </c>
      <c r="N38" s="16">
        <v>11370</v>
      </c>
      <c r="O38" s="16">
        <v>8</v>
      </c>
    </row>
    <row r="39" spans="10:15" x14ac:dyDescent="0.25">
      <c r="J39" s="16"/>
      <c r="K39" s="16">
        <v>2014</v>
      </c>
      <c r="L39" s="16" t="s">
        <v>52</v>
      </c>
      <c r="M39" s="16">
        <v>7</v>
      </c>
      <c r="N39" s="16">
        <v>9190</v>
      </c>
      <c r="O39" s="16">
        <v>8.4</v>
      </c>
    </row>
    <row r="40" spans="10:15" x14ac:dyDescent="0.25">
      <c r="J40" s="16"/>
      <c r="K40" s="16"/>
      <c r="L40" s="16"/>
      <c r="M40" s="16"/>
      <c r="N40" s="16"/>
      <c r="O40" s="16"/>
    </row>
    <row r="56" spans="16:17" x14ac:dyDescent="0.25">
      <c r="P56">
        <v>0</v>
      </c>
      <c r="Q56">
        <v>1.2298484848484801</v>
      </c>
    </row>
    <row r="57" spans="16:17" x14ac:dyDescent="0.25">
      <c r="P57">
        <v>1</v>
      </c>
      <c r="Q57">
        <v>1.2187121212121199</v>
      </c>
    </row>
    <row r="58" spans="16:17" x14ac:dyDescent="0.25">
      <c r="P58">
        <v>3</v>
      </c>
      <c r="Q58">
        <v>1.3265909090909001</v>
      </c>
    </row>
    <row r="59" spans="16:17" x14ac:dyDescent="0.25">
      <c r="P59">
        <v>6.9999999999999902</v>
      </c>
      <c r="Q59">
        <v>2.3210606060606001</v>
      </c>
    </row>
  </sheetData>
  <mergeCells count="2">
    <mergeCell ref="N2:O2"/>
    <mergeCell ref="K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702B-6624-4ADB-A6C2-6513EBD040AC}">
  <dimension ref="C1:S64"/>
  <sheetViews>
    <sheetView topLeftCell="A6" workbookViewId="0">
      <selection activeCell="L10" sqref="L10"/>
    </sheetView>
  </sheetViews>
  <sheetFormatPr defaultRowHeight="15" x14ac:dyDescent="0.25"/>
  <cols>
    <col min="5" max="5" width="16.85546875" bestFit="1" customWidth="1"/>
    <col min="6" max="6" width="18" bestFit="1" customWidth="1"/>
    <col min="7" max="7" width="18.42578125" bestFit="1" customWidth="1"/>
    <col min="9" max="9" width="7.42578125" bestFit="1" customWidth="1"/>
    <col min="10" max="10" width="23.28515625" bestFit="1" customWidth="1"/>
    <col min="11" max="11" width="22.28515625" bestFit="1" customWidth="1"/>
    <col min="18" max="18" width="31.85546875" bestFit="1" customWidth="1"/>
  </cols>
  <sheetData>
    <row r="1" spans="3:19" x14ac:dyDescent="0.25">
      <c r="R1" t="s">
        <v>37</v>
      </c>
      <c r="S1">
        <v>2013</v>
      </c>
    </row>
    <row r="2" spans="3:19" x14ac:dyDescent="0.25">
      <c r="R2" t="s">
        <v>165</v>
      </c>
    </row>
    <row r="3" spans="3:19" x14ac:dyDescent="0.25">
      <c r="R3" t="s">
        <v>166</v>
      </c>
      <c r="S3" t="s">
        <v>167</v>
      </c>
    </row>
    <row r="12" spans="3:19" x14ac:dyDescent="0.25">
      <c r="F12" t="s">
        <v>173</v>
      </c>
    </row>
    <row r="13" spans="3:19" x14ac:dyDescent="0.25">
      <c r="C13" t="s">
        <v>91</v>
      </c>
      <c r="D13" t="s">
        <v>60</v>
      </c>
      <c r="E13" t="s">
        <v>174</v>
      </c>
      <c r="F13" t="s">
        <v>175</v>
      </c>
      <c r="G13" t="s">
        <v>176</v>
      </c>
      <c r="I13" s="43" t="s">
        <v>60</v>
      </c>
      <c r="J13" t="s">
        <v>93</v>
      </c>
      <c r="K13" t="s">
        <v>95</v>
      </c>
      <c r="L13" t="s">
        <v>92</v>
      </c>
      <c r="M13" t="s">
        <v>93</v>
      </c>
    </row>
    <row r="14" spans="3:19" x14ac:dyDescent="0.25">
      <c r="C14">
        <v>1</v>
      </c>
      <c r="D14" s="17">
        <v>0</v>
      </c>
      <c r="E14">
        <v>5.8333333333333304</v>
      </c>
      <c r="F14">
        <f>E14*8.1</f>
        <v>47.249999999999972</v>
      </c>
      <c r="G14">
        <f t="shared" ref="G14:G37" si="0">F14*10</f>
        <v>472.49999999999972</v>
      </c>
      <c r="I14">
        <v>0</v>
      </c>
      <c r="J14">
        <v>6.1011904761904692</v>
      </c>
      <c r="K14">
        <v>0.22721750367153731</v>
      </c>
      <c r="L14">
        <v>0</v>
      </c>
      <c r="M14">
        <v>6.1011904761904692</v>
      </c>
    </row>
    <row r="15" spans="3:19" x14ac:dyDescent="0.25">
      <c r="C15">
        <v>1</v>
      </c>
      <c r="D15">
        <v>14</v>
      </c>
      <c r="E15">
        <v>2.7380952380952399</v>
      </c>
      <c r="F15">
        <f t="shared" ref="F15:F37" si="1">E15*8.1</f>
        <v>22.178571428571441</v>
      </c>
      <c r="G15">
        <f t="shared" si="0"/>
        <v>221.78571428571442</v>
      </c>
      <c r="I15">
        <v>14</v>
      </c>
      <c r="J15">
        <v>2.7827380952380913</v>
      </c>
      <c r="K15">
        <v>0.31133366733031709</v>
      </c>
      <c r="L15">
        <v>14</v>
      </c>
      <c r="M15">
        <v>2.7827380952380913</v>
      </c>
    </row>
    <row r="16" spans="3:19" x14ac:dyDescent="0.25">
      <c r="C16">
        <v>1</v>
      </c>
      <c r="D16">
        <v>21</v>
      </c>
      <c r="E16">
        <v>2.8571428571428501</v>
      </c>
      <c r="F16">
        <f t="shared" si="1"/>
        <v>23.142857142857086</v>
      </c>
      <c r="G16">
        <f t="shared" si="0"/>
        <v>231.42857142857085</v>
      </c>
      <c r="I16">
        <v>21</v>
      </c>
      <c r="J16">
        <v>2.6934523809523747</v>
      </c>
      <c r="K16">
        <v>0.27691597768595383</v>
      </c>
      <c r="L16">
        <v>21</v>
      </c>
      <c r="M16">
        <v>2.6934523809523747</v>
      </c>
    </row>
    <row r="17" spans="3:11" x14ac:dyDescent="0.25">
      <c r="C17">
        <v>2</v>
      </c>
      <c r="D17" s="17">
        <v>0</v>
      </c>
      <c r="E17">
        <v>6.0714285714285596</v>
      </c>
      <c r="F17">
        <f t="shared" si="1"/>
        <v>49.178571428571331</v>
      </c>
      <c r="G17">
        <f t="shared" si="0"/>
        <v>491.78571428571331</v>
      </c>
    </row>
    <row r="18" spans="3:11" x14ac:dyDescent="0.25">
      <c r="C18">
        <v>2</v>
      </c>
      <c r="D18">
        <v>14</v>
      </c>
      <c r="E18">
        <v>3.09523809523809</v>
      </c>
      <c r="F18">
        <f t="shared" si="1"/>
        <v>25.071428571428527</v>
      </c>
      <c r="G18">
        <f t="shared" si="0"/>
        <v>250.71428571428527</v>
      </c>
    </row>
    <row r="19" spans="3:11" x14ac:dyDescent="0.25">
      <c r="C19">
        <v>2</v>
      </c>
      <c r="D19">
        <v>21</v>
      </c>
      <c r="E19">
        <v>2.8571428571428501</v>
      </c>
      <c r="F19">
        <f t="shared" si="1"/>
        <v>23.142857142857086</v>
      </c>
      <c r="G19">
        <f t="shared" si="0"/>
        <v>231.42857142857085</v>
      </c>
    </row>
    <row r="20" spans="3:11" x14ac:dyDescent="0.25">
      <c r="C20">
        <v>3</v>
      </c>
      <c r="D20" s="17">
        <v>0</v>
      </c>
      <c r="E20">
        <v>5.9523809523809401</v>
      </c>
      <c r="F20">
        <f t="shared" si="1"/>
        <v>48.214285714285616</v>
      </c>
      <c r="G20">
        <f t="shared" si="0"/>
        <v>482.14285714285614</v>
      </c>
      <c r="I20" t="s">
        <v>60</v>
      </c>
      <c r="J20" t="s">
        <v>93</v>
      </c>
      <c r="K20" t="s">
        <v>95</v>
      </c>
    </row>
    <row r="21" spans="3:11" x14ac:dyDescent="0.25">
      <c r="C21">
        <v>3</v>
      </c>
      <c r="D21">
        <v>14</v>
      </c>
      <c r="E21">
        <v>2.9761904761904701</v>
      </c>
      <c r="F21">
        <f t="shared" si="1"/>
        <v>24.107142857142808</v>
      </c>
      <c r="G21">
        <f t="shared" si="0"/>
        <v>241.07142857142807</v>
      </c>
      <c r="I21">
        <v>0</v>
      </c>
      <c r="J21">
        <v>6.1011904761904692</v>
      </c>
      <c r="K21">
        <v>0.22721750367153731</v>
      </c>
    </row>
    <row r="22" spans="3:11" x14ac:dyDescent="0.25">
      <c r="C22">
        <v>3</v>
      </c>
      <c r="D22">
        <v>21</v>
      </c>
      <c r="E22">
        <v>2.7380952380952399</v>
      </c>
      <c r="F22">
        <f t="shared" si="1"/>
        <v>22.178571428571441</v>
      </c>
      <c r="G22">
        <f t="shared" si="0"/>
        <v>221.78571428571442</v>
      </c>
      <c r="I22">
        <v>14</v>
      </c>
      <c r="J22">
        <v>2.7827380952380913</v>
      </c>
      <c r="K22">
        <v>0.31133366733031709</v>
      </c>
    </row>
    <row r="23" spans="3:11" x14ac:dyDescent="0.25">
      <c r="C23">
        <v>4</v>
      </c>
      <c r="D23" s="17">
        <v>0</v>
      </c>
      <c r="E23">
        <v>6.0714285714285596</v>
      </c>
      <c r="F23">
        <f t="shared" si="1"/>
        <v>49.178571428571331</v>
      </c>
      <c r="G23">
        <f t="shared" si="0"/>
        <v>491.78571428571331</v>
      </c>
      <c r="I23">
        <v>21</v>
      </c>
      <c r="J23">
        <v>2.6934523809523747</v>
      </c>
      <c r="K23">
        <v>0.27691597768595383</v>
      </c>
    </row>
    <row r="24" spans="3:11" x14ac:dyDescent="0.25">
      <c r="C24">
        <v>4</v>
      </c>
      <c r="D24">
        <v>14</v>
      </c>
      <c r="E24">
        <v>3.09523809523809</v>
      </c>
      <c r="F24">
        <f t="shared" si="1"/>
        <v>25.071428571428527</v>
      </c>
      <c r="G24">
        <f t="shared" si="0"/>
        <v>250.71428571428527</v>
      </c>
    </row>
    <row r="25" spans="3:11" x14ac:dyDescent="0.25">
      <c r="C25">
        <v>4</v>
      </c>
      <c r="D25">
        <v>21</v>
      </c>
      <c r="E25">
        <v>2.9761904761904701</v>
      </c>
      <c r="F25">
        <f t="shared" si="1"/>
        <v>24.107142857142808</v>
      </c>
      <c r="G25">
        <f t="shared" si="0"/>
        <v>241.07142857142807</v>
      </c>
    </row>
    <row r="26" spans="3:11" x14ac:dyDescent="0.25">
      <c r="C26">
        <v>5</v>
      </c>
      <c r="D26" s="17">
        <v>0</v>
      </c>
      <c r="E26">
        <v>5.9523809523809401</v>
      </c>
      <c r="F26">
        <f t="shared" si="1"/>
        <v>48.214285714285616</v>
      </c>
      <c r="G26">
        <f t="shared" si="0"/>
        <v>482.14285714285614</v>
      </c>
    </row>
    <row r="27" spans="3:11" x14ac:dyDescent="0.25">
      <c r="C27">
        <v>5</v>
      </c>
      <c r="D27">
        <v>14</v>
      </c>
      <c r="E27">
        <v>2.61904761904762</v>
      </c>
      <c r="F27">
        <f t="shared" si="1"/>
        <v>21.214285714285722</v>
      </c>
      <c r="G27">
        <f t="shared" si="0"/>
        <v>212.14285714285722</v>
      </c>
    </row>
    <row r="28" spans="3:11" x14ac:dyDescent="0.25">
      <c r="C28">
        <v>5</v>
      </c>
      <c r="D28">
        <v>21</v>
      </c>
      <c r="E28">
        <v>2.2619047619047499</v>
      </c>
      <c r="F28">
        <f t="shared" si="1"/>
        <v>18.321428571428473</v>
      </c>
      <c r="G28">
        <f t="shared" si="0"/>
        <v>183.21428571428473</v>
      </c>
    </row>
    <row r="29" spans="3:11" x14ac:dyDescent="0.25">
      <c r="C29">
        <v>6</v>
      </c>
      <c r="D29" s="17">
        <v>0</v>
      </c>
      <c r="E29">
        <v>6.5476190476190501</v>
      </c>
      <c r="F29">
        <f t="shared" si="1"/>
        <v>53.035714285714306</v>
      </c>
      <c r="G29">
        <f t="shared" si="0"/>
        <v>530.35714285714312</v>
      </c>
    </row>
    <row r="30" spans="3:11" x14ac:dyDescent="0.25">
      <c r="C30">
        <v>6</v>
      </c>
      <c r="D30">
        <v>14</v>
      </c>
      <c r="E30">
        <v>2.8571428571428501</v>
      </c>
      <c r="F30">
        <f t="shared" si="1"/>
        <v>23.142857142857086</v>
      </c>
      <c r="G30">
        <f t="shared" si="0"/>
        <v>231.42857142857085</v>
      </c>
    </row>
    <row r="31" spans="3:11" x14ac:dyDescent="0.25">
      <c r="C31">
        <v>6</v>
      </c>
      <c r="D31">
        <v>21</v>
      </c>
      <c r="E31">
        <v>2.8571428571428501</v>
      </c>
      <c r="F31">
        <f t="shared" si="1"/>
        <v>23.142857142857086</v>
      </c>
      <c r="G31">
        <f t="shared" si="0"/>
        <v>231.42857142857085</v>
      </c>
    </row>
    <row r="32" spans="3:11" x14ac:dyDescent="0.25">
      <c r="C32">
        <v>7</v>
      </c>
      <c r="D32" s="17">
        <v>0</v>
      </c>
      <c r="E32">
        <v>6.3095238095238102</v>
      </c>
      <c r="F32">
        <f t="shared" si="1"/>
        <v>51.107142857142861</v>
      </c>
      <c r="G32">
        <f t="shared" si="0"/>
        <v>511.07142857142861</v>
      </c>
    </row>
    <row r="33" spans="3:11" x14ac:dyDescent="0.25">
      <c r="C33">
        <v>7</v>
      </c>
      <c r="D33">
        <v>14</v>
      </c>
      <c r="E33">
        <v>2.1428571428571299</v>
      </c>
      <c r="F33">
        <f t="shared" si="1"/>
        <v>17.357142857142751</v>
      </c>
      <c r="G33">
        <f t="shared" si="0"/>
        <v>173.5714285714275</v>
      </c>
    </row>
    <row r="34" spans="3:11" x14ac:dyDescent="0.25">
      <c r="C34">
        <v>7</v>
      </c>
      <c r="D34">
        <v>21</v>
      </c>
      <c r="E34">
        <v>2.2619047619047499</v>
      </c>
      <c r="F34">
        <f t="shared" si="1"/>
        <v>18.321428571428473</v>
      </c>
      <c r="G34">
        <f t="shared" si="0"/>
        <v>183.21428571428473</v>
      </c>
    </row>
    <row r="35" spans="3:11" x14ac:dyDescent="0.25">
      <c r="C35">
        <v>8</v>
      </c>
      <c r="D35" s="17">
        <v>0</v>
      </c>
      <c r="E35">
        <v>6.0714285714285596</v>
      </c>
      <c r="F35">
        <f t="shared" si="1"/>
        <v>49.178571428571331</v>
      </c>
      <c r="G35">
        <f t="shared" si="0"/>
        <v>491.78571428571331</v>
      </c>
    </row>
    <row r="36" spans="3:11" x14ac:dyDescent="0.25">
      <c r="C36">
        <v>8</v>
      </c>
      <c r="D36">
        <v>14</v>
      </c>
      <c r="E36">
        <v>2.7380952380952399</v>
      </c>
      <c r="F36">
        <f t="shared" si="1"/>
        <v>22.178571428571441</v>
      </c>
      <c r="G36">
        <f t="shared" si="0"/>
        <v>221.78571428571442</v>
      </c>
    </row>
    <row r="37" spans="3:11" x14ac:dyDescent="0.25">
      <c r="C37">
        <v>8</v>
      </c>
      <c r="D37">
        <v>21</v>
      </c>
      <c r="E37">
        <v>2.7380952380952399</v>
      </c>
      <c r="F37">
        <f t="shared" si="1"/>
        <v>22.178571428571441</v>
      </c>
      <c r="G37">
        <f t="shared" si="0"/>
        <v>221.78571428571442</v>
      </c>
    </row>
    <row r="40" spans="3:11" x14ac:dyDescent="0.25">
      <c r="C40" t="s">
        <v>91</v>
      </c>
      <c r="D40" t="s">
        <v>60</v>
      </c>
      <c r="E40" t="s">
        <v>171</v>
      </c>
      <c r="F40" t="s">
        <v>172</v>
      </c>
      <c r="I40" s="43" t="s">
        <v>60</v>
      </c>
      <c r="J40" t="s">
        <v>94</v>
      </c>
      <c r="K40" t="s">
        <v>96</v>
      </c>
    </row>
    <row r="41" spans="3:11" x14ac:dyDescent="0.25">
      <c r="C41">
        <v>1</v>
      </c>
      <c r="D41" s="17">
        <v>0</v>
      </c>
      <c r="E41">
        <v>3.0952380952380998</v>
      </c>
      <c r="F41">
        <f t="shared" ref="F41:F64" si="2">E41*8.1</f>
        <v>25.071428571428608</v>
      </c>
      <c r="I41">
        <v>0</v>
      </c>
      <c r="J41">
        <v>3.6458333333333326</v>
      </c>
      <c r="K41">
        <v>0.75006073612189239</v>
      </c>
    </row>
    <row r="42" spans="3:11" x14ac:dyDescent="0.25">
      <c r="C42">
        <v>1</v>
      </c>
      <c r="D42">
        <v>14</v>
      </c>
      <c r="E42">
        <v>2.0238095238095202</v>
      </c>
      <c r="F42">
        <f t="shared" si="2"/>
        <v>16.392857142857114</v>
      </c>
      <c r="I42">
        <v>14</v>
      </c>
      <c r="J42">
        <v>2.3660714285714275</v>
      </c>
      <c r="K42">
        <v>0.36241851736608932</v>
      </c>
    </row>
    <row r="43" spans="3:11" x14ac:dyDescent="0.25">
      <c r="C43">
        <v>1</v>
      </c>
      <c r="D43">
        <v>21</v>
      </c>
      <c r="E43">
        <v>1.0714285714285601</v>
      </c>
      <c r="F43">
        <f t="shared" si="2"/>
        <v>8.6785714285713365</v>
      </c>
      <c r="I43">
        <v>21</v>
      </c>
      <c r="J43">
        <v>1.3541666666666663</v>
      </c>
      <c r="K43">
        <v>0.25403689194370521</v>
      </c>
    </row>
    <row r="44" spans="3:11" x14ac:dyDescent="0.25">
      <c r="C44">
        <v>2</v>
      </c>
      <c r="D44" s="17">
        <v>0</v>
      </c>
      <c r="E44">
        <v>3.21428571428571</v>
      </c>
      <c r="F44">
        <f t="shared" si="2"/>
        <v>26.035714285714249</v>
      </c>
    </row>
    <row r="45" spans="3:11" x14ac:dyDescent="0.25">
      <c r="C45">
        <v>2</v>
      </c>
      <c r="D45">
        <v>14</v>
      </c>
      <c r="E45">
        <v>2.5</v>
      </c>
      <c r="F45">
        <f t="shared" si="2"/>
        <v>20.25</v>
      </c>
    </row>
    <row r="46" spans="3:11" x14ac:dyDescent="0.25">
      <c r="C46">
        <v>2</v>
      </c>
      <c r="D46">
        <v>21</v>
      </c>
      <c r="E46">
        <v>1.30952380952381</v>
      </c>
      <c r="F46">
        <f t="shared" si="2"/>
        <v>10.607142857142861</v>
      </c>
    </row>
    <row r="47" spans="3:11" x14ac:dyDescent="0.25">
      <c r="C47">
        <v>3</v>
      </c>
      <c r="D47" s="17">
        <v>0</v>
      </c>
      <c r="E47">
        <v>3.9285714285714302</v>
      </c>
      <c r="F47">
        <f t="shared" si="2"/>
        <v>31.821428571428584</v>
      </c>
    </row>
    <row r="48" spans="3:11" x14ac:dyDescent="0.25">
      <c r="C48">
        <v>3</v>
      </c>
      <c r="D48">
        <v>14</v>
      </c>
      <c r="E48">
        <v>2.5</v>
      </c>
      <c r="F48">
        <f t="shared" si="2"/>
        <v>20.25</v>
      </c>
    </row>
    <row r="49" spans="3:6" x14ac:dyDescent="0.25">
      <c r="C49">
        <v>3</v>
      </c>
      <c r="D49">
        <v>21</v>
      </c>
      <c r="E49">
        <v>1.4285714285714299</v>
      </c>
      <c r="F49">
        <f t="shared" si="2"/>
        <v>11.571428571428582</v>
      </c>
    </row>
    <row r="50" spans="3:6" x14ac:dyDescent="0.25">
      <c r="C50">
        <v>4</v>
      </c>
      <c r="D50" s="17">
        <v>0</v>
      </c>
      <c r="E50">
        <v>3.5714285714285698</v>
      </c>
      <c r="F50">
        <f t="shared" si="2"/>
        <v>28.928571428571413</v>
      </c>
    </row>
    <row r="51" spans="3:6" x14ac:dyDescent="0.25">
      <c r="C51">
        <v>4</v>
      </c>
      <c r="D51">
        <v>14</v>
      </c>
      <c r="E51">
        <v>2.7380952380952399</v>
      </c>
      <c r="F51">
        <f t="shared" si="2"/>
        <v>22.178571428571441</v>
      </c>
    </row>
    <row r="52" spans="3:6" x14ac:dyDescent="0.25">
      <c r="C52">
        <v>4</v>
      </c>
      <c r="D52">
        <v>21</v>
      </c>
      <c r="E52">
        <v>1.90476190476191</v>
      </c>
      <c r="F52">
        <f t="shared" si="2"/>
        <v>15.42857142857147</v>
      </c>
    </row>
    <row r="53" spans="3:6" x14ac:dyDescent="0.25">
      <c r="C53">
        <v>5</v>
      </c>
      <c r="D53" s="17">
        <v>0</v>
      </c>
      <c r="E53">
        <v>3.6904761904761898</v>
      </c>
      <c r="F53">
        <f t="shared" si="2"/>
        <v>29.892857142857135</v>
      </c>
    </row>
    <row r="54" spans="3:6" x14ac:dyDescent="0.25">
      <c r="C54">
        <v>5</v>
      </c>
      <c r="D54">
        <v>14</v>
      </c>
      <c r="E54">
        <v>2.61904761904762</v>
      </c>
      <c r="F54">
        <f t="shared" si="2"/>
        <v>21.214285714285722</v>
      </c>
    </row>
    <row r="55" spans="3:6" x14ac:dyDescent="0.25">
      <c r="C55">
        <v>5</v>
      </c>
      <c r="D55">
        <v>21</v>
      </c>
      <c r="E55">
        <v>1.19047619047619</v>
      </c>
      <c r="F55">
        <f t="shared" si="2"/>
        <v>9.6428571428571388</v>
      </c>
    </row>
    <row r="56" spans="3:6" x14ac:dyDescent="0.25">
      <c r="C56">
        <v>6</v>
      </c>
      <c r="D56" s="17">
        <v>0</v>
      </c>
      <c r="E56">
        <v>3.6904761904761898</v>
      </c>
      <c r="F56">
        <f t="shared" si="2"/>
        <v>29.892857142857135</v>
      </c>
    </row>
    <row r="57" spans="3:6" x14ac:dyDescent="0.25">
      <c r="C57">
        <v>6</v>
      </c>
      <c r="D57">
        <v>14</v>
      </c>
      <c r="E57">
        <v>2.2619047619047499</v>
      </c>
      <c r="F57">
        <f t="shared" si="2"/>
        <v>18.321428571428473</v>
      </c>
    </row>
    <row r="58" spans="3:6" x14ac:dyDescent="0.25">
      <c r="C58">
        <v>6</v>
      </c>
      <c r="D58">
        <v>21</v>
      </c>
      <c r="E58">
        <v>1.30952380952381</v>
      </c>
      <c r="F58">
        <f t="shared" si="2"/>
        <v>10.607142857142861</v>
      </c>
    </row>
    <row r="59" spans="3:6" x14ac:dyDescent="0.25">
      <c r="C59">
        <v>7</v>
      </c>
      <c r="D59" s="17">
        <v>0</v>
      </c>
      <c r="E59">
        <v>2.7380952380952399</v>
      </c>
      <c r="F59">
        <f t="shared" si="2"/>
        <v>22.178571428571441</v>
      </c>
    </row>
    <row r="60" spans="3:6" x14ac:dyDescent="0.25">
      <c r="C60">
        <v>7</v>
      </c>
      <c r="D60">
        <v>14</v>
      </c>
      <c r="E60">
        <v>1.6666666666666701</v>
      </c>
      <c r="F60">
        <f t="shared" si="2"/>
        <v>13.500000000000027</v>
      </c>
    </row>
    <row r="61" spans="3:6" x14ac:dyDescent="0.25">
      <c r="C61">
        <v>7</v>
      </c>
      <c r="D61">
        <v>21</v>
      </c>
      <c r="E61">
        <v>1.19047619047619</v>
      </c>
      <c r="F61">
        <f t="shared" si="2"/>
        <v>9.6428571428571388</v>
      </c>
    </row>
    <row r="62" spans="3:6" x14ac:dyDescent="0.25">
      <c r="C62">
        <v>8</v>
      </c>
      <c r="D62" s="17">
        <v>0</v>
      </c>
      <c r="E62">
        <v>5.2380952380952301</v>
      </c>
      <c r="F62">
        <f t="shared" si="2"/>
        <v>42.42857142857136</v>
      </c>
    </row>
    <row r="63" spans="3:6" x14ac:dyDescent="0.25">
      <c r="C63">
        <v>8</v>
      </c>
      <c r="D63">
        <v>14</v>
      </c>
      <c r="E63">
        <v>2.61904761904762</v>
      </c>
      <c r="F63">
        <f t="shared" si="2"/>
        <v>21.214285714285722</v>
      </c>
    </row>
    <row r="64" spans="3:6" x14ac:dyDescent="0.25">
      <c r="C64">
        <v>8</v>
      </c>
      <c r="D64">
        <v>21</v>
      </c>
      <c r="E64">
        <v>1.4285714285714299</v>
      </c>
      <c r="F64">
        <f t="shared" si="2"/>
        <v>11.571428571428582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8BBE-404B-4642-9B54-B70334787318}">
  <dimension ref="B11:T65"/>
  <sheetViews>
    <sheetView topLeftCell="A10" workbookViewId="0">
      <selection activeCell="K10" sqref="K1:K1048576"/>
    </sheetView>
  </sheetViews>
  <sheetFormatPr defaultRowHeight="15" x14ac:dyDescent="0.25"/>
  <cols>
    <col min="2" max="2" width="12.7109375" bestFit="1" customWidth="1"/>
    <col min="3" max="3" width="12.85546875" bestFit="1" customWidth="1"/>
    <col min="4" max="20" width="10.5703125" customWidth="1"/>
    <col min="33" max="33" width="11.28515625" bestFit="1" customWidth="1"/>
    <col min="34" max="34" width="12.85546875" bestFit="1" customWidth="1"/>
    <col min="35" max="35" width="7.85546875" bestFit="1" customWidth="1"/>
    <col min="36" max="36" width="7.7109375" bestFit="1" customWidth="1"/>
    <col min="37" max="37" width="8.85546875" bestFit="1" customWidth="1"/>
    <col min="38" max="38" width="6.85546875" bestFit="1" customWidth="1"/>
    <col min="39" max="39" width="6.5703125" bestFit="1" customWidth="1"/>
    <col min="40" max="40" width="7.28515625" bestFit="1" customWidth="1"/>
    <col min="41" max="41" width="6.7109375" bestFit="1" customWidth="1"/>
    <col min="42" max="42" width="5" bestFit="1" customWidth="1"/>
    <col min="43" max="43" width="9.85546875" bestFit="1" customWidth="1"/>
    <col min="44" max="44" width="9.7109375" bestFit="1" customWidth="1"/>
    <col min="45" max="45" width="6.7109375" bestFit="1" customWidth="1"/>
    <col min="46" max="46" width="11.140625" bestFit="1" customWidth="1"/>
    <col min="47" max="47" width="10.28515625" bestFit="1" customWidth="1"/>
    <col min="48" max="48" width="7.7109375" bestFit="1" customWidth="1"/>
    <col min="49" max="49" width="5" bestFit="1" customWidth="1"/>
    <col min="50" max="50" width="7.140625" bestFit="1" customWidth="1"/>
    <col min="51" max="51" width="7.7109375" bestFit="1" customWidth="1"/>
  </cols>
  <sheetData>
    <row r="11" spans="2:20" ht="45" x14ac:dyDescent="0.25">
      <c r="D11" s="44" t="s">
        <v>117</v>
      </c>
      <c r="E11" s="44" t="s">
        <v>118</v>
      </c>
      <c r="F11" s="44" t="s">
        <v>119</v>
      </c>
      <c r="G11" s="44" t="s">
        <v>120</v>
      </c>
      <c r="H11" s="44" t="s">
        <v>121</v>
      </c>
      <c r="I11" s="44" t="s">
        <v>122</v>
      </c>
      <c r="J11" s="44" t="s">
        <v>123</v>
      </c>
      <c r="K11" s="44" t="s">
        <v>124</v>
      </c>
      <c r="L11" s="44" t="s">
        <v>125</v>
      </c>
      <c r="M11" s="44" t="s">
        <v>126</v>
      </c>
      <c r="N11" s="44" t="s">
        <v>127</v>
      </c>
      <c r="O11" s="44" t="s">
        <v>128</v>
      </c>
      <c r="P11" s="44" t="s">
        <v>129</v>
      </c>
      <c r="Q11" s="44" t="s">
        <v>130</v>
      </c>
      <c r="R11" s="44" t="s">
        <v>131</v>
      </c>
      <c r="S11" s="44" t="s">
        <v>132</v>
      </c>
      <c r="T11" s="44" t="s">
        <v>133</v>
      </c>
    </row>
    <row r="12" spans="2:20" x14ac:dyDescent="0.25">
      <c r="C12" t="s">
        <v>97</v>
      </c>
      <c r="D12" t="s">
        <v>98</v>
      </c>
      <c r="E12" t="s">
        <v>99</v>
      </c>
      <c r="F12" t="s">
        <v>100</v>
      </c>
      <c r="G12" t="s">
        <v>101</v>
      </c>
      <c r="H12" t="s">
        <v>102</v>
      </c>
      <c r="I12" t="s">
        <v>103</v>
      </c>
      <c r="J12" t="s">
        <v>104</v>
      </c>
      <c r="K12" t="s">
        <v>105</v>
      </c>
      <c r="L12" t="s">
        <v>106</v>
      </c>
      <c r="M12" t="s">
        <v>107</v>
      </c>
      <c r="N12" t="s">
        <v>108</v>
      </c>
      <c r="O12" t="s">
        <v>109</v>
      </c>
      <c r="P12" t="s">
        <v>110</v>
      </c>
      <c r="Q12" t="s">
        <v>111</v>
      </c>
      <c r="R12" t="s">
        <v>112</v>
      </c>
      <c r="S12" t="s">
        <v>113</v>
      </c>
      <c r="T12" t="s">
        <v>114</v>
      </c>
    </row>
    <row r="13" spans="2:20" x14ac:dyDescent="0.25">
      <c r="B13" s="46" t="s">
        <v>116</v>
      </c>
      <c r="C13" t="s">
        <v>4</v>
      </c>
      <c r="K13" t="s">
        <v>115</v>
      </c>
      <c r="R13" t="s">
        <v>115</v>
      </c>
    </row>
    <row r="14" spans="2:20" x14ac:dyDescent="0.25">
      <c r="B14" s="46"/>
    </row>
    <row r="15" spans="2:20" x14ac:dyDescent="0.25">
      <c r="B15" s="46"/>
      <c r="C15">
        <v>0</v>
      </c>
      <c r="D15">
        <v>25.17</v>
      </c>
      <c r="E15">
        <v>6</v>
      </c>
      <c r="F15">
        <v>1685.96</v>
      </c>
      <c r="G15">
        <v>5.5</v>
      </c>
      <c r="H15">
        <v>3.63</v>
      </c>
      <c r="I15">
        <v>1.29</v>
      </c>
      <c r="J15">
        <v>10.41</v>
      </c>
      <c r="K15">
        <v>0.14000000000000001</v>
      </c>
      <c r="L15">
        <v>6166.07</v>
      </c>
      <c r="M15">
        <v>969.22</v>
      </c>
      <c r="N15">
        <v>12.15</v>
      </c>
      <c r="O15">
        <v>23073.86</v>
      </c>
      <c r="P15">
        <v>72940.289999999994</v>
      </c>
      <c r="Q15">
        <v>39.57</v>
      </c>
      <c r="R15">
        <v>1.2</v>
      </c>
      <c r="S15">
        <v>0.08</v>
      </c>
      <c r="T15">
        <v>33.270000000000003</v>
      </c>
    </row>
    <row r="16" spans="2:20" x14ac:dyDescent="0.25">
      <c r="B16" s="46"/>
      <c r="C16">
        <v>2</v>
      </c>
      <c r="D16">
        <v>23.07</v>
      </c>
      <c r="E16">
        <v>5.57</v>
      </c>
      <c r="F16">
        <v>1155.44</v>
      </c>
      <c r="G16">
        <v>3.23</v>
      </c>
      <c r="H16">
        <v>1.92</v>
      </c>
      <c r="I16">
        <v>0.7</v>
      </c>
      <c r="J16">
        <v>5.85</v>
      </c>
      <c r="K16">
        <v>0.14000000000000001</v>
      </c>
      <c r="L16">
        <v>4653.96</v>
      </c>
      <c r="M16">
        <v>648.9</v>
      </c>
      <c r="N16">
        <v>7.28</v>
      </c>
      <c r="O16">
        <v>18280.71</v>
      </c>
      <c r="P16">
        <v>43980.71</v>
      </c>
      <c r="Q16">
        <v>39.06</v>
      </c>
      <c r="R16">
        <v>1.19</v>
      </c>
      <c r="S16">
        <v>2.25</v>
      </c>
      <c r="T16">
        <v>30.25</v>
      </c>
    </row>
    <row r="17" spans="2:20" x14ac:dyDescent="0.25">
      <c r="B17" s="46"/>
      <c r="C17">
        <v>4</v>
      </c>
      <c r="D17">
        <v>21.09</v>
      </c>
      <c r="E17">
        <v>5.29</v>
      </c>
      <c r="F17">
        <v>861.76</v>
      </c>
      <c r="G17">
        <v>2.2599999999999998</v>
      </c>
      <c r="H17">
        <v>1.52</v>
      </c>
      <c r="I17">
        <v>0.5</v>
      </c>
      <c r="J17">
        <v>4.28</v>
      </c>
      <c r="K17">
        <v>0.13</v>
      </c>
      <c r="L17">
        <v>4233.95</v>
      </c>
      <c r="M17">
        <v>528.6</v>
      </c>
      <c r="N17">
        <v>5.53</v>
      </c>
      <c r="O17">
        <v>15616.86</v>
      </c>
      <c r="P17">
        <v>29493.29</v>
      </c>
      <c r="Q17">
        <v>33.92</v>
      </c>
      <c r="R17">
        <v>1.42</v>
      </c>
      <c r="S17">
        <v>4.41</v>
      </c>
      <c r="T17">
        <v>25.86</v>
      </c>
    </row>
    <row r="18" spans="2:20" x14ac:dyDescent="0.25">
      <c r="B18" s="46"/>
      <c r="C18">
        <v>6</v>
      </c>
      <c r="D18">
        <v>19.86</v>
      </c>
      <c r="E18">
        <v>4.8600000000000003</v>
      </c>
      <c r="F18">
        <v>633.24</v>
      </c>
      <c r="G18">
        <v>1.61</v>
      </c>
      <c r="H18">
        <v>0.97</v>
      </c>
      <c r="I18">
        <v>0.35</v>
      </c>
      <c r="J18">
        <v>2.93</v>
      </c>
      <c r="K18">
        <v>0.13</v>
      </c>
      <c r="L18">
        <v>2979.22</v>
      </c>
      <c r="M18">
        <v>401.76</v>
      </c>
      <c r="N18">
        <v>4.32</v>
      </c>
      <c r="O18">
        <v>11737.14</v>
      </c>
      <c r="P18">
        <v>19746.29</v>
      </c>
      <c r="Q18">
        <v>32.47</v>
      </c>
      <c r="R18">
        <v>1.28</v>
      </c>
      <c r="S18">
        <v>6.63</v>
      </c>
      <c r="T18">
        <v>21.57</v>
      </c>
    </row>
    <row r="19" spans="2:20" x14ac:dyDescent="0.25">
      <c r="B19" s="46"/>
      <c r="C19">
        <v>8</v>
      </c>
      <c r="D19">
        <v>19.57</v>
      </c>
      <c r="E19">
        <v>5</v>
      </c>
      <c r="F19">
        <v>622.75</v>
      </c>
      <c r="G19">
        <v>1.6</v>
      </c>
      <c r="H19">
        <v>0.98</v>
      </c>
      <c r="I19">
        <v>0.39</v>
      </c>
      <c r="J19">
        <v>2.97</v>
      </c>
      <c r="K19">
        <v>0.15</v>
      </c>
      <c r="L19">
        <v>2772.19</v>
      </c>
      <c r="M19">
        <v>398.51</v>
      </c>
      <c r="N19">
        <v>4.57</v>
      </c>
      <c r="O19">
        <v>10604.14</v>
      </c>
      <c r="P19">
        <v>18963.14</v>
      </c>
      <c r="Q19">
        <v>30.18</v>
      </c>
      <c r="R19">
        <v>1.4</v>
      </c>
      <c r="S19">
        <v>8.82</v>
      </c>
      <c r="T19">
        <v>20.64</v>
      </c>
    </row>
    <row r="20" spans="2:20" x14ac:dyDescent="0.25">
      <c r="B20" s="46"/>
      <c r="C20">
        <v>10</v>
      </c>
      <c r="D20">
        <v>18.21</v>
      </c>
      <c r="E20">
        <v>4.57</v>
      </c>
      <c r="F20">
        <v>460.89</v>
      </c>
      <c r="G20">
        <v>1.23</v>
      </c>
      <c r="H20">
        <v>0.85</v>
      </c>
      <c r="I20">
        <v>0.28999999999999998</v>
      </c>
      <c r="J20">
        <v>2.37</v>
      </c>
      <c r="K20">
        <v>0.14000000000000001</v>
      </c>
      <c r="L20">
        <v>2062.44</v>
      </c>
      <c r="M20">
        <v>308.41000000000003</v>
      </c>
      <c r="N20">
        <v>3.7</v>
      </c>
      <c r="O20">
        <v>8981</v>
      </c>
      <c r="P20">
        <v>13079.29</v>
      </c>
      <c r="Q20">
        <v>29.64</v>
      </c>
      <c r="R20">
        <v>1.41</v>
      </c>
      <c r="S20">
        <v>10.1</v>
      </c>
      <c r="T20">
        <v>19.649999999999999</v>
      </c>
    </row>
    <row r="21" spans="2:20" x14ac:dyDescent="0.25">
      <c r="B21" s="46"/>
      <c r="C21">
        <v>12</v>
      </c>
      <c r="D21">
        <v>16.829999999999998</v>
      </c>
      <c r="E21">
        <v>4.43</v>
      </c>
      <c r="F21">
        <v>512.86</v>
      </c>
      <c r="G21">
        <v>1.3</v>
      </c>
      <c r="H21">
        <v>0.8</v>
      </c>
      <c r="I21">
        <v>0.34</v>
      </c>
      <c r="J21">
        <v>2.44</v>
      </c>
      <c r="K21">
        <v>0.16</v>
      </c>
      <c r="L21">
        <v>2320.9899999999998</v>
      </c>
      <c r="M21">
        <v>345.17</v>
      </c>
      <c r="N21">
        <v>4.1100000000000003</v>
      </c>
      <c r="O21">
        <v>8467.14</v>
      </c>
      <c r="P21">
        <v>15047</v>
      </c>
      <c r="Q21">
        <v>23.22</v>
      </c>
      <c r="R21">
        <v>1.48</v>
      </c>
      <c r="S21">
        <v>12.122</v>
      </c>
      <c r="T21">
        <v>18</v>
      </c>
    </row>
    <row r="22" spans="2:20" x14ac:dyDescent="0.25">
      <c r="B22" s="46"/>
      <c r="C22">
        <v>14</v>
      </c>
      <c r="D22">
        <v>16.71</v>
      </c>
      <c r="E22">
        <v>4</v>
      </c>
      <c r="F22">
        <v>522.96</v>
      </c>
      <c r="G22">
        <v>1.38</v>
      </c>
      <c r="H22">
        <v>0.92</v>
      </c>
      <c r="I22">
        <v>0.33</v>
      </c>
      <c r="J22">
        <v>2.63</v>
      </c>
      <c r="K22">
        <v>0.14000000000000001</v>
      </c>
      <c r="L22">
        <v>1949.52</v>
      </c>
      <c r="M22">
        <v>311.14999999999998</v>
      </c>
      <c r="N22">
        <v>4.0199999999999996</v>
      </c>
      <c r="O22">
        <v>6479</v>
      </c>
      <c r="P22">
        <v>12686.43</v>
      </c>
      <c r="Q22">
        <v>25.87</v>
      </c>
      <c r="R22">
        <v>1.35</v>
      </c>
      <c r="S22">
        <v>14.141999999999999</v>
      </c>
      <c r="T22">
        <v>21.2</v>
      </c>
    </row>
    <row r="24" spans="2:20" x14ac:dyDescent="0.25">
      <c r="C24" t="s">
        <v>4</v>
      </c>
      <c r="K24" t="s">
        <v>115</v>
      </c>
      <c r="R24" t="s">
        <v>115</v>
      </c>
    </row>
    <row r="25" spans="2:20" x14ac:dyDescent="0.25">
      <c r="B25" s="47" t="s">
        <v>134</v>
      </c>
      <c r="C25">
        <v>0</v>
      </c>
      <c r="D25">
        <v>26.29</v>
      </c>
      <c r="E25">
        <v>7</v>
      </c>
      <c r="F25">
        <v>1973.65</v>
      </c>
      <c r="G25">
        <v>9.2899999999999991</v>
      </c>
      <c r="H25">
        <v>6.09</v>
      </c>
      <c r="I25">
        <v>2.92</v>
      </c>
      <c r="J25">
        <v>18.29</v>
      </c>
      <c r="K25">
        <v>0.19</v>
      </c>
      <c r="L25">
        <v>6880.03</v>
      </c>
      <c r="M25">
        <v>1592.63</v>
      </c>
      <c r="N25">
        <v>29.9</v>
      </c>
      <c r="O25">
        <v>22490.57</v>
      </c>
      <c r="P25">
        <v>97822.57</v>
      </c>
      <c r="Q25">
        <v>33.11</v>
      </c>
      <c r="R25">
        <v>1.03</v>
      </c>
      <c r="S25">
        <v>0.11</v>
      </c>
      <c r="T25">
        <v>32.9</v>
      </c>
    </row>
    <row r="26" spans="2:20" x14ac:dyDescent="0.25">
      <c r="B26" s="47"/>
      <c r="C26">
        <v>2</v>
      </c>
      <c r="D26">
        <v>23.64</v>
      </c>
      <c r="E26">
        <v>6.86</v>
      </c>
      <c r="F26">
        <v>1652.53</v>
      </c>
      <c r="G26">
        <v>7.38</v>
      </c>
      <c r="H26">
        <v>3.76</v>
      </c>
      <c r="I26">
        <v>2.21</v>
      </c>
      <c r="J26">
        <v>13.35</v>
      </c>
      <c r="K26">
        <v>0.2</v>
      </c>
      <c r="L26">
        <v>5762.15</v>
      </c>
      <c r="M26">
        <v>1281.06</v>
      </c>
      <c r="N26">
        <v>23.21</v>
      </c>
      <c r="O26">
        <v>16187.29</v>
      </c>
      <c r="P26">
        <v>78707.429999999993</v>
      </c>
      <c r="Q26">
        <v>34.61</v>
      </c>
      <c r="R26">
        <v>1.04</v>
      </c>
      <c r="S26">
        <v>0.11</v>
      </c>
      <c r="T26">
        <v>34.03</v>
      </c>
    </row>
    <row r="27" spans="2:20" x14ac:dyDescent="0.25">
      <c r="B27" s="47"/>
      <c r="C27">
        <v>4</v>
      </c>
      <c r="D27">
        <v>21.29</v>
      </c>
      <c r="E27">
        <v>6.57</v>
      </c>
      <c r="F27">
        <v>875.05</v>
      </c>
      <c r="G27">
        <v>3.8</v>
      </c>
      <c r="H27">
        <v>2.61</v>
      </c>
      <c r="I27">
        <v>1.2</v>
      </c>
      <c r="J27">
        <v>7.61</v>
      </c>
      <c r="K27">
        <v>0.19</v>
      </c>
      <c r="L27">
        <v>6652.06</v>
      </c>
      <c r="M27">
        <v>1005.45</v>
      </c>
      <c r="N27">
        <v>10.48</v>
      </c>
      <c r="O27">
        <v>21151.71</v>
      </c>
      <c r="P27">
        <v>67677.710000000006</v>
      </c>
      <c r="Q27">
        <v>29.16</v>
      </c>
      <c r="R27">
        <v>0.93</v>
      </c>
      <c r="S27">
        <v>0.12</v>
      </c>
      <c r="T27">
        <v>31.7</v>
      </c>
    </row>
    <row r="28" spans="2:20" x14ac:dyDescent="0.25">
      <c r="B28" s="47"/>
      <c r="C28">
        <v>6</v>
      </c>
      <c r="D28">
        <v>22.14</v>
      </c>
      <c r="E28">
        <v>6.43</v>
      </c>
      <c r="F28">
        <v>890.43</v>
      </c>
      <c r="G28">
        <v>2.86</v>
      </c>
      <c r="H28">
        <v>3.12</v>
      </c>
      <c r="I28">
        <v>1.31</v>
      </c>
      <c r="J28">
        <v>7.28</v>
      </c>
      <c r="K28">
        <v>0.22</v>
      </c>
      <c r="L28">
        <v>5453.88</v>
      </c>
      <c r="M28">
        <v>1037.44</v>
      </c>
      <c r="N28">
        <v>14.72</v>
      </c>
      <c r="O28">
        <v>16847.29</v>
      </c>
      <c r="P28">
        <v>65497.29</v>
      </c>
      <c r="Q28">
        <v>38.89</v>
      </c>
      <c r="R28">
        <v>1.1200000000000001</v>
      </c>
      <c r="S28">
        <v>0.1</v>
      </c>
      <c r="T28">
        <v>34.72</v>
      </c>
    </row>
    <row r="29" spans="2:20" x14ac:dyDescent="0.25">
      <c r="B29" s="47"/>
      <c r="C29">
        <v>8</v>
      </c>
      <c r="D29">
        <v>20</v>
      </c>
      <c r="E29">
        <v>6.43</v>
      </c>
      <c r="F29">
        <v>716.55</v>
      </c>
      <c r="G29">
        <v>2.84</v>
      </c>
      <c r="H29">
        <v>3.06</v>
      </c>
      <c r="I29">
        <v>0.88</v>
      </c>
      <c r="J29">
        <v>6.77</v>
      </c>
      <c r="K29">
        <v>0.15</v>
      </c>
      <c r="L29">
        <v>4840.9799999999996</v>
      </c>
      <c r="M29">
        <v>782.54</v>
      </c>
      <c r="N29">
        <v>10.130000000000001</v>
      </c>
      <c r="O29">
        <v>17549</v>
      </c>
      <c r="P29">
        <v>43266.29</v>
      </c>
      <c r="Q29">
        <v>34.020000000000003</v>
      </c>
      <c r="R29">
        <v>1.04</v>
      </c>
      <c r="S29">
        <v>0.1</v>
      </c>
      <c r="T29">
        <v>32.61</v>
      </c>
    </row>
    <row r="30" spans="2:20" x14ac:dyDescent="0.25">
      <c r="B30" s="47"/>
      <c r="C30">
        <v>10</v>
      </c>
      <c r="D30">
        <v>20.64</v>
      </c>
      <c r="E30">
        <v>5.86</v>
      </c>
      <c r="F30">
        <v>869.18</v>
      </c>
      <c r="G30">
        <v>3.82</v>
      </c>
      <c r="H30">
        <v>2.64</v>
      </c>
      <c r="I30">
        <v>1.29</v>
      </c>
      <c r="J30">
        <v>7.75</v>
      </c>
      <c r="K30">
        <v>0.2</v>
      </c>
      <c r="L30">
        <v>4224.3900000000003</v>
      </c>
      <c r="M30">
        <v>881.33</v>
      </c>
      <c r="N30">
        <v>14.75</v>
      </c>
      <c r="O30">
        <v>12854</v>
      </c>
      <c r="P30">
        <v>45405.71</v>
      </c>
      <c r="Q30">
        <v>35.270000000000003</v>
      </c>
      <c r="R30">
        <v>1.1499999999999999</v>
      </c>
      <c r="S30">
        <v>0.11</v>
      </c>
      <c r="T30">
        <v>31.98</v>
      </c>
    </row>
    <row r="31" spans="2:20" x14ac:dyDescent="0.25">
      <c r="B31" s="47"/>
      <c r="C31">
        <v>12</v>
      </c>
      <c r="D31">
        <v>20.93</v>
      </c>
      <c r="E31">
        <v>5.71</v>
      </c>
      <c r="F31">
        <v>826.59</v>
      </c>
      <c r="G31">
        <v>3.33</v>
      </c>
      <c r="H31">
        <v>2.79</v>
      </c>
      <c r="I31">
        <v>0.98</v>
      </c>
      <c r="J31">
        <v>7.1</v>
      </c>
      <c r="K31">
        <v>0.16</v>
      </c>
      <c r="L31">
        <v>3712.01</v>
      </c>
      <c r="M31">
        <v>686.16</v>
      </c>
      <c r="N31">
        <v>10.26</v>
      </c>
      <c r="O31">
        <v>13311.43</v>
      </c>
      <c r="P31">
        <v>35949.14</v>
      </c>
      <c r="Q31">
        <v>28.73</v>
      </c>
      <c r="R31">
        <v>1.07</v>
      </c>
      <c r="S31">
        <v>0.12</v>
      </c>
      <c r="T31">
        <v>26.79</v>
      </c>
    </row>
    <row r="32" spans="2:20" x14ac:dyDescent="0.25">
      <c r="B32" s="47"/>
      <c r="C32">
        <v>14</v>
      </c>
      <c r="D32">
        <v>20.5</v>
      </c>
      <c r="E32">
        <v>5</v>
      </c>
      <c r="F32">
        <v>799.21</v>
      </c>
      <c r="G32">
        <v>3.29</v>
      </c>
      <c r="H32">
        <v>2.2799999999999998</v>
      </c>
      <c r="I32">
        <v>0.96</v>
      </c>
      <c r="J32">
        <v>6.53</v>
      </c>
      <c r="K32">
        <v>0.18</v>
      </c>
      <c r="L32">
        <v>2209.62</v>
      </c>
      <c r="M32">
        <v>446.25</v>
      </c>
      <c r="N32">
        <v>9.23</v>
      </c>
      <c r="O32">
        <v>8748.43</v>
      </c>
      <c r="P32">
        <v>19211</v>
      </c>
      <c r="Q32">
        <v>29.34</v>
      </c>
      <c r="R32">
        <v>1.06</v>
      </c>
      <c r="S32">
        <v>0.12</v>
      </c>
      <c r="T32">
        <v>27.06</v>
      </c>
    </row>
    <row r="51" spans="2:4" x14ac:dyDescent="0.25">
      <c r="B51" t="s">
        <v>135</v>
      </c>
      <c r="D51" t="s">
        <v>136</v>
      </c>
    </row>
    <row r="52" spans="2:4" x14ac:dyDescent="0.25">
      <c r="B52" t="s">
        <v>137</v>
      </c>
      <c r="D52" t="s">
        <v>158</v>
      </c>
    </row>
    <row r="53" spans="2:4" x14ac:dyDescent="0.25">
      <c r="B53" t="s">
        <v>138</v>
      </c>
      <c r="D53" t="s">
        <v>159</v>
      </c>
    </row>
    <row r="54" spans="2:4" x14ac:dyDescent="0.25">
      <c r="B54" t="s">
        <v>139</v>
      </c>
      <c r="D54" t="s">
        <v>140</v>
      </c>
    </row>
    <row r="55" spans="2:4" x14ac:dyDescent="0.25">
      <c r="B55" t="s">
        <v>141</v>
      </c>
      <c r="D55" t="s">
        <v>160</v>
      </c>
    </row>
    <row r="56" spans="2:4" x14ac:dyDescent="0.25">
      <c r="B56" t="s">
        <v>142</v>
      </c>
      <c r="D56" t="s">
        <v>161</v>
      </c>
    </row>
    <row r="57" spans="2:4" x14ac:dyDescent="0.25">
      <c r="B57" t="s">
        <v>143</v>
      </c>
      <c r="D57" t="s">
        <v>144</v>
      </c>
    </row>
    <row r="58" spans="2:4" x14ac:dyDescent="0.25">
      <c r="B58" t="s">
        <v>145</v>
      </c>
      <c r="D58" t="s">
        <v>162</v>
      </c>
    </row>
    <row r="59" spans="2:4" x14ac:dyDescent="0.25">
      <c r="B59" t="s">
        <v>146</v>
      </c>
      <c r="D59" t="s">
        <v>147</v>
      </c>
    </row>
    <row r="60" spans="2:4" x14ac:dyDescent="0.25">
      <c r="B60" t="s">
        <v>148</v>
      </c>
      <c r="D60" t="s">
        <v>149</v>
      </c>
    </row>
    <row r="61" spans="2:4" x14ac:dyDescent="0.25">
      <c r="B61" t="s">
        <v>150</v>
      </c>
      <c r="D61" t="s">
        <v>163</v>
      </c>
    </row>
    <row r="62" spans="2:4" x14ac:dyDescent="0.25">
      <c r="B62" t="s">
        <v>151</v>
      </c>
      <c r="D62" t="s">
        <v>164</v>
      </c>
    </row>
    <row r="63" spans="2:4" x14ac:dyDescent="0.25">
      <c r="B63" t="s">
        <v>152</v>
      </c>
      <c r="D63" t="s">
        <v>153</v>
      </c>
    </row>
    <row r="64" spans="2:4" x14ac:dyDescent="0.25">
      <c r="B64" t="s">
        <v>154</v>
      </c>
      <c r="D64" t="s">
        <v>155</v>
      </c>
    </row>
    <row r="65" spans="2:4" x14ac:dyDescent="0.25">
      <c r="B65" t="s">
        <v>156</v>
      </c>
      <c r="D65" t="s">
        <v>157</v>
      </c>
    </row>
  </sheetData>
  <mergeCells count="2">
    <mergeCell ref="B13:B22"/>
    <mergeCell ref="B25:B3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3BE10-4D0B-422F-B92A-01041652C82D}">
  <dimension ref="A1:K15"/>
  <sheetViews>
    <sheetView tabSelected="1" zoomScale="145" zoomScaleNormal="145" workbookViewId="0">
      <selection activeCell="D21" sqref="D21"/>
    </sheetView>
  </sheetViews>
  <sheetFormatPr defaultRowHeight="15" x14ac:dyDescent="0.25"/>
  <cols>
    <col min="1" max="1" width="19.85546875" bestFit="1" customWidth="1"/>
    <col min="3" max="3" width="10.7109375" bestFit="1" customWidth="1"/>
    <col min="4" max="4" width="15.85546875" bestFit="1" customWidth="1"/>
    <col min="6" max="6" width="11" style="18" bestFit="1" customWidth="1"/>
    <col min="7" max="7" width="10.7109375" customWidth="1"/>
    <col min="9" max="9" width="14" bestFit="1" customWidth="1"/>
  </cols>
  <sheetData>
    <row r="1" spans="1:11" x14ac:dyDescent="0.25">
      <c r="A1" t="s">
        <v>79</v>
      </c>
      <c r="B1" t="s">
        <v>37</v>
      </c>
      <c r="C1" t="s">
        <v>82</v>
      </c>
      <c r="D1" t="s">
        <v>64</v>
      </c>
      <c r="E1" t="s">
        <v>170</v>
      </c>
      <c r="F1" s="18" t="s">
        <v>81</v>
      </c>
      <c r="G1" t="s">
        <v>85</v>
      </c>
      <c r="H1" t="s">
        <v>84</v>
      </c>
      <c r="I1" t="s">
        <v>87</v>
      </c>
      <c r="J1" t="s">
        <v>86</v>
      </c>
      <c r="K1" t="s">
        <v>80</v>
      </c>
    </row>
    <row r="2" spans="1:11" x14ac:dyDescent="0.25">
      <c r="A2" s="35" t="str">
        <f>"Exp1_"&amp;B2&amp;"_WL_"&amp;E2</f>
        <v>Exp1_2013_WL_0</v>
      </c>
      <c r="B2" s="35">
        <v>2013</v>
      </c>
      <c r="C2" s="36">
        <v>41408</v>
      </c>
      <c r="D2" s="35" t="s">
        <v>83</v>
      </c>
      <c r="E2" s="35">
        <v>0</v>
      </c>
      <c r="F2" s="37">
        <v>41443</v>
      </c>
      <c r="G2" s="36">
        <v>41408</v>
      </c>
      <c r="H2" s="35">
        <v>168</v>
      </c>
      <c r="I2" s="38">
        <v>41463</v>
      </c>
      <c r="J2" s="35">
        <v>84</v>
      </c>
      <c r="K2" s="35">
        <v>9700</v>
      </c>
    </row>
    <row r="3" spans="1:11" x14ac:dyDescent="0.25">
      <c r="A3" s="35" t="str">
        <f t="shared" ref="A3:A9" si="0">"Exp1_"&amp;B3&amp;"_WL_"&amp;E3</f>
        <v>Exp1_2013_WL_1</v>
      </c>
      <c r="B3" s="35">
        <v>2013</v>
      </c>
      <c r="C3" s="36">
        <v>41408</v>
      </c>
      <c r="D3" s="35" t="s">
        <v>83</v>
      </c>
      <c r="E3" s="35">
        <v>1</v>
      </c>
      <c r="F3" s="37">
        <v>41443</v>
      </c>
      <c r="G3" s="36">
        <v>41408</v>
      </c>
      <c r="H3" s="35">
        <v>168</v>
      </c>
      <c r="I3" s="38">
        <v>41463</v>
      </c>
      <c r="J3" s="35">
        <v>84</v>
      </c>
      <c r="K3" s="35">
        <v>9550</v>
      </c>
    </row>
    <row r="4" spans="1:11" x14ac:dyDescent="0.25">
      <c r="A4" s="35" t="str">
        <f t="shared" si="0"/>
        <v>Exp1_2013_WL_3</v>
      </c>
      <c r="B4" s="35">
        <v>2013</v>
      </c>
      <c r="C4" s="36">
        <v>41408</v>
      </c>
      <c r="D4" s="35" t="s">
        <v>83</v>
      </c>
      <c r="E4" s="35">
        <v>3</v>
      </c>
      <c r="F4" s="37">
        <v>41443</v>
      </c>
      <c r="G4" s="36">
        <v>41408</v>
      </c>
      <c r="H4" s="35">
        <v>168</v>
      </c>
      <c r="I4" s="38">
        <v>41463</v>
      </c>
      <c r="J4" s="35">
        <v>84</v>
      </c>
      <c r="K4" s="35">
        <v>8720</v>
      </c>
    </row>
    <row r="5" spans="1:11" x14ac:dyDescent="0.25">
      <c r="A5" s="35" t="str">
        <f t="shared" si="0"/>
        <v>Exp1_2013_WL_7</v>
      </c>
      <c r="B5" s="35">
        <v>2013</v>
      </c>
      <c r="C5" s="36">
        <v>41408</v>
      </c>
      <c r="D5" s="35" t="s">
        <v>83</v>
      </c>
      <c r="E5" s="35">
        <v>7</v>
      </c>
      <c r="F5" s="37">
        <v>41443</v>
      </c>
      <c r="G5" s="36">
        <v>41408</v>
      </c>
      <c r="H5" s="35">
        <v>168</v>
      </c>
      <c r="I5" s="38">
        <v>41463</v>
      </c>
      <c r="J5" s="35">
        <v>84</v>
      </c>
      <c r="K5" s="35">
        <v>6900</v>
      </c>
    </row>
    <row r="6" spans="1:11" x14ac:dyDescent="0.25">
      <c r="A6" s="39" t="str">
        <f t="shared" si="0"/>
        <v>Exp1_2014_WL_0</v>
      </c>
      <c r="B6" s="39">
        <v>2014</v>
      </c>
      <c r="C6" s="40">
        <v>41740</v>
      </c>
      <c r="D6" s="39" t="s">
        <v>83</v>
      </c>
      <c r="E6" s="39">
        <v>0</v>
      </c>
      <c r="F6" s="41">
        <v>41788</v>
      </c>
      <c r="G6" s="40">
        <v>41740</v>
      </c>
      <c r="H6" s="39">
        <v>168</v>
      </c>
      <c r="I6" s="42">
        <v>41813</v>
      </c>
      <c r="J6" s="39">
        <v>84</v>
      </c>
      <c r="K6" s="39">
        <v>14360</v>
      </c>
    </row>
    <row r="7" spans="1:11" x14ac:dyDescent="0.25">
      <c r="A7" s="39" t="str">
        <f t="shared" si="0"/>
        <v>Exp1_2014_WL_1</v>
      </c>
      <c r="B7" s="39">
        <v>2014</v>
      </c>
      <c r="C7" s="40">
        <v>41740</v>
      </c>
      <c r="D7" s="39" t="s">
        <v>83</v>
      </c>
      <c r="E7" s="39">
        <v>1</v>
      </c>
      <c r="F7" s="41">
        <v>41788</v>
      </c>
      <c r="G7" s="40">
        <v>41740</v>
      </c>
      <c r="H7" s="39">
        <v>168</v>
      </c>
      <c r="I7" s="42">
        <v>41813</v>
      </c>
      <c r="J7" s="39">
        <v>84</v>
      </c>
      <c r="K7" s="39">
        <v>13190</v>
      </c>
    </row>
    <row r="8" spans="1:11" x14ac:dyDescent="0.25">
      <c r="A8" s="39" t="str">
        <f t="shared" si="0"/>
        <v>Exp1_2014_WL_3</v>
      </c>
      <c r="B8" s="39">
        <v>2014</v>
      </c>
      <c r="C8" s="40">
        <v>41740</v>
      </c>
      <c r="D8" s="39" t="s">
        <v>83</v>
      </c>
      <c r="E8" s="39">
        <v>3</v>
      </c>
      <c r="F8" s="41">
        <v>41788</v>
      </c>
      <c r="G8" s="40">
        <v>41740</v>
      </c>
      <c r="H8" s="39">
        <v>168</v>
      </c>
      <c r="I8" s="42">
        <v>41813</v>
      </c>
      <c r="J8" s="39">
        <v>84</v>
      </c>
      <c r="K8" s="39">
        <v>11370</v>
      </c>
    </row>
    <row r="9" spans="1:11" x14ac:dyDescent="0.25">
      <c r="A9" s="39" t="str">
        <f t="shared" si="0"/>
        <v>Exp1_2014_WL_7</v>
      </c>
      <c r="B9" s="39">
        <v>2014</v>
      </c>
      <c r="C9" s="40">
        <v>41740</v>
      </c>
      <c r="D9" s="39" t="s">
        <v>83</v>
      </c>
      <c r="E9" s="39">
        <v>7</v>
      </c>
      <c r="F9" s="41">
        <v>41788</v>
      </c>
      <c r="G9" s="40">
        <v>41740</v>
      </c>
      <c r="H9" s="39">
        <v>168</v>
      </c>
      <c r="I9" s="42">
        <v>41813</v>
      </c>
      <c r="J9" s="39">
        <v>84</v>
      </c>
      <c r="K9" s="39">
        <v>9190</v>
      </c>
    </row>
    <row r="10" spans="1:11" x14ac:dyDescent="0.25">
      <c r="A10" s="16" t="str">
        <f>"Exp2_"&amp;B10&amp;"_WL_"&amp;E10</f>
        <v>Exp2_2013_WL_0</v>
      </c>
      <c r="B10" s="16">
        <v>2013</v>
      </c>
      <c r="C10" s="48">
        <v>41409</v>
      </c>
      <c r="D10" s="16" t="s">
        <v>75</v>
      </c>
      <c r="E10" s="16">
        <v>0</v>
      </c>
      <c r="F10" s="49">
        <v>41428</v>
      </c>
      <c r="G10" s="48"/>
      <c r="H10" s="16"/>
      <c r="I10" s="50"/>
      <c r="J10" s="16"/>
      <c r="K10" s="16">
        <v>8119.9999999999991</v>
      </c>
    </row>
    <row r="11" spans="1:11" x14ac:dyDescent="0.25">
      <c r="A11" s="16" t="str">
        <f t="shared" ref="A11" si="1">"Exp2_"&amp;B11&amp;"_WL_"&amp;E11</f>
        <v>Exp2_2013_WL_7</v>
      </c>
      <c r="B11" s="16">
        <v>2013</v>
      </c>
      <c r="C11" s="48">
        <v>41409</v>
      </c>
      <c r="D11" s="16" t="s">
        <v>75</v>
      </c>
      <c r="E11" s="16">
        <v>7</v>
      </c>
      <c r="F11" s="49">
        <v>41428</v>
      </c>
      <c r="G11" s="48"/>
      <c r="H11" s="16"/>
      <c r="I11" s="50"/>
      <c r="J11" s="16"/>
      <c r="K11" s="16">
        <v>7210</v>
      </c>
    </row>
    <row r="12" spans="1:11" x14ac:dyDescent="0.25">
      <c r="A12" s="51" t="str">
        <f>"Exp2_"&amp;B12&amp;"_WL_"&amp;E12&amp;"_N_"&amp;H12</f>
        <v>Exp2_2015_WL_0_N_0</v>
      </c>
      <c r="B12" s="51">
        <v>2015</v>
      </c>
      <c r="C12" s="52">
        <v>42116</v>
      </c>
      <c r="D12" s="51" t="s">
        <v>75</v>
      </c>
      <c r="E12" s="51">
        <v>0</v>
      </c>
      <c r="F12" s="53">
        <v>42137</v>
      </c>
      <c r="G12" s="52"/>
      <c r="H12" s="51">
        <v>0</v>
      </c>
      <c r="I12" s="51"/>
      <c r="J12" s="51"/>
      <c r="K12" s="51">
        <v>4840</v>
      </c>
    </row>
    <row r="13" spans="1:11" x14ac:dyDescent="0.25">
      <c r="A13" s="51" t="str">
        <f t="shared" ref="A13:A15" si="2">"Exp2_"&amp;B13&amp;"_WL_"&amp;E13&amp;"_N_"&amp;H13</f>
        <v>Exp2_2015_WL_0_N_168</v>
      </c>
      <c r="B13" s="51">
        <v>2015</v>
      </c>
      <c r="C13" s="52">
        <v>42116</v>
      </c>
      <c r="D13" s="51" t="s">
        <v>75</v>
      </c>
      <c r="E13" s="51">
        <v>0</v>
      </c>
      <c r="F13" s="53">
        <v>42137</v>
      </c>
      <c r="G13" s="52">
        <v>42116</v>
      </c>
      <c r="H13" s="51">
        <v>168</v>
      </c>
      <c r="I13" s="51"/>
      <c r="J13" s="51"/>
      <c r="K13" s="51">
        <v>7400</v>
      </c>
    </row>
    <row r="14" spans="1:11" x14ac:dyDescent="0.25">
      <c r="A14" s="51" t="str">
        <f t="shared" si="2"/>
        <v>Exp2_2015_WL_7_N_0</v>
      </c>
      <c r="B14" s="51">
        <v>2015</v>
      </c>
      <c r="C14" s="52">
        <v>42116</v>
      </c>
      <c r="D14" s="51" t="s">
        <v>75</v>
      </c>
      <c r="E14" s="51">
        <v>7</v>
      </c>
      <c r="F14" s="53">
        <v>42137</v>
      </c>
      <c r="G14" s="52"/>
      <c r="H14" s="51">
        <v>0</v>
      </c>
      <c r="I14" s="51"/>
      <c r="J14" s="51"/>
      <c r="K14" s="51">
        <v>3960</v>
      </c>
    </row>
    <row r="15" spans="1:11" x14ac:dyDescent="0.25">
      <c r="A15" s="51" t="str">
        <f t="shared" si="2"/>
        <v>Exp2_2015_WL_7_N_168</v>
      </c>
      <c r="B15" s="51">
        <v>2015</v>
      </c>
      <c r="C15" s="52">
        <v>42116</v>
      </c>
      <c r="D15" s="51" t="s">
        <v>75</v>
      </c>
      <c r="E15" s="51">
        <v>7</v>
      </c>
      <c r="F15" s="53">
        <v>42137</v>
      </c>
      <c r="G15" s="52">
        <v>42116</v>
      </c>
      <c r="H15" s="51">
        <v>168</v>
      </c>
      <c r="I15" s="51"/>
      <c r="J15" s="51"/>
      <c r="K15" s="51">
        <v>4320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</vt:lpstr>
      <vt:lpstr>2017</vt:lpstr>
      <vt:lpstr>2019</vt:lpstr>
      <vt:lpstr>2021</vt:lpstr>
      <vt:lpstr>obsdata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Osman, Raheel [AGRON]</cp:lastModifiedBy>
  <dcterms:created xsi:type="dcterms:W3CDTF">2015-06-05T18:17:20Z</dcterms:created>
  <dcterms:modified xsi:type="dcterms:W3CDTF">2025-07-21T15:45:35Z</dcterms:modified>
</cp:coreProperties>
</file>