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FED61F11-9C06-46BF-AAB2-9DED770AE8D3}" xr6:coauthVersionLast="47" xr6:coauthVersionMax="47" xr10:uidLastSave="{00000000-0000-0000-0000-000000000000}"/>
  <bookViews>
    <workbookView xWindow="28690" yWindow="-110" windowWidth="38620" windowHeight="21100" xr2:uid="{2CD5F283-94FE-4198-B98E-779709417693}"/>
  </bookViews>
  <sheets>
    <sheet name="CottonObserved" sheetId="1" r:id="rId1"/>
  </sheets>
  <definedNames>
    <definedName name="_xlnm._FilterDatabase" localSheetId="0" hidden="1">CottonObserved!$A$1:$FJ$44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44" i="1" l="1"/>
  <c r="CA42" i="1" l="1"/>
  <c r="CA38" i="1"/>
  <c r="CA32" i="1"/>
  <c r="CA28" i="1"/>
  <c r="CA25" i="1"/>
  <c r="CA22" i="1"/>
  <c r="CA18" i="1"/>
  <c r="CA15" i="1"/>
  <c r="CA11" i="1"/>
  <c r="CA9" i="1"/>
  <c r="CA5" i="1"/>
  <c r="CO39" i="1" l="1"/>
  <c r="CO36" i="1"/>
  <c r="CO34" i="1"/>
  <c r="CO33" i="1"/>
  <c r="CO31" i="1"/>
  <c r="CO28" i="1"/>
  <c r="CO26" i="1"/>
  <c r="CO23" i="1"/>
  <c r="CO19" i="1"/>
  <c r="CO16" i="1"/>
  <c r="CO14" i="1"/>
  <c r="CO11" i="1"/>
  <c r="CO9" i="1"/>
  <c r="CO7" i="1"/>
  <c r="AT42" i="1"/>
  <c r="AT38" i="1"/>
  <c r="AT32" i="1"/>
  <c r="AT28" i="1"/>
  <c r="AT25" i="1"/>
  <c r="AT22" i="1"/>
  <c r="AT18" i="1"/>
  <c r="AT15" i="1"/>
  <c r="AT11" i="1"/>
  <c r="AT9" i="1"/>
  <c r="AT5" i="1"/>
  <c r="AS42" i="1"/>
  <c r="AS38" i="1"/>
  <c r="AS32" i="1"/>
  <c r="AS28" i="1"/>
  <c r="AS25" i="1"/>
  <c r="AS22" i="1"/>
  <c r="AS18" i="1"/>
  <c r="AS15" i="1"/>
  <c r="AS11" i="1"/>
  <c r="AS9" i="1"/>
  <c r="AS5" i="1"/>
  <c r="BH42" i="1"/>
  <c r="BK42" i="1" s="1"/>
  <c r="BH38" i="1"/>
  <c r="BK38" i="1" s="1"/>
  <c r="BH32" i="1"/>
  <c r="BK32" i="1" s="1"/>
  <c r="BH28" i="1"/>
  <c r="BK28" i="1" s="1"/>
  <c r="BH25" i="1"/>
  <c r="BK25" i="1" s="1"/>
  <c r="BH22" i="1"/>
  <c r="BK22" i="1" s="1"/>
  <c r="BH18" i="1"/>
  <c r="BK18" i="1" s="1"/>
  <c r="BH15" i="1"/>
  <c r="BK15" i="1" s="1"/>
  <c r="BH11" i="1"/>
  <c r="BK11" i="1" s="1"/>
  <c r="BH9" i="1"/>
  <c r="BK9" i="1" s="1"/>
  <c r="BH5" i="1"/>
  <c r="BK5" i="1" s="1"/>
  <c r="O27" i="1"/>
  <c r="O24" i="1"/>
  <c r="O22" i="1"/>
  <c r="O20" i="1"/>
  <c r="O17" i="1"/>
  <c r="O13" i="1"/>
  <c r="O11" i="1"/>
  <c r="O10" i="1"/>
</calcChain>
</file>

<file path=xl/sharedStrings.xml><?xml version="1.0" encoding="utf-8"?>
<sst xmlns="http://schemas.openxmlformats.org/spreadsheetml/2006/main" count="312" uniqueCount="180">
  <si>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</si>
  <si>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</si>
  <si>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</si>
  <si>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</si>
  <si>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</si>
  <si>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</si>
  <si>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</si>
  <si>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</si>
  <si>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</si>
  <si>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</si>
  <si>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</si>
  <si>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squaring</t>
  </si>
  <si>
    <t>flowering</t>
  </si>
  <si>
    <t>mature</t>
  </si>
  <si>
    <t>harvest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</si>
  <si>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</si>
  <si>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</si>
  <si>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</si>
  <si>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</si>
  <si>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</si>
  <si>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</si>
  <si>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</si>
  <si>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</si>
  <si>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</si>
  <si>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</si>
  <si>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</si>
  <si>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</si>
  <si>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</si>
  <si>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</si>
  <si>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</si>
  <si>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</si>
  <si>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</si>
  <si>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</si>
  <si>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</si>
  <si>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</si>
  <si>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</si>
  <si>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</si>
  <si>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</si>
  <si>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</si>
  <si>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</si>
  <si>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</si>
  <si>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</si>
  <si>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</si>
  <si>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</si>
  <si>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</si>
  <si>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</si>
  <si>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</si>
  <si>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</si>
  <si>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</si>
  <si>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</si>
  <si>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</si>
  <si>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</si>
  <si>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</si>
  <si>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</si>
  <si>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</si>
  <si>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</si>
  <si>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</si>
  <si>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</si>
  <si>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</si>
  <si>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</si>
  <si>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</si>
  <si>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</si>
  <si>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</si>
  <si>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</si>
  <si>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</si>
  <si>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</si>
  <si>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</si>
  <si>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</si>
  <si>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</si>
  <si>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</si>
  <si>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StartFlowering</t>
  </si>
  <si>
    <t>Maturity</t>
  </si>
  <si>
    <t>Sowing</t>
  </si>
  <si>
    <t>StartSquaring</t>
  </si>
  <si>
    <t>Cotton.Fruit.Wt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</si>
  <si>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</si>
  <si>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</si>
  <si>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</si>
  <si>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</si>
  <si>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</si>
  <si>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</si>
  <si>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</si>
  <si>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</si>
  <si>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</si>
  <si>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</si>
  <si>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</si>
  <si>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</si>
  <si>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</si>
  <si>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</si>
  <si>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TotalWaterMM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</si>
  <si>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</si>
  <si>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</si>
  <si>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</si>
  <si>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</si>
  <si>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</si>
  <si>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</si>
  <si>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</si>
  <si>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</si>
  <si>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</si>
  <si>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</si>
  <si>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</si>
  <si>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</si>
  <si>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</si>
  <si>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</si>
  <si>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</si>
  <si>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</si>
  <si>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</si>
  <si>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</si>
  <si>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</si>
  <si>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</si>
  <si>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AboveGround.Partitioning.Stem</t>
  </si>
  <si>
    <t>AboveGround.Partitioning.Leaf</t>
  </si>
  <si>
    <t>AboveGround.Partitioning.Fruit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</si>
  <si>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</si>
  <si>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</si>
  <si>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</si>
  <si>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</si>
  <si>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</si>
  <si>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</si>
  <si>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</si>
  <si>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</si>
  <si>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</si>
  <si>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</si>
  <si>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</si>
  <si>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</si>
  <si>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EXP 2: 2002-2003 Narrabri growth analysis: conventionally spaced (1m) treatment</t>
  </si>
  <si>
    <t>Maturity picks</t>
  </si>
  <si>
    <t>Sicala V-3RRi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</si>
  <si>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</si>
  <si>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</si>
  <si>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</si>
  <si>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</si>
  <si>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</si>
  <si>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</si>
  <si>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</si>
  <si>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</si>
  <si>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</si>
  <si>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</si>
  <si>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</si>
  <si>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</si>
  <si>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</si>
  <si>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</si>
  <si>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</si>
  <si>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Cotton.Leaf.SpecificArea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</si>
  <si>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</si>
  <si>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</si>
  <si>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</si>
  <si>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</si>
  <si>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</si>
  <si>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</si>
  <si>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</si>
  <si>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</si>
  <si>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</si>
  <si>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</si>
  <si>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</si>
  <si>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</si>
  <si>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</si>
  <si>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</si>
  <si>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</si>
  <si>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</si>
  <si>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</si>
  <si>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</si>
  <si>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</si>
  <si>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</si>
  <si>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Soil.Water.Volumetric(11)</t>
  </si>
  <si>
    <t>Soil.Water.Volumetric(12)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</si>
  <si>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</si>
  <si>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</si>
  <si>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</si>
  <si>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</si>
  <si>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</si>
  <si>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</si>
  <si>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</si>
  <si>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</si>
  <si>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</si>
  <si>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</si>
  <si>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</si>
  <si>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</si>
  <si>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TotalSW180cm</t>
  </si>
  <si>
    <t>Narrabri0203RowSpacing1m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</si>
</sst>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1" applyFill="1"/>
    <xf numFmtId="15" fontId="0" fillId="0" borderId="0" xfId="0" applyNumberFormat="1"/>
    <xf numFmtId="0" fontId="3" fillId="0" borderId="0" xfId="0" applyFont="1"/>
    <xf numFmtId="166" fontId="2" fillId="0" borderId="0" xfId="1" applyNumberFormat="1" applyFill="1"/>
    <xf numFmtId="2" fontId="2" fillId="0" borderId="0" xfId="1" applyNumberFormat="1" applyFill="1"/>
    <xf numFmtId="0" fontId="0" fillId="3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J44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" sqref="C1"/>
    </sheetView>
  </sheetViews>
  <sheetFormatPr defaultColWidth="39.59765625" defaultRowHeight="14.25" x14ac:dyDescent="0.45"/>
  <cols>
    <col min="1" max="1" width="39.73046875" bestFit="1" customWidth="1"/>
    <col min="2" max="2" width="21.86328125" customWidth="1"/>
    <col min="3" max="3" width="13.86328125" bestFit="1" customWidth="1"/>
    <col min="4" max="4" width="25.1328125" customWidth="1"/>
    <col min="5" max="5" width="37.59765625" customWidth="1"/>
    <col min="6" max="6" width="13.265625" customWidth="1"/>
    <col min="7" max="7" width="35.73046875" bestFit="1" customWidth="1"/>
    <col min="8" max="8" width="15.3984375" bestFit="1" customWidth="1"/>
    <col min="9" max="9" width="31.1328125" customWidth="1"/>
    <col min="10" max="10" width="32" customWidth="1"/>
    <col min="11" max="11" width="19.1328125" customWidth="1"/>
    <col min="12" max="13" width="20.265625" customWidth="1"/>
    <col min="14" max="14" width="26.73046875" customWidth="1"/>
    <col min="15" max="15" width="21.73046875" customWidth="1"/>
    <col min="16" max="16" width="18.73046875" customWidth="1"/>
    <col min="17" max="17" width="34" customWidth="1"/>
    <col min="18" max="18" width="31.73046875" customWidth="1"/>
    <col min="19" max="19" width="33" customWidth="1"/>
    <col min="20" max="20" width="30" customWidth="1"/>
    <col min="21" max="21" width="33.265625" customWidth="1"/>
    <col min="22" max="22" width="31.59765625" customWidth="1"/>
    <col min="23" max="23" width="34.86328125" customWidth="1"/>
    <col min="24" max="24" width="13.3984375" customWidth="1"/>
    <col min="25" max="25" width="16.3984375" customWidth="1"/>
    <col min="26" max="26" width="15.3984375" customWidth="1"/>
    <col min="27" max="27" width="14.86328125" customWidth="1"/>
    <col min="28" max="28" width="17.86328125" customWidth="1"/>
    <col min="29" max="29" width="17.73046875" customWidth="1"/>
    <col min="30" max="30" width="21" customWidth="1"/>
    <col min="31" max="31" width="16.59765625" customWidth="1"/>
    <col min="32" max="32" width="29.3984375" customWidth="1"/>
    <col min="33" max="33" width="33.86328125" customWidth="1"/>
    <col min="34" max="34" width="33.59765625" customWidth="1"/>
    <col min="35" max="35" width="38" customWidth="1"/>
    <col min="36" max="36" width="21.1328125" customWidth="1"/>
    <col min="37" max="37" width="17" customWidth="1"/>
    <col min="38" max="38" width="21.3984375" customWidth="1"/>
    <col min="39" max="39" width="25.1328125" customWidth="1"/>
    <col min="40" max="40" width="29.59765625" customWidth="1"/>
    <col min="41" max="41" width="26.265625" customWidth="1"/>
    <col min="42" max="42" width="24" customWidth="1"/>
    <col min="43" max="43" width="25.59765625" bestFit="1" customWidth="1"/>
    <col min="44" max="44" width="24.3984375" bestFit="1" customWidth="1"/>
    <col min="45" max="45" width="15.73046875" bestFit="1" customWidth="1"/>
    <col min="46" max="46" width="17.59765625" bestFit="1" customWidth="1"/>
    <col min="47" max="48" width="12" style="11" bestFit="1" customWidth="1"/>
    <col min="49" max="49" width="7.73046875" style="11" bestFit="1" customWidth="1"/>
    <col min="50" max="50" width="8.86328125" bestFit="1" customWidth="1"/>
    <col min="51" max="51" width="12" style="11" bestFit="1" customWidth="1"/>
    <col min="52" max="52" width="12" style="11" customWidth="1"/>
    <col min="53" max="53" width="7.73046875" style="11" bestFit="1" customWidth="1"/>
    <col min="54" max="54" width="10.73046875" style="11" bestFit="1" customWidth="1"/>
    <col min="55" max="55" width="12.59765625" style="11" bestFit="1" customWidth="1"/>
    <col min="56" max="56" width="7.73046875" style="11" customWidth="1"/>
    <col min="57" max="57" width="11.73046875" bestFit="1" customWidth="1"/>
    <col min="58" max="58" width="10.73046875" bestFit="1" customWidth="1"/>
    <col min="59" max="59" width="12" bestFit="1" customWidth="1"/>
    <col min="60" max="60" width="17.265625" bestFit="1" customWidth="1"/>
    <col min="61" max="61" width="20.265625" bestFit="1" customWidth="1"/>
    <col min="62" max="62" width="16.1328125" bestFit="1" customWidth="1"/>
    <col min="63" max="63" width="25.73046875" bestFit="1" customWidth="1"/>
    <col min="64" max="64" width="24.59765625" bestFit="1" customWidth="1"/>
    <col min="65" max="65" width="26.73046875" bestFit="1" customWidth="1"/>
    <col min="66" max="66" width="26.73046875" customWidth="1"/>
    <col min="67" max="67" width="11.73046875" bestFit="1" customWidth="1"/>
    <col min="68" max="68" width="16.73046875" bestFit="1" customWidth="1"/>
    <col min="69" max="69" width="17.59765625" bestFit="1" customWidth="1"/>
    <col min="70" max="70" width="20.86328125" bestFit="1" customWidth="1"/>
    <col min="71" max="71" width="16.3984375" bestFit="1" customWidth="1"/>
    <col min="72" max="72" width="13.3984375" bestFit="1" customWidth="1"/>
    <col min="73" max="73" width="6.73046875" bestFit="1" customWidth="1"/>
    <col min="74" max="74" width="12" bestFit="1" customWidth="1"/>
    <col min="75" max="75" width="16.265625" bestFit="1" customWidth="1"/>
    <col min="76" max="76" width="32.3984375" bestFit="1" customWidth="1"/>
    <col min="77" max="77" width="31.3984375" bestFit="1" customWidth="1"/>
    <col min="78" max="78" width="32" bestFit="1" customWidth="1"/>
    <col min="79" max="79" width="14.1328125" bestFit="1" customWidth="1"/>
    <col min="80" max="80" width="9" bestFit="1" customWidth="1"/>
    <col min="81" max="81" width="7.59765625" bestFit="1" customWidth="1"/>
    <col min="82" max="82" width="8.73046875" bestFit="1" customWidth="1"/>
    <col min="83" max="83" width="10" bestFit="1" customWidth="1"/>
    <col min="84" max="84" width="7.1328125" bestFit="1" customWidth="1"/>
    <col min="85" max="85" width="6.265625" bestFit="1" customWidth="1"/>
    <col min="86" max="86" width="15.1328125" bestFit="1" customWidth="1"/>
    <col min="87" max="87" width="12" bestFit="1" customWidth="1"/>
    <col min="88" max="88" width="11.265625" bestFit="1" customWidth="1"/>
    <col min="89" max="89" width="10.265625" bestFit="1" customWidth="1"/>
    <col min="90" max="90" width="10.59765625" bestFit="1" customWidth="1"/>
    <col min="91" max="91" width="12" bestFit="1" customWidth="1"/>
    <col min="92" max="92" width="11.73046875" bestFit="1" customWidth="1"/>
    <col min="93" max="93" width="16.73046875" bestFit="1" customWidth="1"/>
    <col min="94" max="95" width="13.59765625" bestFit="1" customWidth="1"/>
    <col min="96" max="96" width="22" bestFit="1" customWidth="1"/>
    <col min="97" max="97" width="11.1328125" bestFit="1" customWidth="1"/>
    <col min="98" max="98" width="12" bestFit="1" customWidth="1"/>
    <col min="99" max="99" width="22" bestFit="1" customWidth="1"/>
    <col min="100" max="100" width="11.1328125" bestFit="1" customWidth="1"/>
    <col min="101" max="101" width="12" bestFit="1" customWidth="1"/>
    <col min="102" max="102" width="22" bestFit="1" customWidth="1"/>
    <col min="103" max="103" width="11.1328125" bestFit="1" customWidth="1"/>
    <col min="104" max="104" width="12" bestFit="1" customWidth="1"/>
    <col min="105" max="105" width="22" bestFit="1" customWidth="1"/>
    <col min="106" max="106" width="11.1328125" bestFit="1" customWidth="1"/>
    <col min="107" max="107" width="12" bestFit="1" customWidth="1"/>
    <col min="108" max="108" width="22" bestFit="1" customWidth="1"/>
    <col min="109" max="109" width="11.1328125" bestFit="1" customWidth="1"/>
    <col min="110" max="110" width="12" bestFit="1" customWidth="1"/>
    <col min="111" max="111" width="22" bestFit="1" customWidth="1"/>
    <col min="112" max="112" width="11.1328125" bestFit="1" customWidth="1"/>
    <col min="113" max="113" width="12" bestFit="1" customWidth="1"/>
    <col min="114" max="114" width="22" bestFit="1" customWidth="1"/>
    <col min="115" max="115" width="11.1328125" bestFit="1" customWidth="1"/>
    <col min="116" max="116" width="12" bestFit="1" customWidth="1"/>
    <col min="117" max="117" width="22" bestFit="1" customWidth="1"/>
    <col min="118" max="118" width="11.1328125" bestFit="1" customWidth="1"/>
    <col min="119" max="119" width="12" bestFit="1" customWidth="1"/>
    <col min="120" max="120" width="22" bestFit="1" customWidth="1"/>
    <col min="121" max="121" width="11.1328125" bestFit="1" customWidth="1"/>
    <col min="122" max="122" width="12" bestFit="1" customWidth="1"/>
    <col min="123" max="123" width="23" bestFit="1" customWidth="1"/>
    <col min="124" max="124" width="12.1328125" bestFit="1" customWidth="1"/>
    <col min="125" max="125" width="13" bestFit="1" customWidth="1"/>
    <col min="126" max="126" width="23" bestFit="1" customWidth="1"/>
    <col min="127" max="127" width="12.1328125" bestFit="1" customWidth="1"/>
    <col min="128" max="128" width="13" bestFit="1" customWidth="1"/>
    <col min="129" max="129" width="23" bestFit="1" customWidth="1"/>
    <col min="130" max="130" width="12.1328125" bestFit="1" customWidth="1"/>
    <col min="131" max="131" width="13" bestFit="1" customWidth="1"/>
    <col min="132" max="132" width="7.1328125" bestFit="1" customWidth="1"/>
    <col min="133" max="133" width="18.1328125" bestFit="1" customWidth="1"/>
    <col min="134" max="134" width="18.265625" bestFit="1" customWidth="1"/>
    <col min="135" max="135" width="18.1328125" bestFit="1" customWidth="1"/>
    <col min="136" max="136" width="18.265625" bestFit="1" customWidth="1"/>
    <col min="137" max="137" width="18.1328125" bestFit="1" customWidth="1"/>
    <col min="138" max="138" width="18.265625" bestFit="1" customWidth="1"/>
    <col min="139" max="139" width="18.1328125" bestFit="1" customWidth="1"/>
    <col min="140" max="140" width="18.265625" bestFit="1" customWidth="1"/>
    <col min="141" max="141" width="18.1328125" bestFit="1" customWidth="1"/>
    <col min="142" max="142" width="18.265625" bestFit="1" customWidth="1"/>
    <col min="143" max="143" width="18.1328125" bestFit="1" customWidth="1"/>
    <col min="144" max="144" width="18.265625" bestFit="1" customWidth="1"/>
    <col min="145" max="145" width="18.1328125" bestFit="1" customWidth="1"/>
    <col min="146" max="146" width="18.265625" bestFit="1" customWidth="1"/>
    <col min="147" max="147" width="18.1328125" bestFit="1" customWidth="1"/>
    <col min="148" max="148" width="18.265625" bestFit="1" customWidth="1"/>
    <col min="149" max="149" width="7" bestFit="1" customWidth="1"/>
    <col min="150" max="157" width="18" bestFit="1" customWidth="1"/>
    <col min="158" max="158" width="5.86328125" bestFit="1" customWidth="1"/>
    <col min="159" max="166" width="23.3984375" bestFit="1" customWidth="1"/>
  </cols>
  <sheetData>
    <row r="1" spans="1:166" x14ac:dyDescent="0.45">
      <c r="A1" t="s">
        <v>0</v>
      </c>
      <c r="B1" t="s">
        <v>97</v>
      </c>
      <c r="C1" t="s">
        <v>1</v>
      </c>
      <c r="D1" t="s">
        <v>69</v>
      </c>
      <c r="E1" t="s">
        <v>61</v>
      </c>
      <c r="F1" t="s">
        <v>2</v>
      </c>
      <c r="G1" t="s">
        <v>50</v>
      </c>
      <c r="H1" t="s">
        <v>3</v>
      </c>
      <c r="I1" t="s">
        <v>92</v>
      </c>
      <c r="J1" t="s">
        <v>93</v>
      </c>
      <c r="K1" t="s">
        <v>94</v>
      </c>
      <c r="L1" t="s">
        <v>51</v>
      </c>
      <c r="M1" t="s">
        <v>64</v>
      </c>
      <c r="N1" t="s">
        <v>63</v>
      </c>
      <c r="O1" t="s">
        <v>128</v>
      </c>
      <c r="P1" t="s">
        <v>129</v>
      </c>
      <c r="Q1" t="s">
        <v>52</v>
      </c>
      <c r="R1" t="s">
        <v>67</v>
      </c>
      <c r="S1" t="s">
        <v>53</v>
      </c>
      <c r="T1" t="s">
        <v>91</v>
      </c>
      <c r="U1" t="s">
        <v>68</v>
      </c>
      <c r="V1" t="s">
        <v>54</v>
      </c>
      <c r="W1" t="s">
        <v>123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55</v>
      </c>
      <c r="AD1" t="s">
        <v>56</v>
      </c>
      <c r="AE1" t="s">
        <v>77</v>
      </c>
      <c r="AF1" t="s">
        <v>139</v>
      </c>
      <c r="AG1" t="s">
        <v>141</v>
      </c>
      <c r="AH1" t="s">
        <v>140</v>
      </c>
      <c r="AI1" t="s">
        <v>142</v>
      </c>
      <c r="AJ1" t="s">
        <v>57</v>
      </c>
      <c r="AK1" t="s">
        <v>59</v>
      </c>
      <c r="AL1" t="s">
        <v>138</v>
      </c>
      <c r="AM1" t="s">
        <v>136</v>
      </c>
      <c r="AN1" t="s">
        <v>137</v>
      </c>
      <c r="AO1" t="s">
        <v>135</v>
      </c>
      <c r="AP1" t="s">
        <v>133</v>
      </c>
      <c r="AQ1" t="s">
        <v>143</v>
      </c>
      <c r="AR1" t="s">
        <v>58</v>
      </c>
      <c r="AS1" t="s">
        <v>78</v>
      </c>
      <c r="AT1" t="s">
        <v>134</v>
      </c>
      <c r="AU1" s="11" t="s">
        <v>100</v>
      </c>
      <c r="AV1" s="11" t="s">
        <v>146</v>
      </c>
      <c r="AW1" s="11" t="s">
        <v>144</v>
      </c>
      <c r="AX1" t="s">
        <v>101</v>
      </c>
      <c r="AY1" s="11" t="s">
        <v>102</v>
      </c>
      <c r="AZ1" s="11" t="s">
        <v>145</v>
      </c>
      <c r="BA1" s="11" t="s">
        <v>147</v>
      </c>
      <c r="BB1" s="11" t="s">
        <v>148</v>
      </c>
      <c r="BC1" s="11" t="s">
        <v>149</v>
      </c>
      <c r="BD1" s="11" t="s">
        <v>150</v>
      </c>
      <c r="BE1" t="s">
        <v>103</v>
      </c>
      <c r="BF1" t="s">
        <v>104</v>
      </c>
      <c r="BG1" t="s">
        <v>105</v>
      </c>
      <c r="BH1" t="s">
        <v>74</v>
      </c>
      <c r="BI1" t="s">
        <v>106</v>
      </c>
      <c r="BJ1" t="s">
        <v>76</v>
      </c>
      <c r="BK1" t="s">
        <v>60</v>
      </c>
      <c r="BL1" t="s">
        <v>124</v>
      </c>
      <c r="BM1" t="s">
        <v>108</v>
      </c>
      <c r="BN1" t="s">
        <v>153</v>
      </c>
      <c r="BO1" t="s">
        <v>9</v>
      </c>
      <c r="BP1" t="s">
        <v>107</v>
      </c>
      <c r="BQ1" t="s">
        <v>130</v>
      </c>
      <c r="BR1" t="s">
        <v>152</v>
      </c>
      <c r="BS1" t="s">
        <v>151</v>
      </c>
      <c r="BT1" t="s">
        <v>109</v>
      </c>
      <c r="BU1" t="s">
        <v>131</v>
      </c>
      <c r="BV1" t="s">
        <v>132</v>
      </c>
      <c r="BW1" t="s">
        <v>114</v>
      </c>
      <c r="BX1" t="s">
        <v>110</v>
      </c>
      <c r="BY1" t="s">
        <v>111</v>
      </c>
      <c r="BZ1" t="s">
        <v>112</v>
      </c>
      <c r="CA1" t="s">
        <v>75</v>
      </c>
      <c r="CB1" t="s">
        <v>4</v>
      </c>
      <c r="CC1" t="s">
        <v>5</v>
      </c>
      <c r="CD1" t="s">
        <v>6</v>
      </c>
      <c r="CE1" t="s">
        <v>7</v>
      </c>
      <c r="CF1" t="s">
        <v>98</v>
      </c>
      <c r="CG1" t="s">
        <v>8</v>
      </c>
      <c r="CH1" t="s">
        <v>113</v>
      </c>
      <c r="CI1" t="s">
        <v>49</v>
      </c>
      <c r="CJ1" t="s">
        <v>47</v>
      </c>
      <c r="CK1" t="s">
        <v>48</v>
      </c>
      <c r="CL1" t="s">
        <v>65</v>
      </c>
      <c r="CM1" t="s">
        <v>99</v>
      </c>
      <c r="CN1" t="s">
        <v>66</v>
      </c>
      <c r="CO1" t="s">
        <v>89</v>
      </c>
      <c r="CP1" t="s">
        <v>90</v>
      </c>
      <c r="CQ1" t="s">
        <v>178</v>
      </c>
      <c r="CR1" t="s">
        <v>154</v>
      </c>
      <c r="CS1" t="s">
        <v>79</v>
      </c>
      <c r="CT1" t="s">
        <v>166</v>
      </c>
      <c r="CU1" t="s">
        <v>155</v>
      </c>
      <c r="CV1" t="s">
        <v>80</v>
      </c>
      <c r="CW1" t="s">
        <v>167</v>
      </c>
      <c r="CX1" t="s">
        <v>156</v>
      </c>
      <c r="CY1" t="s">
        <v>88</v>
      </c>
      <c r="CZ1" t="s">
        <v>168</v>
      </c>
      <c r="DA1" t="s">
        <v>157</v>
      </c>
      <c r="DB1" t="s">
        <v>87</v>
      </c>
      <c r="DC1" t="s">
        <v>169</v>
      </c>
      <c r="DD1" t="s">
        <v>158</v>
      </c>
      <c r="DE1" t="s">
        <v>86</v>
      </c>
      <c r="DF1" t="s">
        <v>170</v>
      </c>
      <c r="DG1" t="s">
        <v>159</v>
      </c>
      <c r="DH1" t="s">
        <v>95</v>
      </c>
      <c r="DI1" t="s">
        <v>171</v>
      </c>
      <c r="DJ1" t="s">
        <v>160</v>
      </c>
      <c r="DK1" t="s">
        <v>96</v>
      </c>
      <c r="DL1" t="s">
        <v>172</v>
      </c>
      <c r="DM1" t="s">
        <v>161</v>
      </c>
      <c r="DN1" t="s">
        <v>85</v>
      </c>
      <c r="DO1" t="s">
        <v>173</v>
      </c>
      <c r="DP1" t="s">
        <v>162</v>
      </c>
      <c r="DQ1" t="s">
        <v>84</v>
      </c>
      <c r="DR1" t="s">
        <v>174</v>
      </c>
      <c r="DS1" t="s">
        <v>163</v>
      </c>
      <c r="DT1" t="s">
        <v>83</v>
      </c>
      <c r="DU1" t="s">
        <v>175</v>
      </c>
      <c r="DV1" t="s">
        <v>164</v>
      </c>
      <c r="DW1" t="s">
        <v>82</v>
      </c>
      <c r="DX1" t="s">
        <v>176</v>
      </c>
      <c r="DY1" t="s">
        <v>165</v>
      </c>
      <c r="DZ1" t="s">
        <v>81</v>
      </c>
      <c r="EA1" t="s">
        <v>177</v>
      </c>
      <c r="EB1" t="s">
        <v>44</v>
      </c>
      <c r="EC1" t="s">
        <v>20</v>
      </c>
      <c r="ED1" t="s">
        <v>115</v>
      </c>
      <c r="EE1" t="s">
        <v>21</v>
      </c>
      <c r="EF1" t="s">
        <v>116</v>
      </c>
      <c r="EG1" t="s">
        <v>22</v>
      </c>
      <c r="EH1" t="s">
        <v>117</v>
      </c>
      <c r="EI1" t="s">
        <v>23</v>
      </c>
      <c r="EJ1" t="s">
        <v>118</v>
      </c>
      <c r="EK1" t="s">
        <v>24</v>
      </c>
      <c r="EL1" t="s">
        <v>119</v>
      </c>
      <c r="EM1" t="s">
        <v>25</v>
      </c>
      <c r="EN1" t="s">
        <v>120</v>
      </c>
      <c r="EO1" t="s">
        <v>26</v>
      </c>
      <c r="EP1" t="s">
        <v>121</v>
      </c>
      <c r="EQ1" t="s">
        <v>27</v>
      </c>
      <c r="ER1" t="s">
        <v>122</v>
      </c>
      <c r="ES1" t="s">
        <v>45</v>
      </c>
      <c r="ET1" t="s">
        <v>28</v>
      </c>
      <c r="EU1" t="s">
        <v>29</v>
      </c>
      <c r="EV1" t="s">
        <v>30</v>
      </c>
      <c r="EW1" t="s">
        <v>31</v>
      </c>
      <c r="EX1" t="s">
        <v>32</v>
      </c>
      <c r="EY1" t="s">
        <v>33</v>
      </c>
      <c r="EZ1" t="s">
        <v>34</v>
      </c>
      <c r="FA1" t="s">
        <v>35</v>
      </c>
      <c r="FB1" t="s">
        <v>46</v>
      </c>
      <c r="FC1" t="s">
        <v>36</v>
      </c>
      <c r="FD1" t="s">
        <v>37</v>
      </c>
      <c r="FE1" t="s">
        <v>38</v>
      </c>
      <c r="FF1" t="s">
        <v>39</v>
      </c>
      <c r="FG1" t="s">
        <v>40</v>
      </c>
      <c r="FH1" t="s">
        <v>41</v>
      </c>
      <c r="FI1" t="s">
        <v>42</v>
      </c>
      <c r="FJ1" t="s">
        <v>43</v>
      </c>
    </row>
    <row r="2" spans="1:166" x14ac:dyDescent="0.45">
      <c r="A2" t="s">
        <v>179</v>
      </c>
      <c r="B2" t="s">
        <v>125</v>
      </c>
      <c r="C2" s="7">
        <v>37530</v>
      </c>
      <c r="D2" s="8"/>
      <c r="E2" s="8"/>
      <c r="F2" s="8"/>
      <c r="G2">
        <v>-9</v>
      </c>
      <c r="H2" t="s">
        <v>127</v>
      </c>
      <c r="I2" s="6">
        <v>12</v>
      </c>
      <c r="J2">
        <v>1000</v>
      </c>
      <c r="AC2" s="1"/>
      <c r="AJ2" s="1"/>
      <c r="AK2" s="3"/>
      <c r="AL2" s="3"/>
      <c r="AM2" s="3"/>
      <c r="AN2" s="3"/>
      <c r="AO2" s="3"/>
      <c r="AP2" s="3"/>
      <c r="AU2" s="1"/>
      <c r="AV2" s="1"/>
      <c r="AW2" s="1"/>
      <c r="AY2" s="1"/>
      <c r="AZ2" s="1"/>
      <c r="BA2" s="1"/>
      <c r="BB2" s="1"/>
      <c r="BC2" s="1"/>
      <c r="BD2" s="1"/>
      <c r="BG2" s="1"/>
      <c r="BH2" s="1"/>
      <c r="BK2" s="1"/>
      <c r="BL2" s="1"/>
      <c r="BM2" s="4"/>
      <c r="BN2" s="4"/>
      <c r="BX2" s="4"/>
      <c r="BY2" s="4"/>
      <c r="BZ2" s="4"/>
      <c r="EB2">
        <v>52.5</v>
      </c>
      <c r="EC2">
        <v>37.5</v>
      </c>
      <c r="EE2">
        <v>11</v>
      </c>
      <c r="EG2">
        <v>2</v>
      </c>
      <c r="EI2">
        <v>0.5</v>
      </c>
      <c r="EK2">
        <v>0.5</v>
      </c>
      <c r="EM2">
        <v>0.5</v>
      </c>
      <c r="EO2">
        <v>0.5</v>
      </c>
    </row>
    <row r="3" spans="1:166" x14ac:dyDescent="0.45">
      <c r="A3" t="s">
        <v>179</v>
      </c>
      <c r="B3" t="s">
        <v>125</v>
      </c>
      <c r="C3" s="7">
        <v>37539</v>
      </c>
      <c r="D3" s="1">
        <v>1</v>
      </c>
      <c r="E3" s="2" t="s">
        <v>72</v>
      </c>
      <c r="F3" t="s">
        <v>10</v>
      </c>
      <c r="G3">
        <v>0</v>
      </c>
      <c r="H3" t="s">
        <v>127</v>
      </c>
      <c r="I3" s="6">
        <v>12</v>
      </c>
      <c r="J3">
        <v>1000</v>
      </c>
      <c r="M3" s="4"/>
      <c r="N3" s="4"/>
      <c r="O3" s="4"/>
      <c r="P3" s="4"/>
      <c r="AC3" s="4"/>
      <c r="AJ3" s="4"/>
      <c r="AK3" s="4"/>
      <c r="AL3" s="4"/>
      <c r="AM3" s="4"/>
      <c r="AN3" s="4"/>
      <c r="AO3" s="4"/>
      <c r="AP3" s="4"/>
      <c r="AQ3" s="5"/>
      <c r="AR3" s="4"/>
      <c r="AU3" s="4"/>
      <c r="AV3" s="4"/>
      <c r="AW3" s="4"/>
      <c r="AY3" s="4"/>
      <c r="AZ3" s="4"/>
      <c r="BA3" s="4"/>
      <c r="BB3" s="4"/>
      <c r="BC3" s="4"/>
      <c r="BD3" s="4"/>
      <c r="BG3" s="4"/>
      <c r="BH3" s="4"/>
      <c r="BK3" s="4"/>
      <c r="BM3" s="4"/>
      <c r="BN3" s="4"/>
      <c r="BO3" s="4"/>
      <c r="BP3" s="4"/>
      <c r="BQ3" s="4"/>
      <c r="BR3" s="4"/>
      <c r="BS3" s="4"/>
      <c r="BU3" s="4"/>
      <c r="BV3" s="4"/>
      <c r="CB3" s="4"/>
      <c r="CC3" s="4"/>
      <c r="CD3" s="4"/>
      <c r="CJ3" s="4"/>
    </row>
    <row r="4" spans="1:166" x14ac:dyDescent="0.45">
      <c r="A4" t="s">
        <v>179</v>
      </c>
      <c r="B4" t="s">
        <v>125</v>
      </c>
      <c r="C4" s="7">
        <v>37592</v>
      </c>
      <c r="D4" s="1">
        <v>4</v>
      </c>
      <c r="E4" t="s">
        <v>73</v>
      </c>
      <c r="F4" t="s">
        <v>11</v>
      </c>
      <c r="G4">
        <v>53</v>
      </c>
      <c r="H4" t="s">
        <v>127</v>
      </c>
      <c r="I4" s="6">
        <v>12</v>
      </c>
      <c r="J4">
        <v>1000</v>
      </c>
      <c r="M4" s="4"/>
      <c r="N4" s="4"/>
      <c r="O4" s="4"/>
      <c r="P4" s="4"/>
      <c r="R4">
        <v>53</v>
      </c>
      <c r="AC4" s="4"/>
      <c r="AJ4" s="4"/>
      <c r="AK4" s="4"/>
      <c r="AL4" s="4"/>
      <c r="AM4" s="4"/>
      <c r="AN4" s="4"/>
      <c r="AO4" s="4"/>
      <c r="AP4" s="4"/>
      <c r="AQ4" s="5"/>
      <c r="AR4" s="4"/>
      <c r="AU4" s="4"/>
      <c r="AV4" s="4"/>
      <c r="AW4" s="4"/>
      <c r="AY4" s="4"/>
      <c r="AZ4" s="4"/>
      <c r="BA4" s="4"/>
      <c r="BB4" s="4"/>
      <c r="BC4" s="4"/>
      <c r="BD4" s="4"/>
      <c r="BG4" s="4"/>
      <c r="BH4" s="4"/>
      <c r="BK4" s="4"/>
      <c r="BM4" s="4"/>
      <c r="BN4" s="4"/>
      <c r="BO4" s="4"/>
      <c r="BP4" s="4"/>
      <c r="BQ4" s="4"/>
      <c r="BR4" s="4"/>
      <c r="BS4" s="4"/>
      <c r="BU4" s="4"/>
      <c r="BV4" s="4"/>
      <c r="CB4" s="4"/>
      <c r="CC4" s="4"/>
      <c r="CD4" s="4"/>
      <c r="CJ4" s="4"/>
    </row>
    <row r="5" spans="1:166" x14ac:dyDescent="0.45">
      <c r="A5" t="s">
        <v>179</v>
      </c>
      <c r="B5" t="s">
        <v>125</v>
      </c>
      <c r="C5" s="7">
        <v>37594</v>
      </c>
      <c r="G5">
        <v>55</v>
      </c>
      <c r="H5" t="s">
        <v>127</v>
      </c>
      <c r="I5" s="6">
        <v>12</v>
      </c>
      <c r="J5">
        <v>1000</v>
      </c>
      <c r="M5" s="4"/>
      <c r="N5" s="4"/>
      <c r="O5" s="4"/>
      <c r="P5" s="4"/>
      <c r="AC5" s="1">
        <v>14.100237330727348</v>
      </c>
      <c r="AJ5" s="1">
        <v>22.814514376765409</v>
      </c>
      <c r="AK5" s="5">
        <v>0.30199999999999999</v>
      </c>
      <c r="AL5" s="5"/>
      <c r="AM5" s="5"/>
      <c r="AN5" s="5"/>
      <c r="AO5" s="5"/>
      <c r="AP5" s="1">
        <v>3020</v>
      </c>
      <c r="AQ5" s="5">
        <v>1.3220000000000001E-2</v>
      </c>
      <c r="AR5" s="5">
        <v>4.5276938112542665E-2</v>
      </c>
      <c r="AS5" s="4">
        <f>AJ5*AR5</f>
        <v>1.0329713555045223</v>
      </c>
      <c r="AT5" s="4">
        <f>AR5*(AJ5/(AP5/10000))</f>
        <v>3.4204349520017296</v>
      </c>
      <c r="AU5" s="1">
        <v>0.20279568334902587</v>
      </c>
      <c r="AV5" s="1"/>
      <c r="AW5" s="1"/>
      <c r="AY5" s="1">
        <v>0</v>
      </c>
      <c r="AZ5" s="1"/>
      <c r="BA5" s="1"/>
      <c r="BB5" s="1"/>
      <c r="BC5" s="1"/>
      <c r="BD5" s="1"/>
      <c r="BG5" s="1">
        <v>0</v>
      </c>
      <c r="BH5" s="1">
        <f>SUM(BG5,AY5,AU5)</f>
        <v>0.20279568334902587</v>
      </c>
      <c r="BI5" s="1"/>
      <c r="BJ5" s="1"/>
      <c r="BK5" s="1">
        <f>SUM(BH5,AJ5,AC5)</f>
        <v>37.117547390841786</v>
      </c>
      <c r="BM5" s="9">
        <v>5.3E-3</v>
      </c>
      <c r="BN5" s="9"/>
      <c r="BO5" s="4"/>
      <c r="BP5" s="4"/>
      <c r="BQ5" s="4"/>
      <c r="BR5" s="4"/>
      <c r="BS5" s="4"/>
      <c r="BU5" s="4"/>
      <c r="BV5" s="4">
        <v>0.65038176616463839</v>
      </c>
      <c r="CA5" s="1">
        <f>SUM(CB5:CD5)</f>
        <v>8</v>
      </c>
      <c r="CB5" s="1">
        <v>8</v>
      </c>
      <c r="CC5" s="1">
        <v>0</v>
      </c>
      <c r="CD5" s="1">
        <v>0</v>
      </c>
      <c r="CJ5" s="4"/>
    </row>
    <row r="6" spans="1:166" x14ac:dyDescent="0.45">
      <c r="A6" t="s">
        <v>179</v>
      </c>
      <c r="B6" t="s">
        <v>125</v>
      </c>
      <c r="C6" s="7">
        <v>37595</v>
      </c>
      <c r="G6">
        <v>56</v>
      </c>
      <c r="H6" t="s">
        <v>127</v>
      </c>
      <c r="I6" s="6">
        <v>12</v>
      </c>
      <c r="J6">
        <v>1000</v>
      </c>
      <c r="P6" s="4">
        <v>0.22240889723649346</v>
      </c>
      <c r="AJ6" s="1"/>
      <c r="AK6" s="5"/>
      <c r="AL6" s="5"/>
      <c r="AM6" s="5"/>
      <c r="AN6" s="5"/>
      <c r="AO6" s="5"/>
      <c r="AP6" s="1"/>
      <c r="AR6" s="5"/>
      <c r="AU6"/>
      <c r="AV6"/>
      <c r="AW6"/>
      <c r="AY6" s="1"/>
      <c r="AZ6" s="1"/>
      <c r="BA6" s="1"/>
      <c r="BB6" s="1"/>
      <c r="BC6" s="1"/>
      <c r="BD6" s="1"/>
      <c r="BH6" s="1"/>
      <c r="BI6" s="1"/>
      <c r="BJ6" s="1"/>
      <c r="BK6" s="1"/>
      <c r="BM6" s="6"/>
      <c r="BN6" s="6"/>
    </row>
    <row r="7" spans="1:166" x14ac:dyDescent="0.45">
      <c r="A7" t="s">
        <v>179</v>
      </c>
      <c r="B7" t="s">
        <v>125</v>
      </c>
      <c r="C7" s="7">
        <v>37599</v>
      </c>
      <c r="G7">
        <v>60</v>
      </c>
      <c r="H7" t="s">
        <v>127</v>
      </c>
      <c r="I7" s="6">
        <v>12</v>
      </c>
      <c r="J7">
        <v>1000</v>
      </c>
      <c r="P7" s="4"/>
      <c r="AJ7" s="1"/>
      <c r="AK7" s="5"/>
      <c r="AL7" s="5"/>
      <c r="AM7" s="5"/>
      <c r="AN7" s="5"/>
      <c r="AO7" s="5"/>
      <c r="AP7" s="1"/>
      <c r="AR7" s="5"/>
      <c r="AU7"/>
      <c r="AV7"/>
      <c r="AW7"/>
      <c r="AY7" s="1"/>
      <c r="AZ7" s="1"/>
      <c r="BA7" s="1"/>
      <c r="BB7" s="1"/>
      <c r="BC7" s="1"/>
      <c r="BD7" s="1"/>
      <c r="BH7" s="1"/>
      <c r="BI7" s="1"/>
      <c r="BJ7" s="1"/>
      <c r="BK7" s="1"/>
      <c r="BM7" s="6"/>
      <c r="BN7" s="6"/>
      <c r="CO7" s="1">
        <f>SUM(CT7,CW7,CZ7,DC7,DF7,DI7,DL7,DO7,DR7)</f>
        <v>464.47498117251683</v>
      </c>
      <c r="CS7">
        <v>50</v>
      </c>
      <c r="CT7">
        <v>22.224677998651742</v>
      </c>
      <c r="CV7">
        <v>150</v>
      </c>
      <c r="CW7">
        <v>29.769867310436624</v>
      </c>
      <c r="CY7">
        <v>250</v>
      </c>
      <c r="CZ7">
        <v>34.148669739603761</v>
      </c>
      <c r="DB7">
        <v>350</v>
      </c>
      <c r="DC7">
        <v>37.750023526841005</v>
      </c>
      <c r="DE7">
        <v>450</v>
      </c>
      <c r="DF7">
        <v>48.663972744195952</v>
      </c>
      <c r="DH7">
        <v>600</v>
      </c>
      <c r="DI7">
        <v>69.211948417945436</v>
      </c>
      <c r="DK7">
        <v>800</v>
      </c>
      <c r="DL7">
        <v>77.007212598030591</v>
      </c>
      <c r="DN7">
        <v>1000</v>
      </c>
      <c r="DO7">
        <v>73.265704602491368</v>
      </c>
      <c r="DQ7">
        <v>1200</v>
      </c>
      <c r="DR7">
        <v>72.432904234320333</v>
      </c>
    </row>
    <row r="8" spans="1:166" x14ac:dyDescent="0.45">
      <c r="A8" t="s">
        <v>179</v>
      </c>
      <c r="B8" t="s">
        <v>125</v>
      </c>
      <c r="C8" s="7">
        <v>37602</v>
      </c>
      <c r="G8">
        <v>63</v>
      </c>
      <c r="H8" t="s">
        <v>127</v>
      </c>
      <c r="I8" s="6">
        <v>12</v>
      </c>
      <c r="J8">
        <v>1000</v>
      </c>
      <c r="P8" s="4">
        <v>0.33731543685906962</v>
      </c>
      <c r="AJ8" s="1"/>
      <c r="AK8" s="5"/>
      <c r="AL8" s="5"/>
      <c r="AM8" s="5"/>
      <c r="AN8" s="5"/>
      <c r="AO8" s="5"/>
      <c r="AP8" s="1"/>
      <c r="AU8"/>
      <c r="AV8"/>
      <c r="AW8"/>
      <c r="AY8" s="1"/>
      <c r="AZ8" s="1"/>
      <c r="BA8" s="1"/>
      <c r="BB8" s="1"/>
      <c r="BC8" s="1"/>
      <c r="BD8" s="1"/>
      <c r="BH8" s="1"/>
      <c r="BI8" s="1"/>
      <c r="BJ8" s="1"/>
      <c r="BK8" s="1"/>
      <c r="BM8" s="6"/>
      <c r="BN8" s="6"/>
    </row>
    <row r="9" spans="1:166" x14ac:dyDescent="0.45">
      <c r="A9" t="s">
        <v>179</v>
      </c>
      <c r="B9" t="s">
        <v>125</v>
      </c>
      <c r="C9" s="7">
        <v>37606</v>
      </c>
      <c r="G9">
        <v>67</v>
      </c>
      <c r="H9" t="s">
        <v>127</v>
      </c>
      <c r="I9" s="6">
        <v>12</v>
      </c>
      <c r="J9">
        <v>1000</v>
      </c>
      <c r="M9" s="4"/>
      <c r="N9" s="4"/>
      <c r="O9" s="4"/>
      <c r="P9" s="4">
        <v>0.37895014829661294</v>
      </c>
      <c r="AC9" s="1">
        <v>36.158034343152309</v>
      </c>
      <c r="AJ9" s="1">
        <v>45.991163902368363</v>
      </c>
      <c r="AK9" s="5">
        <v>0.53500000000000003</v>
      </c>
      <c r="AL9" s="5"/>
      <c r="AM9" s="5"/>
      <c r="AN9" s="5"/>
      <c r="AO9" s="5"/>
      <c r="AP9" s="1">
        <v>4933</v>
      </c>
      <c r="AQ9" s="5">
        <v>1.1610000000000001E-2</v>
      </c>
      <c r="AR9" s="5">
        <v>3.7869350752067182E-2</v>
      </c>
      <c r="AS9" s="4">
        <f>AJ9*AR9</f>
        <v>1.7416555173145984</v>
      </c>
      <c r="AT9" s="4">
        <f>AR9*(AJ9/(AP9/10000))</f>
        <v>3.5306213608647847</v>
      </c>
      <c r="AU9" s="1">
        <v>3.9979720431665093</v>
      </c>
      <c r="AV9" s="1"/>
      <c r="AW9" s="1"/>
      <c r="AY9" s="1">
        <v>0</v>
      </c>
      <c r="AZ9" s="1"/>
      <c r="BA9" s="1"/>
      <c r="BB9" s="1"/>
      <c r="BC9" s="1"/>
      <c r="BD9" s="1"/>
      <c r="BG9" s="1">
        <v>0</v>
      </c>
      <c r="BH9" s="1">
        <f>SUM(BG9,AY9,AU9)</f>
        <v>3.9979720431665093</v>
      </c>
      <c r="BI9" s="1"/>
      <c r="BJ9" s="1"/>
      <c r="BK9" s="1">
        <f>SUM(BH9,AJ9,AC9)</f>
        <v>86.147170288687178</v>
      </c>
      <c r="BM9" s="9">
        <v>4.53E-2</v>
      </c>
      <c r="BN9" s="9"/>
      <c r="BO9" s="4"/>
      <c r="BP9" s="4"/>
      <c r="BQ9" s="4"/>
      <c r="BR9" s="4"/>
      <c r="BS9" s="4"/>
      <c r="BU9" s="4">
        <v>0.52446666666666664</v>
      </c>
      <c r="BV9">
        <v>1.0701845763384108</v>
      </c>
      <c r="CA9" s="1">
        <f>SUM(CB9:CD9)</f>
        <v>43.1</v>
      </c>
      <c r="CB9" s="1">
        <v>43.1</v>
      </c>
      <c r="CC9" s="1">
        <v>0</v>
      </c>
      <c r="CD9" s="1">
        <v>0</v>
      </c>
      <c r="CJ9" s="4"/>
      <c r="CO9" s="1">
        <f>SUM(CT9,CW9,CZ9,DC9,DF9,DI9,DL9,DO9,DR9)</f>
        <v>488.5970080783672</v>
      </c>
      <c r="CS9">
        <v>50</v>
      </c>
      <c r="CT9">
        <v>26.139394561583618</v>
      </c>
      <c r="CV9">
        <v>150</v>
      </c>
      <c r="CW9">
        <v>37.045159009435636</v>
      </c>
      <c r="CY9">
        <v>250</v>
      </c>
      <c r="CZ9">
        <v>40.3124080742746</v>
      </c>
      <c r="DB9">
        <v>350</v>
      </c>
      <c r="DC9">
        <v>39.950850841263758</v>
      </c>
      <c r="DE9">
        <v>450</v>
      </c>
      <c r="DF9">
        <v>50.045202623113795</v>
      </c>
      <c r="DH9">
        <v>600</v>
      </c>
      <c r="DI9">
        <v>69.814459172113075</v>
      </c>
      <c r="DK9">
        <v>800</v>
      </c>
      <c r="DL9">
        <v>77.8725124927644</v>
      </c>
      <c r="DN9">
        <v>1000</v>
      </c>
      <c r="DO9">
        <v>74.108661072713303</v>
      </c>
      <c r="DQ9">
        <v>1200</v>
      </c>
      <c r="DR9">
        <v>73.308360231105027</v>
      </c>
    </row>
    <row r="10" spans="1:166" x14ac:dyDescent="0.45">
      <c r="A10" t="s">
        <v>179</v>
      </c>
      <c r="B10" t="s">
        <v>125</v>
      </c>
      <c r="C10" s="7">
        <v>37608</v>
      </c>
      <c r="G10">
        <v>69</v>
      </c>
      <c r="H10" t="s">
        <v>127</v>
      </c>
      <c r="I10" s="6">
        <v>12</v>
      </c>
      <c r="J10">
        <v>1000</v>
      </c>
      <c r="M10" s="1">
        <v>369.88095238095195</v>
      </c>
      <c r="N10" s="1">
        <v>14.1666666666667</v>
      </c>
      <c r="O10" s="3">
        <f>(M10/10/N10)</f>
        <v>2.6109243697478903</v>
      </c>
      <c r="P10" s="4"/>
      <c r="AC10" s="4"/>
      <c r="AJ10" s="1"/>
      <c r="AK10" s="5"/>
      <c r="AL10" s="5"/>
      <c r="AM10" s="5"/>
      <c r="AN10" s="5"/>
      <c r="AO10" s="5"/>
      <c r="AP10" s="1"/>
      <c r="AQ10" s="5"/>
      <c r="AR10" s="4"/>
      <c r="AU10" s="4"/>
      <c r="AV10" s="4"/>
      <c r="AW10" s="4"/>
      <c r="AY10" s="1"/>
      <c r="AZ10" s="1"/>
      <c r="BA10" s="1"/>
      <c r="BB10" s="1"/>
      <c r="BC10" s="1"/>
      <c r="BD10" s="1"/>
      <c r="BG10" s="4"/>
      <c r="BH10" s="1"/>
      <c r="BI10" s="1"/>
      <c r="BJ10" s="1"/>
      <c r="BK10" s="1"/>
      <c r="BM10" s="10"/>
      <c r="BN10" s="10"/>
      <c r="BO10" s="4"/>
      <c r="BP10" s="4"/>
      <c r="BQ10" s="4"/>
      <c r="BR10" s="4"/>
      <c r="BS10" s="4"/>
      <c r="BU10" s="4"/>
      <c r="CB10" s="4"/>
      <c r="CC10" s="4"/>
      <c r="CD10" s="4"/>
      <c r="CJ10" s="4"/>
    </row>
    <row r="11" spans="1:166" x14ac:dyDescent="0.45">
      <c r="A11" t="s">
        <v>179</v>
      </c>
      <c r="B11" t="s">
        <v>125</v>
      </c>
      <c r="C11" s="7">
        <v>37613</v>
      </c>
      <c r="G11">
        <v>74</v>
      </c>
      <c r="H11" t="s">
        <v>127</v>
      </c>
      <c r="I11" s="6">
        <v>12</v>
      </c>
      <c r="J11">
        <v>1000</v>
      </c>
      <c r="M11" s="1">
        <v>474.22619047619003</v>
      </c>
      <c r="N11" s="1">
        <v>16.0694444444444</v>
      </c>
      <c r="O11" s="3">
        <f>(M11/10/N11)</f>
        <v>2.9511050747005854</v>
      </c>
      <c r="P11" s="4"/>
      <c r="AC11" s="1">
        <v>70.780399274047184</v>
      </c>
      <c r="AJ11" s="1">
        <v>68.878105308901283</v>
      </c>
      <c r="AK11">
        <v>1.159</v>
      </c>
      <c r="AP11" s="1">
        <v>11505</v>
      </c>
      <c r="AQ11" s="5">
        <v>1.307E-2</v>
      </c>
      <c r="AR11" s="5">
        <v>3.9362383713775366E-2</v>
      </c>
      <c r="AS11" s="4">
        <f>AJ11*AR11</f>
        <v>2.7112064106468003</v>
      </c>
      <c r="AT11" s="4">
        <f>AR11*(AJ11/(AP11/10000))</f>
        <v>2.356546206559583</v>
      </c>
      <c r="AU11" s="1">
        <v>7.4382559571231974</v>
      </c>
      <c r="AV11" s="1"/>
      <c r="AW11" s="1"/>
      <c r="AY11" s="1">
        <v>0</v>
      </c>
      <c r="AZ11" s="1"/>
      <c r="BA11" s="1"/>
      <c r="BB11" s="1"/>
      <c r="BC11" s="1"/>
      <c r="BD11" s="1"/>
      <c r="BG11" s="1">
        <v>0</v>
      </c>
      <c r="BH11" s="1">
        <f>SUM(BG11,AY11,AU11)</f>
        <v>7.4382559571231974</v>
      </c>
      <c r="BI11" s="1"/>
      <c r="BJ11" s="1"/>
      <c r="BK11" s="1">
        <f>SUM(BH11,AJ11,AC11)</f>
        <v>147.09676054007167</v>
      </c>
      <c r="BM11" s="9">
        <v>5.1900000000000002E-2</v>
      </c>
      <c r="BN11" s="9"/>
      <c r="BO11" s="4"/>
      <c r="BP11" s="4"/>
      <c r="BQ11" s="4"/>
      <c r="BR11" s="4"/>
      <c r="BS11" s="4"/>
      <c r="BU11" s="4">
        <v>0.90766666666666662</v>
      </c>
      <c r="BV11">
        <v>1.6995110154788649</v>
      </c>
      <c r="CA11" s="1">
        <f>SUM(CB11:CD11)</f>
        <v>102.8</v>
      </c>
      <c r="CB11" s="1">
        <v>102.3</v>
      </c>
      <c r="CC11" s="1">
        <v>0.5</v>
      </c>
      <c r="CD11" s="1">
        <v>0</v>
      </c>
      <c r="CJ11" s="4"/>
      <c r="CO11" s="1">
        <f>SUM(CT11,CW11,CZ11,DC11,DF11,DI11,DL11,DO11,DR11)</f>
        <v>479.46694964314531</v>
      </c>
      <c r="CS11">
        <v>50</v>
      </c>
      <c r="CT11">
        <v>25.889852149271359</v>
      </c>
      <c r="CV11">
        <v>150</v>
      </c>
      <c r="CW11">
        <v>34.336252300286198</v>
      </c>
      <c r="CY11">
        <v>250</v>
      </c>
      <c r="CZ11">
        <v>35.540055720572461</v>
      </c>
      <c r="DB11">
        <v>350</v>
      </c>
      <c r="DC11">
        <v>37.911505549449778</v>
      </c>
      <c r="DE11">
        <v>450</v>
      </c>
      <c r="DF11">
        <v>48.55987269817458</v>
      </c>
      <c r="DH11">
        <v>600</v>
      </c>
      <c r="DI11">
        <v>69.851782847150034</v>
      </c>
      <c r="DK11">
        <v>800</v>
      </c>
      <c r="DL11">
        <v>77.344395186119343</v>
      </c>
      <c r="DN11">
        <v>1000</v>
      </c>
      <c r="DO11">
        <v>75.96722774802187</v>
      </c>
      <c r="DQ11">
        <v>1200</v>
      </c>
      <c r="DR11">
        <v>74.066005444099673</v>
      </c>
    </row>
    <row r="12" spans="1:166" x14ac:dyDescent="0.45">
      <c r="A12" t="s">
        <v>179</v>
      </c>
      <c r="B12" t="s">
        <v>125</v>
      </c>
      <c r="C12" s="7">
        <v>37616</v>
      </c>
      <c r="D12" s="1">
        <v>5</v>
      </c>
      <c r="E12" t="s">
        <v>70</v>
      </c>
      <c r="F12" t="s">
        <v>12</v>
      </c>
      <c r="G12">
        <v>77</v>
      </c>
      <c r="H12" t="s">
        <v>127</v>
      </c>
      <c r="I12" s="6">
        <v>12</v>
      </c>
      <c r="J12">
        <v>1000</v>
      </c>
      <c r="M12" s="4"/>
      <c r="N12" s="4"/>
      <c r="O12" s="4"/>
      <c r="P12" s="4"/>
      <c r="S12">
        <v>77</v>
      </c>
      <c r="AC12" s="4"/>
      <c r="AJ12" s="1"/>
      <c r="AK12" s="5"/>
      <c r="AL12" s="5"/>
      <c r="AM12" s="5"/>
      <c r="AN12" s="5"/>
      <c r="AO12" s="5"/>
      <c r="AP12" s="1"/>
      <c r="AQ12" s="5"/>
      <c r="AR12" s="4"/>
      <c r="AU12" s="4"/>
      <c r="AV12" s="4"/>
      <c r="AW12" s="4"/>
      <c r="AY12" s="1"/>
      <c r="AZ12" s="1"/>
      <c r="BA12" s="1"/>
      <c r="BB12" s="1"/>
      <c r="BC12" s="1"/>
      <c r="BD12" s="1"/>
      <c r="BG12" s="4"/>
      <c r="BH12" s="1"/>
      <c r="BI12" s="1"/>
      <c r="BJ12" s="1"/>
      <c r="BK12" s="1"/>
      <c r="BM12" s="10"/>
      <c r="BN12" s="10"/>
      <c r="BO12" s="4"/>
      <c r="BP12" s="4"/>
      <c r="BQ12" s="4"/>
      <c r="BR12" s="4"/>
      <c r="BS12" s="4"/>
      <c r="BU12" s="4"/>
      <c r="CB12" s="4"/>
      <c r="CC12" s="4"/>
      <c r="CD12" s="4"/>
      <c r="CJ12" s="4"/>
    </row>
    <row r="13" spans="1:166" x14ac:dyDescent="0.45">
      <c r="A13" t="s">
        <v>179</v>
      </c>
      <c r="B13" t="s">
        <v>125</v>
      </c>
      <c r="C13" s="7">
        <v>37620</v>
      </c>
      <c r="G13">
        <v>81</v>
      </c>
      <c r="H13" t="s">
        <v>127</v>
      </c>
      <c r="I13" s="6">
        <v>12</v>
      </c>
      <c r="J13">
        <v>1000</v>
      </c>
      <c r="M13" s="1">
        <v>610.77380952380997</v>
      </c>
      <c r="N13" s="1">
        <v>18.0416666666667</v>
      </c>
      <c r="O13" s="3">
        <f>(M13/10/N13)</f>
        <v>3.3853513691850838</v>
      </c>
      <c r="P13" s="4"/>
      <c r="AC13" s="4"/>
      <c r="AJ13" s="1"/>
      <c r="AK13" s="5"/>
      <c r="AL13" s="5"/>
      <c r="AM13" s="5"/>
      <c r="AN13" s="5"/>
      <c r="AO13" s="5"/>
      <c r="AP13" s="1"/>
      <c r="AQ13" s="5"/>
      <c r="AR13" s="4"/>
      <c r="AU13" s="4"/>
      <c r="AV13" s="4"/>
      <c r="AW13" s="4"/>
      <c r="AY13" s="1"/>
      <c r="AZ13" s="1"/>
      <c r="BA13" s="1"/>
      <c r="BB13" s="1"/>
      <c r="BC13" s="1"/>
      <c r="BD13" s="1"/>
      <c r="BG13" s="4"/>
      <c r="BH13" s="1"/>
      <c r="BI13" s="1"/>
      <c r="BJ13" s="1"/>
      <c r="BK13" s="1"/>
      <c r="BM13" s="10"/>
      <c r="BN13" s="10"/>
      <c r="BO13" s="4"/>
      <c r="BP13" s="4"/>
      <c r="BQ13" s="4"/>
      <c r="BR13" s="4"/>
      <c r="BS13" s="4"/>
      <c r="BU13" s="4"/>
      <c r="CB13" s="4"/>
      <c r="CC13" s="4"/>
      <c r="CD13" s="4"/>
      <c r="CJ13" s="4"/>
    </row>
    <row r="14" spans="1:166" x14ac:dyDescent="0.45">
      <c r="A14" t="s">
        <v>179</v>
      </c>
      <c r="B14" t="s">
        <v>125</v>
      </c>
      <c r="C14" s="7">
        <v>37621</v>
      </c>
      <c r="G14">
        <v>82</v>
      </c>
      <c r="H14" t="s">
        <v>127</v>
      </c>
      <c r="I14" s="6">
        <v>12</v>
      </c>
      <c r="J14">
        <v>1000</v>
      </c>
      <c r="M14" s="1"/>
      <c r="N14" s="1"/>
      <c r="O14" s="3"/>
      <c r="P14" s="4"/>
      <c r="AC14" s="4"/>
      <c r="AJ14" s="1"/>
      <c r="AK14" s="5"/>
      <c r="AL14" s="5"/>
      <c r="AM14" s="5"/>
      <c r="AN14" s="5"/>
      <c r="AO14" s="5"/>
      <c r="AP14" s="1"/>
      <c r="AQ14" s="5"/>
      <c r="AR14" s="4"/>
      <c r="AU14" s="4"/>
      <c r="AV14" s="4"/>
      <c r="AW14" s="4"/>
      <c r="AY14" s="1"/>
      <c r="AZ14" s="1"/>
      <c r="BA14" s="1"/>
      <c r="BB14" s="1"/>
      <c r="BC14" s="1"/>
      <c r="BD14" s="1"/>
      <c r="BG14" s="4"/>
      <c r="BH14" s="1"/>
      <c r="BI14" s="1"/>
      <c r="BJ14" s="1"/>
      <c r="BK14" s="1"/>
      <c r="BM14" s="10"/>
      <c r="BN14" s="10"/>
      <c r="BO14" s="4"/>
      <c r="BP14" s="4"/>
      <c r="BQ14" s="4"/>
      <c r="BR14" s="4"/>
      <c r="BS14" s="4"/>
      <c r="BU14" s="4"/>
      <c r="CB14" s="4"/>
      <c r="CC14" s="4"/>
      <c r="CD14" s="4"/>
      <c r="CJ14" s="4"/>
      <c r="CO14" s="1">
        <f>SUM(CT14,CW14,CZ14,DC14,DF14,DI14,DL14,DO14,DR14)</f>
        <v>429.33933270154881</v>
      </c>
      <c r="CS14">
        <v>50</v>
      </c>
      <c r="CT14">
        <v>22.78926371255157</v>
      </c>
      <c r="CV14">
        <v>150</v>
      </c>
      <c r="CW14">
        <v>28.806845365134375</v>
      </c>
      <c r="CY14">
        <v>250</v>
      </c>
      <c r="CZ14">
        <v>31.680669512270885</v>
      </c>
      <c r="DB14">
        <v>350</v>
      </c>
      <c r="DC14">
        <v>33.322713527345144</v>
      </c>
      <c r="DE14">
        <v>450</v>
      </c>
      <c r="DF14">
        <v>43.685094248379471</v>
      </c>
      <c r="DH14">
        <v>600</v>
      </c>
      <c r="DI14">
        <v>61.932641949020272</v>
      </c>
      <c r="DK14">
        <v>800</v>
      </c>
      <c r="DL14">
        <v>70.779820321019926</v>
      </c>
      <c r="DN14">
        <v>1000</v>
      </c>
      <c r="DO14">
        <v>68.89920894804709</v>
      </c>
      <c r="DQ14">
        <v>1200</v>
      </c>
      <c r="DR14">
        <v>67.443075117780097</v>
      </c>
    </row>
    <row r="15" spans="1:166" x14ac:dyDescent="0.45">
      <c r="A15" t="s">
        <v>179</v>
      </c>
      <c r="B15" t="s">
        <v>125</v>
      </c>
      <c r="C15" s="7">
        <v>37623</v>
      </c>
      <c r="G15">
        <v>84</v>
      </c>
      <c r="H15" t="s">
        <v>127</v>
      </c>
      <c r="I15" s="6">
        <v>12</v>
      </c>
      <c r="J15">
        <v>1000</v>
      </c>
      <c r="M15" s="4"/>
      <c r="N15" s="4"/>
      <c r="O15" s="4"/>
      <c r="P15" s="4"/>
      <c r="AC15" s="1">
        <v>147.42426357671366</v>
      </c>
      <c r="AJ15" s="1">
        <v>131.59991308756426</v>
      </c>
      <c r="AK15" s="5">
        <v>1.982</v>
      </c>
      <c r="AL15" s="5"/>
      <c r="AM15" s="5"/>
      <c r="AN15" s="5"/>
      <c r="AO15" s="5"/>
      <c r="AP15" s="1">
        <v>20004</v>
      </c>
      <c r="AQ15" s="5">
        <v>1.506E-2</v>
      </c>
      <c r="AR15" s="5">
        <v>3.6067822349802763E-2</v>
      </c>
      <c r="AS15" s="4">
        <f>AJ15*AR15</f>
        <v>4.7465222864917509</v>
      </c>
      <c r="AT15" s="4">
        <f>AR15*(AJ15/(AP15/10000))</f>
        <v>2.3727865859286901</v>
      </c>
      <c r="AU15" s="1">
        <v>17.72289418410951</v>
      </c>
      <c r="AV15" s="1"/>
      <c r="AW15" s="1"/>
      <c r="AY15" s="1">
        <v>7.9383080063506464</v>
      </c>
      <c r="AZ15" s="1"/>
      <c r="BA15" s="1"/>
      <c r="BB15" s="1"/>
      <c r="BC15" s="1"/>
      <c r="BD15" s="1"/>
      <c r="BG15" s="1">
        <v>0</v>
      </c>
      <c r="BH15" s="1">
        <f>SUM(BG15,AY15,AU15)</f>
        <v>25.661202190460155</v>
      </c>
      <c r="BI15" s="1"/>
      <c r="BJ15" s="1"/>
      <c r="BK15" s="1">
        <f>SUM(BH15,AJ15,AC15)</f>
        <v>304.68537885473808</v>
      </c>
      <c r="BM15" s="9">
        <v>8.7800000000000003E-2</v>
      </c>
      <c r="BN15" s="9"/>
      <c r="BO15" s="4"/>
      <c r="BP15" s="4"/>
      <c r="BQ15" s="4"/>
      <c r="BR15" s="4"/>
      <c r="BS15" s="4"/>
      <c r="BU15" s="4">
        <v>0.77429999999999988</v>
      </c>
      <c r="BV15" s="4">
        <v>0.65139195099292346</v>
      </c>
      <c r="CA15" s="1">
        <f>SUM(CB15:CD15)</f>
        <v>203.79999999999998</v>
      </c>
      <c r="CB15" s="1">
        <v>180.6</v>
      </c>
      <c r="CC15" s="1">
        <v>23.2</v>
      </c>
      <c r="CD15" s="1">
        <v>0</v>
      </c>
      <c r="CJ15" s="4"/>
    </row>
    <row r="16" spans="1:166" x14ac:dyDescent="0.45">
      <c r="A16" t="s">
        <v>179</v>
      </c>
      <c r="B16" t="s">
        <v>125</v>
      </c>
      <c r="C16" s="7">
        <v>37627</v>
      </c>
      <c r="G16">
        <v>88</v>
      </c>
      <c r="H16" t="s">
        <v>127</v>
      </c>
      <c r="I16" s="6">
        <v>12</v>
      </c>
      <c r="J16">
        <v>1000</v>
      </c>
      <c r="P16" s="4">
        <v>0.75843704767032827</v>
      </c>
      <c r="AJ16" s="1"/>
      <c r="AK16" s="5"/>
      <c r="AL16" s="5"/>
      <c r="AM16" s="5"/>
      <c r="AN16" s="5"/>
      <c r="AO16" s="5"/>
      <c r="AP16" s="1"/>
      <c r="AU16"/>
      <c r="AV16"/>
      <c r="AW16"/>
      <c r="AY16" s="1"/>
      <c r="AZ16" s="1"/>
      <c r="BA16" s="1"/>
      <c r="BB16" s="1"/>
      <c r="BC16" s="1"/>
      <c r="BD16" s="1"/>
      <c r="BH16" s="1"/>
      <c r="BI16" s="1"/>
      <c r="BJ16" s="1"/>
      <c r="BK16" s="1"/>
      <c r="BM16" s="6"/>
      <c r="BN16" s="6"/>
      <c r="CO16" s="1">
        <f>SUM(CT16,CW16,CZ16,DC16,DF16,DI16,DL16,DO16,DR16)</f>
        <v>485.76923713113706</v>
      </c>
      <c r="CS16">
        <v>50</v>
      </c>
      <c r="CT16">
        <v>26.437183970386467</v>
      </c>
      <c r="CV16">
        <v>150</v>
      </c>
      <c r="CW16">
        <v>35.206376783247457</v>
      </c>
      <c r="CY16">
        <v>250</v>
      </c>
      <c r="CZ16">
        <v>39.256173460984492</v>
      </c>
      <c r="DB16">
        <v>350</v>
      </c>
      <c r="DC16">
        <v>39.966084994340058</v>
      </c>
      <c r="DE16">
        <v>450</v>
      </c>
      <c r="DF16">
        <v>49.61102926043926</v>
      </c>
      <c r="DH16">
        <v>600</v>
      </c>
      <c r="DI16">
        <v>68.922245606944458</v>
      </c>
      <c r="DK16">
        <v>800</v>
      </c>
      <c r="DL16">
        <v>76.82643398152517</v>
      </c>
      <c r="DN16">
        <v>1000</v>
      </c>
      <c r="DO16">
        <v>75.47567240875992</v>
      </c>
      <c r="DQ16">
        <v>1200</v>
      </c>
      <c r="DR16">
        <v>74.068036664509833</v>
      </c>
    </row>
    <row r="17" spans="1:122" x14ac:dyDescent="0.45">
      <c r="A17" t="s">
        <v>179</v>
      </c>
      <c r="B17" t="s">
        <v>125</v>
      </c>
      <c r="C17" s="7">
        <v>37628</v>
      </c>
      <c r="G17">
        <v>89</v>
      </c>
      <c r="H17" t="s">
        <v>127</v>
      </c>
      <c r="I17" s="6">
        <v>12</v>
      </c>
      <c r="J17">
        <v>1000</v>
      </c>
      <c r="M17" s="1">
        <v>744.88095238095195</v>
      </c>
      <c r="N17" s="1">
        <v>19.6527777777778</v>
      </c>
      <c r="O17" s="3">
        <f>(M17/10/N17)</f>
        <v>3.7902069661786912</v>
      </c>
      <c r="P17" s="4"/>
      <c r="AC17" s="4"/>
      <c r="AJ17" s="1"/>
      <c r="AK17" s="5"/>
      <c r="AL17" s="5"/>
      <c r="AM17" s="5"/>
      <c r="AN17" s="5"/>
      <c r="AO17" s="5"/>
      <c r="AP17" s="1"/>
      <c r="AQ17" s="5"/>
      <c r="AR17" s="4"/>
      <c r="AU17" s="4"/>
      <c r="AV17" s="4"/>
      <c r="AW17" s="4"/>
      <c r="AY17" s="1"/>
      <c r="AZ17" s="1"/>
      <c r="BA17" s="1"/>
      <c r="BB17" s="1"/>
      <c r="BC17" s="1"/>
      <c r="BD17" s="1"/>
      <c r="BG17" s="4"/>
      <c r="BH17" s="1"/>
      <c r="BI17" s="1"/>
      <c r="BJ17" s="1"/>
      <c r="BK17" s="1"/>
      <c r="BM17" s="10"/>
      <c r="BN17" s="10"/>
      <c r="BO17" s="4"/>
      <c r="BP17" s="4"/>
      <c r="BQ17" s="4"/>
      <c r="BR17" s="4"/>
      <c r="BS17" s="4"/>
      <c r="BU17" s="4"/>
      <c r="CB17" s="4"/>
      <c r="CC17" s="4"/>
      <c r="CD17" s="4"/>
      <c r="CJ17" s="4"/>
    </row>
    <row r="18" spans="1:122" x14ac:dyDescent="0.45">
      <c r="A18" t="s">
        <v>179</v>
      </c>
      <c r="B18" t="s">
        <v>125</v>
      </c>
      <c r="C18" s="7">
        <v>37631</v>
      </c>
      <c r="G18">
        <v>92</v>
      </c>
      <c r="H18" t="s">
        <v>127</v>
      </c>
      <c r="I18" s="6">
        <v>12</v>
      </c>
      <c r="J18">
        <v>1000</v>
      </c>
      <c r="M18" s="4"/>
      <c r="N18" s="4"/>
      <c r="O18" s="4"/>
      <c r="P18" s="4"/>
      <c r="AC18" s="1">
        <v>181.97682535250593</v>
      </c>
      <c r="AJ18" s="1">
        <v>139.85659448106031</v>
      </c>
      <c r="AK18" s="5">
        <v>2.1259999999999999</v>
      </c>
      <c r="AL18" s="5"/>
      <c r="AM18" s="5"/>
      <c r="AN18" s="5"/>
      <c r="AO18" s="5"/>
      <c r="AP18" s="1">
        <v>21260</v>
      </c>
      <c r="AQ18" s="5">
        <v>1.519E-2</v>
      </c>
      <c r="AR18" s="5">
        <v>3.3912080340780755E-2</v>
      </c>
      <c r="AS18" s="4">
        <f>AJ18*AR18</f>
        <v>4.7428280682297119</v>
      </c>
      <c r="AT18" s="4">
        <f>AR18*(AJ18/(AP18/10000))</f>
        <v>2.2308692700986419</v>
      </c>
      <c r="AU18" s="1">
        <v>22.568262475555876</v>
      </c>
      <c r="AV18" s="1"/>
      <c r="AW18" s="1"/>
      <c r="AY18" s="1">
        <v>27.217056021773644</v>
      </c>
      <c r="AZ18" s="1"/>
      <c r="BA18" s="1"/>
      <c r="BB18" s="1"/>
      <c r="BC18" s="1"/>
      <c r="BD18" s="1"/>
      <c r="BG18" s="1">
        <v>0</v>
      </c>
      <c r="BH18" s="1">
        <f>SUM(BG18,AY18,AU18)</f>
        <v>49.78531849732952</v>
      </c>
      <c r="BI18" s="1"/>
      <c r="BJ18" s="1"/>
      <c r="BK18" s="1">
        <f>SUM(BH18,AJ18,AC18)</f>
        <v>371.61873833089578</v>
      </c>
      <c r="BM18" s="9">
        <v>0.14810000000000001</v>
      </c>
      <c r="BN18" s="9"/>
      <c r="BO18" s="4"/>
      <c r="BP18" s="4"/>
      <c r="BQ18" s="4"/>
      <c r="BR18" s="4"/>
      <c r="BS18" s="4"/>
      <c r="BU18" s="4">
        <v>1.1913333333333334</v>
      </c>
      <c r="BV18" s="4">
        <v>0.72792235040952524</v>
      </c>
      <c r="CA18" s="1">
        <f>SUM(CB18:CD18)</f>
        <v>201.3</v>
      </c>
      <c r="CB18" s="1">
        <v>156</v>
      </c>
      <c r="CC18" s="1">
        <v>45.3</v>
      </c>
      <c r="CD18" s="1">
        <v>0</v>
      </c>
      <c r="CJ18" s="4"/>
    </row>
    <row r="19" spans="1:122" x14ac:dyDescent="0.45">
      <c r="A19" t="s">
        <v>179</v>
      </c>
      <c r="B19" t="s">
        <v>125</v>
      </c>
      <c r="C19" s="7">
        <v>37634</v>
      </c>
      <c r="G19">
        <v>95</v>
      </c>
      <c r="H19" t="s">
        <v>127</v>
      </c>
      <c r="I19" s="6">
        <v>12</v>
      </c>
      <c r="J19">
        <v>1000</v>
      </c>
      <c r="P19" s="4">
        <v>0.82875302679901452</v>
      </c>
      <c r="AJ19" s="1"/>
      <c r="AK19" s="5"/>
      <c r="AL19" s="5"/>
      <c r="AM19" s="5"/>
      <c r="AN19" s="5"/>
      <c r="AO19" s="5"/>
      <c r="AP19" s="1"/>
      <c r="AU19"/>
      <c r="AV19"/>
      <c r="AW19"/>
      <c r="AY19" s="1"/>
      <c r="AZ19" s="1"/>
      <c r="BA19" s="1"/>
      <c r="BB19" s="1"/>
      <c r="BC19" s="1"/>
      <c r="BD19" s="1"/>
      <c r="BH19" s="1"/>
      <c r="BI19" s="1"/>
      <c r="BJ19" s="1"/>
      <c r="BK19" s="1"/>
      <c r="BM19" s="6"/>
      <c r="BN19" s="6"/>
      <c r="CO19" s="1">
        <f>SUM(CT19,CW19,CZ19,DC19,DF19,DI19,DL19,DO19,DR19)</f>
        <v>444.81396427018802</v>
      </c>
      <c r="CS19">
        <v>50</v>
      </c>
      <c r="CT19">
        <v>22.472942344831807</v>
      </c>
      <c r="CV19">
        <v>150</v>
      </c>
      <c r="CW19">
        <v>27.726439082158251</v>
      </c>
      <c r="CY19">
        <v>250</v>
      </c>
      <c r="CZ19">
        <v>28.17485051328411</v>
      </c>
      <c r="DB19">
        <v>350</v>
      </c>
      <c r="DC19">
        <v>33.104622448774677</v>
      </c>
      <c r="DE19">
        <v>450</v>
      </c>
      <c r="DF19">
        <v>44.124195127458655</v>
      </c>
      <c r="DH19">
        <v>600</v>
      </c>
      <c r="DI19">
        <v>64.429186059641154</v>
      </c>
      <c r="DK19">
        <v>800</v>
      </c>
      <c r="DL19">
        <v>76.192693213551095</v>
      </c>
      <c r="DN19">
        <v>1000</v>
      </c>
      <c r="DO19">
        <v>75.073490767545607</v>
      </c>
      <c r="DQ19">
        <v>1200</v>
      </c>
      <c r="DR19">
        <v>73.515544712942699</v>
      </c>
    </row>
    <row r="20" spans="1:122" x14ac:dyDescent="0.45">
      <c r="A20" t="s">
        <v>179</v>
      </c>
      <c r="B20" t="s">
        <v>125</v>
      </c>
      <c r="C20" s="7">
        <v>37636</v>
      </c>
      <c r="G20">
        <v>97</v>
      </c>
      <c r="H20" t="s">
        <v>127</v>
      </c>
      <c r="I20" s="6">
        <v>12</v>
      </c>
      <c r="J20">
        <v>1000</v>
      </c>
      <c r="M20" s="1">
        <v>826.54761904761904</v>
      </c>
      <c r="N20" s="1">
        <v>21.0277777777778</v>
      </c>
      <c r="O20" s="3">
        <f>(M20/10/N20)</f>
        <v>3.9307416493678007</v>
      </c>
      <c r="P20" s="4"/>
      <c r="AC20" s="4"/>
      <c r="AJ20" s="1"/>
      <c r="AK20" s="5"/>
      <c r="AL20" s="5"/>
      <c r="AM20" s="5"/>
      <c r="AN20" s="5"/>
      <c r="AO20" s="5"/>
      <c r="AP20" s="1"/>
      <c r="AQ20" s="5"/>
      <c r="AR20" s="4"/>
      <c r="AU20" s="4"/>
      <c r="AV20" s="4"/>
      <c r="AW20" s="4"/>
      <c r="AY20" s="1"/>
      <c r="AZ20" s="1"/>
      <c r="BA20" s="1"/>
      <c r="BB20" s="1"/>
      <c r="BC20" s="1"/>
      <c r="BD20" s="1"/>
      <c r="BG20" s="4"/>
      <c r="BH20" s="1"/>
      <c r="BI20" s="1"/>
      <c r="BJ20" s="1"/>
      <c r="BK20" s="1"/>
      <c r="BM20" s="10"/>
      <c r="BN20" s="10"/>
      <c r="BO20" s="4"/>
      <c r="BP20" s="4"/>
      <c r="BQ20" s="4"/>
      <c r="BR20" s="4"/>
      <c r="BS20" s="4"/>
      <c r="BU20" s="4"/>
      <c r="CB20" s="4"/>
      <c r="CC20" s="4"/>
      <c r="CD20" s="4"/>
      <c r="CJ20" s="4"/>
    </row>
    <row r="21" spans="1:122" x14ac:dyDescent="0.45">
      <c r="A21" t="s">
        <v>179</v>
      </c>
      <c r="B21" t="s">
        <v>125</v>
      </c>
      <c r="C21" s="7">
        <v>37641</v>
      </c>
      <c r="G21">
        <v>102</v>
      </c>
      <c r="H21" t="s">
        <v>127</v>
      </c>
      <c r="I21" s="6">
        <v>12</v>
      </c>
      <c r="J21">
        <v>1000</v>
      </c>
      <c r="P21" s="4">
        <v>0.84226048678169019</v>
      </c>
      <c r="AJ21" s="1"/>
      <c r="AK21" s="5"/>
      <c r="AL21" s="5"/>
      <c r="AM21" s="5"/>
      <c r="AN21" s="5"/>
      <c r="AO21" s="5"/>
      <c r="AP21" s="1"/>
      <c r="AU21"/>
      <c r="AV21"/>
      <c r="AW21"/>
      <c r="AY21" s="1"/>
      <c r="AZ21" s="1"/>
      <c r="BA21" s="1"/>
      <c r="BB21" s="1"/>
      <c r="BC21" s="1"/>
      <c r="BD21" s="1"/>
      <c r="BH21" s="1"/>
      <c r="BI21" s="1"/>
      <c r="BJ21" s="1"/>
      <c r="BK21" s="1"/>
      <c r="BM21" s="6"/>
      <c r="BN21" s="6"/>
    </row>
    <row r="22" spans="1:122" x14ac:dyDescent="0.45">
      <c r="A22" t="s">
        <v>179</v>
      </c>
      <c r="B22" t="s">
        <v>125</v>
      </c>
      <c r="C22" s="7">
        <v>37642</v>
      </c>
      <c r="G22">
        <v>103</v>
      </c>
      <c r="H22" t="s">
        <v>127</v>
      </c>
      <c r="I22" s="6">
        <v>12</v>
      </c>
      <c r="J22">
        <v>1000</v>
      </c>
      <c r="M22" s="1">
        <v>842.08333333333303</v>
      </c>
      <c r="N22" s="1">
        <v>21.375</v>
      </c>
      <c r="O22" s="3">
        <f>(M22/10/N22)</f>
        <v>3.9395711500974642</v>
      </c>
      <c r="P22" s="4"/>
      <c r="AC22" s="1">
        <v>316.4875052352366</v>
      </c>
      <c r="AJ22" s="1">
        <v>183.67494749040341</v>
      </c>
      <c r="AK22" s="5">
        <v>2.7240000000000002</v>
      </c>
      <c r="AL22" s="5"/>
      <c r="AM22" s="5"/>
      <c r="AN22" s="5"/>
      <c r="AO22" s="5"/>
      <c r="AP22" s="1">
        <v>18403</v>
      </c>
      <c r="AQ22" s="5">
        <v>1.4789999999999999E-2</v>
      </c>
      <c r="AR22" s="5">
        <v>3.1399358282657559E-2</v>
      </c>
      <c r="AS22" s="4">
        <f>AJ22*AR22</f>
        <v>5.7672754837994908</v>
      </c>
      <c r="AT22" s="4">
        <f>AR22*(AJ22/(AP22/10000))</f>
        <v>3.1338778915391461</v>
      </c>
      <c r="AU22" s="1">
        <v>25.414644745418993</v>
      </c>
      <c r="AV22" s="1"/>
      <c r="AW22" s="1"/>
      <c r="AY22" s="1">
        <v>167.83851213427081</v>
      </c>
      <c r="AZ22" s="1"/>
      <c r="BA22" s="1"/>
      <c r="BB22" s="1"/>
      <c r="BC22" s="1"/>
      <c r="BD22" s="1"/>
      <c r="BG22" s="1">
        <v>0</v>
      </c>
      <c r="BH22" s="1">
        <f>SUM(BG22,AY22,AU22)</f>
        <v>193.25315687968981</v>
      </c>
      <c r="BI22" s="1"/>
      <c r="BJ22" s="1"/>
      <c r="BK22" s="1">
        <f>SUM(BH22,AJ22,AC22)</f>
        <v>693.41560960532979</v>
      </c>
      <c r="BM22" s="9">
        <v>0.32379999999999998</v>
      </c>
      <c r="BN22" s="9"/>
      <c r="BO22" s="4"/>
      <c r="BP22" s="4"/>
      <c r="BQ22" s="4"/>
      <c r="BR22" s="4"/>
      <c r="BS22" s="4"/>
      <c r="BU22" s="4">
        <v>1.4673733333333334</v>
      </c>
      <c r="BV22" s="4">
        <v>0.66805621696686235</v>
      </c>
      <c r="CA22" s="1">
        <f>SUM(CB22:CD22)</f>
        <v>191</v>
      </c>
      <c r="CB22" s="1">
        <v>96.6</v>
      </c>
      <c r="CC22" s="1">
        <v>94.4</v>
      </c>
      <c r="CD22" s="1">
        <v>0</v>
      </c>
      <c r="CJ22" s="4"/>
    </row>
    <row r="23" spans="1:122" x14ac:dyDescent="0.45">
      <c r="A23" t="s">
        <v>179</v>
      </c>
      <c r="B23" t="s">
        <v>125</v>
      </c>
      <c r="C23" s="7">
        <v>37645</v>
      </c>
      <c r="G23">
        <v>106</v>
      </c>
      <c r="H23" t="s">
        <v>127</v>
      </c>
      <c r="I23" s="6">
        <v>12</v>
      </c>
      <c r="J23">
        <v>1000</v>
      </c>
      <c r="M23" s="1"/>
      <c r="N23" s="1"/>
      <c r="O23" s="3"/>
      <c r="P23" s="4"/>
      <c r="AC23" s="1"/>
      <c r="AJ23" s="1"/>
      <c r="AK23" s="5"/>
      <c r="AL23" s="5"/>
      <c r="AM23" s="5"/>
      <c r="AN23" s="5"/>
      <c r="AO23" s="5"/>
      <c r="AP23" s="1"/>
      <c r="AQ23" s="5"/>
      <c r="AR23" s="5"/>
      <c r="AS23" s="4"/>
      <c r="AT23" s="4"/>
      <c r="AU23" s="1"/>
      <c r="AV23" s="1"/>
      <c r="AW23" s="1"/>
      <c r="AY23" s="1"/>
      <c r="AZ23" s="1"/>
      <c r="BA23" s="1"/>
      <c r="BB23" s="1"/>
      <c r="BC23" s="1"/>
      <c r="BD23" s="1"/>
      <c r="BG23" s="1"/>
      <c r="BH23" s="1"/>
      <c r="BI23" s="1"/>
      <c r="BJ23" s="1"/>
      <c r="BK23" s="1"/>
      <c r="BM23" s="9"/>
      <c r="BN23" s="9"/>
      <c r="BO23" s="4"/>
      <c r="BP23" s="4"/>
      <c r="BQ23" s="4"/>
      <c r="BR23" s="4"/>
      <c r="BS23" s="4"/>
      <c r="BU23" s="4"/>
      <c r="BV23" s="4"/>
      <c r="CB23" s="1"/>
      <c r="CC23" s="1"/>
      <c r="CD23" s="1"/>
      <c r="CJ23" s="4"/>
      <c r="CO23" s="1">
        <f>SUM(CT23,CW23,CZ23,DC23,DF23,DI23,DL23,DO23,DR23)</f>
        <v>457.97255101038525</v>
      </c>
      <c r="CS23">
        <v>50</v>
      </c>
      <c r="CT23">
        <v>23.034971926467222</v>
      </c>
      <c r="CV23">
        <v>150</v>
      </c>
      <c r="CW23">
        <v>30.860302057376469</v>
      </c>
      <c r="CY23">
        <v>250</v>
      </c>
      <c r="CZ23">
        <v>33.575865583934892</v>
      </c>
      <c r="DB23">
        <v>350</v>
      </c>
      <c r="DC23">
        <v>36.649102064527078</v>
      </c>
      <c r="DE23">
        <v>450</v>
      </c>
      <c r="DF23">
        <v>46.684802357033362</v>
      </c>
      <c r="DH23">
        <v>600</v>
      </c>
      <c r="DI23">
        <v>65.069020488845737</v>
      </c>
      <c r="DK23">
        <v>800</v>
      </c>
      <c r="DL23">
        <v>73.844602419390768</v>
      </c>
      <c r="DN23">
        <v>1000</v>
      </c>
      <c r="DO23">
        <v>73.889289268414586</v>
      </c>
      <c r="DQ23">
        <v>1200</v>
      </c>
      <c r="DR23">
        <v>74.364594844395143</v>
      </c>
    </row>
    <row r="24" spans="1:122" x14ac:dyDescent="0.45">
      <c r="A24" t="s">
        <v>179</v>
      </c>
      <c r="B24" t="s">
        <v>125</v>
      </c>
      <c r="C24" s="7">
        <v>37650</v>
      </c>
      <c r="G24">
        <v>111</v>
      </c>
      <c r="H24" t="s">
        <v>127</v>
      </c>
      <c r="I24" s="6">
        <v>12</v>
      </c>
      <c r="J24">
        <v>1000</v>
      </c>
      <c r="M24" s="1">
        <v>848.15476190476204</v>
      </c>
      <c r="N24" s="1">
        <v>21.625</v>
      </c>
      <c r="O24" s="3">
        <f>(M24/10/N24)</f>
        <v>3.9221029452243332</v>
      </c>
      <c r="P24" s="4"/>
      <c r="AC24" s="4"/>
      <c r="AJ24" s="1"/>
      <c r="AK24" s="5"/>
      <c r="AL24" s="5"/>
      <c r="AM24" s="5"/>
      <c r="AN24" s="5"/>
      <c r="AO24" s="5"/>
      <c r="AP24" s="1"/>
      <c r="AQ24" s="5"/>
      <c r="AR24" s="4"/>
      <c r="AU24" s="4"/>
      <c r="AV24" s="4"/>
      <c r="AW24" s="4"/>
      <c r="AY24" s="1"/>
      <c r="AZ24" s="1"/>
      <c r="BA24" s="1"/>
      <c r="BB24" s="1"/>
      <c r="BC24" s="1"/>
      <c r="BD24" s="1"/>
      <c r="BG24" s="4"/>
      <c r="BH24" s="1"/>
      <c r="BI24" s="1"/>
      <c r="BJ24" s="1"/>
      <c r="BK24" s="1"/>
      <c r="BM24" s="10"/>
      <c r="BN24" s="10"/>
      <c r="BO24" s="4"/>
      <c r="BP24" s="4"/>
      <c r="BQ24" s="4"/>
      <c r="BR24" s="4"/>
      <c r="BS24" s="4"/>
      <c r="BU24" s="4"/>
      <c r="CB24" s="4"/>
      <c r="CC24" s="4"/>
      <c r="CD24" s="4"/>
      <c r="CJ24" s="4"/>
    </row>
    <row r="25" spans="1:122" x14ac:dyDescent="0.45">
      <c r="A25" t="s">
        <v>179</v>
      </c>
      <c r="B25" t="s">
        <v>125</v>
      </c>
      <c r="C25" s="7">
        <v>37652</v>
      </c>
      <c r="G25">
        <v>113</v>
      </c>
      <c r="H25" t="s">
        <v>127</v>
      </c>
      <c r="I25" s="6">
        <v>12</v>
      </c>
      <c r="J25">
        <v>1000</v>
      </c>
      <c r="M25" s="4"/>
      <c r="N25" s="4"/>
      <c r="O25" s="4"/>
      <c r="P25" s="4"/>
      <c r="AC25" s="1">
        <v>299.80455116571267</v>
      </c>
      <c r="AJ25" s="1">
        <v>177.95321213877017</v>
      </c>
      <c r="AK25" s="5">
        <v>2.444</v>
      </c>
      <c r="AL25" s="5"/>
      <c r="AM25" s="5"/>
      <c r="AN25" s="5"/>
      <c r="AO25" s="5"/>
      <c r="AP25" s="1">
        <v>21478</v>
      </c>
      <c r="AQ25" s="5">
        <v>1.388E-2</v>
      </c>
      <c r="AR25" s="5">
        <v>2.5890642174485907E-2</v>
      </c>
      <c r="AS25" s="4">
        <f>AJ25*AR25</f>
        <v>4.6073229392852806</v>
      </c>
      <c r="AT25" s="4">
        <f>AR25*(AJ25/(AP25/10000))</f>
        <v>2.1451359247999253</v>
      </c>
      <c r="AU25" s="1">
        <v>3.976243934236257</v>
      </c>
      <c r="AV25" s="1"/>
      <c r="AW25" s="1"/>
      <c r="AY25" s="1">
        <v>396.3483783170787</v>
      </c>
      <c r="AZ25" s="1"/>
      <c r="BA25" s="1"/>
      <c r="BB25" s="1"/>
      <c r="BC25" s="1"/>
      <c r="BD25" s="1"/>
      <c r="BG25" s="1">
        <v>0</v>
      </c>
      <c r="BH25" s="1">
        <f>SUM(BG25,AY25,AU25)</f>
        <v>400.32462225131496</v>
      </c>
      <c r="BI25" s="1"/>
      <c r="BJ25" s="1"/>
      <c r="BK25" s="1">
        <f>SUM(BH25,AJ25,AC25)</f>
        <v>878.08238555579783</v>
      </c>
      <c r="BM25" s="9">
        <v>0.51060000000000005</v>
      </c>
      <c r="BN25" s="9"/>
      <c r="BO25" s="4"/>
      <c r="BP25" s="4"/>
      <c r="BQ25" s="4"/>
      <c r="BR25" s="4"/>
      <c r="BS25" s="4"/>
      <c r="BU25" s="4">
        <v>1.1616666666666668</v>
      </c>
      <c r="BV25" s="4">
        <v>0.78827408125105591</v>
      </c>
      <c r="CA25" s="1">
        <f>SUM(CB25:CD25)</f>
        <v>155.4</v>
      </c>
      <c r="CB25" s="1">
        <v>17.8</v>
      </c>
      <c r="CC25" s="1">
        <v>137.6</v>
      </c>
      <c r="CD25" s="1">
        <v>0</v>
      </c>
      <c r="CJ25" s="4"/>
    </row>
    <row r="26" spans="1:122" x14ac:dyDescent="0.45">
      <c r="A26" t="s">
        <v>179</v>
      </c>
      <c r="B26" t="s">
        <v>125</v>
      </c>
      <c r="C26" s="7">
        <v>37655</v>
      </c>
      <c r="G26">
        <v>116</v>
      </c>
      <c r="H26" t="s">
        <v>127</v>
      </c>
      <c r="I26" s="6">
        <v>12</v>
      </c>
      <c r="J26">
        <v>1000</v>
      </c>
      <c r="P26" s="4">
        <v>0.89868729098399325</v>
      </c>
      <c r="AJ26" s="1"/>
      <c r="AK26" s="5"/>
      <c r="AL26" s="5"/>
      <c r="AM26" s="5"/>
      <c r="AN26" s="5"/>
      <c r="AO26" s="5"/>
      <c r="AP26" s="1"/>
      <c r="AU26"/>
      <c r="AV26"/>
      <c r="AW26"/>
      <c r="AY26" s="1"/>
      <c r="AZ26" s="1"/>
      <c r="BA26" s="1"/>
      <c r="BB26" s="1"/>
      <c r="BC26" s="1"/>
      <c r="BD26" s="1"/>
      <c r="BH26" s="1"/>
      <c r="BI26" s="1"/>
      <c r="BJ26" s="1"/>
      <c r="BK26" s="1"/>
      <c r="BM26" s="6"/>
      <c r="BN26" s="6"/>
      <c r="CO26" s="1">
        <f>SUM(CT26,CW26,CZ26,DC26,DF26,DI26,DL26,DO26,DR26)</f>
        <v>474.36010481440292</v>
      </c>
      <c r="CS26">
        <v>50</v>
      </c>
      <c r="CT26">
        <v>24.514972507556063</v>
      </c>
      <c r="CV26">
        <v>150</v>
      </c>
      <c r="CW26">
        <v>33.333739539429544</v>
      </c>
      <c r="CY26">
        <v>250</v>
      </c>
      <c r="CZ26">
        <v>37.44026241428957</v>
      </c>
      <c r="DB26">
        <v>350</v>
      </c>
      <c r="DC26">
        <v>38.888522566743127</v>
      </c>
      <c r="DE26">
        <v>450</v>
      </c>
      <c r="DF26">
        <v>48.983889958798244</v>
      </c>
      <c r="DH26">
        <v>600</v>
      </c>
      <c r="DI26">
        <v>67.519941816271071</v>
      </c>
      <c r="DK26">
        <v>800</v>
      </c>
      <c r="DL26">
        <v>75.569108547627891</v>
      </c>
      <c r="DN26">
        <v>1000</v>
      </c>
      <c r="DO26">
        <v>73.992881509333429</v>
      </c>
      <c r="DQ26">
        <v>1200</v>
      </c>
      <c r="DR26">
        <v>74.116785954353986</v>
      </c>
    </row>
    <row r="27" spans="1:122" x14ac:dyDescent="0.45">
      <c r="A27" t="s">
        <v>179</v>
      </c>
      <c r="B27" t="s">
        <v>125</v>
      </c>
      <c r="C27" s="7">
        <v>37657</v>
      </c>
      <c r="G27">
        <v>118</v>
      </c>
      <c r="H27" t="s">
        <v>127</v>
      </c>
      <c r="I27" s="6">
        <v>12</v>
      </c>
      <c r="J27">
        <v>1000</v>
      </c>
      <c r="M27" s="1">
        <v>850.47619047618991</v>
      </c>
      <c r="N27" s="1">
        <v>21.8333333333333</v>
      </c>
      <c r="O27" s="3">
        <f>(M27/10/N27)</f>
        <v>3.8953107960741584</v>
      </c>
      <c r="P27" s="4"/>
      <c r="AC27" s="4"/>
      <c r="AJ27" s="1"/>
      <c r="AK27" s="5"/>
      <c r="AL27" s="5"/>
      <c r="AM27" s="5"/>
      <c r="AN27" s="5"/>
      <c r="AO27" s="5"/>
      <c r="AP27" s="1"/>
      <c r="AQ27" s="5"/>
      <c r="AR27" s="4"/>
      <c r="AU27" s="4"/>
      <c r="AV27" s="4"/>
      <c r="AW27" s="4"/>
      <c r="AY27" s="1"/>
      <c r="AZ27" s="1"/>
      <c r="BA27" s="1"/>
      <c r="BB27" s="1"/>
      <c r="BC27" s="1"/>
      <c r="BD27" s="1"/>
      <c r="BG27" s="4"/>
      <c r="BH27" s="1"/>
      <c r="BI27" s="1"/>
      <c r="BJ27" s="1"/>
      <c r="BK27" s="1"/>
      <c r="BM27" s="10"/>
      <c r="BN27" s="10"/>
      <c r="BO27" s="4"/>
      <c r="BP27" s="4"/>
      <c r="BQ27" s="4"/>
      <c r="BR27" s="4"/>
      <c r="BS27" s="4"/>
      <c r="BU27" s="4"/>
      <c r="BV27" s="4"/>
      <c r="CB27" s="4"/>
      <c r="CC27" s="4"/>
      <c r="CD27" s="4"/>
      <c r="CJ27" s="4"/>
    </row>
    <row r="28" spans="1:122" x14ac:dyDescent="0.45">
      <c r="A28" t="s">
        <v>179</v>
      </c>
      <c r="B28" t="s">
        <v>125</v>
      </c>
      <c r="C28" s="7">
        <v>37662</v>
      </c>
      <c r="G28">
        <v>123</v>
      </c>
      <c r="H28" t="s">
        <v>127</v>
      </c>
      <c r="I28" s="6">
        <v>12</v>
      </c>
      <c r="J28">
        <v>1000</v>
      </c>
      <c r="M28" s="4"/>
      <c r="N28" s="4"/>
      <c r="O28" s="4"/>
      <c r="P28" s="4"/>
      <c r="AC28" s="1">
        <v>272.51151752059189</v>
      </c>
      <c r="AJ28" s="1">
        <v>178.24292025784021</v>
      </c>
      <c r="AK28" s="5">
        <v>2.6360000000000001</v>
      </c>
      <c r="AL28" s="5"/>
      <c r="AM28" s="5"/>
      <c r="AN28" s="5"/>
      <c r="AO28" s="5"/>
      <c r="AP28" s="1">
        <v>33156</v>
      </c>
      <c r="AQ28" s="5">
        <v>1.477E-2</v>
      </c>
      <c r="AR28" s="5">
        <v>2.0677410811094536E-2</v>
      </c>
      <c r="AS28" s="4">
        <f>AJ28*AR28</f>
        <v>3.6856020863405266</v>
      </c>
      <c r="AT28" s="4">
        <f>AR28*(AJ28/(AP28/10000))</f>
        <v>1.1115943076186894</v>
      </c>
      <c r="AU28" s="1">
        <v>0</v>
      </c>
      <c r="AV28" s="1"/>
      <c r="AW28" s="1"/>
      <c r="AY28" s="1">
        <v>536.40281242912226</v>
      </c>
      <c r="AZ28" s="1"/>
      <c r="BA28" s="1"/>
      <c r="BB28" s="1"/>
      <c r="BC28" s="1"/>
      <c r="BD28" s="1"/>
      <c r="BG28" s="1">
        <v>5.1031980040825582</v>
      </c>
      <c r="BH28" s="1">
        <f>SUM(BG28,AY28,AU28)</f>
        <v>541.50601043320478</v>
      </c>
      <c r="BI28" s="1"/>
      <c r="BJ28" s="1"/>
      <c r="BK28" s="1">
        <f>SUM(BH28,AJ28,AC28)</f>
        <v>992.26044821163691</v>
      </c>
      <c r="BM28" s="9">
        <v>0.60240000000000005</v>
      </c>
      <c r="BN28" s="9"/>
      <c r="BO28" s="4"/>
      <c r="BP28" s="4"/>
      <c r="BQ28" s="4"/>
      <c r="BR28" s="4"/>
      <c r="BS28" s="4"/>
      <c r="BU28" s="4"/>
      <c r="BV28" s="4">
        <v>0.77563843539451172</v>
      </c>
      <c r="CA28" s="1">
        <f>SUM(CB28:CD28)</f>
        <v>172.43</v>
      </c>
      <c r="CB28" s="1">
        <v>0</v>
      </c>
      <c r="CC28" s="1">
        <v>171.6</v>
      </c>
      <c r="CD28" s="1">
        <v>0.83</v>
      </c>
      <c r="CJ28" s="4"/>
      <c r="CO28" s="1">
        <f>SUM(CT28,CW28,CZ28,DC28,DF28,DI28,DL28,DO28,DR28)</f>
        <v>434.6434252804865</v>
      </c>
      <c r="CS28">
        <v>50</v>
      </c>
      <c r="CT28">
        <v>22.757951092312641</v>
      </c>
      <c r="CV28">
        <v>150</v>
      </c>
      <c r="CW28">
        <v>29.639500227623611</v>
      </c>
      <c r="CY28">
        <v>250</v>
      </c>
      <c r="CZ28">
        <v>31.268399197978027</v>
      </c>
      <c r="DB28">
        <v>350</v>
      </c>
      <c r="DC28">
        <v>33.986172106789894</v>
      </c>
      <c r="DE28">
        <v>450</v>
      </c>
      <c r="DF28">
        <v>43.57576561671187</v>
      </c>
      <c r="DH28">
        <v>600</v>
      </c>
      <c r="DI28">
        <v>60.053429491025334</v>
      </c>
      <c r="DK28">
        <v>800</v>
      </c>
      <c r="DL28">
        <v>69.382011178240035</v>
      </c>
      <c r="DN28">
        <v>1000</v>
      </c>
      <c r="DO28">
        <v>71.149172935090817</v>
      </c>
      <c r="DQ28">
        <v>1200</v>
      </c>
      <c r="DR28">
        <v>72.831023434714282</v>
      </c>
    </row>
    <row r="29" spans="1:122" x14ac:dyDescent="0.45">
      <c r="A29" t="s">
        <v>179</v>
      </c>
      <c r="B29" t="s">
        <v>125</v>
      </c>
      <c r="C29" s="7">
        <v>37663</v>
      </c>
      <c r="G29">
        <v>124</v>
      </c>
      <c r="H29" t="s">
        <v>127</v>
      </c>
      <c r="I29" s="6">
        <v>12</v>
      </c>
      <c r="J29">
        <v>1000</v>
      </c>
      <c r="P29" s="4">
        <v>0.80815371934306313</v>
      </c>
      <c r="AJ29" s="1"/>
      <c r="AK29" s="5"/>
      <c r="AL29" s="5"/>
      <c r="AM29" s="5"/>
      <c r="AN29" s="5"/>
      <c r="AO29" s="5"/>
      <c r="AP29" s="1"/>
      <c r="AU29"/>
      <c r="AV29"/>
      <c r="AW29"/>
      <c r="AY29" s="1"/>
      <c r="AZ29" s="1"/>
      <c r="BA29" s="1"/>
      <c r="BB29" s="1"/>
      <c r="BC29" s="1"/>
      <c r="BD29" s="1"/>
      <c r="BH29" s="1"/>
      <c r="BI29" s="1"/>
      <c r="BJ29" s="1"/>
      <c r="BK29" s="1"/>
      <c r="BM29" s="6"/>
      <c r="BN29" s="6"/>
    </row>
    <row r="30" spans="1:122" x14ac:dyDescent="0.45">
      <c r="A30" t="s">
        <v>179</v>
      </c>
      <c r="B30" t="s">
        <v>125</v>
      </c>
      <c r="C30" s="7">
        <v>37669</v>
      </c>
      <c r="E30" t="s">
        <v>126</v>
      </c>
      <c r="G30">
        <v>130</v>
      </c>
      <c r="H30" t="s">
        <v>127</v>
      </c>
      <c r="I30" s="6">
        <v>12</v>
      </c>
      <c r="J30">
        <v>1000</v>
      </c>
      <c r="P30" s="4"/>
      <c r="AJ30" s="1"/>
      <c r="AK30" s="5"/>
      <c r="AL30" s="5"/>
      <c r="AM30" s="5"/>
      <c r="AN30" s="5"/>
      <c r="AO30" s="5"/>
      <c r="AP30" s="1"/>
      <c r="AU30"/>
      <c r="AV30"/>
      <c r="AW30"/>
      <c r="AY30" s="1"/>
      <c r="AZ30" s="1"/>
      <c r="BA30" s="1"/>
      <c r="BB30" s="1"/>
      <c r="BC30" s="1"/>
      <c r="BD30" s="1"/>
      <c r="BH30" s="1"/>
      <c r="BI30" s="1"/>
      <c r="BJ30" s="1"/>
      <c r="BK30" s="1"/>
      <c r="BM30" s="6"/>
      <c r="BN30" s="6"/>
      <c r="CJ30" s="1">
        <v>7.5645800506135688</v>
      </c>
    </row>
    <row r="31" spans="1:122" x14ac:dyDescent="0.45">
      <c r="A31" t="s">
        <v>179</v>
      </c>
      <c r="B31" t="s">
        <v>125</v>
      </c>
      <c r="C31" s="7">
        <v>37670</v>
      </c>
      <c r="G31">
        <v>131</v>
      </c>
      <c r="H31" t="s">
        <v>127</v>
      </c>
      <c r="I31" s="6">
        <v>12</v>
      </c>
      <c r="J31">
        <v>1000</v>
      </c>
      <c r="P31" s="4"/>
      <c r="AJ31" s="1"/>
      <c r="AK31" s="5"/>
      <c r="AL31" s="5"/>
      <c r="AM31" s="5"/>
      <c r="AN31" s="5"/>
      <c r="AO31" s="5"/>
      <c r="AP31" s="1"/>
      <c r="AU31"/>
      <c r="AV31"/>
      <c r="AW31"/>
      <c r="AY31" s="1"/>
      <c r="AZ31" s="1"/>
      <c r="BA31" s="1"/>
      <c r="BB31" s="1"/>
      <c r="BC31" s="1"/>
      <c r="BD31" s="1"/>
      <c r="BH31" s="1"/>
      <c r="BI31" s="1"/>
      <c r="BJ31" s="1"/>
      <c r="BK31" s="1"/>
      <c r="BM31" s="6"/>
      <c r="BN31" s="6"/>
      <c r="CJ31" s="1"/>
      <c r="CO31" s="1">
        <f>SUM(CT31,CW31,CZ31,DC31,DF31,DI31,DL31,DO31,DR31)</f>
        <v>476.79207601374992</v>
      </c>
      <c r="CS31">
        <v>50</v>
      </c>
      <c r="CT31">
        <v>24.406975919385072</v>
      </c>
      <c r="CV31">
        <v>150</v>
      </c>
      <c r="CW31">
        <v>33.809225682557617</v>
      </c>
      <c r="CY31">
        <v>250</v>
      </c>
      <c r="CZ31">
        <v>38.026269502624565</v>
      </c>
      <c r="DB31">
        <v>350</v>
      </c>
      <c r="DC31">
        <v>39.718276104298916</v>
      </c>
      <c r="DE31">
        <v>450</v>
      </c>
      <c r="DF31">
        <v>48.870903323482366</v>
      </c>
      <c r="DH31">
        <v>600</v>
      </c>
      <c r="DI31">
        <v>68.230868959831739</v>
      </c>
      <c r="DK31">
        <v>800</v>
      </c>
      <c r="DL31">
        <v>76.030195580737228</v>
      </c>
      <c r="DN31">
        <v>1000</v>
      </c>
      <c r="DO31">
        <v>74.384907048496871</v>
      </c>
      <c r="DQ31">
        <v>1200</v>
      </c>
      <c r="DR31">
        <v>73.31445389233555</v>
      </c>
    </row>
    <row r="32" spans="1:122" x14ac:dyDescent="0.45">
      <c r="A32" t="s">
        <v>179</v>
      </c>
      <c r="B32" t="s">
        <v>125</v>
      </c>
      <c r="C32" s="7">
        <v>37677</v>
      </c>
      <c r="E32" t="s">
        <v>126</v>
      </c>
      <c r="G32">
        <v>138</v>
      </c>
      <c r="H32" t="s">
        <v>127</v>
      </c>
      <c r="I32" s="6">
        <v>12</v>
      </c>
      <c r="J32">
        <v>1000</v>
      </c>
      <c r="M32" s="4"/>
      <c r="N32" s="4"/>
      <c r="O32" s="4"/>
      <c r="P32" s="4">
        <v>0.83046900346417196</v>
      </c>
      <c r="AC32" s="1">
        <v>285.77411699008792</v>
      </c>
      <c r="AJ32" s="1">
        <v>174.54914173969726</v>
      </c>
      <c r="AK32" s="5">
        <v>2.2690000000000001</v>
      </c>
      <c r="AL32" s="5"/>
      <c r="AM32" s="5"/>
      <c r="AN32" s="5"/>
      <c r="AO32" s="5"/>
      <c r="AP32" s="1">
        <v>19058</v>
      </c>
      <c r="AQ32" s="5">
        <v>1.303E-2</v>
      </c>
      <c r="AR32" s="5">
        <v>1.267146587143804E-2</v>
      </c>
      <c r="AS32" s="4">
        <f>AJ32*AR32</f>
        <v>2.2117934924433746</v>
      </c>
      <c r="AT32" s="4">
        <f>AR32*(AJ32/(AP32/10000))</f>
        <v>1.1605590788348068</v>
      </c>
      <c r="AU32" s="1">
        <v>0</v>
      </c>
      <c r="AV32" s="1"/>
      <c r="AW32" s="1"/>
      <c r="AY32" s="1">
        <v>585.16670446813339</v>
      </c>
      <c r="AZ32" s="1"/>
      <c r="BA32" s="1"/>
      <c r="BB32" s="1"/>
      <c r="BC32" s="1"/>
      <c r="BD32" s="1"/>
      <c r="BG32" s="1">
        <v>171.80766613744612</v>
      </c>
      <c r="BH32" s="1">
        <f>SUM(BG32,AY32,AU32)</f>
        <v>756.97437060557945</v>
      </c>
      <c r="BI32" s="1"/>
      <c r="BJ32" s="1"/>
      <c r="BK32" s="1">
        <f>SUM(BH32,AJ32,AC32)</f>
        <v>1217.2976293353645</v>
      </c>
      <c r="BL32">
        <v>16.8</v>
      </c>
      <c r="BM32" s="9">
        <v>0.67449999999999999</v>
      </c>
      <c r="BN32" s="9"/>
      <c r="BO32" s="4"/>
      <c r="BP32" s="4"/>
      <c r="BQ32" s="4"/>
      <c r="BR32" s="4"/>
      <c r="BS32" s="4"/>
      <c r="BU32" s="4"/>
      <c r="BV32" s="4"/>
      <c r="CA32" s="1">
        <f>SUM(CB32:CD32)</f>
        <v>111.83</v>
      </c>
      <c r="CB32" s="1">
        <v>0</v>
      </c>
      <c r="CC32" s="1">
        <v>91</v>
      </c>
      <c r="CD32" s="1">
        <v>20.83</v>
      </c>
      <c r="CJ32" s="1">
        <v>22.162536408346469</v>
      </c>
    </row>
    <row r="33" spans="1:122" x14ac:dyDescent="0.45">
      <c r="A33" t="s">
        <v>179</v>
      </c>
      <c r="B33" t="s">
        <v>125</v>
      </c>
      <c r="C33" s="7">
        <v>37678</v>
      </c>
      <c r="G33">
        <v>139</v>
      </c>
      <c r="H33" t="s">
        <v>127</v>
      </c>
      <c r="I33" s="6">
        <v>12</v>
      </c>
      <c r="J33">
        <v>1000</v>
      </c>
      <c r="M33" s="4"/>
      <c r="N33" s="4"/>
      <c r="O33" s="4"/>
      <c r="P33" s="4"/>
      <c r="AC33" s="1"/>
      <c r="AJ33" s="1"/>
      <c r="AK33" s="5"/>
      <c r="AL33" s="5"/>
      <c r="AM33" s="5"/>
      <c r="AN33" s="5"/>
      <c r="AO33" s="5"/>
      <c r="AP33" s="1"/>
      <c r="AQ33" s="5"/>
      <c r="AR33" s="5"/>
      <c r="AS33" s="4"/>
      <c r="AT33" s="4"/>
      <c r="AU33" s="1"/>
      <c r="AV33" s="1"/>
      <c r="AW33" s="1"/>
      <c r="AY33" s="1"/>
      <c r="AZ33" s="1"/>
      <c r="BA33" s="1"/>
      <c r="BB33" s="1"/>
      <c r="BC33" s="1"/>
      <c r="BD33" s="1"/>
      <c r="BG33" s="1"/>
      <c r="BH33" s="1"/>
      <c r="BI33" s="1"/>
      <c r="BJ33" s="1"/>
      <c r="BK33" s="1"/>
      <c r="BM33" s="9"/>
      <c r="BN33" s="9"/>
      <c r="BO33" s="4"/>
      <c r="BP33" s="4"/>
      <c r="BQ33" s="4"/>
      <c r="BR33" s="4"/>
      <c r="BS33" s="4"/>
      <c r="BU33" s="4"/>
      <c r="BV33" s="4"/>
      <c r="CB33" s="1"/>
      <c r="CC33" s="1"/>
      <c r="CD33" s="1"/>
      <c r="CJ33" s="1"/>
      <c r="CO33" s="1">
        <f>SUM(CT33,CW33,CZ33,DC33,DF33,DI33,DL33,DO33,DR33)</f>
        <v>475.3926194563083</v>
      </c>
      <c r="CS33">
        <v>50</v>
      </c>
      <c r="CT33">
        <v>24.007899769605288</v>
      </c>
      <c r="CV33">
        <v>150</v>
      </c>
      <c r="CW33">
        <v>34.526749936799781</v>
      </c>
      <c r="CY33">
        <v>250</v>
      </c>
      <c r="CZ33">
        <v>39.182033916013175</v>
      </c>
      <c r="DB33">
        <v>350</v>
      </c>
      <c r="DC33">
        <v>40.413969094783262</v>
      </c>
      <c r="DE33">
        <v>450</v>
      </c>
      <c r="DF33">
        <v>50.598710184886016</v>
      </c>
      <c r="DH33">
        <v>600</v>
      </c>
      <c r="DI33">
        <v>68.470806870783449</v>
      </c>
      <c r="DK33">
        <v>800</v>
      </c>
      <c r="DL33">
        <v>73.588668647708943</v>
      </c>
      <c r="DN33">
        <v>1000</v>
      </c>
      <c r="DO33">
        <v>72.168845580997811</v>
      </c>
      <c r="DQ33">
        <v>1200</v>
      </c>
      <c r="DR33">
        <v>72.434935454730507</v>
      </c>
    </row>
    <row r="34" spans="1:122" x14ac:dyDescent="0.45">
      <c r="A34" t="s">
        <v>179</v>
      </c>
      <c r="B34" t="s">
        <v>125</v>
      </c>
      <c r="C34" s="7">
        <v>37683</v>
      </c>
      <c r="E34" t="s">
        <v>126</v>
      </c>
      <c r="G34">
        <v>144</v>
      </c>
      <c r="H34" t="s">
        <v>127</v>
      </c>
      <c r="I34" s="6">
        <v>12</v>
      </c>
      <c r="J34">
        <v>1000</v>
      </c>
      <c r="P34" s="4"/>
      <c r="AJ34" s="1"/>
      <c r="AK34" s="5"/>
      <c r="AL34" s="5"/>
      <c r="AM34" s="5"/>
      <c r="AN34" s="5"/>
      <c r="AO34" s="5"/>
      <c r="AP34" s="1"/>
      <c r="AU34"/>
      <c r="AV34"/>
      <c r="AW34"/>
      <c r="AY34" s="1"/>
      <c r="AZ34" s="1"/>
      <c r="BA34" s="1"/>
      <c r="BB34" s="1"/>
      <c r="BC34" s="1"/>
      <c r="BD34" s="1"/>
      <c r="BH34" s="1"/>
      <c r="BI34" s="1"/>
      <c r="BJ34" s="1"/>
      <c r="BK34" s="1"/>
      <c r="BM34" s="6"/>
      <c r="BN34" s="6"/>
      <c r="CJ34" s="1">
        <v>46.083416893472759</v>
      </c>
      <c r="CO34" s="1">
        <f>SUM(CT34,CW34,CZ34,DC34,DF34,DI34,DL34,DO34,DR34)</f>
        <v>461.88263957792879</v>
      </c>
      <c r="CS34">
        <v>50</v>
      </c>
      <c r="CT34">
        <v>23.872424759591976</v>
      </c>
      <c r="CV34">
        <v>150</v>
      </c>
      <c r="CW34">
        <v>33.387301209112401</v>
      </c>
      <c r="CY34">
        <v>250</v>
      </c>
      <c r="CZ34">
        <v>36.696835744166144</v>
      </c>
      <c r="DB34">
        <v>350</v>
      </c>
      <c r="DC34">
        <v>38.771727393158159</v>
      </c>
      <c r="DE34">
        <v>450</v>
      </c>
      <c r="DF34">
        <v>48.253920123892236</v>
      </c>
      <c r="DH34">
        <v>600</v>
      </c>
      <c r="DI34">
        <v>65.728405414498255</v>
      </c>
      <c r="DK34">
        <v>800</v>
      </c>
      <c r="DL34">
        <v>72.004316727773769</v>
      </c>
      <c r="DN34">
        <v>1000</v>
      </c>
      <c r="DO34">
        <v>71.939317674648223</v>
      </c>
      <c r="DQ34">
        <v>1200</v>
      </c>
      <c r="DR34">
        <v>71.22839053108757</v>
      </c>
    </row>
    <row r="35" spans="1:122" x14ac:dyDescent="0.45">
      <c r="A35" t="s">
        <v>179</v>
      </c>
      <c r="B35" t="s">
        <v>125</v>
      </c>
      <c r="C35" s="7">
        <v>37687</v>
      </c>
      <c r="D35" s="1">
        <v>9</v>
      </c>
      <c r="E35" s="2" t="s">
        <v>71</v>
      </c>
      <c r="F35" s="2" t="s">
        <v>13</v>
      </c>
      <c r="G35">
        <v>148</v>
      </c>
      <c r="H35" t="s">
        <v>127</v>
      </c>
      <c r="I35" s="6">
        <v>12</v>
      </c>
      <c r="J35">
        <v>1000</v>
      </c>
      <c r="M35" s="4"/>
      <c r="N35" s="4"/>
      <c r="O35" s="4"/>
      <c r="P35" s="4"/>
      <c r="V35">
        <v>148</v>
      </c>
      <c r="AC35" s="4"/>
      <c r="AJ35" s="1"/>
      <c r="AK35" s="5"/>
      <c r="AL35" s="5"/>
      <c r="AM35" s="5"/>
      <c r="AN35" s="5"/>
      <c r="AO35" s="5"/>
      <c r="AP35" s="1"/>
      <c r="AQ35" s="5"/>
      <c r="AR35" s="4"/>
      <c r="AU35" s="4"/>
      <c r="AV35" s="4"/>
      <c r="AW35" s="4"/>
      <c r="AY35" s="1"/>
      <c r="AZ35" s="1"/>
      <c r="BA35" s="1"/>
      <c r="BB35" s="1"/>
      <c r="BC35" s="1"/>
      <c r="BD35" s="1"/>
      <c r="BG35" s="4"/>
      <c r="BH35" s="1"/>
      <c r="BI35" s="1"/>
      <c r="BJ35" s="1"/>
      <c r="BK35" s="1"/>
      <c r="BM35" s="10"/>
      <c r="BN35" s="10"/>
      <c r="BO35" s="4"/>
      <c r="BP35" s="4"/>
      <c r="BQ35" s="4"/>
      <c r="BR35" s="4"/>
      <c r="BS35" s="4"/>
      <c r="BU35" s="4"/>
      <c r="BV35" s="4"/>
      <c r="CB35" s="4"/>
      <c r="CC35" s="4"/>
      <c r="CD35" s="4"/>
      <c r="CJ35" s="4"/>
    </row>
    <row r="36" spans="1:122" x14ac:dyDescent="0.45">
      <c r="A36" t="s">
        <v>179</v>
      </c>
      <c r="B36" t="s">
        <v>125</v>
      </c>
      <c r="C36" s="7">
        <v>37690</v>
      </c>
      <c r="G36">
        <v>151</v>
      </c>
      <c r="H36" t="s">
        <v>127</v>
      </c>
      <c r="I36" s="6">
        <v>12</v>
      </c>
      <c r="J36">
        <v>1000</v>
      </c>
      <c r="P36" s="4">
        <v>0.91878648348018765</v>
      </c>
      <c r="AJ36" s="1"/>
      <c r="AK36" s="5"/>
      <c r="AL36" s="5"/>
      <c r="AM36" s="5"/>
      <c r="AN36" s="5"/>
      <c r="AO36" s="5"/>
      <c r="AP36" s="1"/>
      <c r="AU36"/>
      <c r="AV36"/>
      <c r="AW36"/>
      <c r="AY36" s="1"/>
      <c r="AZ36" s="1"/>
      <c r="BA36" s="1"/>
      <c r="BB36" s="1"/>
      <c r="BC36" s="1"/>
      <c r="BD36" s="1"/>
      <c r="BH36" s="1"/>
      <c r="BI36" s="1"/>
      <c r="BJ36" s="1"/>
      <c r="BK36" s="1"/>
      <c r="BM36" s="6"/>
      <c r="BN36" s="6"/>
      <c r="CO36" s="1">
        <f>SUM(CT36,CW36,CZ36,DC36,DF36,DI36,DL36,DO36,DR36)</f>
        <v>439.48360294283111</v>
      </c>
      <c r="CS36">
        <v>50</v>
      </c>
      <c r="CT36">
        <v>22.438115042729322</v>
      </c>
      <c r="CV36">
        <v>150</v>
      </c>
      <c r="CW36">
        <v>29.802711730525171</v>
      </c>
      <c r="CY36">
        <v>250</v>
      </c>
      <c r="CZ36">
        <v>32.344946015369871</v>
      </c>
      <c r="DB36">
        <v>350</v>
      </c>
      <c r="DC36">
        <v>35.594898671647144</v>
      </c>
      <c r="DE36">
        <v>450</v>
      </c>
      <c r="DF36">
        <v>45.570170156950759</v>
      </c>
      <c r="DH36">
        <v>600</v>
      </c>
      <c r="DI36">
        <v>62.810049490181768</v>
      </c>
      <c r="DK36">
        <v>800</v>
      </c>
      <c r="DL36">
        <v>69.587164439667561</v>
      </c>
      <c r="DN36">
        <v>1000</v>
      </c>
      <c r="DO36">
        <v>69.956846554319085</v>
      </c>
      <c r="DQ36">
        <v>1200</v>
      </c>
      <c r="DR36">
        <v>71.378700841440391</v>
      </c>
    </row>
    <row r="37" spans="1:122" x14ac:dyDescent="0.45">
      <c r="A37" t="s">
        <v>179</v>
      </c>
      <c r="B37" t="s">
        <v>125</v>
      </c>
      <c r="C37" s="7">
        <v>37692</v>
      </c>
      <c r="E37" t="s">
        <v>126</v>
      </c>
      <c r="G37">
        <v>153</v>
      </c>
      <c r="H37" t="s">
        <v>127</v>
      </c>
      <c r="I37" s="6">
        <v>12</v>
      </c>
      <c r="J37">
        <v>1000</v>
      </c>
      <c r="P37" s="4"/>
      <c r="AJ37" s="1"/>
      <c r="AK37" s="5"/>
      <c r="AL37" s="5"/>
      <c r="AM37" s="5"/>
      <c r="AN37" s="5"/>
      <c r="AO37" s="5"/>
      <c r="AP37" s="1"/>
      <c r="AU37"/>
      <c r="AV37"/>
      <c r="AW37"/>
      <c r="AY37" s="1"/>
      <c r="AZ37" s="1"/>
      <c r="BA37" s="1"/>
      <c r="BB37" s="1"/>
      <c r="BC37" s="1"/>
      <c r="BD37" s="1"/>
      <c r="BH37" s="1"/>
      <c r="BI37" s="1"/>
      <c r="BJ37" s="1"/>
      <c r="BK37" s="1"/>
      <c r="BM37" s="6"/>
      <c r="BN37" s="6"/>
      <c r="CJ37" s="1">
        <v>73.285823425488232</v>
      </c>
    </row>
    <row r="38" spans="1:122" x14ac:dyDescent="0.45">
      <c r="A38" t="s">
        <v>179</v>
      </c>
      <c r="B38" t="s">
        <v>125</v>
      </c>
      <c r="C38" s="7">
        <v>37697</v>
      </c>
      <c r="G38">
        <v>158</v>
      </c>
      <c r="H38" t="s">
        <v>127</v>
      </c>
      <c r="I38" s="6">
        <v>12</v>
      </c>
      <c r="J38">
        <v>1000</v>
      </c>
      <c r="P38" s="4"/>
      <c r="AC38" s="1">
        <v>379.03113220717574</v>
      </c>
      <c r="AJ38" s="1">
        <v>189.97609908017674</v>
      </c>
      <c r="AK38" s="5">
        <v>2.3439999999999999</v>
      </c>
      <c r="AL38" s="5"/>
      <c r="AM38" s="5"/>
      <c r="AN38" s="5"/>
      <c r="AO38" s="5"/>
      <c r="AP38" s="1">
        <v>19051</v>
      </c>
      <c r="AQ38" s="5">
        <v>1.2279999999999999E-2</v>
      </c>
      <c r="AR38" s="5">
        <v>1.8611111486553727E-2</v>
      </c>
      <c r="AS38" s="4">
        <f>AJ38*AR38</f>
        <v>3.5356663597617461</v>
      </c>
      <c r="AT38" s="4">
        <f>AR38*(AJ38/(AP38/10000))</f>
        <v>1.8558954174383215</v>
      </c>
      <c r="AU38" s="1">
        <v>0</v>
      </c>
      <c r="AV38" s="1"/>
      <c r="AW38" s="1"/>
      <c r="AY38" s="1">
        <v>195.05556815604444</v>
      </c>
      <c r="AZ38" s="1"/>
      <c r="BA38" s="1"/>
      <c r="BB38" s="1"/>
      <c r="BC38" s="1"/>
      <c r="BD38" s="1"/>
      <c r="BG38" s="1">
        <v>790.42866863234292</v>
      </c>
      <c r="BH38" s="1">
        <f>SUM(BG38,AY38,AU38)</f>
        <v>985.48423678838731</v>
      </c>
      <c r="BI38" s="1"/>
      <c r="BJ38" s="1"/>
      <c r="BK38" s="1">
        <f>SUM(BH38,AJ38,AC38)</f>
        <v>1554.4914680757397</v>
      </c>
      <c r="BM38" s="9">
        <v>0.67789999999999995</v>
      </c>
      <c r="BN38" s="9"/>
      <c r="BO38" s="4"/>
      <c r="CA38" s="1">
        <f>SUM(CB38:CD38)</f>
        <v>118.47</v>
      </c>
      <c r="CB38" s="1">
        <v>0</v>
      </c>
      <c r="CC38" s="1">
        <v>21.8</v>
      </c>
      <c r="CD38" s="1">
        <v>96.67</v>
      </c>
    </row>
    <row r="39" spans="1:122" x14ac:dyDescent="0.45">
      <c r="A39" t="s">
        <v>179</v>
      </c>
      <c r="B39" t="s">
        <v>125</v>
      </c>
      <c r="C39" s="7">
        <v>37698</v>
      </c>
      <c r="G39">
        <v>159</v>
      </c>
      <c r="H39" t="s">
        <v>127</v>
      </c>
      <c r="I39" s="6">
        <v>12</v>
      </c>
      <c r="J39">
        <v>1000</v>
      </c>
      <c r="P39" s="4"/>
      <c r="AC39" s="1"/>
      <c r="AJ39" s="1"/>
      <c r="AK39" s="5"/>
      <c r="AL39" s="5"/>
      <c r="AM39" s="5"/>
      <c r="AN39" s="5"/>
      <c r="AO39" s="5"/>
      <c r="AP39" s="1"/>
      <c r="AQ39" s="5"/>
      <c r="AR39" s="5"/>
      <c r="AS39" s="4"/>
      <c r="AT39" s="4"/>
      <c r="AU39" s="1"/>
      <c r="AV39" s="1"/>
      <c r="AW39" s="1"/>
      <c r="AY39" s="1"/>
      <c r="AZ39" s="1"/>
      <c r="BA39" s="1"/>
      <c r="BB39" s="1"/>
      <c r="BC39" s="1"/>
      <c r="BD39" s="1"/>
      <c r="BG39" s="1"/>
      <c r="BH39" s="1"/>
      <c r="BI39" s="1"/>
      <c r="BJ39" s="1"/>
      <c r="BK39" s="1"/>
      <c r="BM39" s="9"/>
      <c r="BN39" s="9"/>
      <c r="BO39" s="4"/>
      <c r="CB39" s="1"/>
      <c r="CC39" s="1"/>
      <c r="CD39" s="1"/>
      <c r="CO39" s="1">
        <f>SUM(CT39,CW39,CZ39,DC39,DF39,DI39,DL39,DO39,DR39)</f>
        <v>400.38249029362578</v>
      </c>
      <c r="CS39">
        <v>50</v>
      </c>
      <c r="CT39">
        <v>21.40256195911341</v>
      </c>
      <c r="CV39">
        <v>150</v>
      </c>
      <c r="CW39">
        <v>26.010949755994783</v>
      </c>
      <c r="CY39">
        <v>250</v>
      </c>
      <c r="CZ39">
        <v>24.886304669213555</v>
      </c>
      <c r="DB39">
        <v>350</v>
      </c>
      <c r="DC39">
        <v>29.524596475844262</v>
      </c>
      <c r="DE39">
        <v>450</v>
      </c>
      <c r="DF39">
        <v>39.360983265602293</v>
      </c>
      <c r="DH39">
        <v>600</v>
      </c>
      <c r="DI39">
        <v>56.129111658570544</v>
      </c>
      <c r="DK39">
        <v>800</v>
      </c>
      <c r="DL39">
        <v>65.989873093250665</v>
      </c>
      <c r="DN39">
        <v>1000</v>
      </c>
      <c r="DO39">
        <v>67.478757653907678</v>
      </c>
      <c r="DQ39">
        <v>1200</v>
      </c>
      <c r="DR39">
        <v>69.599351762128592</v>
      </c>
    </row>
    <row r="40" spans="1:122" x14ac:dyDescent="0.45">
      <c r="A40" t="s">
        <v>179</v>
      </c>
      <c r="B40" t="s">
        <v>125</v>
      </c>
      <c r="C40" s="7">
        <v>37699</v>
      </c>
      <c r="E40" t="s">
        <v>126</v>
      </c>
      <c r="G40">
        <v>160</v>
      </c>
      <c r="H40" t="s">
        <v>127</v>
      </c>
      <c r="I40" s="6">
        <v>12</v>
      </c>
      <c r="J40">
        <v>1000</v>
      </c>
      <c r="P40" s="4">
        <v>0.85958384604401195</v>
      </c>
      <c r="AJ40" s="1"/>
      <c r="AK40" s="5"/>
      <c r="AL40" s="5"/>
      <c r="AM40" s="5"/>
      <c r="AN40" s="5"/>
      <c r="AO40" s="5"/>
      <c r="AP40" s="1"/>
      <c r="AU40"/>
      <c r="AV40"/>
      <c r="AW40"/>
      <c r="AY40" s="1"/>
      <c r="AZ40" s="1"/>
      <c r="BA40" s="1"/>
      <c r="BB40" s="1"/>
      <c r="BC40" s="1"/>
      <c r="BD40" s="1"/>
      <c r="BH40" s="1"/>
      <c r="BI40" s="1"/>
      <c r="BJ40" s="1"/>
      <c r="BK40" s="1"/>
      <c r="BM40" s="6"/>
      <c r="BN40" s="6"/>
      <c r="CJ40" s="1">
        <v>92.72549300482261</v>
      </c>
    </row>
    <row r="41" spans="1:122" x14ac:dyDescent="0.45">
      <c r="A41" t="s">
        <v>179</v>
      </c>
      <c r="B41" t="s">
        <v>125</v>
      </c>
      <c r="C41" s="7">
        <v>37708</v>
      </c>
      <c r="E41" t="s">
        <v>126</v>
      </c>
      <c r="G41">
        <v>169</v>
      </c>
      <c r="H41" t="s">
        <v>127</v>
      </c>
      <c r="I41" s="6">
        <v>12</v>
      </c>
      <c r="J41">
        <v>1000</v>
      </c>
      <c r="AJ41" s="1"/>
      <c r="AK41" s="5"/>
      <c r="AL41" s="5"/>
      <c r="AM41" s="5"/>
      <c r="AN41" s="5"/>
      <c r="AO41" s="5"/>
      <c r="AP41" s="1"/>
      <c r="AU41"/>
      <c r="AV41"/>
      <c r="AW41"/>
      <c r="AY41" s="1"/>
      <c r="AZ41" s="1"/>
      <c r="BA41" s="1"/>
      <c r="BB41" s="1"/>
      <c r="BC41" s="1"/>
      <c r="BD41" s="1"/>
      <c r="BH41" s="1"/>
      <c r="BI41" s="1"/>
      <c r="BJ41" s="1"/>
      <c r="BK41" s="1"/>
      <c r="BM41" s="6"/>
      <c r="BN41" s="6"/>
      <c r="CJ41" s="1">
        <v>97.945614286396406</v>
      </c>
    </row>
    <row r="42" spans="1:122" x14ac:dyDescent="0.45">
      <c r="A42" t="s">
        <v>179</v>
      </c>
      <c r="B42" t="s">
        <v>125</v>
      </c>
      <c r="C42" s="7">
        <v>37712</v>
      </c>
      <c r="G42">
        <v>173</v>
      </c>
      <c r="H42" t="s">
        <v>127</v>
      </c>
      <c r="I42" s="6">
        <v>12</v>
      </c>
      <c r="J42">
        <v>1000</v>
      </c>
      <c r="AC42" s="1">
        <v>389.36199916236205</v>
      </c>
      <c r="AJ42" s="1">
        <v>125.37118852755847</v>
      </c>
      <c r="AK42" s="5">
        <v>1.37</v>
      </c>
      <c r="AL42" s="5"/>
      <c r="AM42" s="5"/>
      <c r="AN42" s="5"/>
      <c r="AO42" s="5"/>
      <c r="AP42" s="1">
        <v>13403</v>
      </c>
      <c r="AQ42" s="5">
        <v>1.103E-2</v>
      </c>
      <c r="AR42" s="5">
        <v>2.042243466546776E-2</v>
      </c>
      <c r="AS42" s="4">
        <f>AJ42*AR42</f>
        <v>2.560384906636104</v>
      </c>
      <c r="AT42" s="4">
        <f>AR42*(AJ42/(AP42/10000))</f>
        <v>1.9103073242080908</v>
      </c>
      <c r="AU42" s="1">
        <v>0</v>
      </c>
      <c r="AV42" s="1"/>
      <c r="AW42" s="1"/>
      <c r="AY42" s="1">
        <v>0</v>
      </c>
      <c r="AZ42" s="1"/>
      <c r="BA42" s="1"/>
      <c r="BB42" s="1"/>
      <c r="BC42" s="1"/>
      <c r="BD42" s="1"/>
      <c r="BG42" s="1">
        <v>845.99682467679747</v>
      </c>
      <c r="BH42" s="1">
        <f>SUM(BG42,AY42,AU42)</f>
        <v>845.99682467679747</v>
      </c>
      <c r="BI42" s="1"/>
      <c r="BJ42" s="1"/>
      <c r="BK42" s="1">
        <f>SUM(BH42,AJ42,AC42)</f>
        <v>1360.730012366718</v>
      </c>
      <c r="BM42" s="9">
        <v>0.67110000000000003</v>
      </c>
      <c r="BN42" s="9"/>
      <c r="BO42" s="4"/>
      <c r="CA42" s="1">
        <f>SUM(CB42:CD42)</f>
        <v>127.08</v>
      </c>
      <c r="CB42" s="1">
        <v>0</v>
      </c>
      <c r="CC42" s="1">
        <v>0</v>
      </c>
      <c r="CD42" s="1">
        <v>127.08</v>
      </c>
    </row>
    <row r="43" spans="1:122" x14ac:dyDescent="0.45">
      <c r="A43" t="s">
        <v>179</v>
      </c>
      <c r="B43" t="s">
        <v>125</v>
      </c>
      <c r="C43" s="7">
        <v>37718</v>
      </c>
      <c r="E43" t="s">
        <v>126</v>
      </c>
      <c r="G43">
        <v>179</v>
      </c>
      <c r="H43" t="s">
        <v>127</v>
      </c>
      <c r="I43" s="6">
        <v>12</v>
      </c>
      <c r="J43">
        <v>1000</v>
      </c>
      <c r="AU43"/>
      <c r="AV43"/>
      <c r="AW43"/>
      <c r="AY43"/>
      <c r="AZ43"/>
      <c r="BA43"/>
      <c r="BB43"/>
      <c r="BC43"/>
      <c r="BD43"/>
      <c r="BH43" s="1"/>
      <c r="BI43" s="1"/>
      <c r="BJ43" s="1"/>
      <c r="BK43" s="1"/>
      <c r="BM43" s="6"/>
      <c r="BN43" s="6"/>
      <c r="CJ43" s="1">
        <v>99.358974358974365</v>
      </c>
    </row>
    <row r="44" spans="1:122" x14ac:dyDescent="0.45">
      <c r="A44" t="s">
        <v>179</v>
      </c>
      <c r="B44" t="s">
        <v>125</v>
      </c>
      <c r="C44" s="7">
        <v>37722</v>
      </c>
      <c r="D44" s="1">
        <v>10</v>
      </c>
      <c r="E44" t="s">
        <v>62</v>
      </c>
      <c r="F44" s="2" t="s">
        <v>14</v>
      </c>
      <c r="G44">
        <v>183</v>
      </c>
      <c r="H44" t="s">
        <v>127</v>
      </c>
      <c r="I44" s="6">
        <v>12</v>
      </c>
      <c r="J44">
        <v>1000</v>
      </c>
      <c r="W44">
        <v>183</v>
      </c>
      <c r="AU44"/>
      <c r="AV44"/>
      <c r="AW44"/>
      <c r="AY44"/>
      <c r="AZ44"/>
      <c r="BA44"/>
      <c r="BB44"/>
      <c r="BC44"/>
      <c r="BD44"/>
      <c r="BH44" s="1"/>
      <c r="BI44" s="1"/>
      <c r="BJ44" s="1"/>
      <c r="BK44" s="1"/>
      <c r="BN44" s="1">
        <f>BP44*(1/(BO44))</f>
        <v>935.19045292166948</v>
      </c>
      <c r="BO44" s="4">
        <v>0.43025104181679286</v>
      </c>
      <c r="BP44" s="1">
        <v>402.36666666666662</v>
      </c>
      <c r="BQ44" s="1">
        <v>510.16666666666669</v>
      </c>
      <c r="BR44" s="1"/>
      <c r="BS44" s="1"/>
      <c r="BT44" s="3">
        <v>17.725403817914799</v>
      </c>
      <c r="BU44" s="3"/>
      <c r="BV44" s="3"/>
      <c r="CJ44" s="1">
        <v>100</v>
      </c>
    </row>
  </sheetData>
  <autoFilter ref="A1:FJ44" xr:uid="{C911DF83-7300-4B7A-8A42-16858D40307A}">
    <sortState xmlns:xlrd2="http://schemas.microsoft.com/office/spreadsheetml/2017/richdata2" ref="A3:FJ11">
      <sortCondition ref="A1:A41"/>
    </sortState>
  </autoFilter>
  <sortState xmlns:xlrd2="http://schemas.microsoft.com/office/spreadsheetml/2017/richdata2" ref="A2:FJ44">
    <sortCondition ref="A2:A44"/>
    <sortCondition ref="G2:G4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2025-04-01T04:27:58Z</dcterms:modified>
</cp:coreProperties>
</file>