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E98711CA-129A-4F99-A644-DC700A3A1450}" xr6:coauthVersionLast="47" xr6:coauthVersionMax="47" xr10:uidLastSave="{00000000-0000-0000-0000-000000000000}"/>
  <bookViews>
    <workbookView xWindow="-120" yWindow="-120" windowWidth="38640" windowHeight="2112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CottonObserved!$A$1:$EJ$80</definedName>
    <definedName name="_xlnm._FilterDatabase" localSheetId="1" hidden="1">PhenologyObserved!$A$1:$G$4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79" i="1" l="1"/>
  <c r="AU79" i="1" s="1"/>
  <c r="AR53" i="1"/>
  <c r="AU53" i="1" s="1"/>
  <c r="AR27" i="1"/>
  <c r="AU27" i="1" s="1"/>
  <c r="DP18" i="1" l="1"/>
  <c r="DN18" i="1"/>
  <c r="DL18" i="1"/>
  <c r="DJ18" i="1"/>
  <c r="DH18" i="1"/>
  <c r="DF18" i="1"/>
  <c r="DD18" i="1"/>
  <c r="J8" i="1"/>
  <c r="BN23" i="1"/>
  <c r="BN19" i="1"/>
  <c r="BN13" i="1"/>
  <c r="BN7" i="1"/>
  <c r="CO23" i="1"/>
  <c r="CO19" i="1"/>
  <c r="CO7" i="1"/>
  <c r="CO3" i="1"/>
  <c r="CL23" i="1"/>
  <c r="CL19" i="1"/>
  <c r="CL7" i="1"/>
  <c r="CL3" i="1"/>
  <c r="CI23" i="1"/>
  <c r="CI19" i="1"/>
  <c r="CI13" i="1"/>
  <c r="CI7" i="1"/>
  <c r="CI3" i="1"/>
  <c r="CF23" i="1"/>
  <c r="CF19" i="1"/>
  <c r="CF13" i="1"/>
  <c r="CF7" i="1"/>
  <c r="CF3" i="1"/>
  <c r="CC23" i="1"/>
  <c r="CC19" i="1"/>
  <c r="CC13" i="1"/>
  <c r="CC7" i="1"/>
  <c r="CC3" i="1"/>
  <c r="BZ23" i="1"/>
  <c r="BZ19" i="1"/>
  <c r="BZ13" i="1"/>
  <c r="BZ7" i="1"/>
  <c r="BZ3" i="1"/>
  <c r="BW23" i="1"/>
  <c r="BW19" i="1"/>
  <c r="BW13" i="1"/>
  <c r="BW7" i="1"/>
  <c r="BW3" i="1"/>
  <c r="BT23" i="1"/>
  <c r="BT19" i="1"/>
  <c r="BT13" i="1"/>
  <c r="BT7" i="1"/>
  <c r="BT3" i="1"/>
  <c r="BQ19" i="1" l="1"/>
  <c r="BQ7" i="1"/>
  <c r="BO19" i="1"/>
  <c r="BQ23" i="1"/>
  <c r="BO7" i="1"/>
  <c r="BQ13" i="1"/>
  <c r="BO13" i="1"/>
  <c r="BO23" i="1"/>
  <c r="BH20" i="1" l="1"/>
  <c r="BH17" i="1"/>
  <c r="BH14" i="1"/>
  <c r="BH11" i="1"/>
  <c r="BH6" i="1"/>
  <c r="AI71" i="1"/>
  <c r="AI68" i="1"/>
  <c r="AI65" i="1"/>
  <c r="AI62" i="1"/>
  <c r="AI59" i="1"/>
  <c r="AI45" i="1"/>
  <c r="AI42" i="1"/>
  <c r="AI39" i="1"/>
  <c r="AI36" i="1"/>
  <c r="AI33" i="1"/>
  <c r="AI20" i="1"/>
  <c r="AI17" i="1"/>
  <c r="AI14" i="1"/>
  <c r="AI11" i="1"/>
  <c r="AI6" i="1"/>
  <c r="AP71" i="1" l="1"/>
  <c r="AP68" i="1"/>
  <c r="AP65" i="1"/>
  <c r="AP62" i="1"/>
  <c r="AP59" i="1"/>
  <c r="AP45" i="1"/>
  <c r="AP42" i="1"/>
  <c r="AP39" i="1"/>
  <c r="AP36" i="1"/>
  <c r="AP33" i="1"/>
  <c r="AP20" i="1"/>
  <c r="AP17" i="1"/>
  <c r="AP14" i="1"/>
  <c r="AP11" i="1"/>
  <c r="AP6" i="1"/>
  <c r="AQ20" i="1" l="1"/>
  <c r="AZ20" i="1"/>
  <c r="AY20" i="1"/>
  <c r="AX20" i="1"/>
  <c r="AQ65" i="1"/>
  <c r="AZ65" i="1"/>
  <c r="AX65" i="1"/>
  <c r="AY65" i="1"/>
  <c r="AY33" i="1"/>
  <c r="AX33" i="1"/>
  <c r="AQ68" i="1"/>
  <c r="AZ68" i="1"/>
  <c r="AY68" i="1"/>
  <c r="AX68" i="1"/>
  <c r="AQ14" i="1"/>
  <c r="AY14" i="1"/>
  <c r="AZ14" i="1"/>
  <c r="AX14" i="1"/>
  <c r="AQ36" i="1"/>
  <c r="AZ36" i="1"/>
  <c r="AY36" i="1"/>
  <c r="AX36" i="1"/>
  <c r="AQ71" i="1"/>
  <c r="AZ71" i="1"/>
  <c r="AY71" i="1"/>
  <c r="AX71" i="1"/>
  <c r="AQ39" i="1"/>
  <c r="AY39" i="1"/>
  <c r="AZ39" i="1"/>
  <c r="AX39" i="1"/>
  <c r="AY59" i="1"/>
  <c r="AX59" i="1"/>
  <c r="AQ17" i="1"/>
  <c r="AY17" i="1"/>
  <c r="AZ17" i="1"/>
  <c r="AX17" i="1"/>
  <c r="AQ62" i="1"/>
  <c r="AY62" i="1"/>
  <c r="AZ62" i="1"/>
  <c r="AX62" i="1"/>
  <c r="AY6" i="1"/>
  <c r="AX6" i="1"/>
  <c r="AQ42" i="1"/>
  <c r="AY42" i="1"/>
  <c r="AZ42" i="1"/>
  <c r="AX42" i="1"/>
  <c r="AQ11" i="1"/>
  <c r="AY11" i="1"/>
  <c r="AZ11" i="1"/>
  <c r="AX11" i="1"/>
  <c r="AQ45" i="1"/>
  <c r="AY45" i="1"/>
  <c r="AZ45" i="1"/>
  <c r="AX45" i="1"/>
  <c r="BO3" i="1" l="1"/>
  <c r="BO30" i="1"/>
  <c r="BO38" i="1"/>
  <c r="BO44" i="1"/>
  <c r="BO49" i="1"/>
  <c r="BN3" i="1"/>
  <c r="BN30" i="1"/>
  <c r="BN38" i="1"/>
  <c r="BN44" i="1"/>
  <c r="BN49" i="1"/>
  <c r="BQ49" i="1"/>
  <c r="BQ44" i="1"/>
  <c r="BQ38" i="1"/>
  <c r="BQ30" i="1"/>
  <c r="BQ3" i="1"/>
  <c r="BQ75" i="1"/>
  <c r="BO75" i="1"/>
  <c r="BN75" i="1"/>
  <c r="BQ70" i="1"/>
  <c r="BO70" i="1"/>
  <c r="BN70" i="1"/>
  <c r="BQ64" i="1"/>
  <c r="BO64" i="1"/>
  <c r="BN64" i="1"/>
  <c r="BN56" i="1"/>
  <c r="BO56" i="1"/>
  <c r="BQ56" i="1"/>
  <c r="BA71" i="1"/>
  <c r="BH71" i="1" s="1"/>
  <c r="BA68" i="1"/>
  <c r="BH68" i="1" s="1"/>
  <c r="BA65" i="1"/>
  <c r="BH65" i="1" s="1"/>
  <c r="BA62" i="1"/>
  <c r="BH62" i="1" s="1"/>
  <c r="BA59" i="1"/>
  <c r="BH59" i="1" s="1"/>
  <c r="BA45" i="1"/>
  <c r="BH45" i="1" s="1"/>
  <c r="BA42" i="1"/>
  <c r="BH42" i="1" s="1"/>
  <c r="BA39" i="1"/>
  <c r="BH39" i="1" s="1"/>
  <c r="BA36" i="1"/>
  <c r="BH36" i="1" s="1"/>
  <c r="BA33" i="1"/>
  <c r="BH33" i="1" s="1"/>
  <c r="J80" i="1" l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<sst xmlns="http://schemas.openxmlformats.org/spreadsheetml/2006/main" count="329" uniqueCount="157">
  <si>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</si>
  <si>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</si>
  <si>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</si>
  <si>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</si>
  <si>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</si>
  <si>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</si>
  <si>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</si>
  <si>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</si>
  <si>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</si>
  <si>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</si>
  <si>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</si>
  <si>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</si>
  <si>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</si>
  <si>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</si>
  <si>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</si>
  <si>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</si>
  <si>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</si>
  <si>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</si>
  <si>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</si>
  <si>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</si>
  <si>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</si>
  <si>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</si>
  <si>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</si>
  <si>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</si>
  <si>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</si>
  <si>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</si>
  <si>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</si>
  <si>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</si>
  <si>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</si>
  <si>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</si>
  <si>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</si>
  <si>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</si>
  <si>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</si>
  <si>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</si>
  <si>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</si>
  <si>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</si>
  <si>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</si>
  <si>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</si>
  <si>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</si>
  <si>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</si>
  <si>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</si>
  <si>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</si>
  <si>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</si>
  <si>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</si>
  <si>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</si>
  <si>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</si>
  <si>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</si>
  <si>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</si>
  <si>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</si>
  <si>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</si>
  <si>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</si>
  <si>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</si>
  <si>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</si>
  <si>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Cotton.Leaf.LAI</t>
  </si>
  <si>
    <t>Cotton.AboveGround.Wt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</si>
  <si>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</si>
  <si>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</si>
  <si>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</si>
  <si>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</si>
  <si>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</si>
  <si>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</si>
  <si>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</si>
  <si>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</si>
  <si>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</si>
  <si>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</si>
  <si>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</si>
  <si>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</si>
  <si>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</si>
  <si>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</si>
  <si>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</si>
  <si>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</si>
  <si>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</si>
  <si>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</si>
  <si>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</si>
  <si>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</si>
  <si>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</si>
  <si>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</si>
  <si>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</si>
  <si>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</si>
  <si>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</si>
  <si>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</si>
  <si>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</si>
  <si>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</si>
  <si>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</si>
  <si>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</si>
  <si>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</si>
  <si>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</si>
  <si>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</si>
  <si>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</si>
  <si>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</si>
  <si>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</si>
  <si>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</si>
  <si>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</si>
  <si>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</si>
  <si>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</si>
  <si>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</si>
  <si>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</si>
  <si>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</si>
  <si>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</si>
  <si>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</si>
  <si>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Cotton.Leaf.HNRatio</t>
  </si>
  <si>
    <t>LightInterception</t>
  </si>
  <si>
    <t>Cotton.Seed.Wt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</si>
  <si>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</si>
  <si>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</si>
  <si>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</si>
  <si>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</si>
  <si>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</si>
  <si>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</si>
  <si>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</si>
  <si>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</si>
  <si>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</si>
  <si>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</si>
  <si>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</si>
  <si>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</si>
  <si>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</si>
  <si>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</si>
  <si>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</si>
  <si>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</si>
  <si>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</si>
  <si>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</si>
  <si>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</si>
  <si>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</si>
  <si>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</si>
  <si>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</si>
  <si>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</si>
  <si>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</si>
  <si>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</si>
  <si>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</si>
  <si>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</si>
  <si>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</si>
  <si>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</si>
  <si>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</si>
  <si>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</si>
  <si>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</si>
  <si>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</si>
  <si>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</si>
  <si>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</si>
  <si>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</si>
  <si>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</si>
  <si>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</si>
  <si>
    <t>Cotton.Boll.HarvestIndex</t>
  </si>
  <si>
    <t>AboveGround.Partitioning.Boll</t>
  </si>
  <si>
    <t>HarvestRipe</t>
  </si>
  <si>
    <t>Maturity</t>
  </si>
  <si>
    <t>StartOpenBolls</t>
  </si>
  <si>
    <t>Cutout</t>
  </si>
  <si>
    <t>StartFlowering</t>
  </si>
  <si>
    <t>StartSquaring</t>
  </si>
  <si>
    <t>Sowing</t>
  </si>
  <si>
    <t>Cotton.Phenology.CurrentStageName</t>
  </si>
  <si>
    <t>Cotton.Phenology.SquaringDAS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</si>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</sst>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J8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bestFit="1" customWidth="1"/>
    <col min="5" max="5" width="37.5703125" bestFit="1" customWidth="1"/>
    <col min="6" max="6" width="35.7109375" bestFit="1" customWidth="1"/>
    <col min="7" max="7" width="11.85546875" bestFit="1" customWidth="1"/>
    <col min="8" max="8" width="31.140625" bestFit="1" customWidth="1"/>
    <col min="9" max="9" width="32" bestFit="1" customWidth="1"/>
    <col min="10" max="10" width="19.140625" bestFit="1" customWidth="1"/>
    <col min="11" max="12" width="20.28515625" bestFit="1" customWidth="1"/>
    <col min="13" max="13" width="26.7109375" bestFit="1" customWidth="1"/>
    <col min="14" max="14" width="21.7109375" bestFit="1" customWidth="1"/>
    <col min="15" max="15" width="18.7109375" bestFit="1" customWidth="1"/>
    <col min="16" max="16" width="13.42578125" bestFit="1" customWidth="1"/>
    <col min="17" max="17" width="16.42578125" bestFit="1" customWidth="1"/>
    <col min="18" max="18" width="15.42578125" bestFit="1" customWidth="1"/>
    <col min="19" max="19" width="14.85546875" bestFit="1" customWidth="1"/>
    <col min="20" max="20" width="17.85546875" bestFit="1" customWidth="1"/>
    <col min="21" max="21" width="17.7109375" bestFit="1" customWidth="1"/>
    <col min="22" max="22" width="21" bestFit="1" customWidth="1"/>
    <col min="23" max="23" width="16.5703125" bestFit="1" customWidth="1"/>
    <col min="24" max="24" width="29.42578125" bestFit="1" customWidth="1"/>
    <col min="25" max="25" width="33.85546875" bestFit="1" customWidth="1"/>
    <col min="26" max="26" width="33.5703125" bestFit="1" customWidth="1"/>
    <col min="27" max="27" width="38" bestFit="1" customWidth="1"/>
    <col min="28" max="28" width="21.140625" bestFit="1" customWidth="1"/>
    <col min="29" max="29" width="17" bestFit="1" customWidth="1"/>
    <col min="30" max="30" width="21.42578125" bestFit="1" customWidth="1"/>
    <col min="31" max="31" width="25.140625" bestFit="1" customWidth="1"/>
    <col min="32" max="32" width="29.5703125" bestFit="1" customWidth="1"/>
    <col min="33" max="33" width="26.28515625" bestFit="1" customWidth="1"/>
    <col min="34" max="34" width="24" bestFit="1" customWidth="1"/>
    <col min="35" max="35" width="32.42578125" bestFit="1" customWidth="1"/>
    <col min="36" max="36" width="17.5703125" bestFit="1" customWidth="1"/>
    <col min="37" max="37" width="9.42578125" style="13" bestFit="1" customWidth="1"/>
    <col min="38" max="38" width="11.7109375" bestFit="1" customWidth="1"/>
    <col min="39" max="39" width="10.7109375" bestFit="1" customWidth="1"/>
    <col min="40" max="40" width="9.5703125" bestFit="1" customWidth="1"/>
    <col min="41" max="41" width="16.5703125" bestFit="1" customWidth="1"/>
    <col min="42" max="42" width="25.7109375" bestFit="1" customWidth="1"/>
    <col min="43" max="43" width="26" bestFit="1" customWidth="1"/>
    <col min="44" max="44" width="23.85546875" bestFit="1" customWidth="1"/>
    <col min="45" max="45" width="11.7109375" bestFit="1" customWidth="1"/>
    <col min="46" max="46" width="16.42578125" bestFit="1" customWidth="1"/>
    <col min="47" max="47" width="17.5703125" bestFit="1" customWidth="1"/>
    <col min="48" max="48" width="13.42578125" bestFit="1" customWidth="1"/>
    <col min="49" max="49" width="16.28515625" bestFit="1" customWidth="1"/>
    <col min="50" max="50" width="32.42578125" bestFit="1" customWidth="1"/>
    <col min="51" max="51" width="31.42578125" bestFit="1" customWidth="1"/>
    <col min="52" max="52" width="31.140625" bestFit="1" customWidth="1"/>
    <col min="53" max="53" width="14.140625" bestFit="1" customWidth="1"/>
    <col min="54" max="54" width="9" bestFit="1" customWidth="1"/>
    <col min="55" max="55" width="7.5703125" bestFit="1" customWidth="1"/>
    <col min="56" max="56" width="8.7109375" bestFit="1" customWidth="1"/>
    <col min="57" max="57" width="10" bestFit="1" customWidth="1"/>
    <col min="58" max="58" width="7.140625" bestFit="1" customWidth="1"/>
    <col min="59" max="59" width="6.28515625" bestFit="1" customWidth="1"/>
    <col min="60" max="60" width="15.140625" bestFit="1" customWidth="1"/>
    <col min="61" max="61" width="12" bestFit="1" customWidth="1"/>
    <col min="62" max="62" width="11.28515625" bestFit="1" customWidth="1"/>
    <col min="63" max="63" width="10.28515625" bestFit="1" customWidth="1"/>
    <col min="64" max="64" width="10.5703125" bestFit="1" customWidth="1"/>
    <col min="65" max="65" width="12" bestFit="1" customWidth="1"/>
    <col min="66" max="66" width="11.7109375" bestFit="1" customWidth="1"/>
    <col min="67" max="67" width="16.7109375" bestFit="1" customWidth="1"/>
    <col min="68" max="68" width="13.5703125" bestFit="1" customWidth="1"/>
    <col min="69" max="69" width="16.28515625" bestFit="1" customWidth="1"/>
    <col min="70" max="70" width="25.85546875" bestFit="1" customWidth="1"/>
    <col min="71" max="71" width="11.140625" bestFit="1" customWidth="1"/>
    <col min="72" max="72" width="19.140625" bestFit="1" customWidth="1"/>
    <col min="73" max="73" width="25.85546875" bestFit="1" customWidth="1"/>
    <col min="74" max="74" width="11.140625" bestFit="1" customWidth="1"/>
    <col min="75" max="75" width="19.140625" bestFit="1" customWidth="1"/>
    <col min="76" max="76" width="25.85546875" bestFit="1" customWidth="1"/>
    <col min="77" max="77" width="11.140625" bestFit="1" customWidth="1"/>
    <col min="78" max="78" width="19.140625" bestFit="1" customWidth="1"/>
    <col min="79" max="79" width="25.85546875" bestFit="1" customWidth="1"/>
    <col min="80" max="80" width="11.140625" bestFit="1" customWidth="1"/>
    <col min="81" max="81" width="19.140625" bestFit="1" customWidth="1"/>
    <col min="82" max="82" width="25.85546875" bestFit="1" customWidth="1"/>
    <col min="83" max="83" width="11.140625" bestFit="1" customWidth="1"/>
    <col min="84" max="84" width="19.140625" bestFit="1" customWidth="1"/>
    <col min="85" max="85" width="25.85546875" bestFit="1" customWidth="1"/>
    <col min="86" max="86" width="11.140625" bestFit="1" customWidth="1"/>
    <col min="87" max="87" width="19.140625" bestFit="1" customWidth="1"/>
    <col min="88" max="88" width="25.85546875" bestFit="1" customWidth="1"/>
    <col min="89" max="89" width="11.140625" bestFit="1" customWidth="1"/>
    <col min="90" max="90" width="19.140625" bestFit="1" customWidth="1"/>
    <col min="91" max="91" width="25.85546875" bestFit="1" customWidth="1"/>
    <col min="92" max="92" width="11.140625" bestFit="1" customWidth="1"/>
    <col min="93" max="93" width="19.140625" bestFit="1" customWidth="1"/>
    <col min="94" max="94" width="25.85546875" bestFit="1" customWidth="1"/>
    <col min="95" max="95" width="11.140625" bestFit="1" customWidth="1"/>
    <col min="96" max="96" width="19.140625" bestFit="1" customWidth="1"/>
    <col min="97" max="97" width="26.85546875" bestFit="1" customWidth="1"/>
    <col min="98" max="98" width="12.140625" bestFit="1" customWidth="1"/>
    <col min="99" max="99" width="20.28515625" bestFit="1" customWidth="1"/>
    <col min="100" max="100" width="26.85546875" bestFit="1" customWidth="1"/>
    <col min="101" max="101" width="12.140625" bestFit="1" customWidth="1"/>
    <col min="102" max="102" width="20.28515625" bestFit="1" customWidth="1"/>
    <col min="103" max="103" width="26.85546875" bestFit="1" customWidth="1"/>
    <col min="104" max="104" width="12.140625" bestFit="1" customWidth="1"/>
    <col min="105" max="105" width="20.28515625" bestFit="1" customWidth="1"/>
    <col min="106" max="106" width="7.140625" bestFit="1" customWidth="1"/>
    <col min="107" max="107" width="18.140625" bestFit="1" customWidth="1"/>
    <col min="108" max="108" width="18.28515625" bestFit="1" customWidth="1"/>
    <col min="109" max="109" width="18.140625" bestFit="1" customWidth="1"/>
    <col min="110" max="110" width="18.28515625" bestFit="1" customWidth="1"/>
    <col min="111" max="111" width="18.140625" bestFit="1" customWidth="1"/>
    <col min="112" max="112" width="18.28515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7" bestFit="1" customWidth="1"/>
    <col min="124" max="131" width="18" bestFit="1" customWidth="1"/>
    <col min="132" max="132" width="5.85546875" bestFit="1" customWidth="1"/>
    <col min="133" max="140" width="23.42578125" bestFit="1" customWidth="1"/>
  </cols>
  <sheetData>
    <row r="1" spans="1:140" x14ac:dyDescent="0.25">
      <c r="A1" t="s">
        <v>0</v>
      </c>
      <c r="B1" t="s">
        <v>79</v>
      </c>
      <c r="C1" t="s">
        <v>1</v>
      </c>
      <c r="D1" t="s">
        <v>59</v>
      </c>
      <c r="E1" t="s">
        <v>150</v>
      </c>
      <c r="F1" t="s">
        <v>48</v>
      </c>
      <c r="G1" t="s">
        <v>2</v>
      </c>
      <c r="H1" t="s">
        <v>74</v>
      </c>
      <c r="I1" t="s">
        <v>75</v>
      </c>
      <c r="J1" t="s">
        <v>76</v>
      </c>
      <c r="K1" t="s">
        <v>49</v>
      </c>
      <c r="L1" t="s">
        <v>56</v>
      </c>
      <c r="M1" t="s">
        <v>55</v>
      </c>
      <c r="N1" t="s">
        <v>100</v>
      </c>
      <c r="O1" t="s">
        <v>101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50</v>
      </c>
      <c r="V1" t="s">
        <v>51</v>
      </c>
      <c r="W1" t="s">
        <v>61</v>
      </c>
      <c r="X1" t="s">
        <v>109</v>
      </c>
      <c r="Y1" t="s">
        <v>111</v>
      </c>
      <c r="Z1" t="s">
        <v>110</v>
      </c>
      <c r="AA1" t="s">
        <v>112</v>
      </c>
      <c r="AB1" t="s">
        <v>52</v>
      </c>
      <c r="AC1" t="s">
        <v>53</v>
      </c>
      <c r="AD1" t="s">
        <v>108</v>
      </c>
      <c r="AE1" t="s">
        <v>106</v>
      </c>
      <c r="AF1" t="s">
        <v>107</v>
      </c>
      <c r="AG1" t="s">
        <v>105</v>
      </c>
      <c r="AH1" t="s">
        <v>103</v>
      </c>
      <c r="AI1" t="s">
        <v>140</v>
      </c>
      <c r="AJ1" t="s">
        <v>104</v>
      </c>
      <c r="AK1" s="13" t="s">
        <v>82</v>
      </c>
      <c r="AL1" t="s">
        <v>83</v>
      </c>
      <c r="AM1" t="s">
        <v>84</v>
      </c>
      <c r="AN1" t="s">
        <v>85</v>
      </c>
      <c r="AO1" t="s">
        <v>139</v>
      </c>
      <c r="AP1" t="s">
        <v>54</v>
      </c>
      <c r="AQ1" t="s">
        <v>141</v>
      </c>
      <c r="AR1" t="s">
        <v>113</v>
      </c>
      <c r="AS1" t="s">
        <v>8</v>
      </c>
      <c r="AT1" t="s">
        <v>86</v>
      </c>
      <c r="AU1" t="s">
        <v>102</v>
      </c>
      <c r="AV1" t="s">
        <v>87</v>
      </c>
      <c r="AW1" t="s">
        <v>91</v>
      </c>
      <c r="AX1" t="s">
        <v>88</v>
      </c>
      <c r="AY1" t="s">
        <v>89</v>
      </c>
      <c r="AZ1" t="s">
        <v>142</v>
      </c>
      <c r="BA1" t="s">
        <v>60</v>
      </c>
      <c r="BB1" t="s">
        <v>3</v>
      </c>
      <c r="BC1" t="s">
        <v>4</v>
      </c>
      <c r="BD1" t="s">
        <v>5</v>
      </c>
      <c r="BE1" t="s">
        <v>6</v>
      </c>
      <c r="BF1" t="s">
        <v>80</v>
      </c>
      <c r="BG1" t="s">
        <v>7</v>
      </c>
      <c r="BH1" t="s">
        <v>90</v>
      </c>
      <c r="BI1" t="s">
        <v>47</v>
      </c>
      <c r="BJ1" t="s">
        <v>45</v>
      </c>
      <c r="BK1" t="s">
        <v>46</v>
      </c>
      <c r="BL1" t="s">
        <v>57</v>
      </c>
      <c r="BM1" t="s">
        <v>81</v>
      </c>
      <c r="BN1" t="s">
        <v>58</v>
      </c>
      <c r="BO1" t="s">
        <v>72</v>
      </c>
      <c r="BP1" t="s">
        <v>73</v>
      </c>
      <c r="BQ1" t="s">
        <v>138</v>
      </c>
      <c r="BR1" t="s">
        <v>114</v>
      </c>
      <c r="BS1" t="s">
        <v>62</v>
      </c>
      <c r="BT1" t="s">
        <v>126</v>
      </c>
      <c r="BU1" t="s">
        <v>115</v>
      </c>
      <c r="BV1" t="s">
        <v>63</v>
      </c>
      <c r="BW1" t="s">
        <v>127</v>
      </c>
      <c r="BX1" t="s">
        <v>116</v>
      </c>
      <c r="BY1" t="s">
        <v>71</v>
      </c>
      <c r="BZ1" t="s">
        <v>128</v>
      </c>
      <c r="CA1" t="s">
        <v>117</v>
      </c>
      <c r="CB1" t="s">
        <v>70</v>
      </c>
      <c r="CC1" t="s">
        <v>129</v>
      </c>
      <c r="CD1" t="s">
        <v>118</v>
      </c>
      <c r="CE1" t="s">
        <v>69</v>
      </c>
      <c r="CF1" t="s">
        <v>130</v>
      </c>
      <c r="CG1" t="s">
        <v>119</v>
      </c>
      <c r="CH1" t="s">
        <v>77</v>
      </c>
      <c r="CI1" t="s">
        <v>131</v>
      </c>
      <c r="CJ1" t="s">
        <v>120</v>
      </c>
      <c r="CK1" t="s">
        <v>78</v>
      </c>
      <c r="CL1" t="s">
        <v>132</v>
      </c>
      <c r="CM1" t="s">
        <v>121</v>
      </c>
      <c r="CN1" t="s">
        <v>68</v>
      </c>
      <c r="CO1" t="s">
        <v>133</v>
      </c>
      <c r="CP1" t="s">
        <v>122</v>
      </c>
      <c r="CQ1" t="s">
        <v>67</v>
      </c>
      <c r="CR1" t="s">
        <v>134</v>
      </c>
      <c r="CS1" t="s">
        <v>123</v>
      </c>
      <c r="CT1" t="s">
        <v>66</v>
      </c>
      <c r="CU1" t="s">
        <v>135</v>
      </c>
      <c r="CV1" t="s">
        <v>124</v>
      </c>
      <c r="CW1" t="s">
        <v>65</v>
      </c>
      <c r="CX1" t="s">
        <v>136</v>
      </c>
      <c r="CY1" t="s">
        <v>125</v>
      </c>
      <c r="CZ1" t="s">
        <v>64</v>
      </c>
      <c r="DA1" t="s">
        <v>137</v>
      </c>
      <c r="DB1" t="s">
        <v>42</v>
      </c>
      <c r="DC1" t="s">
        <v>18</v>
      </c>
      <c r="DD1" t="s">
        <v>92</v>
      </c>
      <c r="DE1" t="s">
        <v>19</v>
      </c>
      <c r="DF1" t="s">
        <v>93</v>
      </c>
      <c r="DG1" t="s">
        <v>20</v>
      </c>
      <c r="DH1" t="s">
        <v>94</v>
      </c>
      <c r="DI1" t="s">
        <v>21</v>
      </c>
      <c r="DJ1" t="s">
        <v>95</v>
      </c>
      <c r="DK1" t="s">
        <v>22</v>
      </c>
      <c r="DL1" t="s">
        <v>96</v>
      </c>
      <c r="DM1" t="s">
        <v>23</v>
      </c>
      <c r="DN1" t="s">
        <v>97</v>
      </c>
      <c r="DO1" t="s">
        <v>24</v>
      </c>
      <c r="DP1" t="s">
        <v>98</v>
      </c>
      <c r="DQ1" t="s">
        <v>25</v>
      </c>
      <c r="DR1" t="s">
        <v>99</v>
      </c>
      <c r="DS1" t="s">
        <v>43</v>
      </c>
      <c r="DT1" t="s">
        <v>26</v>
      </c>
      <c r="DU1" t="s">
        <v>27</v>
      </c>
      <c r="DV1" t="s">
        <v>28</v>
      </c>
      <c r="DW1" t="s">
        <v>29</v>
      </c>
      <c r="DX1" t="s">
        <v>30</v>
      </c>
      <c r="DY1" t="s">
        <v>31</v>
      </c>
      <c r="DZ1" t="s">
        <v>32</v>
      </c>
      <c r="EA1" t="s">
        <v>33</v>
      </c>
      <c r="EB1" t="s">
        <v>44</v>
      </c>
      <c r="EC1" t="s">
        <v>34</v>
      </c>
      <c r="ED1" t="s">
        <v>35</v>
      </c>
      <c r="EE1" t="s">
        <v>36</v>
      </c>
      <c r="EF1" t="s">
        <v>37</v>
      </c>
      <c r="EG1" t="s">
        <v>38</v>
      </c>
      <c r="EH1" t="s">
        <v>39</v>
      </c>
      <c r="EI1" t="s">
        <v>40</v>
      </c>
      <c r="EJ1" t="s">
        <v>41</v>
      </c>
    </row>
    <row r="2" spans="1:140" x14ac:dyDescent="0.25">
      <c r="A2" t="s">
        <v>16</v>
      </c>
      <c r="C2" s="4">
        <v>44203</v>
      </c>
      <c r="D2" s="3">
        <v>1</v>
      </c>
      <c r="E2" s="4" t="s">
        <v>149</v>
      </c>
      <c r="F2">
        <v>0</v>
      </c>
      <c r="G2" t="s">
        <v>9</v>
      </c>
      <c r="H2" s="5">
        <v>7</v>
      </c>
      <c r="I2">
        <v>1000</v>
      </c>
      <c r="J2" s="3">
        <f t="shared" ref="J2:J52" si="0">1000000/H2/I2</f>
        <v>142.85714285714286</v>
      </c>
      <c r="K2" s="3"/>
      <c r="L2" s="6"/>
      <c r="M2" s="6"/>
      <c r="N2" s="6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  <c r="AB2" s="3"/>
      <c r="AC2" s="6"/>
      <c r="AD2" s="6"/>
      <c r="AE2" s="6"/>
      <c r="AF2" s="6"/>
      <c r="AG2" s="6"/>
      <c r="AH2" s="6"/>
      <c r="AI2" s="7"/>
      <c r="AJ2" s="6"/>
      <c r="AK2" s="3"/>
      <c r="AL2" s="3"/>
      <c r="AM2" s="3"/>
      <c r="AN2" s="3"/>
      <c r="AO2" s="3"/>
      <c r="AP2" s="3"/>
      <c r="AQ2" s="6"/>
      <c r="AR2" s="6"/>
      <c r="AS2" s="5"/>
      <c r="AT2" s="3"/>
      <c r="AU2" s="3"/>
      <c r="AV2" s="5"/>
      <c r="AW2" s="5"/>
      <c r="AX2" s="5"/>
      <c r="AY2" s="5"/>
      <c r="AZ2" s="5"/>
      <c r="BA2" s="3"/>
      <c r="BB2" s="3"/>
      <c r="BC2" s="3"/>
      <c r="BD2" s="3"/>
      <c r="BE2" s="3"/>
      <c r="BF2" s="3"/>
      <c r="BG2" s="3"/>
      <c r="BH2" s="3"/>
      <c r="BI2" s="3"/>
      <c r="BJ2" s="3"/>
      <c r="BK2" s="6"/>
      <c r="BL2" s="3"/>
      <c r="BM2" s="3"/>
      <c r="BN2" s="6"/>
      <c r="BO2" s="3"/>
      <c r="BP2" s="3"/>
      <c r="BQ2" s="3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</row>
    <row r="3" spans="1:140" x14ac:dyDescent="0.25">
      <c r="A3" t="s">
        <v>16</v>
      </c>
      <c r="C3" s="4">
        <v>44217</v>
      </c>
      <c r="D3" s="3"/>
      <c r="E3" s="4"/>
      <c r="F3">
        <v>14</v>
      </c>
      <c r="G3" t="s">
        <v>9</v>
      </c>
      <c r="H3" s="5">
        <v>7</v>
      </c>
      <c r="I3">
        <v>1000</v>
      </c>
      <c r="J3" s="3">
        <f t="shared" si="0"/>
        <v>142.85714285714286</v>
      </c>
      <c r="K3" s="3"/>
      <c r="L3" s="6"/>
      <c r="M3" s="6"/>
      <c r="N3" s="6"/>
      <c r="O3" s="6"/>
      <c r="P3" s="6"/>
      <c r="Q3" s="6"/>
      <c r="R3" s="6"/>
      <c r="S3" s="6"/>
      <c r="T3" s="6"/>
      <c r="U3" s="3"/>
      <c r="V3" s="6"/>
      <c r="W3" s="6"/>
      <c r="X3" s="6"/>
      <c r="Y3" s="6"/>
      <c r="Z3" s="6"/>
      <c r="AA3" s="6"/>
      <c r="AB3" s="3"/>
      <c r="AC3" s="8"/>
      <c r="AD3" s="8"/>
      <c r="AE3" s="8"/>
      <c r="AF3" s="8"/>
      <c r="AG3" s="8"/>
      <c r="AH3" s="8"/>
      <c r="AI3" s="7"/>
      <c r="AJ3" s="6"/>
      <c r="AK3" s="3"/>
      <c r="AL3" s="3"/>
      <c r="AM3" s="3"/>
      <c r="AN3" s="3"/>
      <c r="AO3" s="3"/>
      <c r="AP3" s="3"/>
      <c r="AQ3" s="6"/>
      <c r="AR3" s="6"/>
      <c r="AS3" s="5"/>
      <c r="AT3" s="3"/>
      <c r="AU3" s="3"/>
      <c r="AV3" s="5"/>
      <c r="AW3" s="5"/>
      <c r="AX3" s="5"/>
      <c r="AY3" s="5"/>
      <c r="AZ3" s="5"/>
      <c r="BA3" s="3"/>
      <c r="BB3" s="3"/>
      <c r="BC3" s="3"/>
      <c r="BD3" s="3"/>
      <c r="BE3" s="9"/>
      <c r="BF3" s="9"/>
      <c r="BG3" s="9"/>
      <c r="BH3" s="9"/>
      <c r="BM3" s="3"/>
      <c r="BN3" s="6">
        <f>BR3+BU3+BX3+CA3+CD3+CG3+CJ3+CM3+CP3+CS3+CV3+CY3</f>
        <v>2.1634928971854883</v>
      </c>
      <c r="BO3" s="3">
        <f>BT3+BW3+BZ3+CC3+CF3+CI3+CL3+CO3+CR3+CU3+CX3+DA3</f>
        <v>649.04786915564659</v>
      </c>
      <c r="BP3" s="3"/>
      <c r="BQ3" s="3">
        <f>BT3+BW3+BZ3+CC3+CF3+CI3</f>
        <v>473.74267991378986</v>
      </c>
      <c r="BR3" s="10">
        <v>0.17100078802206464</v>
      </c>
      <c r="BS3">
        <v>300</v>
      </c>
      <c r="BT3" s="1">
        <f>BR3*BS3</f>
        <v>51.300236406619391</v>
      </c>
      <c r="BU3" s="7">
        <v>0.26392805755395682</v>
      </c>
      <c r="BV3">
        <v>300</v>
      </c>
      <c r="BW3" s="3">
        <f>BU3*BV3</f>
        <v>79.17841726618704</v>
      </c>
      <c r="BX3" s="7">
        <v>0.27651567944250871</v>
      </c>
      <c r="BY3">
        <v>300</v>
      </c>
      <c r="BZ3" s="3">
        <f>BX3*BY3</f>
        <v>82.954703832752614</v>
      </c>
      <c r="CA3" s="7">
        <v>0.29388114008489996</v>
      </c>
      <c r="CB3">
        <v>300</v>
      </c>
      <c r="CC3" s="3">
        <f>CA3*CB3</f>
        <v>88.164342025469992</v>
      </c>
      <c r="CD3" s="7">
        <v>0.28711139896373056</v>
      </c>
      <c r="CE3">
        <v>300</v>
      </c>
      <c r="CF3" s="3">
        <f>CD3*CE3</f>
        <v>86.133419689119165</v>
      </c>
      <c r="CG3" s="7">
        <v>0.2867052023121387</v>
      </c>
      <c r="CH3">
        <v>300</v>
      </c>
      <c r="CI3" s="3">
        <f>CG3*CH3</f>
        <v>86.011560693641613</v>
      </c>
      <c r="CJ3" s="7">
        <v>0.29576763485477181</v>
      </c>
      <c r="CK3">
        <v>300</v>
      </c>
      <c r="CL3" s="3">
        <f>CJ3*CK3</f>
        <v>88.730290456431547</v>
      </c>
      <c r="CM3" s="7">
        <v>0.28858299595141701</v>
      </c>
      <c r="CN3">
        <v>300</v>
      </c>
      <c r="CO3" s="3">
        <f>CM3*CN3</f>
        <v>86.574898785425106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</row>
    <row r="4" spans="1:140" x14ac:dyDescent="0.25">
      <c r="A4" t="s">
        <v>16</v>
      </c>
      <c r="C4" s="4">
        <v>44231</v>
      </c>
      <c r="D4" s="3"/>
      <c r="E4" s="4"/>
      <c r="F4">
        <v>28</v>
      </c>
      <c r="G4" t="s">
        <v>9</v>
      </c>
      <c r="H4" s="5">
        <v>7</v>
      </c>
      <c r="I4">
        <v>1000</v>
      </c>
      <c r="J4" s="3">
        <f t="shared" si="0"/>
        <v>142.85714285714286</v>
      </c>
      <c r="K4" s="3"/>
      <c r="L4" s="3">
        <v>290</v>
      </c>
      <c r="M4" s="5">
        <v>7.1</v>
      </c>
      <c r="N4" s="5"/>
      <c r="O4" s="5"/>
      <c r="P4" s="6"/>
      <c r="Q4" s="6"/>
      <c r="R4" s="6"/>
      <c r="S4" s="6"/>
      <c r="T4" s="6"/>
      <c r="U4" s="3"/>
      <c r="V4" s="6"/>
      <c r="W4" s="6"/>
      <c r="X4" s="6"/>
      <c r="Y4" s="6"/>
      <c r="Z4" s="6"/>
      <c r="AA4" s="6"/>
      <c r="AB4" s="3"/>
      <c r="AC4" s="8"/>
      <c r="AD4" s="8"/>
      <c r="AE4" s="8"/>
      <c r="AF4" s="8"/>
      <c r="AG4" s="8"/>
      <c r="AH4" s="8"/>
      <c r="AI4" s="7"/>
      <c r="AJ4" s="6"/>
      <c r="AK4" s="3"/>
      <c r="AL4" s="3"/>
      <c r="AM4" s="3"/>
      <c r="AN4" s="3"/>
      <c r="AO4" s="3"/>
      <c r="AP4" s="3"/>
      <c r="AQ4" s="6"/>
      <c r="AR4" s="6"/>
      <c r="AS4" s="5"/>
      <c r="AT4" s="3"/>
      <c r="AU4" s="3"/>
      <c r="AV4" s="5"/>
      <c r="AW4" s="5"/>
      <c r="AX4" s="5"/>
      <c r="AY4" s="5"/>
      <c r="AZ4" s="5"/>
      <c r="BA4" s="3"/>
      <c r="BB4" s="9"/>
      <c r="BC4" s="9"/>
      <c r="BD4" s="3"/>
      <c r="BE4" s="9"/>
      <c r="BF4" s="9"/>
      <c r="BG4" s="9"/>
      <c r="BH4" s="9"/>
      <c r="BM4" s="3"/>
      <c r="BN4" s="6"/>
      <c r="BO4" s="3"/>
      <c r="BP4" s="3"/>
      <c r="BQ4" s="3"/>
      <c r="BS4" s="6"/>
      <c r="BV4" s="6"/>
      <c r="BY4" s="6"/>
      <c r="CB4" s="6"/>
      <c r="CE4" s="6"/>
      <c r="CH4" s="6"/>
      <c r="CK4" s="6"/>
      <c r="CL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</row>
    <row r="5" spans="1:140" x14ac:dyDescent="0.25">
      <c r="A5" t="s">
        <v>16</v>
      </c>
      <c r="C5" s="4">
        <v>44236</v>
      </c>
      <c r="D5" s="3"/>
      <c r="E5" s="4"/>
      <c r="F5">
        <v>33</v>
      </c>
      <c r="G5" t="s">
        <v>9</v>
      </c>
      <c r="H5" s="5">
        <v>7</v>
      </c>
      <c r="I5">
        <v>1000</v>
      </c>
      <c r="J5" s="3">
        <f t="shared" si="0"/>
        <v>142.85714285714286</v>
      </c>
      <c r="K5" s="3"/>
      <c r="L5" s="3">
        <v>365</v>
      </c>
      <c r="M5" s="5">
        <v>9.3000000000000007</v>
      </c>
      <c r="N5" s="5"/>
      <c r="O5" s="5"/>
      <c r="P5" s="6"/>
      <c r="Q5" s="6"/>
      <c r="R5" s="6"/>
      <c r="S5" s="6"/>
      <c r="T5" s="6"/>
      <c r="U5" s="3"/>
      <c r="V5" s="6"/>
      <c r="W5" s="6"/>
      <c r="X5" s="6"/>
      <c r="Y5" s="6"/>
      <c r="Z5" s="6"/>
      <c r="AA5" s="6"/>
      <c r="AB5" s="3"/>
      <c r="AC5" s="8"/>
      <c r="AD5" s="8"/>
      <c r="AE5" s="8"/>
      <c r="AF5" s="8"/>
      <c r="AG5" s="8"/>
      <c r="AH5" s="8"/>
      <c r="AI5" s="7"/>
      <c r="AJ5" s="6"/>
      <c r="AK5" s="3"/>
      <c r="AL5" s="3"/>
      <c r="AM5" s="3"/>
      <c r="AN5" s="3"/>
      <c r="AO5" s="3"/>
      <c r="AP5" s="3"/>
      <c r="AQ5" s="6"/>
      <c r="AR5" s="6"/>
      <c r="AS5" s="5"/>
      <c r="AT5" s="3"/>
      <c r="AU5" s="3"/>
      <c r="AV5" s="5"/>
      <c r="AW5" s="5"/>
      <c r="AX5" s="5"/>
      <c r="AY5" s="5"/>
      <c r="AZ5" s="5"/>
      <c r="BA5" s="3"/>
      <c r="BB5" s="9"/>
      <c r="BC5" s="9"/>
      <c r="BD5" s="3"/>
      <c r="BE5" s="9"/>
      <c r="BF5" s="9"/>
      <c r="BG5" s="9"/>
      <c r="BH5" s="9"/>
      <c r="BM5" s="3"/>
      <c r="BN5" s="6"/>
      <c r="BO5" s="3"/>
      <c r="BP5" s="3"/>
      <c r="BQ5" s="3"/>
      <c r="BS5" s="6"/>
      <c r="BV5" s="6"/>
      <c r="BY5" s="6"/>
      <c r="CB5" s="6"/>
      <c r="CE5" s="6"/>
      <c r="CH5" s="6"/>
      <c r="CK5" s="6"/>
      <c r="CL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</row>
    <row r="6" spans="1:140" x14ac:dyDescent="0.25">
      <c r="A6" t="s">
        <v>16</v>
      </c>
      <c r="C6" s="4">
        <v>44237</v>
      </c>
      <c r="D6" s="3">
        <v>4</v>
      </c>
      <c r="E6" t="s">
        <v>148</v>
      </c>
      <c r="F6">
        <v>34</v>
      </c>
      <c r="G6" t="s">
        <v>9</v>
      </c>
      <c r="H6" s="5">
        <v>7</v>
      </c>
      <c r="I6">
        <v>1000</v>
      </c>
      <c r="J6" s="3">
        <f t="shared" si="0"/>
        <v>142.85714285714286</v>
      </c>
      <c r="K6" s="3"/>
      <c r="L6" s="3"/>
      <c r="M6" s="6"/>
      <c r="N6" s="6"/>
      <c r="O6" s="6"/>
      <c r="P6" s="6"/>
      <c r="Q6" s="6"/>
      <c r="R6" s="6"/>
      <c r="S6" s="6"/>
      <c r="U6" s="3">
        <v>15.600891353276991</v>
      </c>
      <c r="W6" s="6"/>
      <c r="X6" s="6"/>
      <c r="Y6" s="6"/>
      <c r="Z6" s="6"/>
      <c r="AA6" s="6"/>
      <c r="AB6" s="3">
        <v>19.998473669304953</v>
      </c>
      <c r="AC6" s="6">
        <v>0.52492542150352517</v>
      </c>
      <c r="AD6">
        <v>2.7945019889333199E-2</v>
      </c>
      <c r="AE6" s="6"/>
      <c r="AF6" s="6"/>
      <c r="AG6" s="6"/>
      <c r="AH6" s="6"/>
      <c r="AI6" s="7">
        <f>AC6/AB6</f>
        <v>2.6248274252510438E-2</v>
      </c>
      <c r="AJ6" s="6"/>
      <c r="AK6" s="3"/>
      <c r="AL6" s="3"/>
      <c r="AM6" s="3"/>
      <c r="AN6" s="3"/>
      <c r="AO6" s="3"/>
      <c r="AP6" s="3">
        <f>U6+AB6+AO6</f>
        <v>35.599365022581942</v>
      </c>
      <c r="AQ6" s="6"/>
      <c r="AR6" s="6"/>
      <c r="AS6" s="5"/>
      <c r="AT6" s="3"/>
      <c r="AU6" s="3"/>
      <c r="AV6" s="5"/>
      <c r="AW6" s="5"/>
      <c r="AX6" s="6">
        <f>U6/AP6</f>
        <v>0.43823510176040475</v>
      </c>
      <c r="AY6" s="6">
        <f>AB6/AP6</f>
        <v>0.5617648982395953</v>
      </c>
      <c r="AZ6" s="6"/>
      <c r="BA6" s="3">
        <v>5.0151217040051277</v>
      </c>
      <c r="BB6" s="9">
        <v>5.0151217040051277</v>
      </c>
      <c r="BC6" s="3"/>
      <c r="BD6" s="3"/>
      <c r="BE6" s="3"/>
      <c r="BF6" s="9"/>
      <c r="BG6" s="3"/>
      <c r="BH6" s="7">
        <f>AC6/BA6</f>
        <v>0.10466853099184299</v>
      </c>
      <c r="BM6" s="3"/>
      <c r="BN6" s="6"/>
      <c r="BO6" s="3"/>
      <c r="BP6" s="3"/>
      <c r="BQ6" s="3"/>
      <c r="BS6" s="6"/>
      <c r="BV6" s="6"/>
      <c r="BY6" s="6"/>
      <c r="CB6" s="6"/>
      <c r="CE6" s="6"/>
      <c r="CH6" s="6"/>
      <c r="CK6" s="6"/>
      <c r="CL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</row>
    <row r="7" spans="1:140" x14ac:dyDescent="0.25">
      <c r="A7" t="s">
        <v>16</v>
      </c>
      <c r="C7" s="4">
        <v>44238</v>
      </c>
      <c r="D7" s="3"/>
      <c r="E7" s="4"/>
      <c r="F7">
        <v>35</v>
      </c>
      <c r="G7" t="s">
        <v>9</v>
      </c>
      <c r="H7" s="5">
        <v>7</v>
      </c>
      <c r="I7">
        <v>1000</v>
      </c>
      <c r="J7" s="3">
        <f t="shared" si="0"/>
        <v>142.85714285714286</v>
      </c>
      <c r="K7" s="3"/>
      <c r="L7" s="3"/>
      <c r="M7" s="6"/>
      <c r="N7" s="6"/>
      <c r="O7" s="6"/>
      <c r="P7" s="6"/>
      <c r="Q7" s="6"/>
      <c r="R7" s="6"/>
      <c r="S7" s="6"/>
      <c r="U7" s="3"/>
      <c r="W7" s="6"/>
      <c r="X7" s="6"/>
      <c r="Y7" s="6"/>
      <c r="Z7" s="6"/>
      <c r="AA7" s="6"/>
      <c r="AB7" s="3"/>
      <c r="AC7" s="8"/>
      <c r="AD7" s="8"/>
      <c r="AE7" s="8"/>
      <c r="AF7" s="8"/>
      <c r="AG7" s="8"/>
      <c r="AH7" s="8"/>
      <c r="AI7" s="7"/>
      <c r="AJ7" s="6"/>
      <c r="AK7" s="3"/>
      <c r="AL7" s="3"/>
      <c r="AM7" s="3"/>
      <c r="AN7" s="3"/>
      <c r="AO7" s="3"/>
      <c r="AP7" s="3"/>
      <c r="AQ7" s="6"/>
      <c r="AR7" s="6"/>
      <c r="AS7" s="5"/>
      <c r="AT7" s="3"/>
      <c r="AU7" s="3"/>
      <c r="AV7" s="5"/>
      <c r="AW7" s="5"/>
      <c r="AX7" s="5"/>
      <c r="AY7" s="5"/>
      <c r="AZ7" s="5"/>
      <c r="BA7" s="3"/>
      <c r="BB7" s="3"/>
      <c r="BC7" s="3"/>
      <c r="BD7" s="3"/>
      <c r="BE7" s="3"/>
      <c r="BF7" s="9"/>
      <c r="BG7" s="3"/>
      <c r="BH7" s="3"/>
      <c r="BM7" s="3"/>
      <c r="BN7" s="6">
        <f>BR7+BU7+BX7+CA7+CD7+CG7+CJ7+CM7+CP7+CS7+CV7+CY7</f>
        <v>2.1533112162341919</v>
      </c>
      <c r="BO7" s="3">
        <f>BT7+BW7+BZ7+CC7+CF7+CI7+CL7+CO7+CR7+CU7+CX7+DA7</f>
        <v>645.99336487025755</v>
      </c>
      <c r="BP7" s="3"/>
      <c r="BQ7" s="3">
        <f>BT7+BW7+BZ7+CC7+CF7+CI7</f>
        <v>477.19170371623363</v>
      </c>
      <c r="BR7" s="7">
        <v>0.18861711996392119</v>
      </c>
      <c r="BS7">
        <v>300</v>
      </c>
      <c r="BT7" s="3">
        <f>BR7*BS7</f>
        <v>56.585135989176358</v>
      </c>
      <c r="BU7" s="7">
        <v>0.26689013076755835</v>
      </c>
      <c r="BV7">
        <v>300</v>
      </c>
      <c r="BW7" s="3">
        <f>BU7*BV7</f>
        <v>80.067039230267511</v>
      </c>
      <c r="BX7" s="7">
        <v>0.27525023324898873</v>
      </c>
      <c r="BY7">
        <v>300</v>
      </c>
      <c r="BZ7" s="3">
        <f>BX7*BY7</f>
        <v>82.575069974696618</v>
      </c>
      <c r="CA7" s="7">
        <v>0.3011810217251642</v>
      </c>
      <c r="CB7">
        <v>300</v>
      </c>
      <c r="CC7" s="3">
        <f>CA7*CB7</f>
        <v>90.354306517549261</v>
      </c>
      <c r="CD7" s="7">
        <v>0.28110425744034923</v>
      </c>
      <c r="CE7">
        <v>300</v>
      </c>
      <c r="CF7" s="3">
        <f>CD7*CE7</f>
        <v>84.331277232104767</v>
      </c>
      <c r="CG7" s="7">
        <v>0.27759624924146359</v>
      </c>
      <c r="CH7">
        <v>300</v>
      </c>
      <c r="CI7" s="3">
        <f>CG7*CH7</f>
        <v>83.278874772439082</v>
      </c>
      <c r="CJ7" s="7">
        <v>0.28341897164287272</v>
      </c>
      <c r="CK7">
        <v>300</v>
      </c>
      <c r="CL7" s="3">
        <f>CJ7*CK7</f>
        <v>85.02569149286181</v>
      </c>
      <c r="CM7" s="7">
        <v>0.2792532322038736</v>
      </c>
      <c r="CN7">
        <v>300</v>
      </c>
      <c r="CO7" s="3">
        <f>CM7*CN7</f>
        <v>83.77596966116208</v>
      </c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</row>
    <row r="8" spans="1:140" x14ac:dyDescent="0.25">
      <c r="A8" t="s">
        <v>16</v>
      </c>
      <c r="C8" s="4">
        <v>44243</v>
      </c>
      <c r="D8" s="3"/>
      <c r="E8" s="4"/>
      <c r="F8">
        <v>40</v>
      </c>
      <c r="G8" t="s">
        <v>9</v>
      </c>
      <c r="H8" s="5">
        <v>7</v>
      </c>
      <c r="I8">
        <v>1000</v>
      </c>
      <c r="J8" s="3">
        <f t="shared" si="0"/>
        <v>142.85714285714286</v>
      </c>
      <c r="K8" s="3"/>
      <c r="L8" s="3">
        <v>547</v>
      </c>
      <c r="M8" s="5">
        <v>12.5</v>
      </c>
      <c r="N8" s="5"/>
      <c r="O8" s="5"/>
      <c r="P8" s="6"/>
      <c r="Q8" s="6"/>
      <c r="R8" s="6"/>
      <c r="S8" s="6"/>
      <c r="U8" s="3"/>
      <c r="W8" s="6"/>
      <c r="X8" s="6"/>
      <c r="Y8" s="6"/>
      <c r="Z8" s="6"/>
      <c r="AA8" s="6"/>
      <c r="AB8" s="3"/>
      <c r="AC8" s="8"/>
      <c r="AD8" s="8"/>
      <c r="AE8" s="8"/>
      <c r="AF8" s="8"/>
      <c r="AG8" s="8"/>
      <c r="AH8" s="8"/>
      <c r="AI8" s="7"/>
      <c r="AJ8" s="6"/>
      <c r="AK8" s="3"/>
      <c r="AL8" s="3"/>
      <c r="AM8" s="3"/>
      <c r="AN8" s="3"/>
      <c r="AO8" s="3"/>
      <c r="AP8" s="3"/>
      <c r="AQ8" s="6"/>
      <c r="AR8" s="6"/>
      <c r="AS8" s="5"/>
      <c r="AT8" s="3"/>
      <c r="AU8" s="3"/>
      <c r="AV8" s="5"/>
      <c r="AW8" s="5"/>
      <c r="AX8" s="5"/>
      <c r="AY8" s="5"/>
      <c r="AZ8" s="5"/>
      <c r="BA8" s="3"/>
      <c r="BB8" s="3"/>
      <c r="BC8" s="3"/>
      <c r="BD8" s="3"/>
      <c r="BE8" s="3"/>
      <c r="BF8" s="9"/>
      <c r="BG8" s="3"/>
      <c r="BH8" s="3"/>
      <c r="BM8" s="3"/>
      <c r="BN8" s="6"/>
      <c r="BO8" s="3"/>
      <c r="BP8" s="3"/>
      <c r="BQ8" s="3"/>
      <c r="BR8" s="7"/>
      <c r="BT8" s="3"/>
      <c r="BU8" s="7"/>
      <c r="BW8" s="3"/>
      <c r="BX8" s="7"/>
      <c r="BZ8" s="3"/>
      <c r="CA8" s="7"/>
      <c r="CC8" s="3"/>
      <c r="CD8" s="7"/>
      <c r="CF8" s="3"/>
      <c r="CG8" s="7"/>
      <c r="CI8" s="3"/>
      <c r="CJ8" s="7"/>
      <c r="CL8" s="3"/>
      <c r="CM8" s="7"/>
      <c r="CO8" s="3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spans="1:140" x14ac:dyDescent="0.25">
      <c r="A9" t="s">
        <v>16</v>
      </c>
      <c r="C9" s="4">
        <v>44252</v>
      </c>
      <c r="D9" s="3"/>
      <c r="E9" s="4"/>
      <c r="F9">
        <v>49</v>
      </c>
      <c r="G9" t="s">
        <v>9</v>
      </c>
      <c r="H9" s="5">
        <v>7</v>
      </c>
      <c r="I9">
        <v>1000</v>
      </c>
      <c r="J9" s="3">
        <f t="shared" si="0"/>
        <v>142.85714285714286</v>
      </c>
      <c r="K9" s="3"/>
      <c r="L9" s="3">
        <v>674</v>
      </c>
      <c r="M9" s="5">
        <v>14.7</v>
      </c>
      <c r="N9" s="5"/>
      <c r="O9" s="5"/>
      <c r="P9" s="6"/>
      <c r="Q9" s="6"/>
      <c r="R9" s="6"/>
      <c r="S9" s="6"/>
      <c r="U9" s="3"/>
      <c r="W9" s="6"/>
      <c r="X9" s="6"/>
      <c r="Y9" s="6"/>
      <c r="Z9" s="6"/>
      <c r="AA9" s="6"/>
      <c r="AB9" s="3"/>
      <c r="AC9" s="8"/>
      <c r="AD9" s="8"/>
      <c r="AE9" s="8"/>
      <c r="AF9" s="8"/>
      <c r="AG9" s="8"/>
      <c r="AH9" s="8"/>
      <c r="AI9" s="7"/>
      <c r="AJ9" s="6"/>
      <c r="AK9" s="3"/>
      <c r="AL9" s="3"/>
      <c r="AM9" s="3"/>
      <c r="AN9" s="3"/>
      <c r="AO9" s="3"/>
      <c r="AP9" s="3"/>
      <c r="AQ9" s="6"/>
      <c r="AR9" s="6"/>
      <c r="AS9" s="5"/>
      <c r="AT9" s="3"/>
      <c r="AU9" s="3"/>
      <c r="AV9" s="5"/>
      <c r="AW9" s="5"/>
      <c r="AX9" s="5"/>
      <c r="AY9" s="5"/>
      <c r="AZ9" s="5"/>
      <c r="BA9" s="3"/>
      <c r="BB9" s="3"/>
      <c r="BC9" s="3"/>
      <c r="BD9" s="3"/>
      <c r="BE9" s="3"/>
      <c r="BF9" s="9"/>
      <c r="BG9" s="3"/>
      <c r="BH9" s="3"/>
      <c r="BI9" s="9"/>
      <c r="BJ9" s="3"/>
      <c r="BK9" s="6"/>
      <c r="BL9" s="3"/>
      <c r="BM9" s="3"/>
      <c r="BN9" s="6"/>
      <c r="BO9" s="3"/>
      <c r="BP9" s="3"/>
      <c r="BQ9" s="3"/>
      <c r="BS9" s="6"/>
      <c r="BV9" s="6"/>
      <c r="BY9" s="6"/>
      <c r="CB9" s="6"/>
      <c r="CE9" s="6"/>
      <c r="CH9" s="6"/>
      <c r="CJ9" s="7"/>
      <c r="CK9" s="6"/>
      <c r="CL9" s="6"/>
      <c r="CM9" s="7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</row>
    <row r="10" spans="1:140" x14ac:dyDescent="0.25">
      <c r="A10" t="s">
        <v>16</v>
      </c>
      <c r="C10" s="4">
        <v>44257</v>
      </c>
      <c r="D10" s="3"/>
      <c r="E10" s="4"/>
      <c r="F10">
        <v>54</v>
      </c>
      <c r="G10" t="s">
        <v>9</v>
      </c>
      <c r="H10" s="5">
        <v>7</v>
      </c>
      <c r="I10">
        <v>1000</v>
      </c>
      <c r="J10" s="3">
        <f t="shared" si="0"/>
        <v>142.85714285714286</v>
      </c>
      <c r="K10" s="3"/>
      <c r="L10" s="3">
        <v>763</v>
      </c>
      <c r="M10" s="5">
        <v>16.2</v>
      </c>
      <c r="N10" s="5"/>
      <c r="O10" s="5"/>
      <c r="P10" s="6"/>
      <c r="Q10" s="6"/>
      <c r="R10" s="6"/>
      <c r="S10" s="6"/>
      <c r="U10" s="3"/>
      <c r="W10" s="6"/>
      <c r="X10" s="6"/>
      <c r="Y10" s="6"/>
      <c r="Z10" s="6"/>
      <c r="AA10" s="6"/>
      <c r="AB10" s="3"/>
      <c r="AC10" s="8"/>
      <c r="AD10" s="8"/>
      <c r="AE10" s="8"/>
      <c r="AF10" s="8"/>
      <c r="AG10" s="8"/>
      <c r="AH10" s="8"/>
      <c r="AI10" s="7"/>
      <c r="AJ10" s="6"/>
      <c r="AK10" s="3"/>
      <c r="AL10" s="3"/>
      <c r="AM10" s="3"/>
      <c r="AN10" s="3"/>
      <c r="AO10" s="3"/>
      <c r="AP10" s="3"/>
      <c r="AQ10" s="6"/>
      <c r="AR10" s="6"/>
      <c r="AS10" s="5"/>
      <c r="AT10" s="3"/>
      <c r="AU10" s="3"/>
      <c r="AV10" s="5"/>
      <c r="AW10" s="5"/>
      <c r="AX10" s="5"/>
      <c r="AY10" s="5"/>
      <c r="AZ10" s="5"/>
      <c r="BA10" s="3"/>
      <c r="BB10" s="3"/>
      <c r="BC10" s="3"/>
      <c r="BD10" s="3"/>
      <c r="BE10" s="3"/>
      <c r="BF10" s="9"/>
      <c r="BG10" s="3"/>
      <c r="BH10" s="3"/>
      <c r="BI10" s="9"/>
      <c r="BJ10" s="3"/>
      <c r="BK10" s="6"/>
      <c r="BL10" s="3"/>
      <c r="BM10" s="3"/>
      <c r="BN10" s="6"/>
      <c r="BO10" s="3"/>
      <c r="BP10" s="3"/>
      <c r="BQ10" s="3"/>
      <c r="BS10" s="6"/>
      <c r="BV10" s="6"/>
      <c r="BY10" s="6"/>
      <c r="CB10" s="6"/>
      <c r="CE10" s="6"/>
      <c r="CH10" s="6"/>
      <c r="CK10" s="6"/>
      <c r="CL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</row>
    <row r="11" spans="1:140" x14ac:dyDescent="0.25">
      <c r="A11" t="s">
        <v>16</v>
      </c>
      <c r="C11" s="4">
        <v>44258</v>
      </c>
      <c r="D11" s="3">
        <v>5</v>
      </c>
      <c r="E11" t="s">
        <v>147</v>
      </c>
      <c r="F11">
        <v>55</v>
      </c>
      <c r="G11" t="s">
        <v>9</v>
      </c>
      <c r="H11" s="5">
        <v>7</v>
      </c>
      <c r="I11">
        <v>1000</v>
      </c>
      <c r="J11" s="3">
        <f t="shared" si="0"/>
        <v>142.85714285714286</v>
      </c>
      <c r="K11" s="3"/>
      <c r="L11" s="3"/>
      <c r="M11" s="6"/>
      <c r="N11" s="6"/>
      <c r="O11" s="6"/>
      <c r="P11" s="6"/>
      <c r="Q11" s="6"/>
      <c r="R11" s="6"/>
      <c r="S11" s="6"/>
      <c r="U11" s="3">
        <v>102.1022347148473</v>
      </c>
      <c r="W11" s="6"/>
      <c r="X11" s="6">
        <v>0.66319722079378673</v>
      </c>
      <c r="Y11" s="6">
        <v>3.9632922613555895E-2</v>
      </c>
      <c r="Z11" s="6">
        <v>0.58683521064078037</v>
      </c>
      <c r="AA11" s="6">
        <v>4.3642010980060722E-2</v>
      </c>
      <c r="AB11" s="3">
        <v>83.971610439561488</v>
      </c>
      <c r="AC11" s="6">
        <v>1.8904933718905155</v>
      </c>
      <c r="AD11">
        <v>0.10028493086980515</v>
      </c>
      <c r="AE11" s="6">
        <v>0.66319722079378685</v>
      </c>
      <c r="AF11" s="6">
        <v>3.9632922613555333E-2</v>
      </c>
      <c r="AG11" s="6"/>
      <c r="AH11" s="6"/>
      <c r="AI11" s="7">
        <f>AC11/AB11</f>
        <v>2.2513482378085353E-2</v>
      </c>
      <c r="AJ11" s="6"/>
      <c r="AK11" s="3"/>
      <c r="AL11" s="3">
        <v>8.3284928771711524</v>
      </c>
      <c r="AN11" s="3"/>
      <c r="AO11" s="3">
        <v>8.3284928771711524</v>
      </c>
      <c r="AP11" s="3">
        <f>U11+AB11+AO11</f>
        <v>194.40233803157994</v>
      </c>
      <c r="AQ11" s="6">
        <f>AO11/AP11</f>
        <v>4.2841526297992462E-2</v>
      </c>
      <c r="AR11" s="6"/>
      <c r="AS11" s="5"/>
      <c r="AT11" s="3"/>
      <c r="AU11" s="3"/>
      <c r="AV11" s="5"/>
      <c r="AW11" s="5"/>
      <c r="AX11" s="6">
        <f>U11/AP11</f>
        <v>0.52521094009816471</v>
      </c>
      <c r="AY11" s="6">
        <f>AB11/AP11</f>
        <v>0.4319475336038428</v>
      </c>
      <c r="AZ11" s="6">
        <f>AO11/AP11</f>
        <v>4.2841526297992462E-2</v>
      </c>
      <c r="BA11" s="3">
        <v>103.07782624400116</v>
      </c>
      <c r="BB11" s="9">
        <v>84.6383007112494</v>
      </c>
      <c r="BC11" s="3">
        <v>2.4479046780457798</v>
      </c>
      <c r="BD11" s="3"/>
      <c r="BE11" s="3">
        <v>3.9559584337332128</v>
      </c>
      <c r="BF11" s="9"/>
      <c r="BG11" s="3">
        <v>12.035662420972765</v>
      </c>
      <c r="BH11" s="7">
        <f>AC11/BA11</f>
        <v>1.8340446638983491E-2</v>
      </c>
      <c r="BI11" s="9"/>
      <c r="BJ11" s="3"/>
      <c r="BK11" s="6"/>
      <c r="BL11" s="3"/>
      <c r="BM11" s="3"/>
      <c r="BN11" s="6"/>
      <c r="BO11" s="3"/>
      <c r="BP11" s="3"/>
      <c r="BQ11" s="3"/>
      <c r="BS11" s="6"/>
      <c r="BV11" s="6"/>
      <c r="BY11" s="6"/>
      <c r="CB11" s="6"/>
      <c r="CE11" s="6"/>
      <c r="CH11" s="6"/>
      <c r="CK11" s="6"/>
      <c r="CL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</row>
    <row r="12" spans="1:140" x14ac:dyDescent="0.25">
      <c r="A12" t="s">
        <v>16</v>
      </c>
      <c r="C12" s="4">
        <v>44264</v>
      </c>
      <c r="D12" s="3"/>
      <c r="E12" s="4"/>
      <c r="F12">
        <v>61</v>
      </c>
      <c r="G12" t="s">
        <v>9</v>
      </c>
      <c r="H12" s="5">
        <v>7</v>
      </c>
      <c r="I12">
        <v>1000</v>
      </c>
      <c r="J12" s="3">
        <f t="shared" si="0"/>
        <v>142.85714285714286</v>
      </c>
      <c r="K12" s="3"/>
      <c r="L12" s="3">
        <v>853</v>
      </c>
      <c r="M12" s="5">
        <v>17</v>
      </c>
      <c r="N12" s="5"/>
      <c r="O12" s="5"/>
      <c r="P12" s="6"/>
      <c r="Q12" s="6"/>
      <c r="R12" s="6"/>
      <c r="S12" s="6"/>
      <c r="T12" s="6"/>
      <c r="U12" s="3"/>
      <c r="V12" s="6"/>
      <c r="W12" s="6"/>
      <c r="X12" s="6"/>
      <c r="Z12" s="6"/>
      <c r="AB12" s="3"/>
      <c r="AC12" s="8"/>
      <c r="AD12" s="8"/>
      <c r="AG12" s="8"/>
      <c r="AH12" s="8"/>
      <c r="AI12" s="7"/>
      <c r="AJ12" s="6"/>
      <c r="AK12" s="3"/>
      <c r="AL12" s="3"/>
      <c r="AN12" s="3"/>
      <c r="AO12" s="3"/>
      <c r="AP12" s="3"/>
      <c r="AQ12" s="6"/>
      <c r="AR12" s="6"/>
      <c r="AS12" s="5"/>
      <c r="AT12" s="3"/>
      <c r="AU12" s="3"/>
      <c r="AV12" s="5"/>
      <c r="AW12" s="5"/>
      <c r="AX12" s="5"/>
      <c r="AY12" s="5"/>
      <c r="AZ12" s="5"/>
      <c r="BA12" s="3"/>
      <c r="BB12" s="3"/>
      <c r="BC12" s="3"/>
      <c r="BD12" s="3"/>
      <c r="BE12" s="3"/>
      <c r="BF12" s="9"/>
      <c r="BG12" s="3"/>
      <c r="BH12" s="3"/>
      <c r="BI12" s="9"/>
      <c r="BJ12" s="3"/>
      <c r="BK12" s="6"/>
      <c r="BL12" s="3"/>
      <c r="BM12" s="3"/>
      <c r="BN12" s="6"/>
      <c r="BO12" s="3"/>
      <c r="BP12" s="3"/>
      <c r="BQ12" s="3"/>
      <c r="BR12" s="7"/>
      <c r="BS12" s="6"/>
      <c r="BT12" s="6"/>
      <c r="BU12" s="7"/>
      <c r="BV12" s="6"/>
      <c r="BW12" s="6"/>
      <c r="BX12" s="7"/>
      <c r="BY12" s="6"/>
      <c r="BZ12" s="6"/>
      <c r="CA12" s="7"/>
      <c r="CB12" s="6"/>
      <c r="CC12" s="6"/>
      <c r="CD12" s="7"/>
      <c r="CE12" s="6"/>
      <c r="CF12" s="6"/>
      <c r="CG12" s="7"/>
      <c r="CH12" s="6"/>
      <c r="CI12" s="6"/>
      <c r="CJ12" s="7"/>
      <c r="CK12" s="6"/>
      <c r="CL12" s="6"/>
      <c r="CM12" s="7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</row>
    <row r="13" spans="1:140" x14ac:dyDescent="0.25">
      <c r="A13" t="s">
        <v>16</v>
      </c>
      <c r="C13" s="4">
        <v>44265</v>
      </c>
      <c r="D13" s="3"/>
      <c r="E13" s="4"/>
      <c r="F13">
        <v>62</v>
      </c>
      <c r="G13" t="s">
        <v>9</v>
      </c>
      <c r="H13" s="5">
        <v>7</v>
      </c>
      <c r="I13">
        <v>1000</v>
      </c>
      <c r="J13" s="3">
        <f t="shared" si="0"/>
        <v>142.85714285714286</v>
      </c>
      <c r="K13" s="3">
        <v>1350</v>
      </c>
      <c r="L13" s="3"/>
      <c r="M13" s="6"/>
      <c r="N13" s="6"/>
      <c r="O13" s="6"/>
      <c r="P13" s="6"/>
      <c r="Q13" s="6"/>
      <c r="R13" s="6"/>
      <c r="S13" s="6"/>
      <c r="T13" s="6"/>
      <c r="U13" s="3"/>
      <c r="V13" s="6"/>
      <c r="W13" s="6"/>
      <c r="X13" s="6"/>
      <c r="Y13" s="6"/>
      <c r="Z13" s="6"/>
      <c r="AA13" s="6"/>
      <c r="AB13" s="3"/>
      <c r="AC13" s="8"/>
      <c r="AD13" s="8"/>
      <c r="AE13" s="8"/>
      <c r="AF13" s="8"/>
      <c r="AG13" s="8"/>
      <c r="AH13" s="8"/>
      <c r="AI13" s="7"/>
      <c r="AJ13" s="6"/>
      <c r="AK13" s="3"/>
      <c r="AL13" s="3"/>
      <c r="AN13" s="3"/>
      <c r="AO13" s="3"/>
      <c r="AP13" s="3"/>
      <c r="AQ13" s="6"/>
      <c r="AR13" s="6"/>
      <c r="AS13" s="5"/>
      <c r="AT13" s="3"/>
      <c r="AU13" s="3"/>
      <c r="AV13" s="5"/>
      <c r="AW13" s="5"/>
      <c r="AX13" s="5"/>
      <c r="AY13" s="5"/>
      <c r="AZ13" s="5"/>
      <c r="BA13" s="3"/>
      <c r="BB13" s="3"/>
      <c r="BC13" s="3"/>
      <c r="BD13" s="3"/>
      <c r="BE13" s="3"/>
      <c r="BF13" s="9"/>
      <c r="BG13" s="3"/>
      <c r="BH13" s="3"/>
      <c r="BI13" s="9"/>
      <c r="BJ13" s="3"/>
      <c r="BK13" s="6"/>
      <c r="BL13" s="3"/>
      <c r="BM13" s="3"/>
      <c r="BN13" s="6">
        <f>BR13+BU13+BX13+CA13+CD13+CG13+CJ13+CM13+CP13+CS13+CV13+CY13</f>
        <v>1.2813684186245549</v>
      </c>
      <c r="BO13" s="3">
        <f>BT13+BW13+BZ13+CC13+CF13+CI13+CL13+CO13+CR13+CU13+CX13+DA13</f>
        <v>384.41052558736646</v>
      </c>
      <c r="BP13" s="3"/>
      <c r="BQ13" s="3">
        <f>BT13+BW13+BZ13+CC13+CF13+CI13</f>
        <v>384.41052558736646</v>
      </c>
      <c r="BR13" s="7">
        <v>0.12821458477795486</v>
      </c>
      <c r="BS13">
        <v>300</v>
      </c>
      <c r="BT13" s="3">
        <f>BR13*BS13</f>
        <v>38.464375433386458</v>
      </c>
      <c r="BU13" s="7">
        <v>0.16370677029406377</v>
      </c>
      <c r="BV13">
        <v>300</v>
      </c>
      <c r="BW13" s="3">
        <f>BU13*BV13</f>
        <v>49.112031088219133</v>
      </c>
      <c r="BX13" s="7">
        <v>0.21314771480250805</v>
      </c>
      <c r="BY13">
        <v>300</v>
      </c>
      <c r="BZ13" s="3">
        <f>BX13*BY13</f>
        <v>63.944314440752414</v>
      </c>
      <c r="CA13" s="7">
        <v>0.25282473341177453</v>
      </c>
      <c r="CB13">
        <v>300</v>
      </c>
      <c r="CC13" s="3">
        <f>CA13*CB13</f>
        <v>75.847420023532365</v>
      </c>
      <c r="CD13" s="7">
        <v>0.23645210079233911</v>
      </c>
      <c r="CE13">
        <v>300</v>
      </c>
      <c r="CF13" s="3">
        <f>CD13*CE13</f>
        <v>70.93563023770173</v>
      </c>
      <c r="CG13" s="7">
        <v>0.28702251454591449</v>
      </c>
      <c r="CH13">
        <v>300</v>
      </c>
      <c r="CI13" s="3">
        <f>CG13*CH13</f>
        <v>86.106754363774343</v>
      </c>
      <c r="CJ13" s="7"/>
      <c r="CK13" s="3"/>
      <c r="CL13" s="6"/>
      <c r="CM13" s="7"/>
      <c r="CN13" s="3"/>
      <c r="CO13" s="6"/>
      <c r="CP13" s="6"/>
      <c r="CQ13" s="3"/>
      <c r="CR13" s="6"/>
      <c r="CS13" s="6"/>
      <c r="CT13" s="3"/>
      <c r="CU13" s="6"/>
      <c r="CV13" s="6"/>
      <c r="CW13" s="3"/>
      <c r="CX13" s="6"/>
      <c r="CY13" s="6"/>
      <c r="CZ13" s="3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</row>
    <row r="14" spans="1:140" x14ac:dyDescent="0.25">
      <c r="A14" t="s">
        <v>16</v>
      </c>
      <c r="C14" s="4">
        <v>44272</v>
      </c>
      <c r="D14" s="3"/>
      <c r="E14" s="4"/>
      <c r="F14">
        <v>69</v>
      </c>
      <c r="G14" t="s">
        <v>9</v>
      </c>
      <c r="H14" s="5">
        <v>7</v>
      </c>
      <c r="I14">
        <v>1000</v>
      </c>
      <c r="J14" s="3">
        <f t="shared" si="0"/>
        <v>142.85714285714286</v>
      </c>
      <c r="K14" s="3"/>
      <c r="L14" s="3"/>
      <c r="M14" s="6"/>
      <c r="N14" s="6"/>
      <c r="O14" s="6"/>
      <c r="P14" s="6"/>
      <c r="Q14" s="6"/>
      <c r="R14" s="6"/>
      <c r="S14" s="6"/>
      <c r="T14" s="6"/>
      <c r="U14" s="3">
        <v>212.29930891672529</v>
      </c>
      <c r="V14" s="6"/>
      <c r="W14" s="6"/>
      <c r="X14" s="6"/>
      <c r="Y14" s="6"/>
      <c r="Z14" s="6"/>
      <c r="AA14" s="6"/>
      <c r="AB14" s="3">
        <v>146.53532503601281</v>
      </c>
      <c r="AC14" s="6">
        <v>3.3292810624093683</v>
      </c>
      <c r="AD14">
        <v>0.44772724449372153</v>
      </c>
      <c r="AE14" s="6"/>
      <c r="AF14" s="6"/>
      <c r="AG14" s="6"/>
      <c r="AH14" s="6"/>
      <c r="AI14" s="7">
        <f>AC14/AB14</f>
        <v>2.2719989610635916E-2</v>
      </c>
      <c r="AJ14" s="6"/>
      <c r="AK14" s="3"/>
      <c r="AL14" s="3">
        <v>56.517263059410539</v>
      </c>
      <c r="AM14" s="3"/>
      <c r="AN14" s="3"/>
      <c r="AO14" s="3">
        <v>56.517263059410539</v>
      </c>
      <c r="AP14" s="3">
        <f>U14+AB14+AO14</f>
        <v>415.35189701214864</v>
      </c>
      <c r="AQ14" s="6">
        <f>AO14/AP14</f>
        <v>0.13607079554943616</v>
      </c>
      <c r="AR14" s="6"/>
      <c r="AS14" s="5"/>
      <c r="AT14" s="3"/>
      <c r="AU14" s="3"/>
      <c r="AV14" s="5"/>
      <c r="AW14" s="5"/>
      <c r="AX14" s="6">
        <f>U14/AP14</f>
        <v>0.51113118886397124</v>
      </c>
      <c r="AY14" s="6">
        <f>AB14/AP14</f>
        <v>0.35279801558659257</v>
      </c>
      <c r="AZ14" s="6">
        <f>AO14/AP14</f>
        <v>0.13607079554943616</v>
      </c>
      <c r="BA14" s="3">
        <v>199.7110877534991</v>
      </c>
      <c r="BB14" s="9">
        <v>124.51341018957487</v>
      </c>
      <c r="BC14" s="3">
        <v>35.108200858094634</v>
      </c>
      <c r="BD14" s="3"/>
      <c r="BE14" s="3">
        <v>9.6125027876444129</v>
      </c>
      <c r="BF14" s="9"/>
      <c r="BG14" s="3">
        <v>30.476973918185184</v>
      </c>
      <c r="BH14" s="7">
        <f>AC14/BA14</f>
        <v>1.6670486851078886E-2</v>
      </c>
      <c r="BI14" s="9"/>
      <c r="BJ14" s="3"/>
      <c r="BK14" s="6"/>
      <c r="BL14" s="3"/>
      <c r="BM14" s="3"/>
      <c r="BN14" s="6"/>
      <c r="BO14" s="3"/>
      <c r="BP14" s="3"/>
      <c r="BQ14" s="3"/>
      <c r="BS14" s="6"/>
      <c r="BV14" s="6"/>
      <c r="BY14" s="6"/>
      <c r="CB14" s="6"/>
      <c r="CE14" s="6"/>
      <c r="CH14" s="6"/>
      <c r="CJ14" s="7"/>
      <c r="CK14" s="6"/>
      <c r="CL14" s="6"/>
      <c r="CM14" s="7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</row>
    <row r="15" spans="1:140" x14ac:dyDescent="0.25">
      <c r="A15" t="s">
        <v>16</v>
      </c>
      <c r="C15" s="4">
        <v>44277</v>
      </c>
      <c r="D15" s="3">
        <v>6</v>
      </c>
      <c r="E15" s="4" t="s">
        <v>146</v>
      </c>
      <c r="F15">
        <v>74</v>
      </c>
      <c r="G15" t="s">
        <v>9</v>
      </c>
      <c r="H15" s="5">
        <v>7</v>
      </c>
      <c r="I15">
        <v>1000</v>
      </c>
      <c r="J15" s="3">
        <f t="shared" si="0"/>
        <v>142.85714285714286</v>
      </c>
      <c r="K15" s="3"/>
      <c r="L15" s="3">
        <v>977</v>
      </c>
      <c r="M15" s="5">
        <v>19.2</v>
      </c>
      <c r="N15" s="5"/>
      <c r="O15" s="5"/>
      <c r="P15" s="6"/>
      <c r="Q15" s="6"/>
      <c r="R15" s="6"/>
      <c r="S15" s="6"/>
      <c r="T15" s="6"/>
      <c r="U15" s="3"/>
      <c r="V15" s="6"/>
      <c r="W15" s="6"/>
      <c r="X15" s="6"/>
      <c r="Y15" s="6"/>
      <c r="Z15" s="6"/>
      <c r="AA15" s="6"/>
      <c r="AB15" s="3"/>
      <c r="AC15" s="8"/>
      <c r="AD15" s="8"/>
      <c r="AE15" s="8"/>
      <c r="AF15" s="8"/>
      <c r="AG15" s="8"/>
      <c r="AH15" s="8"/>
      <c r="AI15" s="7"/>
      <c r="AJ15" s="6"/>
      <c r="AK15" s="3"/>
      <c r="AL15" s="3"/>
      <c r="AM15" s="3"/>
      <c r="AN15" s="3"/>
      <c r="AO15" s="3"/>
      <c r="AP15" s="3"/>
      <c r="AQ15" s="6"/>
      <c r="AR15" s="6"/>
      <c r="AS15" s="5"/>
      <c r="AT15" s="3"/>
      <c r="AU15" s="3"/>
      <c r="AV15" s="5"/>
      <c r="AW15" s="5"/>
      <c r="AX15" s="5"/>
      <c r="AY15" s="5"/>
      <c r="AZ15" s="5"/>
      <c r="BA15" s="3"/>
      <c r="BB15" s="3"/>
      <c r="BC15" s="3"/>
      <c r="BD15" s="3"/>
      <c r="BE15" s="3"/>
      <c r="BF15" s="9"/>
      <c r="BG15" s="3"/>
      <c r="BH15" s="3"/>
      <c r="BI15" s="9"/>
      <c r="BJ15" s="3"/>
      <c r="BK15" s="6"/>
      <c r="BL15" s="3"/>
      <c r="BM15" s="3"/>
      <c r="BN15" s="6"/>
      <c r="BO15" s="3"/>
      <c r="BP15" s="3"/>
      <c r="BQ15" s="3"/>
      <c r="BS15" s="6"/>
      <c r="BV15" s="6"/>
      <c r="BY15" s="6"/>
      <c r="CB15" s="6"/>
      <c r="CE15" s="6"/>
      <c r="CH15" s="6"/>
      <c r="CJ15" s="7"/>
      <c r="CK15" s="6"/>
      <c r="CL15" s="6"/>
      <c r="CM15" s="7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</row>
    <row r="16" spans="1:140" x14ac:dyDescent="0.25">
      <c r="A16" t="s">
        <v>16</v>
      </c>
      <c r="C16" s="4">
        <v>44284</v>
      </c>
      <c r="D16" s="3"/>
      <c r="E16" s="4"/>
      <c r="F16">
        <v>81</v>
      </c>
      <c r="G16" t="s">
        <v>9</v>
      </c>
      <c r="H16" s="5">
        <v>7</v>
      </c>
      <c r="I16">
        <v>1000</v>
      </c>
      <c r="J16" s="3">
        <f t="shared" si="0"/>
        <v>142.85714285714286</v>
      </c>
      <c r="K16" s="3"/>
      <c r="L16" s="3">
        <v>1020</v>
      </c>
      <c r="M16" s="5">
        <v>20.399999999999999</v>
      </c>
      <c r="N16" s="5"/>
      <c r="O16" s="5"/>
      <c r="P16" s="6"/>
      <c r="Q16" s="6"/>
      <c r="R16" s="6"/>
      <c r="S16" s="6"/>
      <c r="T16" s="6"/>
      <c r="U16" s="3"/>
      <c r="V16" s="6"/>
      <c r="W16" s="6"/>
      <c r="X16" s="6"/>
      <c r="Y16" s="6"/>
      <c r="Z16" s="6"/>
      <c r="AA16" s="6"/>
      <c r="AB16" s="3"/>
      <c r="AC16" s="8"/>
      <c r="AD16" s="8"/>
      <c r="AE16" s="8"/>
      <c r="AF16" s="8"/>
      <c r="AG16" s="8"/>
      <c r="AH16" s="8"/>
      <c r="AI16" s="7"/>
      <c r="AJ16" s="6"/>
      <c r="AK16" s="3"/>
      <c r="AL16" s="3"/>
      <c r="AM16" s="3"/>
      <c r="AN16" s="3"/>
      <c r="AO16" s="3"/>
      <c r="AP16" s="3"/>
      <c r="AQ16" s="6"/>
      <c r="AR16" s="6"/>
      <c r="AS16" s="5"/>
      <c r="AT16" s="3"/>
      <c r="AU16" s="3"/>
      <c r="AV16" s="5"/>
      <c r="AW16" s="5"/>
      <c r="AX16" s="5"/>
      <c r="AY16" s="5"/>
      <c r="AZ16" s="5"/>
      <c r="BA16" s="3"/>
      <c r="BB16" s="3"/>
      <c r="BC16" s="3"/>
      <c r="BD16" s="3"/>
      <c r="BE16" s="3"/>
      <c r="BF16" s="9"/>
      <c r="BG16" s="3"/>
      <c r="BH16" s="3"/>
      <c r="BI16" s="9"/>
      <c r="BJ16" s="3"/>
      <c r="BK16" s="6"/>
      <c r="BL16" s="3"/>
      <c r="BM16" s="3"/>
      <c r="BN16" s="6"/>
      <c r="BO16" s="3"/>
      <c r="BP16" s="3"/>
      <c r="BQ16" s="3"/>
      <c r="BR16" s="7"/>
      <c r="BS16" s="6"/>
      <c r="BT16" s="6"/>
      <c r="BU16" s="7"/>
      <c r="BV16" s="6"/>
      <c r="BW16" s="6"/>
      <c r="BX16" s="7"/>
      <c r="BY16" s="6"/>
      <c r="BZ16" s="6"/>
      <c r="CA16" s="7"/>
      <c r="CB16" s="6"/>
      <c r="CC16" s="6"/>
      <c r="CD16" s="7"/>
      <c r="CE16" s="6"/>
      <c r="CF16" s="6"/>
      <c r="CG16" s="7"/>
      <c r="CH16" s="6"/>
      <c r="CI16" s="6"/>
      <c r="CJ16" s="7"/>
      <c r="CK16" s="6"/>
      <c r="CL16" s="6"/>
      <c r="CM16" s="7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</row>
    <row r="17" spans="1:140" x14ac:dyDescent="0.25">
      <c r="A17" t="s">
        <v>16</v>
      </c>
      <c r="C17" s="4">
        <v>44285</v>
      </c>
      <c r="F17">
        <v>82</v>
      </c>
      <c r="G17" t="s">
        <v>9</v>
      </c>
      <c r="H17" s="5">
        <v>7</v>
      </c>
      <c r="I17">
        <v>1000</v>
      </c>
      <c r="J17" s="3">
        <f t="shared" si="0"/>
        <v>142.85714285714286</v>
      </c>
      <c r="K17" s="3"/>
      <c r="L17" s="6"/>
      <c r="M17" s="6"/>
      <c r="N17" s="6"/>
      <c r="O17" s="6"/>
      <c r="P17" s="6"/>
      <c r="Q17" s="6"/>
      <c r="R17" s="6"/>
      <c r="S17" s="6"/>
      <c r="T17" s="6"/>
      <c r="U17" s="3">
        <v>255.40943668989934</v>
      </c>
      <c r="V17" s="6"/>
      <c r="W17" s="6"/>
      <c r="X17" s="6">
        <v>0.82315782113501457</v>
      </c>
      <c r="Y17" s="6">
        <v>2.4948574059841987E-2</v>
      </c>
      <c r="Z17" s="6">
        <v>0.55603822724281449</v>
      </c>
      <c r="AA17" s="6">
        <v>6.1259557701467793E-2</v>
      </c>
      <c r="AB17" s="3">
        <v>166.54731570916971</v>
      </c>
      <c r="AC17" s="6">
        <v>3.2642191536515157</v>
      </c>
      <c r="AD17">
        <v>0.23839869478630002</v>
      </c>
      <c r="AE17" s="8">
        <v>0.82315782113501434</v>
      </c>
      <c r="AF17" s="8">
        <v>2.4948574059841987E-2</v>
      </c>
      <c r="AG17" s="6"/>
      <c r="AH17" s="6"/>
      <c r="AI17" s="7">
        <f>AC17/AB17</f>
        <v>1.9599350129134475E-2</v>
      </c>
      <c r="AJ17" s="6"/>
      <c r="AK17" s="3">
        <v>111.83003290341898</v>
      </c>
      <c r="AL17" s="3">
        <v>8.2079077597141321</v>
      </c>
      <c r="AM17" s="3"/>
      <c r="AN17" s="3"/>
      <c r="AO17" s="3">
        <v>120.03794066313311</v>
      </c>
      <c r="AP17" s="3">
        <f>U17+AB17+AO17</f>
        <v>541.99469306220215</v>
      </c>
      <c r="AQ17" s="6">
        <f>AO17/AP17</f>
        <v>0.22147438378950499</v>
      </c>
      <c r="AR17" s="6"/>
      <c r="AS17" s="5"/>
      <c r="AT17" s="3"/>
      <c r="AU17" s="3"/>
      <c r="AV17" s="5"/>
      <c r="AW17" s="5"/>
      <c r="AX17" s="6">
        <f>U17/AP17</f>
        <v>0.47123973713998563</v>
      </c>
      <c r="AY17" s="6">
        <f>AB17/AP17</f>
        <v>0.30728587907050942</v>
      </c>
      <c r="AZ17" s="6">
        <f>AO17/AP17</f>
        <v>0.22147438378950499</v>
      </c>
      <c r="BA17" s="3">
        <v>207.83782142632668</v>
      </c>
      <c r="BB17" s="9">
        <v>50.203820877638577</v>
      </c>
      <c r="BC17" s="3">
        <v>51.839043878402393</v>
      </c>
      <c r="BD17" s="3"/>
      <c r="BE17" s="3">
        <v>12.938338572843133</v>
      </c>
      <c r="BF17" s="9"/>
      <c r="BG17" s="3">
        <v>92.856618097442563</v>
      </c>
      <c r="BH17" s="7">
        <f>AC17/BA17</f>
        <v>1.5705607050969787E-2</v>
      </c>
      <c r="BI17" s="9"/>
      <c r="BJ17" s="3"/>
      <c r="BK17" s="6"/>
      <c r="BL17" s="3"/>
      <c r="BM17" s="3"/>
      <c r="BN17" s="6"/>
      <c r="BO17" s="3"/>
      <c r="BP17" s="3"/>
      <c r="BQ17" s="3"/>
      <c r="BR17" s="7"/>
      <c r="BS17" s="6"/>
      <c r="BT17" s="6"/>
      <c r="BU17" s="7"/>
      <c r="BV17" s="6"/>
      <c r="BW17" s="6"/>
      <c r="BX17" s="7"/>
      <c r="BY17" s="6"/>
      <c r="BZ17" s="6"/>
      <c r="CA17" s="7"/>
      <c r="CB17" s="6"/>
      <c r="CC17" s="6"/>
      <c r="CD17" s="7"/>
      <c r="CE17" s="6"/>
      <c r="CF17" s="6"/>
      <c r="CG17" s="7"/>
      <c r="CH17" s="6"/>
      <c r="CI17" s="6"/>
      <c r="CJ17" s="7"/>
      <c r="CK17" s="6"/>
      <c r="CL17" s="6"/>
      <c r="CM17" s="7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</row>
    <row r="18" spans="1:140" x14ac:dyDescent="0.25">
      <c r="A18" t="s">
        <v>16</v>
      </c>
      <c r="C18" s="4">
        <v>44293</v>
      </c>
      <c r="D18" s="3"/>
      <c r="E18" s="4"/>
      <c r="F18">
        <v>90</v>
      </c>
      <c r="G18" t="s">
        <v>9</v>
      </c>
      <c r="H18" s="5">
        <v>7</v>
      </c>
      <c r="I18">
        <v>1000</v>
      </c>
      <c r="J18" s="3">
        <f t="shared" si="0"/>
        <v>142.85714285714286</v>
      </c>
      <c r="K18" s="3"/>
      <c r="L18" s="6"/>
      <c r="M18" s="6"/>
      <c r="N18" s="6"/>
      <c r="O18" s="6"/>
      <c r="P18" s="6"/>
      <c r="Q18" s="6"/>
      <c r="R18" s="6"/>
      <c r="S18" s="6"/>
      <c r="T18" s="6"/>
      <c r="U18" s="3"/>
      <c r="V18" s="6"/>
      <c r="W18" s="6"/>
      <c r="X18" s="6"/>
      <c r="Y18" s="6"/>
      <c r="Z18" s="6"/>
      <c r="AA18" s="6"/>
      <c r="AB18" s="3"/>
      <c r="AC18" s="8"/>
      <c r="AD18" s="8"/>
      <c r="AE18" s="8"/>
      <c r="AF18" s="8"/>
      <c r="AG18" s="8"/>
      <c r="AH18" s="8"/>
      <c r="AI18" s="7"/>
      <c r="AJ18" s="6"/>
      <c r="AK18" s="3"/>
      <c r="AL18" s="3"/>
      <c r="AM18" s="3"/>
      <c r="AN18" s="3"/>
      <c r="AO18" s="3"/>
      <c r="AP18" s="3"/>
      <c r="AQ18" s="6"/>
      <c r="AR18" s="6"/>
      <c r="AS18" s="5"/>
      <c r="AT18" s="3"/>
      <c r="AU18" s="3"/>
      <c r="AV18" s="5"/>
      <c r="AW18" s="5"/>
      <c r="AX18" s="5"/>
      <c r="AY18" s="5"/>
      <c r="AZ18" s="5"/>
      <c r="BA18" s="3"/>
      <c r="BB18" s="3"/>
      <c r="BC18" s="3"/>
      <c r="BD18" s="3"/>
      <c r="BE18" s="3"/>
      <c r="BF18" s="9"/>
      <c r="BG18" s="3"/>
      <c r="BH18" s="3"/>
      <c r="BI18" s="9"/>
      <c r="BJ18" s="3"/>
      <c r="BK18" s="6"/>
      <c r="BL18" s="3"/>
      <c r="BM18" s="3"/>
      <c r="BN18" s="6"/>
      <c r="BO18" s="3"/>
      <c r="BP18" s="3"/>
      <c r="BQ18" s="3"/>
      <c r="BR18" s="7"/>
      <c r="BS18" s="6"/>
      <c r="BT18" s="6"/>
      <c r="BU18" s="7"/>
      <c r="BV18" s="6"/>
      <c r="BW18" s="6"/>
      <c r="BX18" s="7"/>
      <c r="BY18" s="6"/>
      <c r="BZ18" s="6"/>
      <c r="CA18" s="7"/>
      <c r="CB18" s="6"/>
      <c r="CC18" s="6"/>
      <c r="CD18" s="7"/>
      <c r="CE18" s="6"/>
      <c r="CF18" s="6"/>
      <c r="CG18" s="7"/>
      <c r="CH18" s="6"/>
      <c r="CI18" s="6"/>
      <c r="CJ18" s="7"/>
      <c r="CK18" s="6"/>
      <c r="CL18" s="6"/>
      <c r="CM18" s="7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>
        <v>0.61999999999999988</v>
      </c>
      <c r="DD18" s="6">
        <f>((10000*0.3*1.55)*DC18)/1000</f>
        <v>2.8829999999999996</v>
      </c>
      <c r="DE18" s="6">
        <v>0.82</v>
      </c>
      <c r="DF18" s="6">
        <f>((10000*0.3*1.66)*DE18)/1000</f>
        <v>4.0835999999999997</v>
      </c>
      <c r="DG18" s="6">
        <v>3.8</v>
      </c>
      <c r="DH18" s="6">
        <f>((10000*0.3*1.55)*DG18)/1000</f>
        <v>17.670000000000002</v>
      </c>
      <c r="DI18" s="6">
        <v>5.2</v>
      </c>
      <c r="DJ18" s="6">
        <f>((10000*0.3*1.61)*DI18)/1000</f>
        <v>25.116</v>
      </c>
      <c r="DK18" s="6">
        <v>4.5999999999999996</v>
      </c>
      <c r="DL18" s="6">
        <f>((10000*0.3*1.55)*DK18)/1000</f>
        <v>21.39</v>
      </c>
      <c r="DM18" s="6">
        <v>3.2</v>
      </c>
      <c r="DN18" s="6">
        <f>((10000*0.3*1.55)*DM18)/1000</f>
        <v>14.88</v>
      </c>
      <c r="DO18" s="6">
        <v>2.0100000000000002</v>
      </c>
      <c r="DP18" s="6">
        <f>((10000*0.3*1.62)*DO18)/1000</f>
        <v>9.7686000000000011</v>
      </c>
      <c r="DQ18" s="6">
        <v>1.22</v>
      </c>
      <c r="DR18" s="6"/>
      <c r="DS18" s="6">
        <v>12.85</v>
      </c>
      <c r="DT18" s="6">
        <v>3.2</v>
      </c>
      <c r="DU18" s="6">
        <v>2.4</v>
      </c>
      <c r="DV18" s="6">
        <v>1.4</v>
      </c>
      <c r="DW18" s="6">
        <v>1.01</v>
      </c>
      <c r="DX18" s="6">
        <v>0.82</v>
      </c>
      <c r="DY18" s="6">
        <v>1.6</v>
      </c>
      <c r="DZ18" s="6">
        <v>1.8</v>
      </c>
      <c r="EA18" s="6">
        <v>0.61999999999999988</v>
      </c>
      <c r="EB18" s="6">
        <v>1.19</v>
      </c>
      <c r="EC18" s="6">
        <v>0.316</v>
      </c>
      <c r="ED18" s="6">
        <v>0.22000000000000003</v>
      </c>
      <c r="EE18" s="6">
        <v>0.13600000000000001</v>
      </c>
      <c r="EF18" s="6">
        <v>0.11400000000000002</v>
      </c>
      <c r="EG18" s="6">
        <v>7.4999999999999997E-2</v>
      </c>
      <c r="EH18" s="6">
        <v>0.11800000000000002</v>
      </c>
      <c r="EI18" s="6">
        <v>0.14600000000000002</v>
      </c>
      <c r="EJ18" s="6">
        <v>6.5000000000000002E-2</v>
      </c>
    </row>
    <row r="19" spans="1:140" x14ac:dyDescent="0.25">
      <c r="A19" t="s">
        <v>16</v>
      </c>
      <c r="C19" s="4">
        <v>44294</v>
      </c>
      <c r="D19" s="3"/>
      <c r="E19" s="4"/>
      <c r="F19">
        <v>91</v>
      </c>
      <c r="G19" t="s">
        <v>9</v>
      </c>
      <c r="H19" s="5">
        <v>7</v>
      </c>
      <c r="I19">
        <v>1000</v>
      </c>
      <c r="J19" s="3">
        <f t="shared" si="0"/>
        <v>142.85714285714286</v>
      </c>
      <c r="K19" s="3"/>
      <c r="L19" s="6"/>
      <c r="M19" s="6"/>
      <c r="N19" s="6"/>
      <c r="O19" s="6"/>
      <c r="P19" s="6"/>
      <c r="Q19" s="6"/>
      <c r="R19" s="6"/>
      <c r="S19" s="6"/>
      <c r="T19" s="6"/>
      <c r="U19" s="3"/>
      <c r="V19" s="6"/>
      <c r="W19" s="6"/>
      <c r="X19" s="6"/>
      <c r="Y19" s="6"/>
      <c r="Z19" s="6"/>
      <c r="AA19" s="6"/>
      <c r="AB19" s="3"/>
      <c r="AC19" s="8"/>
      <c r="AD19" s="8"/>
      <c r="AE19" s="8"/>
      <c r="AF19" s="8"/>
      <c r="AG19" s="11">
        <v>66.5625</v>
      </c>
      <c r="AH19" s="8"/>
      <c r="AI19" s="7"/>
      <c r="AJ19" s="6"/>
      <c r="AK19" s="3"/>
      <c r="AL19" s="3"/>
      <c r="AM19" s="3"/>
      <c r="AN19" s="3"/>
      <c r="AO19" s="3"/>
      <c r="AP19" s="3"/>
      <c r="AQ19" s="6"/>
      <c r="AR19" s="6"/>
      <c r="AS19" s="5"/>
      <c r="AT19" s="3"/>
      <c r="AU19" s="3"/>
      <c r="AV19" s="5"/>
      <c r="AW19" s="5"/>
      <c r="AX19" s="5"/>
      <c r="AY19" s="5"/>
      <c r="AZ19" s="5"/>
      <c r="BA19" s="3"/>
      <c r="BB19" s="3"/>
      <c r="BC19" s="3"/>
      <c r="BD19" s="3"/>
      <c r="BE19" s="9"/>
      <c r="BF19" s="9"/>
      <c r="BG19" s="9"/>
      <c r="BH19" s="9"/>
      <c r="BI19" s="9"/>
      <c r="BJ19" s="3"/>
      <c r="BK19" s="6"/>
      <c r="BL19" s="3"/>
      <c r="BM19" s="3"/>
      <c r="BN19" s="6">
        <f>BR19+BU19+BX19+CA19+CD19+CG19+CJ19+CM19+CP19+CS19+CV19+CY19</f>
        <v>1.8294307502107192</v>
      </c>
      <c r="BO19" s="3">
        <f>BT19+BW19+BZ19+CC19+CF19+CI19+CL19+CO19+CR19+CU19+CX19+DA19</f>
        <v>548.82922506321552</v>
      </c>
      <c r="BP19" s="3"/>
      <c r="BQ19" s="3">
        <f>BT19+BW19+BZ19+CC19+CF19+CI19</f>
        <v>395.03754237913364</v>
      </c>
      <c r="BR19" s="7">
        <v>0.11636040579157657</v>
      </c>
      <c r="BS19">
        <v>300</v>
      </c>
      <c r="BT19" s="3">
        <f>BR19*BS19</f>
        <v>34.908121737472968</v>
      </c>
      <c r="BU19" s="7">
        <v>0.20435874264406523</v>
      </c>
      <c r="BV19">
        <v>300</v>
      </c>
      <c r="BW19" s="3">
        <f>BU19*BV19</f>
        <v>61.307622793219565</v>
      </c>
      <c r="BX19" s="7">
        <v>0.22959598044060991</v>
      </c>
      <c r="BY19">
        <v>300</v>
      </c>
      <c r="BZ19" s="3">
        <f>BX19*BY19</f>
        <v>68.878794132182975</v>
      </c>
      <c r="CA19" s="7">
        <v>0.256617820772367</v>
      </c>
      <c r="CB19">
        <v>300</v>
      </c>
      <c r="CC19" s="3">
        <f>CA19*CB19</f>
        <v>76.985346231710096</v>
      </c>
      <c r="CD19" s="7">
        <v>0.25542381233226563</v>
      </c>
      <c r="CE19">
        <v>300</v>
      </c>
      <c r="CF19" s="3">
        <f>CD19*CE19</f>
        <v>76.627143699679692</v>
      </c>
      <c r="CG19" s="7">
        <v>0.25443504594956134</v>
      </c>
      <c r="CH19">
        <v>300</v>
      </c>
      <c r="CI19" s="3">
        <f>CG19*CH19</f>
        <v>76.330513784868401</v>
      </c>
      <c r="CJ19" s="7">
        <v>0.25801792633710086</v>
      </c>
      <c r="CK19">
        <v>300</v>
      </c>
      <c r="CL19" s="3">
        <f>CJ19*CK19</f>
        <v>77.405377901130251</v>
      </c>
      <c r="CM19" s="7">
        <v>0.25462101594317232</v>
      </c>
      <c r="CN19">
        <v>300</v>
      </c>
      <c r="CO19" s="3">
        <f>CM19*CN19</f>
        <v>76.386304782951697</v>
      </c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3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</row>
    <row r="20" spans="1:140" x14ac:dyDescent="0.25">
      <c r="A20" t="s">
        <v>16</v>
      </c>
      <c r="C20" s="4">
        <v>44300</v>
      </c>
      <c r="D20" s="3"/>
      <c r="E20" s="4"/>
      <c r="F20">
        <v>97</v>
      </c>
      <c r="G20" t="s">
        <v>9</v>
      </c>
      <c r="H20" s="5">
        <v>7</v>
      </c>
      <c r="I20">
        <v>1000</v>
      </c>
      <c r="J20" s="3">
        <f t="shared" si="0"/>
        <v>142.85714285714286</v>
      </c>
      <c r="K20" s="3"/>
      <c r="L20" s="6"/>
      <c r="M20" s="6"/>
      <c r="N20" s="6"/>
      <c r="O20" s="6"/>
      <c r="P20" s="6"/>
      <c r="Q20" s="6"/>
      <c r="R20" s="6"/>
      <c r="S20" s="6"/>
      <c r="T20" s="6"/>
      <c r="U20" s="3">
        <v>307.36834811939559</v>
      </c>
      <c r="V20" s="6"/>
      <c r="W20" s="6"/>
      <c r="X20" s="6"/>
      <c r="Y20" s="6"/>
      <c r="Z20" s="6"/>
      <c r="AA20" s="6"/>
      <c r="AB20" s="3">
        <v>155.04237039342917</v>
      </c>
      <c r="AC20" s="6">
        <v>2.7312683325824478</v>
      </c>
      <c r="AD20">
        <v>0.17439204521154333</v>
      </c>
      <c r="AE20" s="6"/>
      <c r="AF20" s="6"/>
      <c r="AG20" s="6"/>
      <c r="AH20" s="6"/>
      <c r="AI20" s="7">
        <f>AC20/AB20</f>
        <v>1.7616270479170908E-2</v>
      </c>
      <c r="AJ20" s="6"/>
      <c r="AK20" s="3">
        <v>211.50173600143452</v>
      </c>
      <c r="AL20" s="3"/>
      <c r="AM20" s="3"/>
      <c r="AN20" s="3"/>
      <c r="AO20" s="3">
        <v>211.50173600143452</v>
      </c>
      <c r="AP20" s="3">
        <f>U20+AB20+AO20</f>
        <v>673.91245451425925</v>
      </c>
      <c r="AQ20" s="6">
        <f>AO20/AP20</f>
        <v>0.31384155996030694</v>
      </c>
      <c r="AR20" s="6"/>
      <c r="AS20" s="5"/>
      <c r="AT20" s="3"/>
      <c r="AU20" s="3"/>
      <c r="AV20" s="5"/>
      <c r="AW20" s="5"/>
      <c r="AX20" s="6">
        <f>U20/AP20</f>
        <v>0.456095366780155</v>
      </c>
      <c r="AY20" s="6">
        <f>AB20/AP20</f>
        <v>0.23006307325953809</v>
      </c>
      <c r="AZ20" s="6">
        <f>AO20/AP20</f>
        <v>0.31384155996030694</v>
      </c>
      <c r="BA20" s="3">
        <v>202.08113614044004</v>
      </c>
      <c r="BB20" s="9">
        <v>8.9624277412916822</v>
      </c>
      <c r="BC20" s="3">
        <v>64.015365796952636</v>
      </c>
      <c r="BD20" s="3"/>
      <c r="BE20" s="3">
        <v>4.4855200590768689</v>
      </c>
      <c r="BF20" s="9"/>
      <c r="BG20" s="3">
        <v>124.61782254311886</v>
      </c>
      <c r="BH20" s="7">
        <f>AC20/BA20</f>
        <v>1.3515701587724161E-2</v>
      </c>
      <c r="BI20" s="9"/>
      <c r="BJ20" s="3"/>
      <c r="BK20" s="6"/>
      <c r="BL20" s="3"/>
      <c r="BM20" s="3"/>
      <c r="BN20" s="6"/>
      <c r="BO20" s="3"/>
      <c r="BP20" s="3"/>
      <c r="BQ20" s="3"/>
      <c r="BS20" s="6"/>
      <c r="BV20" s="6"/>
      <c r="BY20" s="6"/>
      <c r="CB20" s="6"/>
      <c r="CE20" s="6"/>
      <c r="CH20" s="6"/>
      <c r="CK20" s="6"/>
      <c r="CL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2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</row>
    <row r="21" spans="1:140" x14ac:dyDescent="0.25">
      <c r="A21" t="s">
        <v>16</v>
      </c>
      <c r="C21" s="4">
        <v>44307</v>
      </c>
      <c r="D21" s="3">
        <v>7</v>
      </c>
      <c r="E21" t="s">
        <v>145</v>
      </c>
      <c r="F21">
        <v>104</v>
      </c>
      <c r="G21" t="s">
        <v>9</v>
      </c>
      <c r="H21" s="5">
        <v>7</v>
      </c>
      <c r="I21">
        <v>1000</v>
      </c>
      <c r="J21" s="3">
        <f t="shared" si="0"/>
        <v>142.85714285714286</v>
      </c>
      <c r="K21" s="3"/>
      <c r="L21" s="6"/>
      <c r="M21" s="6"/>
      <c r="N21" s="6"/>
      <c r="O21" s="6"/>
      <c r="P21" s="6"/>
      <c r="Q21" s="6"/>
      <c r="R21" s="6"/>
      <c r="S21" s="6"/>
      <c r="T21" s="6"/>
      <c r="U21" s="3"/>
      <c r="V21" s="6"/>
      <c r="W21" s="6"/>
      <c r="X21" s="6"/>
      <c r="Y21" s="6"/>
      <c r="Z21" s="6"/>
      <c r="AA21" s="6"/>
      <c r="AB21" s="3"/>
      <c r="AC21" s="8"/>
      <c r="AD21" s="8"/>
      <c r="AE21" s="8"/>
      <c r="AF21" s="8"/>
      <c r="AG21" s="8"/>
      <c r="AH21" s="8"/>
      <c r="AI21" s="7"/>
      <c r="AJ21" s="6"/>
      <c r="AK21" s="3"/>
      <c r="AL21" s="3"/>
      <c r="AM21" s="3"/>
      <c r="AN21" s="3">
        <v>9.3466666666666676</v>
      </c>
      <c r="AO21" s="3"/>
      <c r="AP21" s="3"/>
      <c r="AQ21" s="6"/>
      <c r="AR21" s="3"/>
      <c r="AS21" s="5"/>
      <c r="AT21" s="3"/>
      <c r="AU21" s="3"/>
      <c r="AV21" s="5"/>
      <c r="AW21" s="5"/>
      <c r="AX21" s="5"/>
      <c r="AY21" s="5"/>
      <c r="AZ21" s="5"/>
      <c r="BA21" s="3"/>
      <c r="BB21" s="3"/>
      <c r="BC21" s="3"/>
      <c r="BD21" s="3">
        <v>1.8666666666666665</v>
      </c>
      <c r="BE21" s="9"/>
      <c r="BF21" s="9"/>
      <c r="BG21" s="9"/>
      <c r="BH21" s="9"/>
      <c r="BI21" s="9"/>
      <c r="BJ21" s="3"/>
      <c r="BK21" s="6"/>
      <c r="BL21" s="3"/>
      <c r="BM21" s="3"/>
      <c r="BN21" s="6"/>
      <c r="BO21" s="3"/>
      <c r="BP21" s="3"/>
      <c r="BQ21" s="3"/>
      <c r="BR21" s="7"/>
      <c r="BS21" s="6"/>
      <c r="BT21" s="6"/>
      <c r="BU21" s="7"/>
      <c r="BV21" s="6"/>
      <c r="BW21" s="6"/>
      <c r="BX21" s="7"/>
      <c r="BY21" s="6"/>
      <c r="BZ21" s="6"/>
      <c r="CA21" s="7"/>
      <c r="CB21" s="6"/>
      <c r="CC21" s="6"/>
      <c r="CD21" s="7"/>
      <c r="CE21" s="6"/>
      <c r="CF21" s="6"/>
      <c r="CG21" s="7"/>
      <c r="CH21" s="6"/>
      <c r="CI21" s="6"/>
      <c r="CJ21" s="7"/>
      <c r="CK21" s="6"/>
      <c r="CL21" s="6"/>
      <c r="CM21" s="7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</row>
    <row r="22" spans="1:140" x14ac:dyDescent="0.25">
      <c r="A22" t="s">
        <v>16</v>
      </c>
      <c r="C22" s="4">
        <v>44314</v>
      </c>
      <c r="D22" s="3"/>
      <c r="E22" s="4"/>
      <c r="F22">
        <v>111</v>
      </c>
      <c r="G22" t="s">
        <v>9</v>
      </c>
      <c r="H22" s="5">
        <v>7</v>
      </c>
      <c r="I22">
        <v>1000</v>
      </c>
      <c r="J22" s="3">
        <f t="shared" si="0"/>
        <v>142.85714285714286</v>
      </c>
      <c r="K22" s="3"/>
      <c r="L22" s="6"/>
      <c r="M22" s="6"/>
      <c r="N22" s="6"/>
      <c r="O22" s="6"/>
      <c r="P22" s="6"/>
      <c r="Q22" s="6"/>
      <c r="R22" s="6"/>
      <c r="S22" s="6"/>
      <c r="T22" s="6"/>
      <c r="U22" s="3"/>
      <c r="V22" s="6"/>
      <c r="W22" s="6"/>
      <c r="X22" s="6"/>
      <c r="Y22" s="6"/>
      <c r="Z22" s="6"/>
      <c r="AA22" s="6"/>
      <c r="AB22" s="3"/>
      <c r="AC22" s="8"/>
      <c r="AD22" s="8"/>
      <c r="AE22" s="8"/>
      <c r="AF22" s="8"/>
      <c r="AG22" s="8"/>
      <c r="AH22" s="8"/>
      <c r="AI22" s="7"/>
      <c r="AJ22" s="6"/>
      <c r="AK22" s="3"/>
      <c r="AL22" s="3"/>
      <c r="AM22" s="3"/>
      <c r="AN22" s="3">
        <v>55.790666666666674</v>
      </c>
      <c r="AO22" s="3"/>
      <c r="AP22" s="3"/>
      <c r="AQ22" s="6"/>
      <c r="AR22" s="3"/>
      <c r="AS22" s="5"/>
      <c r="AT22" s="3"/>
      <c r="AU22" s="3"/>
      <c r="AV22" s="5"/>
      <c r="AW22" s="5"/>
      <c r="AX22" s="5"/>
      <c r="AY22" s="5"/>
      <c r="AZ22" s="5"/>
      <c r="BA22" s="3"/>
      <c r="BB22" s="3"/>
      <c r="BC22" s="3"/>
      <c r="BD22" s="3">
        <v>12.266666666666667</v>
      </c>
      <c r="BE22" s="9"/>
      <c r="BF22" s="9"/>
      <c r="BG22" s="9"/>
      <c r="BH22" s="9"/>
      <c r="BI22" s="9"/>
      <c r="BJ22" s="3"/>
      <c r="BK22" s="6"/>
      <c r="BL22" s="3"/>
      <c r="BM22" s="3"/>
      <c r="BN22" s="6"/>
      <c r="BO22" s="3"/>
      <c r="BP22" s="3"/>
      <c r="BQ22" s="3"/>
      <c r="BR22" s="7"/>
      <c r="BS22" s="6"/>
      <c r="BT22" s="6"/>
      <c r="BU22" s="7"/>
      <c r="BV22" s="6"/>
      <c r="BW22" s="6"/>
      <c r="BX22" s="7"/>
      <c r="BY22" s="6"/>
      <c r="BZ22" s="6"/>
      <c r="CA22" s="7"/>
      <c r="CB22" s="6"/>
      <c r="CC22" s="6"/>
      <c r="CD22" s="7"/>
      <c r="CE22" s="6"/>
      <c r="CF22" s="6"/>
      <c r="CG22" s="7"/>
      <c r="CH22" s="6"/>
      <c r="CI22" s="6"/>
      <c r="CJ22" s="7"/>
      <c r="CK22" s="6"/>
      <c r="CL22" s="6"/>
      <c r="CM22" s="7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</row>
    <row r="23" spans="1:140" x14ac:dyDescent="0.25">
      <c r="A23" t="s">
        <v>16</v>
      </c>
      <c r="C23" s="4">
        <v>44321</v>
      </c>
      <c r="D23" s="3"/>
      <c r="E23" s="4"/>
      <c r="F23">
        <v>118</v>
      </c>
      <c r="G23" t="s">
        <v>9</v>
      </c>
      <c r="H23" s="5">
        <v>7</v>
      </c>
      <c r="I23">
        <v>1000</v>
      </c>
      <c r="J23" s="3">
        <f t="shared" si="0"/>
        <v>142.85714285714286</v>
      </c>
      <c r="K23" s="3">
        <v>1800</v>
      </c>
      <c r="L23" s="6"/>
      <c r="M23" s="6"/>
      <c r="N23" s="6"/>
      <c r="O23" s="6"/>
      <c r="P23" s="6"/>
      <c r="Q23" s="6"/>
      <c r="R23" s="6"/>
      <c r="S23" s="6"/>
      <c r="T23" s="6"/>
      <c r="U23" s="3"/>
      <c r="V23" s="6"/>
      <c r="W23" s="6"/>
      <c r="X23" s="6"/>
      <c r="Y23" s="6"/>
      <c r="Z23" s="6"/>
      <c r="AA23" s="6"/>
      <c r="AB23" s="3"/>
      <c r="AC23" s="8"/>
      <c r="AD23" s="8"/>
      <c r="AE23" s="8"/>
      <c r="AF23" s="8"/>
      <c r="AG23" s="8"/>
      <c r="AH23" s="8"/>
      <c r="AI23" s="7"/>
      <c r="AJ23" s="6"/>
      <c r="AK23" s="3"/>
      <c r="AL23" s="3"/>
      <c r="AM23" s="3"/>
      <c r="AN23" s="3">
        <v>100.63333333333335</v>
      </c>
      <c r="AO23" s="3"/>
      <c r="AP23" s="3"/>
      <c r="AQ23" s="6"/>
      <c r="AR23" s="3"/>
      <c r="AS23" s="5"/>
      <c r="AT23" s="3"/>
      <c r="AU23" s="3"/>
      <c r="AV23" s="5"/>
      <c r="AW23" s="5"/>
      <c r="AX23" s="5"/>
      <c r="AY23" s="5"/>
      <c r="AZ23" s="5"/>
      <c r="BA23" s="3"/>
      <c r="BB23" s="3"/>
      <c r="BC23" s="3"/>
      <c r="BD23" s="3">
        <v>20.8</v>
      </c>
      <c r="BE23" s="9"/>
      <c r="BF23" s="9"/>
      <c r="BG23" s="9"/>
      <c r="BH23" s="9"/>
      <c r="BI23" s="9"/>
      <c r="BJ23" s="3"/>
      <c r="BK23" s="6"/>
      <c r="BL23" s="3"/>
      <c r="BM23" s="3"/>
      <c r="BN23" s="6">
        <f>BR23+BU23+BX23+CA23+CD23+CG23+CJ23+CM23+CP23+CS23+CV23+CY23</f>
        <v>1.3638968159690987</v>
      </c>
      <c r="BO23" s="3">
        <f>BT23+BW23+BZ23+CC23+CF23+CI23+CL23+CO23+CR23+CU23+CX23+DA23</f>
        <v>409.16904479072963</v>
      </c>
      <c r="BP23" s="3"/>
      <c r="BQ23" s="3">
        <f>BT23+BW23+BZ23+CC23+CF23+CI23</f>
        <v>282.62003486311983</v>
      </c>
      <c r="BR23" s="7">
        <v>5.3792546387022529E-2</v>
      </c>
      <c r="BS23">
        <v>300</v>
      </c>
      <c r="BT23" s="3">
        <f>BR23*BS23</f>
        <v>16.13776391610676</v>
      </c>
      <c r="BU23" s="7">
        <v>0.15213786879544844</v>
      </c>
      <c r="BV23">
        <v>300</v>
      </c>
      <c r="BW23" s="3">
        <f>BU23*BV23</f>
        <v>45.641360638634531</v>
      </c>
      <c r="BX23" s="7">
        <v>0.17310031534070569</v>
      </c>
      <c r="BY23">
        <v>300</v>
      </c>
      <c r="BZ23" s="3">
        <f>BX23*BY23</f>
        <v>51.93009460221171</v>
      </c>
      <c r="CA23" s="7">
        <v>0.19459690162513588</v>
      </c>
      <c r="CB23">
        <v>300</v>
      </c>
      <c r="CC23" s="3">
        <f>CA23*CB23</f>
        <v>58.379070487540766</v>
      </c>
      <c r="CD23" s="7">
        <v>0.17941578276758066</v>
      </c>
      <c r="CE23">
        <v>300</v>
      </c>
      <c r="CF23" s="3">
        <f>CD23*CE23</f>
        <v>53.824734830274195</v>
      </c>
      <c r="CG23" s="7">
        <v>0.18902336796117292</v>
      </c>
      <c r="CH23">
        <v>300</v>
      </c>
      <c r="CI23" s="3">
        <f>CG23*CH23</f>
        <v>56.707010388351875</v>
      </c>
      <c r="CJ23" s="7">
        <v>0.21016921599045885</v>
      </c>
      <c r="CK23">
        <v>300</v>
      </c>
      <c r="CL23" s="3">
        <f>CJ23*CK23</f>
        <v>63.050764797137653</v>
      </c>
      <c r="CM23" s="7">
        <v>0.21166081710157383</v>
      </c>
      <c r="CN23">
        <v>300</v>
      </c>
      <c r="CO23" s="3">
        <f>CM23*CN23</f>
        <v>63.498245130472149</v>
      </c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3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</row>
    <row r="24" spans="1:140" x14ac:dyDescent="0.25">
      <c r="A24" t="s">
        <v>16</v>
      </c>
      <c r="C24" s="4">
        <v>44328</v>
      </c>
      <c r="D24" s="3"/>
      <c r="E24" s="4"/>
      <c r="F24">
        <v>125</v>
      </c>
      <c r="G24" t="s">
        <v>9</v>
      </c>
      <c r="H24" s="5">
        <v>7</v>
      </c>
      <c r="I24">
        <v>1000</v>
      </c>
      <c r="J24" s="3">
        <f t="shared" si="0"/>
        <v>142.85714285714286</v>
      </c>
      <c r="K24" s="3"/>
      <c r="L24" s="6"/>
      <c r="M24" s="6"/>
      <c r="N24" s="6"/>
      <c r="O24" s="6"/>
      <c r="P24" s="6"/>
      <c r="Q24" s="6"/>
      <c r="R24" s="6"/>
      <c r="S24" s="6"/>
      <c r="T24" s="6"/>
      <c r="U24" s="3"/>
      <c r="V24" s="6"/>
      <c r="W24" s="6"/>
      <c r="X24" s="6"/>
      <c r="Y24" s="6"/>
      <c r="Z24" s="6"/>
      <c r="AA24" s="6"/>
      <c r="AB24" s="3"/>
      <c r="AC24" s="8"/>
      <c r="AD24" s="8"/>
      <c r="AE24" s="8"/>
      <c r="AF24" s="8"/>
      <c r="AG24" s="8"/>
      <c r="AH24" s="8"/>
      <c r="AI24" s="7"/>
      <c r="AJ24" s="6"/>
      <c r="AK24" s="3"/>
      <c r="AL24" s="3"/>
      <c r="AM24" s="3"/>
      <c r="AN24" s="3">
        <v>135.90666666666669</v>
      </c>
      <c r="AO24" s="3"/>
      <c r="AP24" s="3"/>
      <c r="AQ24" s="6"/>
      <c r="AR24" s="3"/>
      <c r="AS24" s="5"/>
      <c r="AT24" s="3"/>
      <c r="AU24" s="3"/>
      <c r="AV24" s="5"/>
      <c r="AW24" s="5"/>
      <c r="AX24" s="5"/>
      <c r="AY24" s="5"/>
      <c r="AZ24" s="5"/>
      <c r="BA24" s="3"/>
      <c r="BB24" s="3"/>
      <c r="BC24" s="3"/>
      <c r="BD24" s="3">
        <v>25.333333333333336</v>
      </c>
      <c r="BE24" s="9"/>
      <c r="BF24" s="9"/>
      <c r="BG24" s="9"/>
      <c r="BH24" s="9"/>
      <c r="BI24" s="9"/>
      <c r="BJ24" s="3"/>
      <c r="BK24" s="6"/>
      <c r="BL24" s="3"/>
      <c r="BM24" s="3"/>
      <c r="BN24" s="6"/>
      <c r="BO24" s="3"/>
      <c r="BP24" s="3"/>
      <c r="BQ24" s="3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</row>
    <row r="25" spans="1:140" x14ac:dyDescent="0.25">
      <c r="A25" t="s">
        <v>16</v>
      </c>
      <c r="C25" s="4">
        <v>44335</v>
      </c>
      <c r="D25" s="3">
        <v>8</v>
      </c>
      <c r="E25" s="4" t="s">
        <v>144</v>
      </c>
      <c r="F25">
        <v>132</v>
      </c>
      <c r="G25" t="s">
        <v>9</v>
      </c>
      <c r="H25" s="5">
        <v>7</v>
      </c>
      <c r="I25">
        <v>1000</v>
      </c>
      <c r="J25" s="3">
        <f t="shared" si="0"/>
        <v>142.85714285714286</v>
      </c>
      <c r="K25" s="3"/>
      <c r="L25" s="6"/>
      <c r="M25" s="6"/>
      <c r="N25" s="6"/>
      <c r="O25" s="6"/>
      <c r="P25" s="6"/>
      <c r="Q25" s="6"/>
      <c r="R25" s="6"/>
      <c r="S25" s="6"/>
      <c r="T25" s="6"/>
      <c r="U25" s="3"/>
      <c r="V25" s="6"/>
      <c r="W25" s="6"/>
      <c r="X25" s="6"/>
      <c r="Y25" s="6"/>
      <c r="Z25" s="6"/>
      <c r="AA25" s="6"/>
      <c r="AB25" s="3"/>
      <c r="AC25" s="8"/>
      <c r="AD25" s="8"/>
      <c r="AE25" s="8"/>
      <c r="AF25" s="8"/>
      <c r="AG25" s="8"/>
      <c r="AH25" s="8"/>
      <c r="AI25" s="7"/>
      <c r="AJ25" s="6"/>
      <c r="AK25" s="3"/>
      <c r="AL25" s="3"/>
      <c r="AM25" s="3"/>
      <c r="AN25" s="3">
        <v>162.608</v>
      </c>
      <c r="AO25" s="3"/>
      <c r="AP25" s="3"/>
      <c r="AQ25" s="6"/>
      <c r="AR25" s="3"/>
      <c r="AS25" s="5"/>
      <c r="AT25" s="3"/>
      <c r="AU25" s="3"/>
      <c r="AV25" s="5"/>
      <c r="AW25" s="5">
        <v>2.9369726872246695</v>
      </c>
      <c r="AX25" s="5"/>
      <c r="AY25" s="5"/>
      <c r="AZ25" s="5"/>
      <c r="BA25" s="3"/>
      <c r="BB25" s="3"/>
      <c r="BC25" s="3"/>
      <c r="BD25" s="3">
        <v>32.133333333333333</v>
      </c>
      <c r="BE25" s="9"/>
      <c r="BF25" s="9"/>
      <c r="BG25" s="9"/>
      <c r="BH25" s="9"/>
      <c r="BI25" s="9"/>
      <c r="BJ25" s="3"/>
      <c r="BK25" s="6"/>
      <c r="BL25" s="3"/>
      <c r="BM25" s="3"/>
      <c r="BN25" s="6"/>
      <c r="BO25" s="3"/>
      <c r="BP25" s="3"/>
      <c r="BQ25" s="3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</row>
    <row r="26" spans="1:140" x14ac:dyDescent="0.25">
      <c r="A26" t="s">
        <v>16</v>
      </c>
      <c r="C26" s="4">
        <v>44342</v>
      </c>
      <c r="D26" s="3"/>
      <c r="E26" s="4"/>
      <c r="F26">
        <v>139</v>
      </c>
      <c r="G26" t="s">
        <v>9</v>
      </c>
      <c r="H26" s="5">
        <v>7</v>
      </c>
      <c r="I26">
        <v>1000</v>
      </c>
      <c r="J26" s="3">
        <f t="shared" si="0"/>
        <v>142.85714285714286</v>
      </c>
      <c r="K26" s="3"/>
      <c r="L26" s="6"/>
      <c r="M26" s="6"/>
      <c r="N26" s="6"/>
      <c r="O26" s="6"/>
      <c r="P26" s="6"/>
      <c r="Q26" s="6"/>
      <c r="R26" s="6"/>
      <c r="S26" s="6"/>
      <c r="T26" s="6"/>
      <c r="U26" s="3"/>
      <c r="V26" s="6"/>
      <c r="W26" s="6"/>
      <c r="X26" s="6"/>
      <c r="Y26" s="6"/>
      <c r="Z26" s="6"/>
      <c r="AA26" s="6"/>
      <c r="AB26" s="3"/>
      <c r="AC26" s="8"/>
      <c r="AD26" s="8"/>
      <c r="AE26" s="8"/>
      <c r="AF26" s="8"/>
      <c r="AG26" s="8"/>
      <c r="AH26" s="8"/>
      <c r="AI26" s="7"/>
      <c r="AJ26" s="6"/>
      <c r="AK26" s="3"/>
      <c r="AL26" s="3"/>
      <c r="AM26" s="3"/>
      <c r="AN26" s="3">
        <v>215.96199999999999</v>
      </c>
      <c r="AO26" s="3"/>
      <c r="AP26" s="3"/>
      <c r="AQ26" s="6"/>
      <c r="AR26" s="3"/>
      <c r="AS26" s="5"/>
      <c r="AT26" s="3"/>
      <c r="AU26" s="3"/>
      <c r="AV26" s="5"/>
      <c r="AW26" s="5"/>
      <c r="AX26" s="5"/>
      <c r="AY26" s="5"/>
      <c r="AZ26" s="5"/>
      <c r="BA26" s="3"/>
      <c r="BB26" s="3"/>
      <c r="BC26" s="3"/>
      <c r="BD26" s="3">
        <v>47.133333333333333</v>
      </c>
      <c r="BE26" s="9"/>
      <c r="BF26" s="9"/>
      <c r="BG26" s="9"/>
      <c r="BH26" s="9"/>
      <c r="BI26" s="9"/>
      <c r="BJ26" s="3"/>
      <c r="BK26" s="6"/>
      <c r="BL26" s="3"/>
      <c r="BM26" s="3"/>
      <c r="BN26" s="6"/>
      <c r="BO26" s="3"/>
      <c r="BP26" s="3"/>
      <c r="BQ26" s="3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</row>
    <row r="27" spans="1:140" x14ac:dyDescent="0.25">
      <c r="A27" t="s">
        <v>16</v>
      </c>
      <c r="C27" s="4">
        <v>44348</v>
      </c>
      <c r="D27" s="3"/>
      <c r="E27" s="4"/>
      <c r="F27">
        <v>145</v>
      </c>
      <c r="G27" t="s">
        <v>9</v>
      </c>
      <c r="H27" s="5">
        <v>7</v>
      </c>
      <c r="I27">
        <v>1000</v>
      </c>
      <c r="J27" s="3">
        <f t="shared" si="0"/>
        <v>142.85714285714286</v>
      </c>
      <c r="K27" s="3"/>
      <c r="L27" s="6"/>
      <c r="M27" s="6"/>
      <c r="N27" s="6"/>
      <c r="O27" s="6"/>
      <c r="P27" s="6"/>
      <c r="Q27" s="6"/>
      <c r="R27" s="6"/>
      <c r="S27" s="6"/>
      <c r="T27" s="6"/>
      <c r="U27" s="3"/>
      <c r="V27" s="6"/>
      <c r="W27" s="6"/>
      <c r="X27" s="6"/>
      <c r="Y27" s="6"/>
      <c r="Z27" s="6"/>
      <c r="AA27" s="6"/>
      <c r="AB27" s="3"/>
      <c r="AC27" s="8"/>
      <c r="AD27" s="8"/>
      <c r="AE27" s="8"/>
      <c r="AF27" s="8"/>
      <c r="AG27" s="8"/>
      <c r="AH27" s="8"/>
      <c r="AI27" s="7"/>
      <c r="AJ27" s="6"/>
      <c r="AK27" s="3"/>
      <c r="AL27" s="3"/>
      <c r="AM27" s="3"/>
      <c r="AN27" s="3">
        <v>234.73866666666669</v>
      </c>
      <c r="AO27" s="3"/>
      <c r="AP27" s="3"/>
      <c r="AQ27" s="6"/>
      <c r="AR27" s="3">
        <f t="shared" ref="AR27" si="1">AT27*(1/(AS27/100))</f>
        <v>234.73866666666669</v>
      </c>
      <c r="AS27" s="5">
        <v>41</v>
      </c>
      <c r="AT27" s="3">
        <v>96.242853333333343</v>
      </c>
      <c r="AU27" s="3">
        <f t="shared" ref="AU27" si="2">AR27-AT27</f>
        <v>138.49581333333333</v>
      </c>
      <c r="AV27" s="5">
        <v>4.2397732745961827</v>
      </c>
      <c r="AW27" s="5"/>
      <c r="AX27" s="5"/>
      <c r="AY27" s="5"/>
      <c r="AZ27" s="5"/>
      <c r="BA27" s="3"/>
      <c r="BB27" s="3"/>
      <c r="BC27" s="3"/>
      <c r="BD27" s="3">
        <v>54.4</v>
      </c>
      <c r="BE27" s="9"/>
      <c r="BF27" s="9"/>
      <c r="BG27" s="9"/>
      <c r="BH27" s="9"/>
      <c r="BI27" s="9"/>
      <c r="BJ27" s="3"/>
      <c r="BK27" s="6"/>
      <c r="BL27" s="3"/>
      <c r="BM27" s="3"/>
      <c r="BN27" s="6"/>
      <c r="BO27" s="3"/>
      <c r="BP27" s="3"/>
      <c r="BQ27" s="3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</row>
    <row r="28" spans="1:140" x14ac:dyDescent="0.25">
      <c r="A28" t="s">
        <v>16</v>
      </c>
      <c r="C28" s="4">
        <v>44349</v>
      </c>
      <c r="D28" s="3">
        <v>9</v>
      </c>
      <c r="E28" s="4" t="s">
        <v>143</v>
      </c>
      <c r="F28">
        <v>146</v>
      </c>
      <c r="G28" t="s">
        <v>9</v>
      </c>
      <c r="H28" s="5">
        <v>7</v>
      </c>
      <c r="I28">
        <v>1000</v>
      </c>
      <c r="J28" s="3">
        <f t="shared" si="0"/>
        <v>142.85714285714286</v>
      </c>
      <c r="K28" s="3"/>
      <c r="L28" s="6"/>
      <c r="M28" s="6"/>
      <c r="N28" s="6"/>
      <c r="O28" s="6"/>
      <c r="P28" s="6"/>
      <c r="Q28" s="6"/>
      <c r="R28" s="6"/>
      <c r="S28" s="6"/>
      <c r="T28" s="6"/>
      <c r="U28" s="3"/>
      <c r="V28" s="6"/>
      <c r="W28" s="6"/>
      <c r="X28" s="6"/>
      <c r="Y28" s="6"/>
      <c r="Z28" s="6"/>
      <c r="AA28" s="6"/>
      <c r="AB28" s="3"/>
      <c r="AC28" s="8"/>
      <c r="AD28" s="8"/>
      <c r="AE28" s="8"/>
      <c r="AF28" s="8"/>
      <c r="AG28" s="8"/>
      <c r="AH28" s="8"/>
      <c r="AI28" s="7"/>
      <c r="AJ28" s="6"/>
      <c r="AK28" s="3"/>
      <c r="AL28" s="3"/>
      <c r="AM28" s="3"/>
      <c r="AN28" s="3"/>
      <c r="AO28" s="3"/>
      <c r="AP28" s="3"/>
      <c r="AQ28" s="6"/>
      <c r="AR28" s="6"/>
      <c r="AS28" s="5"/>
      <c r="AT28" s="3"/>
      <c r="AU28" s="3"/>
      <c r="AV28" s="5"/>
      <c r="AW28" s="5"/>
      <c r="AX28" s="5"/>
      <c r="AY28" s="5"/>
      <c r="AZ28" s="5"/>
      <c r="BA28" s="3"/>
      <c r="BB28" s="3"/>
      <c r="BC28" s="3"/>
      <c r="BD28" s="3"/>
      <c r="BE28" s="9"/>
      <c r="BF28" s="9"/>
      <c r="BG28" s="9"/>
      <c r="BH28" s="9"/>
      <c r="BI28" s="9"/>
      <c r="BJ28" s="3"/>
      <c r="BK28" s="6"/>
      <c r="BL28" s="3"/>
      <c r="BM28" s="3"/>
      <c r="BN28" s="6"/>
      <c r="BO28" s="3"/>
      <c r="BP28" s="3"/>
      <c r="BQ28" s="3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</row>
    <row r="29" spans="1:140" x14ac:dyDescent="0.25">
      <c r="A29" t="s">
        <v>17</v>
      </c>
      <c r="C29" s="4">
        <v>44203</v>
      </c>
      <c r="D29" s="3">
        <v>1</v>
      </c>
      <c r="E29" s="4" t="s">
        <v>149</v>
      </c>
      <c r="F29">
        <v>0</v>
      </c>
      <c r="G29" t="s">
        <v>9</v>
      </c>
      <c r="H29" s="5">
        <v>4.7</v>
      </c>
      <c r="I29">
        <v>1500</v>
      </c>
      <c r="J29" s="3">
        <f t="shared" si="0"/>
        <v>141.84397163120565</v>
      </c>
      <c r="K29" s="3"/>
      <c r="L29" s="6"/>
      <c r="M29" s="6"/>
      <c r="N29" s="6"/>
      <c r="O29" s="6"/>
      <c r="P29" s="6"/>
      <c r="Q29" s="6"/>
      <c r="R29" s="6"/>
      <c r="S29" s="6"/>
      <c r="T29" s="6"/>
      <c r="U29" s="3"/>
      <c r="V29" s="6"/>
      <c r="W29" s="6"/>
      <c r="X29" s="6"/>
      <c r="Y29" s="6"/>
      <c r="Z29" s="6"/>
      <c r="AA29" s="6"/>
      <c r="AB29" s="3"/>
      <c r="AC29" s="8"/>
      <c r="AD29" s="8"/>
      <c r="AE29" s="8"/>
      <c r="AF29" s="8"/>
      <c r="AG29" s="8"/>
      <c r="AH29" s="8"/>
      <c r="AI29" s="7"/>
      <c r="AJ29" s="6"/>
      <c r="AK29" s="3"/>
      <c r="AL29" s="3"/>
      <c r="AM29" s="3"/>
      <c r="AN29" s="3"/>
      <c r="AO29" s="3"/>
      <c r="AP29" s="3"/>
      <c r="AQ29" s="6"/>
      <c r="AR29" s="6"/>
      <c r="AS29" s="5"/>
      <c r="AT29" s="3"/>
      <c r="AU29" s="3"/>
      <c r="AV29" s="5"/>
      <c r="AW29" s="5"/>
      <c r="AX29" s="5"/>
      <c r="AY29" s="5"/>
      <c r="AZ29" s="5"/>
      <c r="BA29" s="3"/>
      <c r="BB29" s="3"/>
      <c r="BC29" s="3"/>
      <c r="BD29" s="3"/>
      <c r="BE29" s="9"/>
      <c r="BF29" s="9"/>
      <c r="BG29" s="9"/>
      <c r="BH29" s="9"/>
      <c r="BI29" s="9"/>
      <c r="BJ29" s="3"/>
      <c r="BK29" s="6"/>
      <c r="BL29" s="3"/>
      <c r="BM29" s="3"/>
      <c r="BN29" s="6"/>
      <c r="BO29" s="3"/>
      <c r="BP29" s="3"/>
      <c r="BQ29" s="3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</row>
    <row r="30" spans="1:140" x14ac:dyDescent="0.25">
      <c r="A30" t="s">
        <v>17</v>
      </c>
      <c r="C30" s="4">
        <v>44217</v>
      </c>
      <c r="D30" s="3"/>
      <c r="E30" s="4"/>
      <c r="F30">
        <v>14</v>
      </c>
      <c r="G30" t="s">
        <v>9</v>
      </c>
      <c r="H30" s="5">
        <v>4.7</v>
      </c>
      <c r="I30">
        <v>1500</v>
      </c>
      <c r="J30" s="3">
        <f t="shared" si="0"/>
        <v>141.84397163120565</v>
      </c>
      <c r="K30" s="3"/>
      <c r="L30" s="6"/>
      <c r="M30" s="6"/>
      <c r="N30" s="6"/>
      <c r="O30" s="6"/>
      <c r="P30" s="6"/>
      <c r="Q30" s="6"/>
      <c r="R30" s="6"/>
      <c r="S30" s="6"/>
      <c r="T30" s="6"/>
      <c r="U30" s="3"/>
      <c r="V30" s="6"/>
      <c r="W30" s="6"/>
      <c r="X30" s="6"/>
      <c r="Y30" s="6"/>
      <c r="Z30" s="6"/>
      <c r="AA30" s="6"/>
      <c r="AB30" s="3"/>
      <c r="AC30" s="6"/>
      <c r="AD30" s="6"/>
      <c r="AE30" s="6"/>
      <c r="AF30" s="6"/>
      <c r="AG30" s="6"/>
      <c r="AH30" s="6"/>
      <c r="AI30" s="7"/>
      <c r="AJ30" s="6"/>
      <c r="AK30" s="3"/>
      <c r="AL30" s="3"/>
      <c r="AM30" s="3"/>
      <c r="AN30" s="3"/>
      <c r="AO30" s="3"/>
      <c r="AP30" s="3"/>
      <c r="AQ30" s="6"/>
      <c r="AR30" s="6"/>
      <c r="AS30" s="5"/>
      <c r="AT30" s="3"/>
      <c r="AU30" s="3"/>
      <c r="AV30" s="5"/>
      <c r="AW30" s="5"/>
      <c r="AX30" s="5"/>
      <c r="AY30" s="5"/>
      <c r="AZ30" s="5"/>
      <c r="BA30" s="3"/>
      <c r="BB30" s="3"/>
      <c r="BC30" s="3"/>
      <c r="BD30" s="3"/>
      <c r="BE30" s="3"/>
      <c r="BF30" s="3"/>
      <c r="BG30" s="3"/>
      <c r="BH30" s="3"/>
      <c r="BM30" s="3"/>
      <c r="BN30" s="6">
        <f>BR30+BU30+BX30+CA30+CD30+CG30+CJ30+CM30+CP30+CS30+CV30+CY30</f>
        <v>1.8623397967492517</v>
      </c>
      <c r="BO30" s="3">
        <f>BT30+BW30+BZ30+CC30+CF30+CI30+CL30+CO30+CR30+CU30+CX30+DA30</f>
        <v>558.70193902477558</v>
      </c>
      <c r="BP30" s="3"/>
      <c r="BQ30" s="3">
        <f>BT30+BW30+BZ30+CC30+CF30+CI30</f>
        <v>418.43199805665273</v>
      </c>
      <c r="BR30">
        <v>0.19518518518518518</v>
      </c>
      <c r="BS30">
        <v>300</v>
      </c>
      <c r="BT30">
        <v>58.555555555555557</v>
      </c>
      <c r="BU30">
        <v>0.24004664723032068</v>
      </c>
      <c r="BV30">
        <v>300</v>
      </c>
      <c r="BW30">
        <v>72.013994169096208</v>
      </c>
      <c r="BX30">
        <v>0.24093769666456891</v>
      </c>
      <c r="BY30">
        <v>300</v>
      </c>
      <c r="BZ30">
        <v>72.281308999370665</v>
      </c>
      <c r="CA30">
        <v>0.25250670241286866</v>
      </c>
      <c r="CB30">
        <v>300</v>
      </c>
      <c r="CC30">
        <v>75.752010723860593</v>
      </c>
      <c r="CD30">
        <v>0.24132911392405063</v>
      </c>
      <c r="CE30">
        <v>300</v>
      </c>
      <c r="CF30">
        <v>72.398734177215189</v>
      </c>
      <c r="CG30">
        <v>0.22476798143851509</v>
      </c>
      <c r="CH30">
        <v>300</v>
      </c>
      <c r="CI30">
        <v>67.430394431554532</v>
      </c>
      <c r="CJ30">
        <v>0.23716646989374263</v>
      </c>
      <c r="CK30">
        <v>300</v>
      </c>
      <c r="CL30">
        <v>71.149940968122792</v>
      </c>
      <c r="CM30">
        <v>0.23040000000000002</v>
      </c>
      <c r="CN30">
        <v>300</v>
      </c>
      <c r="CO30">
        <v>69.12</v>
      </c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3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</row>
    <row r="31" spans="1:140" x14ac:dyDescent="0.25">
      <c r="A31" t="s">
        <v>17</v>
      </c>
      <c r="C31" s="4">
        <v>44231</v>
      </c>
      <c r="D31" s="3"/>
      <c r="E31" s="4"/>
      <c r="F31">
        <v>28</v>
      </c>
      <c r="G31" t="s">
        <v>9</v>
      </c>
      <c r="H31" s="5">
        <v>4.7</v>
      </c>
      <c r="I31">
        <v>1500</v>
      </c>
      <c r="J31" s="3">
        <f t="shared" si="0"/>
        <v>141.84397163120565</v>
      </c>
      <c r="K31" s="3"/>
      <c r="L31" s="3">
        <v>279</v>
      </c>
      <c r="M31" s="5">
        <v>6.9666666666666668</v>
      </c>
      <c r="N31" s="5"/>
      <c r="O31" s="5"/>
      <c r="P31" s="6"/>
      <c r="Q31" s="6"/>
      <c r="R31" s="6"/>
      <c r="S31" s="6"/>
      <c r="T31" s="6"/>
      <c r="U31" s="3"/>
      <c r="V31" s="6"/>
      <c r="W31" s="6"/>
      <c r="X31" s="6"/>
      <c r="Y31" s="6"/>
      <c r="Z31" s="6"/>
      <c r="AA31" s="6"/>
      <c r="AB31" s="3"/>
      <c r="AC31" s="6"/>
      <c r="AD31" s="6"/>
      <c r="AE31" s="6"/>
      <c r="AF31" s="6"/>
      <c r="AG31" s="6"/>
      <c r="AH31" s="6"/>
      <c r="AI31" s="7"/>
      <c r="AJ31" s="6"/>
      <c r="AK31" s="3"/>
      <c r="AL31" s="3"/>
      <c r="AM31" s="3"/>
      <c r="AN31" s="3"/>
      <c r="AO31" s="3"/>
      <c r="AP31" s="3"/>
      <c r="AQ31" s="6"/>
      <c r="AR31" s="6"/>
      <c r="AS31" s="5"/>
      <c r="AT31" s="3"/>
      <c r="AU31" s="3"/>
      <c r="AV31" s="5"/>
      <c r="AW31" s="5"/>
      <c r="AX31" s="5"/>
      <c r="AY31" s="5"/>
      <c r="AZ31" s="5"/>
      <c r="BA31" s="3"/>
      <c r="BB31" s="3"/>
      <c r="BC31" s="3"/>
      <c r="BD31" s="3"/>
      <c r="BE31" s="3"/>
      <c r="BF31" s="3"/>
      <c r="BG31" s="3"/>
      <c r="BH31" s="3"/>
      <c r="BM31" s="3"/>
      <c r="BN31" s="6"/>
      <c r="BO31" s="3"/>
      <c r="BP31" s="3"/>
      <c r="BQ31" s="3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</row>
    <row r="32" spans="1:140" x14ac:dyDescent="0.25">
      <c r="A32" t="s">
        <v>17</v>
      </c>
      <c r="C32" s="4">
        <v>44236</v>
      </c>
      <c r="D32" s="3"/>
      <c r="E32" s="4"/>
      <c r="F32">
        <v>33</v>
      </c>
      <c r="G32" t="s">
        <v>9</v>
      </c>
      <c r="H32" s="5">
        <v>4.7</v>
      </c>
      <c r="I32">
        <v>1500</v>
      </c>
      <c r="J32" s="3">
        <f t="shared" si="0"/>
        <v>141.84397163120565</v>
      </c>
      <c r="K32" s="3"/>
      <c r="L32" s="3">
        <v>439.16666666666663</v>
      </c>
      <c r="M32" s="5">
        <v>10.916666666666666</v>
      </c>
      <c r="N32" s="5"/>
      <c r="O32" s="5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  <c r="AB32" s="3"/>
      <c r="AC32" s="6"/>
      <c r="AD32" s="6"/>
      <c r="AE32" s="6"/>
      <c r="AF32" s="6"/>
      <c r="AG32" s="6"/>
      <c r="AH32" s="6"/>
      <c r="AI32" s="7"/>
      <c r="AJ32" s="6"/>
      <c r="AK32" s="3"/>
      <c r="AL32" s="3"/>
      <c r="AM32" s="3"/>
      <c r="AN32" s="3"/>
      <c r="AO32" s="3"/>
      <c r="AP32" s="3"/>
      <c r="AQ32" s="6"/>
      <c r="AR32" s="6"/>
      <c r="AS32" s="5"/>
      <c r="AT32" s="3"/>
      <c r="AU32" s="3"/>
      <c r="AV32" s="5"/>
      <c r="AW32" s="5"/>
      <c r="AX32" s="5"/>
      <c r="AY32" s="5"/>
      <c r="AZ32" s="5"/>
      <c r="BA32" s="3"/>
      <c r="BB32" s="3"/>
      <c r="BC32" s="3"/>
      <c r="BD32" s="3"/>
      <c r="BE32" s="3"/>
      <c r="BF32" s="3"/>
      <c r="BG32" s="3"/>
      <c r="BH32" s="3"/>
      <c r="BM32" s="3"/>
      <c r="BN32" s="6"/>
      <c r="BO32" s="3"/>
      <c r="BP32" s="3"/>
      <c r="BQ32" s="3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</row>
    <row r="33" spans="1:140" x14ac:dyDescent="0.25">
      <c r="A33" t="s">
        <v>17</v>
      </c>
      <c r="C33" s="4">
        <v>44237</v>
      </c>
      <c r="D33" s="3">
        <v>4</v>
      </c>
      <c r="E33" t="s">
        <v>148</v>
      </c>
      <c r="F33">
        <v>34</v>
      </c>
      <c r="G33" t="s">
        <v>9</v>
      </c>
      <c r="H33" s="5">
        <v>4.7</v>
      </c>
      <c r="I33">
        <v>1500</v>
      </c>
      <c r="J33" s="3">
        <f t="shared" si="0"/>
        <v>141.84397163120565</v>
      </c>
      <c r="K33" s="3"/>
      <c r="L33" s="6"/>
      <c r="M33" s="6"/>
      <c r="N33" s="6"/>
      <c r="O33" s="6"/>
      <c r="P33" s="6"/>
      <c r="Q33" s="6"/>
      <c r="R33" s="6"/>
      <c r="S33" s="6"/>
      <c r="T33" s="6"/>
      <c r="U33" s="3">
        <v>9.4070707070707069</v>
      </c>
      <c r="W33" s="6"/>
      <c r="X33" s="6"/>
      <c r="Y33" s="6"/>
      <c r="Z33" s="6"/>
      <c r="AA33" s="6"/>
      <c r="AB33" s="3">
        <v>12.580808080808081</v>
      </c>
      <c r="AC33" s="6">
        <v>0.32592201818181815</v>
      </c>
      <c r="AD33">
        <v>2.392895203973253E-2</v>
      </c>
      <c r="AE33" s="6"/>
      <c r="AF33" s="6"/>
      <c r="AG33" s="6"/>
      <c r="AH33" s="6"/>
      <c r="AI33" s="7">
        <f>AC33/AB33</f>
        <v>2.5906286471296665E-2</v>
      </c>
      <c r="AJ33" s="6"/>
      <c r="AK33" s="3"/>
      <c r="AL33" s="3"/>
      <c r="AM33" s="3"/>
      <c r="AN33" s="3"/>
      <c r="AO33" s="3"/>
      <c r="AP33" s="3">
        <f>U33+AB33+AO33</f>
        <v>21.987878787878788</v>
      </c>
      <c r="AQ33" s="6"/>
      <c r="AR33" s="6"/>
      <c r="AS33" s="5"/>
      <c r="AT33" s="3"/>
      <c r="AU33" s="3"/>
      <c r="AV33" s="5"/>
      <c r="AW33" s="5"/>
      <c r="AX33" s="6">
        <f>U33/AP33</f>
        <v>0.42782984196986401</v>
      </c>
      <c r="AY33" s="6">
        <f>AB33/AP33</f>
        <v>0.57217015803013604</v>
      </c>
      <c r="AZ33" s="6"/>
      <c r="BA33" s="3">
        <f>BB33+BC33+BE33+BG33</f>
        <v>3.9393939393939394</v>
      </c>
      <c r="BB33" s="3">
        <v>3.9393939393939394</v>
      </c>
      <c r="BC33" s="3"/>
      <c r="BD33" s="3"/>
      <c r="BE33" s="3"/>
      <c r="BF33" s="9"/>
      <c r="BG33" s="3"/>
      <c r="BH33" s="7">
        <f>AC33/BA33</f>
        <v>8.2734050769230766E-2</v>
      </c>
      <c r="BM33" s="3"/>
      <c r="BN33" s="6"/>
      <c r="BO33" s="3"/>
      <c r="BP33" s="3"/>
      <c r="BQ33" s="3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</row>
    <row r="34" spans="1:140" x14ac:dyDescent="0.25">
      <c r="A34" t="s">
        <v>17</v>
      </c>
      <c r="C34" s="4">
        <v>44252</v>
      </c>
      <c r="D34" s="3"/>
      <c r="E34" s="4"/>
      <c r="F34">
        <v>49</v>
      </c>
      <c r="G34" t="s">
        <v>9</v>
      </c>
      <c r="H34" s="5">
        <v>4.7</v>
      </c>
      <c r="I34">
        <v>1500</v>
      </c>
      <c r="J34" s="3">
        <f t="shared" si="0"/>
        <v>141.84397163120565</v>
      </c>
      <c r="K34" s="3"/>
      <c r="L34" s="3">
        <v>705</v>
      </c>
      <c r="M34" s="5">
        <v>15.1</v>
      </c>
      <c r="N34" s="5"/>
      <c r="O34" s="5"/>
      <c r="P34" s="6"/>
      <c r="Q34" s="6"/>
      <c r="R34" s="6"/>
      <c r="S34" s="6"/>
      <c r="T34" s="6"/>
      <c r="U34" s="3"/>
      <c r="W34" s="6"/>
      <c r="X34" s="6"/>
      <c r="Y34" s="6"/>
      <c r="Z34" s="6"/>
      <c r="AA34" s="6"/>
      <c r="AB34" s="3"/>
      <c r="AC34" s="6"/>
      <c r="AD34" s="6"/>
      <c r="AE34" s="6"/>
      <c r="AF34" s="6"/>
      <c r="AG34" s="6"/>
      <c r="AH34" s="6"/>
      <c r="AI34" s="7"/>
      <c r="AJ34" s="6"/>
      <c r="AK34" s="3"/>
      <c r="AL34" s="3"/>
      <c r="AM34" s="3"/>
      <c r="AN34" s="3"/>
      <c r="AO34" s="3"/>
      <c r="AP34" s="3"/>
      <c r="AQ34" s="6"/>
      <c r="AR34" s="6"/>
      <c r="AS34" s="5"/>
      <c r="AT34" s="3"/>
      <c r="AU34" s="3"/>
      <c r="AV34" s="5"/>
      <c r="AW34" s="5"/>
      <c r="AX34" s="5"/>
      <c r="AY34" s="5"/>
      <c r="AZ34" s="5"/>
      <c r="BA34" s="3"/>
      <c r="BB34" s="3"/>
      <c r="BC34" s="3"/>
      <c r="BD34" s="3"/>
      <c r="BE34" s="3"/>
      <c r="BF34" s="3"/>
      <c r="BG34" s="3"/>
      <c r="BH34" s="3"/>
      <c r="BM34" s="3"/>
      <c r="BN34" s="6"/>
      <c r="BO34" s="3"/>
      <c r="BP34" s="3"/>
      <c r="BQ34" s="3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</row>
    <row r="35" spans="1:140" x14ac:dyDescent="0.25">
      <c r="A35" t="s">
        <v>17</v>
      </c>
      <c r="C35" s="4">
        <v>44257</v>
      </c>
      <c r="D35" s="3"/>
      <c r="E35" s="4"/>
      <c r="F35">
        <v>54</v>
      </c>
      <c r="G35" t="s">
        <v>9</v>
      </c>
      <c r="H35" s="5">
        <v>4.7</v>
      </c>
      <c r="I35">
        <v>1500</v>
      </c>
      <c r="J35" s="3">
        <f t="shared" si="0"/>
        <v>141.84397163120565</v>
      </c>
      <c r="K35" s="3"/>
      <c r="L35" s="3">
        <v>891.5</v>
      </c>
      <c r="M35" s="5">
        <v>16.925000000000001</v>
      </c>
      <c r="N35" s="5"/>
      <c r="O35" s="5"/>
      <c r="P35" s="6"/>
      <c r="Q35" s="6"/>
      <c r="R35" s="6"/>
      <c r="S35" s="6"/>
      <c r="T35" s="6"/>
      <c r="U35" s="3"/>
      <c r="W35" s="6"/>
      <c r="X35" s="6"/>
      <c r="Y35" s="6"/>
      <c r="Z35" s="6"/>
      <c r="AA35" s="6"/>
      <c r="AB35" s="3"/>
      <c r="AC35" s="6"/>
      <c r="AD35" s="6"/>
      <c r="AE35" s="6"/>
      <c r="AF35" s="6"/>
      <c r="AG35" s="6"/>
      <c r="AH35" s="6"/>
      <c r="AI35" s="7"/>
      <c r="AJ35" s="6"/>
      <c r="AK35" s="3"/>
      <c r="AL35" s="3"/>
      <c r="AM35" s="3"/>
      <c r="AN35" s="3"/>
      <c r="AO35" s="3"/>
      <c r="AP35" s="3"/>
      <c r="AQ35" s="6"/>
      <c r="AR35" s="6"/>
      <c r="AS35" s="5"/>
      <c r="AT35" s="3"/>
      <c r="AU35" s="3"/>
      <c r="AV35" s="5"/>
      <c r="AW35" s="5"/>
      <c r="AX35" s="5"/>
      <c r="AY35" s="5"/>
      <c r="AZ35" s="5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6"/>
      <c r="BL35" s="3"/>
      <c r="BM35" s="3"/>
      <c r="BN35" s="6"/>
      <c r="BO35" s="3"/>
      <c r="BP35" s="3"/>
      <c r="BQ35" s="3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</row>
    <row r="36" spans="1:140" x14ac:dyDescent="0.25">
      <c r="A36" t="s">
        <v>17</v>
      </c>
      <c r="C36" s="4">
        <v>44258</v>
      </c>
      <c r="D36" s="3">
        <v>5</v>
      </c>
      <c r="E36" t="s">
        <v>147</v>
      </c>
      <c r="F36">
        <v>55</v>
      </c>
      <c r="G36" t="s">
        <v>9</v>
      </c>
      <c r="H36" s="5">
        <v>4.7</v>
      </c>
      <c r="I36">
        <v>1500</v>
      </c>
      <c r="J36" s="3">
        <f t="shared" si="0"/>
        <v>141.84397163120565</v>
      </c>
      <c r="K36" s="3"/>
      <c r="L36" s="6"/>
      <c r="M36" s="6"/>
      <c r="N36" s="6"/>
      <c r="O36" s="6"/>
      <c r="P36" s="6"/>
      <c r="Q36" s="6"/>
      <c r="R36" s="6"/>
      <c r="S36" s="6"/>
      <c r="T36" s="6"/>
      <c r="U36" s="3">
        <v>72.749030632583839</v>
      </c>
      <c r="W36" s="6"/>
      <c r="X36" s="6">
        <v>0.45947984656481794</v>
      </c>
      <c r="Y36" s="6">
        <v>1.5819893394300195E-2</v>
      </c>
      <c r="Z36" s="6">
        <v>0.44492165917439747</v>
      </c>
      <c r="AA36" s="6">
        <v>6.1345058964242104E-2</v>
      </c>
      <c r="AB36" s="3">
        <v>57.829501146136224</v>
      </c>
      <c r="AC36" s="6">
        <v>1.4593855188367066</v>
      </c>
      <c r="AD36">
        <v>0.15094151982836357</v>
      </c>
      <c r="AE36" s="6">
        <v>0.45947984656481794</v>
      </c>
      <c r="AF36" s="6">
        <v>1.5819893394300195E-2</v>
      </c>
      <c r="AG36" s="6"/>
      <c r="AH36" s="6"/>
      <c r="AI36" s="7">
        <f>AC36/AB36</f>
        <v>2.5236003941116702E-2</v>
      </c>
      <c r="AJ36" s="6"/>
      <c r="AK36" s="3"/>
      <c r="AL36" s="3">
        <v>2.9540069675346881</v>
      </c>
      <c r="AN36" s="3"/>
      <c r="AO36" s="3">
        <v>2.9540069675346881</v>
      </c>
      <c r="AP36" s="3">
        <f>U36+AB36+AO36</f>
        <v>133.53253874625474</v>
      </c>
      <c r="AQ36" s="6">
        <f>AO36/AP36</f>
        <v>2.2122001088798596E-2</v>
      </c>
      <c r="AR36" s="6"/>
      <c r="AS36" s="5"/>
      <c r="AT36" s="3"/>
      <c r="AU36" s="3"/>
      <c r="AV36" s="5"/>
      <c r="AW36" s="5"/>
      <c r="AX36" s="6">
        <f>U36/AP36</f>
        <v>0.54480377079346343</v>
      </c>
      <c r="AY36" s="6">
        <f>AB36/AP36</f>
        <v>0.43307422811773805</v>
      </c>
      <c r="AZ36" s="6">
        <f>AO36/AP36</f>
        <v>2.2122001088798596E-2</v>
      </c>
      <c r="BA36" s="3">
        <f>BB36+BC36+BE36+BG36</f>
        <v>60.622959533952326</v>
      </c>
      <c r="BB36" s="3">
        <v>37.367695701242248</v>
      </c>
      <c r="BC36" s="3"/>
      <c r="BD36" s="3"/>
      <c r="BE36" s="3">
        <v>1.0403534083484725</v>
      </c>
      <c r="BF36" s="9"/>
      <c r="BG36" s="3">
        <v>22.214910424361602</v>
      </c>
      <c r="BH36" s="7">
        <f>AC36/BA36</f>
        <v>2.4073148689142555E-2</v>
      </c>
      <c r="BI36" s="9"/>
      <c r="BJ36" s="3"/>
      <c r="BK36" s="6"/>
      <c r="BL36" s="3"/>
      <c r="BM36" s="3"/>
      <c r="BN36" s="6"/>
      <c r="BO36" s="3"/>
      <c r="BP36" s="3"/>
      <c r="BQ36" s="3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</row>
    <row r="37" spans="1:140" x14ac:dyDescent="0.25">
      <c r="A37" t="s">
        <v>17</v>
      </c>
      <c r="C37" s="4">
        <v>44264</v>
      </c>
      <c r="D37" s="3"/>
      <c r="E37" s="4"/>
      <c r="F37">
        <v>61</v>
      </c>
      <c r="G37" t="s">
        <v>9</v>
      </c>
      <c r="H37" s="5">
        <v>4.7</v>
      </c>
      <c r="I37">
        <v>1500</v>
      </c>
      <c r="J37" s="3">
        <f t="shared" si="0"/>
        <v>141.84397163120565</v>
      </c>
      <c r="K37" s="3"/>
      <c r="L37" s="3">
        <v>983.5</v>
      </c>
      <c r="M37" s="5">
        <v>18.649999999999999</v>
      </c>
      <c r="N37" s="5"/>
      <c r="O37" s="5"/>
      <c r="P37" s="6"/>
      <c r="Q37" s="6"/>
      <c r="R37" s="6"/>
      <c r="S37" s="6"/>
      <c r="T37" s="6"/>
      <c r="U37" s="3"/>
      <c r="W37" s="6"/>
      <c r="AB37" s="3"/>
      <c r="AC37" s="6"/>
      <c r="AD37" s="6"/>
      <c r="AG37" s="6"/>
      <c r="AH37" s="6"/>
      <c r="AI37" s="7"/>
      <c r="AJ37" s="6"/>
      <c r="AK37" s="3"/>
      <c r="AL37" s="3"/>
      <c r="AN37" s="3"/>
      <c r="AO37" s="3"/>
      <c r="AP37" s="3"/>
      <c r="AQ37" s="6"/>
      <c r="AR37" s="6"/>
      <c r="AS37" s="5"/>
      <c r="AT37" s="3"/>
      <c r="AU37" s="3"/>
      <c r="AV37" s="5"/>
      <c r="AW37" s="5"/>
      <c r="AX37" s="5"/>
      <c r="AY37" s="5"/>
      <c r="AZ37" s="5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6"/>
      <c r="BL37" s="3"/>
      <c r="BM37" s="3"/>
      <c r="BN37" s="6"/>
      <c r="BO37" s="3"/>
      <c r="BP37" s="3"/>
      <c r="BQ37" s="3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</row>
    <row r="38" spans="1:140" x14ac:dyDescent="0.25">
      <c r="A38" t="s">
        <v>17</v>
      </c>
      <c r="C38" s="4">
        <v>44265</v>
      </c>
      <c r="D38" s="3"/>
      <c r="E38" s="4"/>
      <c r="F38">
        <v>62</v>
      </c>
      <c r="G38" t="s">
        <v>9</v>
      </c>
      <c r="H38" s="5">
        <v>4.7</v>
      </c>
      <c r="I38">
        <v>1500</v>
      </c>
      <c r="J38" s="3">
        <f t="shared" si="0"/>
        <v>141.84397163120565</v>
      </c>
      <c r="K38" s="3">
        <v>1500</v>
      </c>
      <c r="L38" s="6"/>
      <c r="M38" s="6"/>
      <c r="N38" s="6"/>
      <c r="O38" s="6"/>
      <c r="P38" s="6"/>
      <c r="Q38" s="6"/>
      <c r="R38" s="6"/>
      <c r="S38" s="6"/>
      <c r="T38" s="6"/>
      <c r="U38" s="3"/>
      <c r="V38" s="6"/>
      <c r="W38" s="6"/>
      <c r="X38" s="6"/>
      <c r="Y38" s="6"/>
      <c r="Z38" s="6"/>
      <c r="AA38" s="6"/>
      <c r="AB38" s="3"/>
      <c r="AC38" s="6"/>
      <c r="AD38" s="6"/>
      <c r="AE38" s="6"/>
      <c r="AF38" s="6"/>
      <c r="AG38" s="6"/>
      <c r="AH38" s="6"/>
      <c r="AI38" s="7"/>
      <c r="AJ38" s="6"/>
      <c r="AK38" s="3"/>
      <c r="AL38" s="3"/>
      <c r="AN38" s="3"/>
      <c r="AO38" s="3"/>
      <c r="AP38" s="3"/>
      <c r="AQ38" s="6"/>
      <c r="AR38" s="6"/>
      <c r="AS38" s="5"/>
      <c r="AT38" s="3"/>
      <c r="AU38" s="3"/>
      <c r="AV38" s="5"/>
      <c r="AW38" s="5"/>
      <c r="AX38" s="5"/>
      <c r="AY38" s="5"/>
      <c r="AZ38" s="5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6"/>
      <c r="BL38" s="3"/>
      <c r="BM38" s="3"/>
      <c r="BN38" s="6">
        <f>BR38+BU38+BX38+CA38+CD38+CG38+CJ38+CM38+CP38+CS38+CV38+CY38</f>
        <v>1.1440341583837015</v>
      </c>
      <c r="BO38" s="3">
        <f>BT38+BW38+BZ38+CC38+CF38+CI38+CL38+CO38+CR38+CU38+CX38+DA38</f>
        <v>343.21024751511038</v>
      </c>
      <c r="BP38" s="3"/>
      <c r="BQ38" s="3">
        <f>BT38+BW38+BZ38+CC38+CF38+CI38</f>
        <v>343.21024751511038</v>
      </c>
      <c r="BR38">
        <v>0.13350921436761565</v>
      </c>
      <c r="BS38">
        <v>300</v>
      </c>
      <c r="BT38">
        <v>40.052764310284701</v>
      </c>
      <c r="BU38">
        <v>0.15788724852076283</v>
      </c>
      <c r="BV38">
        <v>300</v>
      </c>
      <c r="BW38">
        <v>47.366174556228856</v>
      </c>
      <c r="BX38">
        <v>0.19976552438133677</v>
      </c>
      <c r="BY38">
        <v>300</v>
      </c>
      <c r="BZ38">
        <v>59.929657314401027</v>
      </c>
      <c r="CA38">
        <v>0.22405278592960473</v>
      </c>
      <c r="CB38">
        <v>300</v>
      </c>
      <c r="CC38">
        <v>67.215835778881427</v>
      </c>
      <c r="CD38">
        <v>0.20730602910700324</v>
      </c>
      <c r="CE38">
        <v>300</v>
      </c>
      <c r="CF38">
        <v>62.191808732100959</v>
      </c>
      <c r="CG38">
        <v>0.22151335607737815</v>
      </c>
      <c r="CH38">
        <v>300</v>
      </c>
      <c r="CI38">
        <v>66.454006823213433</v>
      </c>
      <c r="CJ38" s="6"/>
      <c r="CK38" s="3"/>
      <c r="CL38" s="6"/>
      <c r="CM38" s="6"/>
      <c r="CN38" s="3"/>
      <c r="CO38" s="6"/>
      <c r="CP38" s="6"/>
      <c r="CQ38" s="3"/>
      <c r="CR38" s="6"/>
      <c r="CS38" s="6"/>
      <c r="CT38" s="3"/>
      <c r="CU38" s="6"/>
      <c r="CV38" s="6"/>
      <c r="CW38" s="3"/>
      <c r="CX38" s="6"/>
      <c r="CY38" s="6"/>
      <c r="CZ38" s="3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</row>
    <row r="39" spans="1:140" x14ac:dyDescent="0.25">
      <c r="A39" t="s">
        <v>17</v>
      </c>
      <c r="C39" s="4">
        <v>44272</v>
      </c>
      <c r="D39" s="3"/>
      <c r="E39" s="4"/>
      <c r="F39">
        <v>69</v>
      </c>
      <c r="G39" t="s">
        <v>9</v>
      </c>
      <c r="H39" s="5">
        <v>4.7</v>
      </c>
      <c r="I39">
        <v>1500</v>
      </c>
      <c r="J39" s="3">
        <f t="shared" si="0"/>
        <v>141.84397163120565</v>
      </c>
      <c r="K39" s="3"/>
      <c r="L39" s="6"/>
      <c r="M39" s="6"/>
      <c r="N39" s="6"/>
      <c r="O39" s="6"/>
      <c r="P39" s="6"/>
      <c r="Q39" s="6"/>
      <c r="R39" s="6"/>
      <c r="S39" s="6"/>
      <c r="T39" s="6"/>
      <c r="U39" s="3">
        <v>153.54236770710025</v>
      </c>
      <c r="V39" s="6"/>
      <c r="W39" s="6"/>
      <c r="X39" s="6"/>
      <c r="Y39" s="6"/>
      <c r="Z39" s="6"/>
      <c r="AA39" s="6"/>
      <c r="AB39" s="3">
        <v>107.61012939326017</v>
      </c>
      <c r="AC39" s="6">
        <v>2.8370568471733115</v>
      </c>
      <c r="AD39">
        <v>0.63630550727097313</v>
      </c>
      <c r="AE39" s="6"/>
      <c r="AF39" s="6"/>
      <c r="AG39" s="6"/>
      <c r="AH39" s="6"/>
      <c r="AI39" s="7">
        <f>AC39/AB39</f>
        <v>2.6364217413077491E-2</v>
      </c>
      <c r="AJ39" s="6"/>
      <c r="AK39" s="3"/>
      <c r="AL39" s="3">
        <v>30.78339845556788</v>
      </c>
      <c r="AM39" s="3"/>
      <c r="AN39" s="3"/>
      <c r="AO39" s="3">
        <v>30.78339845556788</v>
      </c>
      <c r="AP39" s="3">
        <f>U39+AB39+AO39</f>
        <v>291.93589555592825</v>
      </c>
      <c r="AQ39" s="6">
        <f>AO39/AP39</f>
        <v>0.10544574656346253</v>
      </c>
      <c r="AR39" s="6"/>
      <c r="AS39" s="5"/>
      <c r="AT39" s="3"/>
      <c r="AU39" s="3"/>
      <c r="AV39" s="5"/>
      <c r="AW39" s="5"/>
      <c r="AX39" s="6">
        <f>U39/AP39</f>
        <v>0.52594549024097326</v>
      </c>
      <c r="AY39" s="6">
        <f>AB39/AP39</f>
        <v>0.36860876319556435</v>
      </c>
      <c r="AZ39" s="6">
        <f>AO39/AP39</f>
        <v>0.10544574656346253</v>
      </c>
      <c r="BA39" s="3">
        <f>BB39+BC39+BE39+BG39</f>
        <v>145.68144554865097</v>
      </c>
      <c r="BB39" s="3">
        <v>113.02670961250469</v>
      </c>
      <c r="BC39" s="3">
        <v>18.24922201223935</v>
      </c>
      <c r="BD39" s="3"/>
      <c r="BE39" s="3">
        <v>2.7982621444775799</v>
      </c>
      <c r="BF39" s="9"/>
      <c r="BG39" s="3">
        <v>11.607251779429371</v>
      </c>
      <c r="BH39" s="7">
        <f>AC39/BA39</f>
        <v>1.947438698516939E-2</v>
      </c>
      <c r="BI39" s="9"/>
      <c r="BJ39" s="3"/>
      <c r="BK39" s="6"/>
      <c r="BL39" s="3"/>
      <c r="BM39" s="3"/>
      <c r="BN39" s="6"/>
      <c r="BO39" s="3"/>
      <c r="BP39" s="3"/>
      <c r="BQ39" s="3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</row>
    <row r="40" spans="1:140" x14ac:dyDescent="0.25">
      <c r="A40" t="s">
        <v>17</v>
      </c>
      <c r="C40" s="4">
        <v>44277</v>
      </c>
      <c r="D40" s="3"/>
      <c r="E40" s="4"/>
      <c r="F40">
        <v>74</v>
      </c>
      <c r="G40" t="s">
        <v>9</v>
      </c>
      <c r="H40" s="5">
        <v>4.7</v>
      </c>
      <c r="I40">
        <v>1500</v>
      </c>
      <c r="J40" s="3">
        <f t="shared" si="0"/>
        <v>141.84397163120565</v>
      </c>
      <c r="K40" s="3"/>
      <c r="L40" s="3">
        <v>1140</v>
      </c>
      <c r="M40" s="5">
        <v>20.92</v>
      </c>
      <c r="N40" s="5"/>
      <c r="O40" s="5"/>
      <c r="P40" s="6"/>
      <c r="Q40" s="6"/>
      <c r="R40" s="6"/>
      <c r="S40" s="6"/>
      <c r="T40" s="6"/>
      <c r="U40" s="3"/>
      <c r="V40" s="6"/>
      <c r="W40" s="6"/>
      <c r="X40" s="6"/>
      <c r="Y40" s="6"/>
      <c r="Z40" s="6"/>
      <c r="AA40" s="6"/>
      <c r="AB40" s="3"/>
      <c r="AC40" s="6"/>
      <c r="AD40" s="6"/>
      <c r="AE40" s="6"/>
      <c r="AF40" s="6"/>
      <c r="AG40" s="6"/>
      <c r="AH40" s="6"/>
      <c r="AI40" s="7"/>
      <c r="AJ40" s="6"/>
      <c r="AK40" s="3"/>
      <c r="AL40" s="3"/>
      <c r="AM40" s="3"/>
      <c r="AN40" s="3"/>
      <c r="AO40" s="3"/>
      <c r="AP40" s="3"/>
      <c r="AQ40" s="6"/>
      <c r="AR40" s="6"/>
      <c r="AS40" s="5"/>
      <c r="AT40" s="3"/>
      <c r="AU40" s="3"/>
      <c r="AV40" s="5"/>
      <c r="AW40" s="5"/>
      <c r="AX40" s="5"/>
      <c r="AY40" s="5"/>
      <c r="AZ40" s="5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6"/>
      <c r="BL40" s="3"/>
      <c r="BM40" s="3"/>
      <c r="BN40" s="6"/>
      <c r="BO40" s="3"/>
      <c r="BP40" s="3"/>
      <c r="BQ40" s="3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</row>
    <row r="41" spans="1:140" x14ac:dyDescent="0.25">
      <c r="A41" t="s">
        <v>17</v>
      </c>
      <c r="C41" s="4">
        <v>44284</v>
      </c>
      <c r="D41" s="3">
        <v>6</v>
      </c>
      <c r="E41" s="4" t="s">
        <v>146</v>
      </c>
      <c r="F41">
        <v>81</v>
      </c>
      <c r="G41" t="s">
        <v>9</v>
      </c>
      <c r="H41" s="5">
        <v>4.7</v>
      </c>
      <c r="I41">
        <v>1500</v>
      </c>
      <c r="J41" s="3">
        <f t="shared" si="0"/>
        <v>141.84397163120565</v>
      </c>
      <c r="K41" s="3"/>
      <c r="L41" s="3">
        <v>1182.8</v>
      </c>
      <c r="M41" s="5">
        <v>22.44</v>
      </c>
      <c r="N41" s="5"/>
      <c r="O41" s="5"/>
      <c r="P41" s="6"/>
      <c r="Q41" s="6"/>
      <c r="R41" s="6"/>
      <c r="S41" s="6"/>
      <c r="T41" s="6"/>
      <c r="U41" s="3"/>
      <c r="V41" s="6"/>
      <c r="W41" s="6"/>
      <c r="X41" s="6"/>
      <c r="Y41" s="6"/>
      <c r="Z41" s="6"/>
      <c r="AA41" s="6"/>
      <c r="AB41" s="3"/>
      <c r="AC41" s="6"/>
      <c r="AD41" s="6"/>
      <c r="AE41" s="6"/>
      <c r="AF41" s="6"/>
      <c r="AG41" s="6"/>
      <c r="AH41" s="6"/>
      <c r="AI41" s="7"/>
      <c r="AJ41" s="6"/>
      <c r="AK41" s="3"/>
      <c r="AL41" s="3"/>
      <c r="AM41" s="3"/>
      <c r="AN41" s="3"/>
      <c r="AO41" s="3"/>
      <c r="AP41" s="3"/>
      <c r="AQ41" s="6"/>
      <c r="AR41" s="6"/>
      <c r="AS41" s="5"/>
      <c r="AT41" s="3"/>
      <c r="AU41" s="3"/>
      <c r="AV41" s="5"/>
      <c r="AW41" s="5"/>
      <c r="AX41" s="5"/>
      <c r="AY41" s="5"/>
      <c r="AZ41" s="5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6"/>
      <c r="BL41" s="3"/>
      <c r="BM41" s="3"/>
      <c r="BN41" s="6"/>
      <c r="BO41" s="3"/>
      <c r="BP41" s="3"/>
      <c r="BQ41" s="3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</row>
    <row r="42" spans="1:140" x14ac:dyDescent="0.25">
      <c r="A42" t="s">
        <v>17</v>
      </c>
      <c r="C42" s="4">
        <v>44285</v>
      </c>
      <c r="F42">
        <v>82</v>
      </c>
      <c r="G42" t="s">
        <v>9</v>
      </c>
      <c r="H42" s="5">
        <v>4.7</v>
      </c>
      <c r="I42">
        <v>1500</v>
      </c>
      <c r="J42" s="3">
        <f t="shared" si="0"/>
        <v>141.84397163120565</v>
      </c>
      <c r="K42" s="3"/>
      <c r="L42" s="6"/>
      <c r="M42" s="6"/>
      <c r="N42" s="6"/>
      <c r="O42" s="6"/>
      <c r="P42" s="6"/>
      <c r="Q42" s="6"/>
      <c r="R42" s="6"/>
      <c r="S42" s="6"/>
      <c r="T42" s="6"/>
      <c r="U42" s="3">
        <v>254.73125940497485</v>
      </c>
      <c r="V42" s="6"/>
      <c r="W42" s="6"/>
      <c r="X42" s="6">
        <v>0.75922852656244633</v>
      </c>
      <c r="Y42" s="6">
        <v>2.423237752729054E-2</v>
      </c>
      <c r="Z42" s="6">
        <v>0.46507293002782601</v>
      </c>
      <c r="AA42" s="6">
        <v>6.8794283154628322E-2</v>
      </c>
      <c r="AB42" s="3">
        <v>158.41725640723755</v>
      </c>
      <c r="AC42" s="6">
        <v>3.2234759961638906</v>
      </c>
      <c r="AD42">
        <v>0.1950220920393804</v>
      </c>
      <c r="AE42" s="6">
        <v>0.75922852656244633</v>
      </c>
      <c r="AF42" s="6">
        <v>2.423237752729054E-2</v>
      </c>
      <c r="AG42" s="6"/>
      <c r="AH42" s="6"/>
      <c r="AI42" s="7">
        <f>AC42/AB42</f>
        <v>2.0348010496264477E-2</v>
      </c>
      <c r="AJ42" s="6"/>
      <c r="AK42" s="3">
        <v>81.225947916805566</v>
      </c>
      <c r="AL42" s="3">
        <v>14.20807509787743</v>
      </c>
      <c r="AM42" s="3"/>
      <c r="AN42" s="3"/>
      <c r="AO42" s="3">
        <v>95.434023014682992</v>
      </c>
      <c r="AP42" s="3">
        <f>U42+AB42+AO42</f>
        <v>508.58253882689542</v>
      </c>
      <c r="AQ42" s="6">
        <f>AO42/AP42</f>
        <v>0.18764706950972526</v>
      </c>
      <c r="AR42" s="6"/>
      <c r="AS42" s="5"/>
      <c r="AT42" s="3"/>
      <c r="AU42" s="3"/>
      <c r="AV42" s="5"/>
      <c r="AW42" s="5"/>
      <c r="AX42" s="6">
        <f>U42/AP42</f>
        <v>0.50086512996010846</v>
      </c>
      <c r="AY42" s="6">
        <f>AB42/AP42</f>
        <v>0.31148780053016628</v>
      </c>
      <c r="AZ42" s="6">
        <f>AO42/AP42</f>
        <v>0.18764706950972526</v>
      </c>
      <c r="BA42" s="3">
        <f>BB42+BC42+BE42+BG42</f>
        <v>201.08322330525911</v>
      </c>
      <c r="BB42" s="9">
        <v>82.900647543208521</v>
      </c>
      <c r="BC42" s="3">
        <v>42.522693968522461</v>
      </c>
      <c r="BD42" s="3"/>
      <c r="BE42" s="3">
        <v>13.114925755953365</v>
      </c>
      <c r="BF42" s="9"/>
      <c r="BG42" s="3">
        <v>62.544956037574764</v>
      </c>
      <c r="BH42" s="7">
        <f>AC42/BA42</f>
        <v>1.6030556618193935E-2</v>
      </c>
      <c r="BI42" s="9"/>
      <c r="BJ42" s="3"/>
      <c r="BK42" s="6"/>
      <c r="BL42" s="3"/>
      <c r="BM42" s="3"/>
      <c r="BN42" s="6"/>
      <c r="BO42" s="3"/>
      <c r="BP42" s="3"/>
      <c r="BQ42" s="3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</row>
    <row r="43" spans="1:140" x14ac:dyDescent="0.25">
      <c r="A43" t="s">
        <v>17</v>
      </c>
      <c r="C43" s="4">
        <v>44293</v>
      </c>
      <c r="D43" s="3"/>
      <c r="E43" s="4"/>
      <c r="F43">
        <v>90</v>
      </c>
      <c r="G43" t="s">
        <v>9</v>
      </c>
      <c r="H43" s="5">
        <v>4.7</v>
      </c>
      <c r="I43">
        <v>1500</v>
      </c>
      <c r="J43" s="3">
        <f t="shared" si="0"/>
        <v>141.84397163120565</v>
      </c>
      <c r="K43" s="3"/>
      <c r="L43" s="6"/>
      <c r="M43" s="6"/>
      <c r="N43" s="6"/>
      <c r="O43" s="6"/>
      <c r="P43" s="6"/>
      <c r="Q43" s="6"/>
      <c r="R43" s="6"/>
      <c r="S43" s="6"/>
      <c r="T43" s="6"/>
      <c r="U43" s="3"/>
      <c r="V43" s="6"/>
      <c r="W43" s="6"/>
      <c r="X43" s="6"/>
      <c r="Y43" s="6"/>
      <c r="Z43" s="6"/>
      <c r="AA43" s="6"/>
      <c r="AB43" s="3"/>
      <c r="AC43" s="6"/>
      <c r="AD43" s="6"/>
      <c r="AE43" s="6"/>
      <c r="AF43" s="6"/>
      <c r="AG43" s="6"/>
      <c r="AH43" s="6"/>
      <c r="AI43" s="7"/>
      <c r="AJ43" s="6"/>
      <c r="AK43" s="3"/>
      <c r="AL43" s="3"/>
      <c r="AM43" s="3"/>
      <c r="AN43" s="3"/>
      <c r="AO43" s="3"/>
      <c r="AP43" s="3"/>
      <c r="AQ43" s="6"/>
      <c r="AR43" s="6"/>
      <c r="AS43" s="5"/>
      <c r="AT43" s="3"/>
      <c r="AU43" s="3"/>
      <c r="AV43" s="5"/>
      <c r="AW43" s="5"/>
      <c r="AX43" s="5"/>
      <c r="AY43" s="5"/>
      <c r="AZ43" s="5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6"/>
      <c r="BL43" s="3"/>
      <c r="BM43" s="3"/>
      <c r="BN43" s="6"/>
      <c r="BO43" s="3"/>
      <c r="BP43" s="3"/>
      <c r="BQ43" s="3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>
        <v>21.87</v>
      </c>
      <c r="DC43" s="6">
        <v>0.82</v>
      </c>
      <c r="DD43" s="6"/>
      <c r="DE43" s="6">
        <v>1.41</v>
      </c>
      <c r="DF43" s="6"/>
      <c r="DG43" s="6">
        <v>5.2</v>
      </c>
      <c r="DH43" s="6"/>
      <c r="DI43" s="6">
        <v>4.8</v>
      </c>
      <c r="DJ43" s="6"/>
      <c r="DK43" s="6">
        <v>4.5999999999999996</v>
      </c>
      <c r="DL43" s="6"/>
      <c r="DM43" s="6">
        <v>2.6</v>
      </c>
      <c r="DN43" s="6"/>
      <c r="DO43" s="6">
        <v>1.42</v>
      </c>
      <c r="DP43" s="6"/>
      <c r="DQ43" s="6">
        <v>1.02</v>
      </c>
      <c r="DR43" s="6"/>
      <c r="DS43" s="6">
        <v>12.23</v>
      </c>
      <c r="DT43" s="6">
        <v>2.8</v>
      </c>
      <c r="DU43" s="6">
        <v>2</v>
      </c>
      <c r="DV43" s="6">
        <v>1.8</v>
      </c>
      <c r="DW43" s="6">
        <v>1.01</v>
      </c>
      <c r="DX43" s="6">
        <v>1</v>
      </c>
      <c r="DY43" s="6">
        <v>1.4</v>
      </c>
      <c r="DZ43" s="6">
        <v>1.01</v>
      </c>
      <c r="EA43" s="6">
        <v>1.21</v>
      </c>
      <c r="EB43" s="6">
        <v>1.548</v>
      </c>
      <c r="EC43" s="6">
        <v>0.34799999999999998</v>
      </c>
      <c r="ED43" s="6">
        <v>0.25</v>
      </c>
      <c r="EE43" s="6">
        <v>0.21800000000000003</v>
      </c>
      <c r="EF43" s="6">
        <v>0.11000000000000001</v>
      </c>
      <c r="EG43" s="6">
        <v>0.16999999999999998</v>
      </c>
      <c r="EH43" s="6">
        <v>0.16699999999999998</v>
      </c>
      <c r="EI43" s="6">
        <v>0.19</v>
      </c>
      <c r="EJ43" s="6">
        <v>9.5000000000000001E-2</v>
      </c>
    </row>
    <row r="44" spans="1:140" x14ac:dyDescent="0.25">
      <c r="A44" t="s">
        <v>17</v>
      </c>
      <c r="C44" s="4">
        <v>44294</v>
      </c>
      <c r="D44" s="3"/>
      <c r="E44" s="4"/>
      <c r="F44">
        <v>91</v>
      </c>
      <c r="G44" t="s">
        <v>9</v>
      </c>
      <c r="H44" s="5">
        <v>4.7</v>
      </c>
      <c r="I44">
        <v>1500</v>
      </c>
      <c r="J44" s="3">
        <f t="shared" si="0"/>
        <v>141.84397163120565</v>
      </c>
      <c r="K44" s="3"/>
      <c r="L44" s="6"/>
      <c r="M44" s="6"/>
      <c r="N44" s="6"/>
      <c r="O44" s="6"/>
      <c r="P44" s="6"/>
      <c r="Q44" s="6"/>
      <c r="R44" s="6"/>
      <c r="S44" s="6"/>
      <c r="T44" s="6"/>
      <c r="U44" s="3"/>
      <c r="V44" s="6"/>
      <c r="W44" s="6"/>
      <c r="X44" s="6"/>
      <c r="Y44" s="6"/>
      <c r="Z44" s="6"/>
      <c r="AA44" s="6"/>
      <c r="AB44" s="3"/>
      <c r="AC44" s="6"/>
      <c r="AD44" s="6"/>
      <c r="AE44" s="6"/>
      <c r="AF44" s="6"/>
      <c r="AG44" s="6"/>
      <c r="AH44" s="6"/>
      <c r="AI44" s="7"/>
      <c r="AJ44" s="6"/>
      <c r="AK44" s="3"/>
      <c r="AL44" s="3"/>
      <c r="AM44" s="3"/>
      <c r="AN44" s="3"/>
      <c r="AO44" s="3"/>
      <c r="AP44" s="3"/>
      <c r="AQ44" s="6"/>
      <c r="AR44" s="6"/>
      <c r="AS44" s="5"/>
      <c r="AT44" s="3"/>
      <c r="AU44" s="3"/>
      <c r="AV44" s="5"/>
      <c r="AW44" s="5"/>
      <c r="AX44" s="5"/>
      <c r="AY44" s="5"/>
      <c r="AZ44" s="5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6"/>
      <c r="BL44" s="3"/>
      <c r="BM44" s="3"/>
      <c r="BN44" s="6">
        <f>BR44+BU44+BX44+CA44+CD44+CG44+CJ44+CM44+CP44+CS44+CV44+CY44</f>
        <v>1.4750871976147246</v>
      </c>
      <c r="BO44" s="3">
        <f>BT44+BW44+BZ44+CC44+CF44+CI44+CL44+CO44+CR44+CU44+CX44+DA44</f>
        <v>442.5261592844173</v>
      </c>
      <c r="BP44" s="3"/>
      <c r="BQ44" s="3">
        <f>BT44+BW44+BZ44+CC44+CF44+CI44</f>
        <v>316.40190298013471</v>
      </c>
      <c r="BR44">
        <v>9.5059571738827217E-2</v>
      </c>
      <c r="BS44">
        <v>300</v>
      </c>
      <c r="BT44">
        <v>28.517871521648168</v>
      </c>
      <c r="BU44">
        <v>0.169728149984882</v>
      </c>
      <c r="BV44">
        <v>300</v>
      </c>
      <c r="BW44">
        <v>50.918444995464611</v>
      </c>
      <c r="BX44">
        <v>0.18807343320178513</v>
      </c>
      <c r="BY44">
        <v>300</v>
      </c>
      <c r="BZ44">
        <v>56.422029960535539</v>
      </c>
      <c r="CA44">
        <v>0.20679851885134637</v>
      </c>
      <c r="CB44">
        <v>300</v>
      </c>
      <c r="CC44">
        <v>62.039555655403909</v>
      </c>
      <c r="CD44">
        <v>0.20552697600176292</v>
      </c>
      <c r="CE44">
        <v>300</v>
      </c>
      <c r="CF44">
        <v>61.658092800528877</v>
      </c>
      <c r="CG44">
        <v>0.18948636015517875</v>
      </c>
      <c r="CH44">
        <v>300</v>
      </c>
      <c r="CI44">
        <v>56.845908046553632</v>
      </c>
      <c r="CJ44">
        <v>0.21008748675766969</v>
      </c>
      <c r="CK44">
        <v>300</v>
      </c>
      <c r="CL44">
        <v>63.026246027300907</v>
      </c>
      <c r="CM44">
        <v>0.21032670092327246</v>
      </c>
      <c r="CN44">
        <v>300</v>
      </c>
      <c r="CO44">
        <v>63.098010276981725</v>
      </c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</row>
    <row r="45" spans="1:140" x14ac:dyDescent="0.25">
      <c r="A45" t="s">
        <v>17</v>
      </c>
      <c r="C45" s="4">
        <v>44300</v>
      </c>
      <c r="D45" s="3"/>
      <c r="E45" s="4"/>
      <c r="F45">
        <v>97</v>
      </c>
      <c r="G45" t="s">
        <v>9</v>
      </c>
      <c r="H45" s="5">
        <v>4.7</v>
      </c>
      <c r="I45">
        <v>1500</v>
      </c>
      <c r="J45" s="3">
        <f t="shared" si="0"/>
        <v>141.84397163120565</v>
      </c>
      <c r="K45" s="3"/>
      <c r="L45" s="6"/>
      <c r="M45" s="6"/>
      <c r="N45" s="6"/>
      <c r="O45" s="6"/>
      <c r="P45" s="6"/>
      <c r="Q45" s="6"/>
      <c r="R45" s="6"/>
      <c r="S45" s="6"/>
      <c r="T45" s="6"/>
      <c r="U45" s="3">
        <v>271.47457551279143</v>
      </c>
      <c r="V45" s="6"/>
      <c r="W45" s="6"/>
      <c r="X45" s="6"/>
      <c r="Y45" s="6"/>
      <c r="Z45" s="6"/>
      <c r="AA45" s="6"/>
      <c r="AB45" s="3">
        <v>139.01410551420346</v>
      </c>
      <c r="AC45" s="6">
        <v>2.6750915730344427</v>
      </c>
      <c r="AD45">
        <v>0.13420484074272379</v>
      </c>
      <c r="AE45" s="6"/>
      <c r="AF45" s="6"/>
      <c r="AG45" s="6"/>
      <c r="AH45" s="6"/>
      <c r="AI45" s="7">
        <f>AC45/AB45</f>
        <v>1.9243310332713835E-2</v>
      </c>
      <c r="AJ45" s="6"/>
      <c r="AK45" s="3">
        <v>161.47581359620733</v>
      </c>
      <c r="AL45" s="3"/>
      <c r="AM45" s="3"/>
      <c r="AN45" s="3"/>
      <c r="AO45" s="3">
        <v>161.47581359620733</v>
      </c>
      <c r="AP45" s="3">
        <f>U45+AB45+AO45</f>
        <v>571.9644946232022</v>
      </c>
      <c r="AQ45" s="6">
        <f>AO45/AP45</f>
        <v>0.28231789755163755</v>
      </c>
      <c r="AR45" s="6"/>
      <c r="AS45" s="5"/>
      <c r="AT45" s="3"/>
      <c r="AU45" s="3"/>
      <c r="AV45" s="5"/>
      <c r="AW45" s="5"/>
      <c r="AX45" s="6">
        <f>U45/AP45</f>
        <v>0.47463536297236947</v>
      </c>
      <c r="AY45" s="6">
        <f>AB45/AP45</f>
        <v>0.24304673947599306</v>
      </c>
      <c r="AZ45" s="6">
        <f>AO45/AP45</f>
        <v>0.28231789755163755</v>
      </c>
      <c r="BA45" s="3">
        <f>BB45+BC45+BE45+BG45</f>
        <v>167.87931422307906</v>
      </c>
      <c r="BB45" s="3">
        <v>12.282380621236324</v>
      </c>
      <c r="BC45" s="3">
        <v>70.594787385242256</v>
      </c>
      <c r="BD45" s="3"/>
      <c r="BE45" s="3">
        <v>9.087974105810698</v>
      </c>
      <c r="BF45" s="9"/>
      <c r="BG45" s="3">
        <v>75.914172110789778</v>
      </c>
      <c r="BH45" s="7">
        <f>AC45/BA45</f>
        <v>1.5934611035399896E-2</v>
      </c>
      <c r="BI45" s="9"/>
      <c r="BJ45" s="3"/>
      <c r="BK45" s="6"/>
      <c r="BL45" s="3"/>
      <c r="BM45" s="3"/>
      <c r="BN45" s="6"/>
      <c r="BO45" s="3"/>
      <c r="BP45" s="3"/>
      <c r="BQ45" s="3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</row>
    <row r="46" spans="1:140" x14ac:dyDescent="0.25">
      <c r="A46" t="s">
        <v>17</v>
      </c>
      <c r="C46" s="4">
        <v>44307</v>
      </c>
      <c r="D46" s="3">
        <v>7</v>
      </c>
      <c r="E46" t="s">
        <v>145</v>
      </c>
      <c r="F46">
        <v>104</v>
      </c>
      <c r="G46" t="s">
        <v>9</v>
      </c>
      <c r="H46" s="5">
        <v>4.7</v>
      </c>
      <c r="I46">
        <v>1500</v>
      </c>
      <c r="J46" s="3">
        <f t="shared" si="0"/>
        <v>141.84397163120565</v>
      </c>
      <c r="K46" s="3"/>
      <c r="L46" s="6"/>
      <c r="M46" s="6"/>
      <c r="N46" s="6"/>
      <c r="O46" s="6"/>
      <c r="P46" s="6"/>
      <c r="Q46" s="6"/>
      <c r="R46" s="6"/>
      <c r="S46" s="6"/>
      <c r="T46" s="6"/>
      <c r="U46" s="3"/>
      <c r="V46" s="6"/>
      <c r="W46" s="6"/>
      <c r="X46" s="6"/>
      <c r="Y46" s="6"/>
      <c r="Z46" s="6"/>
      <c r="AA46" s="6"/>
      <c r="AB46" s="3"/>
      <c r="AC46" s="6"/>
      <c r="AD46" s="6"/>
      <c r="AE46" s="6"/>
      <c r="AF46" s="6"/>
      <c r="AG46" s="6"/>
      <c r="AH46" s="6"/>
      <c r="AI46" s="7"/>
      <c r="AJ46" s="6"/>
      <c r="AK46" s="3"/>
      <c r="AL46" s="3"/>
      <c r="AM46" s="3"/>
      <c r="AN46" s="3">
        <v>8.8360000000000003</v>
      </c>
      <c r="AO46" s="3"/>
      <c r="AP46" s="3"/>
      <c r="AQ46" s="6"/>
      <c r="AR46" s="3"/>
      <c r="AS46" s="5"/>
      <c r="AT46" s="3"/>
      <c r="AU46" s="3"/>
      <c r="AV46" s="5"/>
      <c r="AW46" s="5"/>
      <c r="AX46" s="5"/>
      <c r="AY46" s="5"/>
      <c r="AZ46" s="5"/>
      <c r="BA46" s="3"/>
      <c r="BB46" s="3"/>
      <c r="BC46" s="3"/>
      <c r="BD46" s="3">
        <v>1.6</v>
      </c>
      <c r="BE46" s="3"/>
      <c r="BF46" s="3"/>
      <c r="BG46" s="3"/>
      <c r="BH46" s="3"/>
      <c r="BI46" s="3"/>
      <c r="BJ46" s="3"/>
      <c r="BK46" s="6"/>
      <c r="BL46" s="3"/>
      <c r="BM46" s="3"/>
      <c r="BN46" s="6"/>
      <c r="BO46" s="3"/>
      <c r="BP46" s="3"/>
      <c r="BQ46" s="3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</row>
    <row r="47" spans="1:140" x14ac:dyDescent="0.25">
      <c r="A47" t="s">
        <v>17</v>
      </c>
      <c r="C47" s="4">
        <v>44314</v>
      </c>
      <c r="D47" s="3"/>
      <c r="E47" s="4"/>
      <c r="F47">
        <v>111</v>
      </c>
      <c r="G47" t="s">
        <v>9</v>
      </c>
      <c r="H47" s="5">
        <v>4.7</v>
      </c>
      <c r="I47">
        <v>1500</v>
      </c>
      <c r="J47" s="3">
        <f t="shared" si="0"/>
        <v>141.84397163120565</v>
      </c>
      <c r="K47" s="3"/>
      <c r="L47" s="6"/>
      <c r="M47" s="6"/>
      <c r="N47" s="6"/>
      <c r="O47" s="6"/>
      <c r="P47" s="6"/>
      <c r="Q47" s="6"/>
      <c r="R47" s="6"/>
      <c r="S47" s="6"/>
      <c r="T47" s="6"/>
      <c r="U47" s="3"/>
      <c r="V47" s="6"/>
      <c r="W47" s="6"/>
      <c r="X47" s="6"/>
      <c r="Y47" s="6"/>
      <c r="Z47" s="6"/>
      <c r="AA47" s="6"/>
      <c r="AB47" s="3"/>
      <c r="AC47" s="6"/>
      <c r="AD47" s="6"/>
      <c r="AE47" s="6"/>
      <c r="AF47" s="6"/>
      <c r="AG47" s="6"/>
      <c r="AH47" s="6"/>
      <c r="AI47" s="7"/>
      <c r="AJ47" s="6"/>
      <c r="AK47" s="3"/>
      <c r="AL47" s="3"/>
      <c r="AM47" s="3"/>
      <c r="AN47" s="3">
        <v>57.407111111111114</v>
      </c>
      <c r="AO47" s="3"/>
      <c r="AP47" s="3"/>
      <c r="AQ47" s="6"/>
      <c r="AR47" s="3"/>
      <c r="AS47" s="5"/>
      <c r="AT47" s="3"/>
      <c r="AU47" s="3"/>
      <c r="AV47" s="5"/>
      <c r="AW47" s="5"/>
      <c r="AX47" s="5"/>
      <c r="AY47" s="5"/>
      <c r="AZ47" s="5"/>
      <c r="BA47" s="3"/>
      <c r="BB47" s="3"/>
      <c r="BC47" s="3"/>
      <c r="BD47" s="3">
        <v>11.28888888888889</v>
      </c>
      <c r="BE47" s="3"/>
      <c r="BF47" s="3"/>
      <c r="BG47" s="3"/>
      <c r="BH47" s="3"/>
      <c r="BI47" s="3"/>
      <c r="BJ47" s="3"/>
      <c r="BK47" s="6"/>
      <c r="BL47" s="3"/>
      <c r="BM47" s="3"/>
      <c r="BN47" s="6"/>
      <c r="BO47" s="3"/>
      <c r="BP47" s="3"/>
      <c r="BQ47" s="3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</row>
    <row r="48" spans="1:140" x14ac:dyDescent="0.25">
      <c r="A48" t="s">
        <v>17</v>
      </c>
      <c r="C48" s="4">
        <v>44321</v>
      </c>
      <c r="D48" s="3"/>
      <c r="E48" s="4"/>
      <c r="F48">
        <v>118</v>
      </c>
      <c r="G48" t="s">
        <v>9</v>
      </c>
      <c r="H48" s="5">
        <v>4.7</v>
      </c>
      <c r="I48">
        <v>1500</v>
      </c>
      <c r="J48" s="3">
        <f t="shared" si="0"/>
        <v>141.84397163120565</v>
      </c>
      <c r="K48" s="3"/>
      <c r="L48" s="6"/>
      <c r="M48" s="6"/>
      <c r="N48" s="6"/>
      <c r="O48" s="6"/>
      <c r="P48" s="6"/>
      <c r="Q48" s="6"/>
      <c r="R48" s="6"/>
      <c r="S48" s="6"/>
      <c r="T48" s="6"/>
      <c r="U48" s="3"/>
      <c r="V48" s="6"/>
      <c r="W48" s="6"/>
      <c r="X48" s="6"/>
      <c r="Y48" s="6"/>
      <c r="Z48" s="6"/>
      <c r="AA48" s="6"/>
      <c r="AB48" s="3"/>
      <c r="AC48" s="6"/>
      <c r="AD48" s="6"/>
      <c r="AE48" s="6"/>
      <c r="AF48" s="6"/>
      <c r="AG48" s="6"/>
      <c r="AH48" s="6"/>
      <c r="AI48" s="7"/>
      <c r="AJ48" s="6"/>
      <c r="AK48" s="3"/>
      <c r="AL48" s="3"/>
      <c r="AM48" s="3"/>
      <c r="AN48" s="3">
        <v>99.792888888888882</v>
      </c>
      <c r="AO48" s="3"/>
      <c r="AP48" s="3"/>
      <c r="AQ48" s="6"/>
      <c r="AR48" s="3"/>
      <c r="AS48" s="5"/>
      <c r="AT48" s="3"/>
      <c r="AU48" s="3"/>
      <c r="AV48" s="5"/>
      <c r="AW48" s="5"/>
      <c r="AX48" s="5"/>
      <c r="AY48" s="5"/>
      <c r="AZ48" s="5"/>
      <c r="BA48" s="3"/>
      <c r="BB48" s="3"/>
      <c r="BC48" s="3"/>
      <c r="BD48" s="3">
        <v>19.155555555555555</v>
      </c>
      <c r="BE48" s="3"/>
      <c r="BF48" s="3"/>
      <c r="BG48" s="3"/>
      <c r="BH48" s="3"/>
      <c r="BI48" s="3"/>
      <c r="BJ48" s="3"/>
      <c r="BK48" s="6"/>
      <c r="BL48" s="3"/>
      <c r="BM48" s="3"/>
      <c r="BN48" s="6"/>
      <c r="BO48" s="3"/>
      <c r="BP48" s="3"/>
      <c r="BQ48" s="3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</row>
    <row r="49" spans="1:140" x14ac:dyDescent="0.25">
      <c r="A49" t="s">
        <v>17</v>
      </c>
      <c r="C49" s="4">
        <v>44322</v>
      </c>
      <c r="D49" s="3"/>
      <c r="E49" s="4"/>
      <c r="F49">
        <v>119</v>
      </c>
      <c r="G49" t="s">
        <v>9</v>
      </c>
      <c r="H49" s="5">
        <v>4.7</v>
      </c>
      <c r="I49">
        <v>1500</v>
      </c>
      <c r="J49" s="3">
        <f t="shared" si="0"/>
        <v>141.84397163120565</v>
      </c>
      <c r="K49" s="3">
        <v>2100</v>
      </c>
      <c r="L49" s="6"/>
      <c r="M49" s="6"/>
      <c r="N49" s="6"/>
      <c r="O49" s="6"/>
      <c r="P49" s="6"/>
      <c r="Q49" s="6"/>
      <c r="R49" s="6"/>
      <c r="S49" s="6"/>
      <c r="T49" s="6"/>
      <c r="U49" s="3"/>
      <c r="V49" s="6"/>
      <c r="W49" s="6"/>
      <c r="X49" s="6"/>
      <c r="Y49" s="6"/>
      <c r="Z49" s="6"/>
      <c r="AA49" s="6"/>
      <c r="AB49" s="3"/>
      <c r="AC49" s="6"/>
      <c r="AD49" s="6"/>
      <c r="AE49" s="6"/>
      <c r="AF49" s="6"/>
      <c r="AG49" s="6"/>
      <c r="AH49" s="6"/>
      <c r="AI49" s="7"/>
      <c r="AJ49" s="6"/>
      <c r="AK49" s="3"/>
      <c r="AL49" s="3"/>
      <c r="AM49" s="3"/>
      <c r="AN49" s="3"/>
      <c r="AO49" s="3"/>
      <c r="AP49" s="3"/>
      <c r="AQ49" s="6"/>
      <c r="AR49" s="6"/>
      <c r="AS49" s="5"/>
      <c r="AT49" s="3"/>
      <c r="AU49" s="3"/>
      <c r="AV49" s="5"/>
      <c r="AW49" s="5"/>
      <c r="AX49" s="5"/>
      <c r="AY49" s="5"/>
      <c r="AZ49" s="5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6"/>
      <c r="BL49" s="3"/>
      <c r="BM49" s="3"/>
      <c r="BN49" s="6">
        <f>BR49+BU49+BX49+CA49+CD49+CG49+CJ49+CM49+CP49+CS49+CV49+CY49</f>
        <v>1.1938377971632508</v>
      </c>
      <c r="BO49" s="3">
        <f>BT49+BW49+BZ49+CC49+CF49+CI49+CL49+CO49+CR49+CU49+CX49+DA49</f>
        <v>358.1513391489753</v>
      </c>
      <c r="BP49" s="3"/>
      <c r="BQ49" s="3">
        <f>BT49+BW49+BZ49+CC49+CF49+CI49</f>
        <v>241.68147048425377</v>
      </c>
      <c r="BR49">
        <v>4.8445439830643228E-2</v>
      </c>
      <c r="BS49">
        <v>300</v>
      </c>
      <c r="BT49">
        <v>14.533631949192969</v>
      </c>
      <c r="BU49">
        <v>0.12918684781413581</v>
      </c>
      <c r="BV49">
        <v>300</v>
      </c>
      <c r="BW49">
        <v>38.756054344240745</v>
      </c>
      <c r="BX49">
        <v>0.15117077762808173</v>
      </c>
      <c r="BY49">
        <v>300</v>
      </c>
      <c r="BZ49">
        <v>45.35123328842451</v>
      </c>
      <c r="CA49">
        <v>0.15237197615491596</v>
      </c>
      <c r="CB49">
        <v>300</v>
      </c>
      <c r="CC49">
        <v>45.711592846474794</v>
      </c>
      <c r="CD49">
        <v>0.15687182013026213</v>
      </c>
      <c r="CE49">
        <v>300</v>
      </c>
      <c r="CF49">
        <v>47.061546039078635</v>
      </c>
      <c r="CG49">
        <v>0.16755804005614028</v>
      </c>
      <c r="CH49">
        <v>300</v>
      </c>
      <c r="CI49">
        <v>50.26741201684208</v>
      </c>
      <c r="CJ49">
        <v>0.19285373647168802</v>
      </c>
      <c r="CK49">
        <v>300</v>
      </c>
      <c r="CL49">
        <v>57.856120941506411</v>
      </c>
      <c r="CM49">
        <v>0.19537915907738376</v>
      </c>
      <c r="CN49">
        <v>300</v>
      </c>
      <c r="CO49">
        <v>58.613747723215127</v>
      </c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</row>
    <row r="50" spans="1:140" x14ac:dyDescent="0.25">
      <c r="A50" t="s">
        <v>17</v>
      </c>
      <c r="C50" s="4">
        <v>44328</v>
      </c>
      <c r="D50" s="3"/>
      <c r="E50" s="4"/>
      <c r="F50">
        <v>125</v>
      </c>
      <c r="G50" t="s">
        <v>9</v>
      </c>
      <c r="H50" s="5">
        <v>4.7</v>
      </c>
      <c r="I50">
        <v>1500</v>
      </c>
      <c r="J50" s="3">
        <f t="shared" si="0"/>
        <v>141.84397163120565</v>
      </c>
      <c r="K50" s="3"/>
      <c r="L50" s="6"/>
      <c r="M50" s="6"/>
      <c r="N50" s="6"/>
      <c r="O50" s="6"/>
      <c r="P50" s="6"/>
      <c r="Q50" s="6"/>
      <c r="R50" s="6"/>
      <c r="S50" s="6"/>
      <c r="T50" s="6"/>
      <c r="U50" s="3"/>
      <c r="V50" s="6"/>
      <c r="W50" s="6"/>
      <c r="X50" s="6"/>
      <c r="Y50" s="6"/>
      <c r="Z50" s="6"/>
      <c r="AA50" s="6"/>
      <c r="AB50" s="3"/>
      <c r="AC50" s="6"/>
      <c r="AD50" s="6"/>
      <c r="AE50" s="6"/>
      <c r="AF50" s="6"/>
      <c r="AG50" s="6"/>
      <c r="AH50" s="6"/>
      <c r="AI50" s="7"/>
      <c r="AJ50" s="6"/>
      <c r="AK50" s="3"/>
      <c r="AL50" s="3"/>
      <c r="AM50" s="3"/>
      <c r="AN50" s="3">
        <v>129.27911111111112</v>
      </c>
      <c r="AO50" s="3"/>
      <c r="AP50" s="3"/>
      <c r="AQ50" s="6"/>
      <c r="AR50" s="3"/>
      <c r="AS50" s="5"/>
      <c r="AT50" s="3"/>
      <c r="AU50" s="3"/>
      <c r="AV50" s="5"/>
      <c r="AW50" s="5"/>
      <c r="AX50" s="5"/>
      <c r="AY50" s="5"/>
      <c r="AZ50" s="5"/>
      <c r="BA50" s="3"/>
      <c r="BB50" s="3"/>
      <c r="BC50" s="3"/>
      <c r="BD50" s="3">
        <v>23.377777777777776</v>
      </c>
      <c r="BE50" s="3"/>
      <c r="BF50" s="3"/>
      <c r="BG50" s="3"/>
      <c r="BH50" s="3"/>
      <c r="BI50" s="3"/>
      <c r="BJ50" s="3"/>
      <c r="BK50" s="6"/>
      <c r="BL50" s="3"/>
      <c r="BM50" s="3"/>
      <c r="BN50" s="6"/>
      <c r="BO50" s="3"/>
      <c r="BP50" s="3"/>
      <c r="BQ50" s="3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</row>
    <row r="51" spans="1:140" x14ac:dyDescent="0.25">
      <c r="A51" t="s">
        <v>17</v>
      </c>
      <c r="C51" s="4">
        <v>44335</v>
      </c>
      <c r="D51" s="3">
        <v>8</v>
      </c>
      <c r="E51" s="4" t="s">
        <v>144</v>
      </c>
      <c r="F51">
        <v>132</v>
      </c>
      <c r="G51" t="s">
        <v>9</v>
      </c>
      <c r="H51" s="5">
        <v>4.7</v>
      </c>
      <c r="I51">
        <v>1500</v>
      </c>
      <c r="J51" s="3">
        <f t="shared" si="0"/>
        <v>141.84397163120565</v>
      </c>
      <c r="K51" s="3"/>
      <c r="L51" s="6"/>
      <c r="M51" s="6"/>
      <c r="N51" s="6"/>
      <c r="O51" s="6"/>
      <c r="P51" s="6"/>
      <c r="Q51" s="6"/>
      <c r="R51" s="6"/>
      <c r="S51" s="6"/>
      <c r="T51" s="6"/>
      <c r="U51" s="3"/>
      <c r="V51" s="6"/>
      <c r="W51" s="6"/>
      <c r="X51" s="6"/>
      <c r="Y51" s="6"/>
      <c r="Z51" s="6"/>
      <c r="AA51" s="6"/>
      <c r="AB51" s="3"/>
      <c r="AC51" s="6"/>
      <c r="AD51" s="6"/>
      <c r="AE51" s="6"/>
      <c r="AF51" s="6"/>
      <c r="AG51" s="6"/>
      <c r="AH51" s="6"/>
      <c r="AI51" s="7"/>
      <c r="AJ51" s="6"/>
      <c r="AK51" s="3"/>
      <c r="AL51" s="3"/>
      <c r="AM51" s="3"/>
      <c r="AN51" s="3">
        <v>174.17599999999999</v>
      </c>
      <c r="AO51" s="3"/>
      <c r="AP51" s="3"/>
      <c r="AQ51" s="6"/>
      <c r="AR51" s="3"/>
      <c r="AS51" s="5"/>
      <c r="AT51" s="3"/>
      <c r="AU51" s="3"/>
      <c r="AV51" s="5"/>
      <c r="AW51" s="5"/>
      <c r="AX51" s="5"/>
      <c r="AY51" s="5"/>
      <c r="AZ51" s="5"/>
      <c r="BA51" s="3"/>
      <c r="BB51" s="3"/>
      <c r="BC51" s="3"/>
      <c r="BD51" s="3">
        <v>34.488888888888887</v>
      </c>
      <c r="BE51" s="3"/>
      <c r="BF51" s="3"/>
      <c r="BG51" s="3"/>
      <c r="BH51" s="3"/>
      <c r="BI51" s="3"/>
      <c r="BJ51" s="3"/>
      <c r="BK51" s="6"/>
      <c r="BL51" s="3"/>
      <c r="BM51" s="3"/>
      <c r="BN51" s="6"/>
      <c r="BO51" s="3"/>
      <c r="BP51" s="3"/>
      <c r="BQ51" s="3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</row>
    <row r="52" spans="1:140" x14ac:dyDescent="0.25">
      <c r="A52" t="s">
        <v>17</v>
      </c>
      <c r="C52" s="4">
        <v>44342</v>
      </c>
      <c r="D52" s="3"/>
      <c r="E52" s="4"/>
      <c r="F52">
        <v>139</v>
      </c>
      <c r="G52" t="s">
        <v>9</v>
      </c>
      <c r="H52" s="5">
        <v>4.7</v>
      </c>
      <c r="I52">
        <v>1500</v>
      </c>
      <c r="J52" s="3">
        <f t="shared" si="0"/>
        <v>141.84397163120565</v>
      </c>
      <c r="K52" s="3"/>
      <c r="L52" s="6"/>
      <c r="M52" s="6"/>
      <c r="N52" s="6"/>
      <c r="O52" s="6"/>
      <c r="P52" s="6"/>
      <c r="Q52" s="6"/>
      <c r="R52" s="6"/>
      <c r="S52" s="6"/>
      <c r="T52" s="6"/>
      <c r="U52" s="3"/>
      <c r="V52" s="6"/>
      <c r="W52" s="6"/>
      <c r="X52" s="6"/>
      <c r="Y52" s="6"/>
      <c r="Z52" s="6"/>
      <c r="AA52" s="6"/>
      <c r="AB52" s="3"/>
      <c r="AC52" s="6"/>
      <c r="AD52" s="6"/>
      <c r="AE52" s="6"/>
      <c r="AF52" s="6"/>
      <c r="AG52" s="6"/>
      <c r="AH52" s="6"/>
      <c r="AI52" s="7"/>
      <c r="AJ52" s="6"/>
      <c r="AK52" s="3"/>
      <c r="AL52" s="3"/>
      <c r="AM52" s="3"/>
      <c r="AN52" s="3">
        <v>244.08266666666668</v>
      </c>
      <c r="AO52" s="3"/>
      <c r="AP52" s="3"/>
      <c r="AQ52" s="6"/>
      <c r="AR52" s="3"/>
      <c r="AS52" s="5"/>
      <c r="AT52" s="3"/>
      <c r="AU52" s="3"/>
      <c r="AV52" s="5"/>
      <c r="AW52" s="5"/>
      <c r="AX52" s="5"/>
      <c r="AY52" s="5"/>
      <c r="AZ52" s="5"/>
      <c r="BA52" s="3"/>
      <c r="BB52" s="3"/>
      <c r="BC52" s="3"/>
      <c r="BD52" s="3">
        <v>53.111111111111107</v>
      </c>
      <c r="BE52" s="3"/>
      <c r="BF52" s="3"/>
      <c r="BG52" s="3"/>
      <c r="BH52" s="3"/>
      <c r="BI52" s="3"/>
      <c r="BJ52" s="3"/>
      <c r="BK52" s="6"/>
      <c r="BL52" s="3"/>
      <c r="BM52" s="3"/>
      <c r="BN52" s="6"/>
      <c r="BO52" s="3"/>
      <c r="BP52" s="3"/>
      <c r="BQ52" s="3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</row>
    <row r="53" spans="1:140" x14ac:dyDescent="0.25">
      <c r="A53" t="s">
        <v>17</v>
      </c>
      <c r="C53" s="4">
        <v>44348</v>
      </c>
      <c r="D53" s="3"/>
      <c r="E53" s="4"/>
      <c r="F53">
        <v>145</v>
      </c>
      <c r="G53" t="s">
        <v>9</v>
      </c>
      <c r="H53" s="5">
        <v>4.7</v>
      </c>
      <c r="I53">
        <v>1500</v>
      </c>
      <c r="J53" s="3">
        <f t="shared" ref="J53:J80" si="3">1000000/H53/I53</f>
        <v>141.84397163120565</v>
      </c>
      <c r="K53" s="3"/>
      <c r="L53" s="6"/>
      <c r="M53" s="6"/>
      <c r="N53" s="6"/>
      <c r="O53" s="6"/>
      <c r="P53" s="6"/>
      <c r="Q53" s="6"/>
      <c r="R53" s="6"/>
      <c r="S53" s="6"/>
      <c r="T53" s="6"/>
      <c r="U53" s="3"/>
      <c r="V53" s="6"/>
      <c r="W53" s="6"/>
      <c r="X53" s="6"/>
      <c r="Y53" s="6"/>
      <c r="Z53" s="6"/>
      <c r="AA53" s="6"/>
      <c r="AB53" s="3"/>
      <c r="AC53" s="6"/>
      <c r="AD53" s="6"/>
      <c r="AE53" s="6"/>
      <c r="AF53" s="6"/>
      <c r="AG53" s="6"/>
      <c r="AH53" s="6"/>
      <c r="AI53" s="7"/>
      <c r="AJ53" s="6"/>
      <c r="AK53" s="3"/>
      <c r="AL53" s="3"/>
      <c r="AM53" s="3"/>
      <c r="AN53" s="3">
        <v>266.27066666666667</v>
      </c>
      <c r="AO53" s="3"/>
      <c r="AP53" s="3"/>
      <c r="AQ53" s="6"/>
      <c r="AR53" s="3">
        <f t="shared" ref="AR53" si="4">AT53*(1/(AS53/100))</f>
        <v>266.27066666666661</v>
      </c>
      <c r="AS53" s="5">
        <v>41</v>
      </c>
      <c r="AT53" s="3">
        <v>109.17097333333332</v>
      </c>
      <c r="AU53" s="3">
        <f t="shared" ref="AU53" si="5">AR53-AT53</f>
        <v>157.09969333333328</v>
      </c>
      <c r="AV53" s="5">
        <v>4.8092939794419971</v>
      </c>
      <c r="AW53" s="5"/>
      <c r="AX53" s="5"/>
      <c r="AY53" s="5"/>
      <c r="AZ53" s="5"/>
      <c r="BA53" s="3"/>
      <c r="BB53" s="3"/>
      <c r="BC53" s="3"/>
      <c r="BD53" s="3">
        <v>62.133333333333326</v>
      </c>
      <c r="BE53" s="3"/>
      <c r="BF53" s="3"/>
      <c r="BG53" s="3"/>
      <c r="BH53" s="3"/>
      <c r="BI53" s="3"/>
      <c r="BJ53" s="3"/>
      <c r="BK53" s="6"/>
      <c r="BL53" s="3"/>
      <c r="BM53" s="3"/>
      <c r="BN53" s="6"/>
      <c r="BO53" s="3"/>
      <c r="BP53" s="3"/>
      <c r="BQ53" s="3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</row>
    <row r="54" spans="1:140" x14ac:dyDescent="0.25">
      <c r="A54" t="s">
        <v>17</v>
      </c>
      <c r="C54" s="4">
        <v>44349</v>
      </c>
      <c r="D54" s="3">
        <v>9</v>
      </c>
      <c r="E54" s="4" t="s">
        <v>143</v>
      </c>
      <c r="F54">
        <v>146</v>
      </c>
      <c r="G54" t="s">
        <v>9</v>
      </c>
      <c r="H54" s="5">
        <v>4.7</v>
      </c>
      <c r="I54">
        <v>1500</v>
      </c>
      <c r="J54" s="3">
        <f t="shared" si="3"/>
        <v>141.84397163120565</v>
      </c>
      <c r="K54" s="3"/>
      <c r="L54" s="6"/>
      <c r="M54" s="6"/>
      <c r="N54" s="6"/>
      <c r="O54" s="6"/>
      <c r="P54" s="6"/>
      <c r="Q54" s="6"/>
      <c r="R54" s="6"/>
      <c r="S54" s="6"/>
      <c r="T54" s="6"/>
      <c r="U54" s="3"/>
      <c r="V54" s="6"/>
      <c r="W54" s="6"/>
      <c r="X54" s="6"/>
      <c r="Y54" s="6"/>
      <c r="Z54" s="6"/>
      <c r="AA54" s="6"/>
      <c r="AB54" s="3"/>
      <c r="AC54" s="6"/>
      <c r="AD54" s="6"/>
      <c r="AE54" s="6"/>
      <c r="AF54" s="6"/>
      <c r="AG54" s="6"/>
      <c r="AH54" s="6"/>
      <c r="AI54" s="7"/>
      <c r="AJ54" s="6"/>
      <c r="AK54" s="3"/>
      <c r="AL54" s="3"/>
      <c r="AM54" s="3"/>
      <c r="AN54" s="3"/>
      <c r="AO54" s="3"/>
      <c r="AP54" s="3"/>
      <c r="AQ54" s="6"/>
      <c r="AR54" s="6"/>
      <c r="AS54" s="5"/>
      <c r="AT54" s="3"/>
      <c r="AU54" s="3"/>
      <c r="AV54" s="5"/>
      <c r="AW54" s="5"/>
      <c r="AX54" s="5"/>
      <c r="AY54" s="5"/>
      <c r="AZ54" s="5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6"/>
      <c r="BL54" s="3"/>
      <c r="BM54" s="3"/>
      <c r="BN54" s="6"/>
      <c r="BO54" s="3"/>
      <c r="BP54" s="3"/>
      <c r="BQ54" s="3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</row>
    <row r="55" spans="1:140" x14ac:dyDescent="0.25">
      <c r="A55" t="s">
        <v>15</v>
      </c>
      <c r="C55" s="4">
        <v>44203</v>
      </c>
      <c r="D55" s="3">
        <v>1</v>
      </c>
      <c r="E55" s="4" t="s">
        <v>149</v>
      </c>
      <c r="F55">
        <v>0</v>
      </c>
      <c r="G55" t="s">
        <v>9</v>
      </c>
      <c r="H55" s="5">
        <v>14</v>
      </c>
      <c r="I55">
        <v>500</v>
      </c>
      <c r="J55" s="3">
        <f t="shared" si="3"/>
        <v>142.85714285714286</v>
      </c>
      <c r="K55" s="3"/>
      <c r="L55" s="6"/>
      <c r="M55" s="6"/>
      <c r="N55" s="6"/>
      <c r="O55" s="6"/>
      <c r="P55" s="6"/>
      <c r="Q55" s="6"/>
      <c r="R55" s="6"/>
      <c r="S55" s="6"/>
      <c r="T55" s="6"/>
      <c r="U55" s="3"/>
      <c r="V55" s="6"/>
      <c r="W55" s="6"/>
      <c r="X55" s="6"/>
      <c r="Y55" s="6"/>
      <c r="Z55" s="6"/>
      <c r="AA55" s="6"/>
      <c r="AB55" s="3"/>
      <c r="AC55" s="6"/>
      <c r="AD55" s="6"/>
      <c r="AE55" s="6"/>
      <c r="AF55" s="6"/>
      <c r="AG55" s="6"/>
      <c r="AH55" s="6"/>
      <c r="AI55" s="7"/>
      <c r="AJ55" s="6"/>
      <c r="AK55" s="3"/>
      <c r="AL55" s="3"/>
      <c r="AM55" s="3"/>
      <c r="AN55" s="3"/>
      <c r="AO55" s="3"/>
      <c r="AP55" s="3"/>
      <c r="AQ55" s="6"/>
      <c r="AR55" s="6"/>
      <c r="AS55" s="5"/>
      <c r="AT55" s="3"/>
      <c r="AU55" s="3"/>
      <c r="AV55" s="5"/>
      <c r="AW55" s="5"/>
      <c r="AX55" s="5"/>
      <c r="AY55" s="5"/>
      <c r="AZ55" s="5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6"/>
      <c r="BL55" s="3"/>
      <c r="BM55" s="3"/>
      <c r="BN55" s="6"/>
      <c r="BO55" s="3"/>
      <c r="BP55" s="3"/>
      <c r="BQ55" s="3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</row>
    <row r="56" spans="1:140" x14ac:dyDescent="0.25">
      <c r="A56" t="s">
        <v>15</v>
      </c>
      <c r="C56" s="4">
        <v>44217</v>
      </c>
      <c r="D56" s="3"/>
      <c r="E56" s="4"/>
      <c r="F56">
        <v>14</v>
      </c>
      <c r="G56" t="s">
        <v>9</v>
      </c>
      <c r="H56" s="5">
        <v>14</v>
      </c>
      <c r="I56">
        <v>500</v>
      </c>
      <c r="J56" s="3">
        <f t="shared" si="3"/>
        <v>142.85714285714286</v>
      </c>
      <c r="K56" s="3"/>
      <c r="L56" s="6"/>
      <c r="M56" s="6"/>
      <c r="N56" s="6"/>
      <c r="O56" s="6"/>
      <c r="P56" s="6"/>
      <c r="Q56" s="6"/>
      <c r="R56" s="6"/>
      <c r="S56" s="6"/>
      <c r="T56" s="6"/>
      <c r="U56" s="3"/>
      <c r="V56" s="6"/>
      <c r="W56" s="6"/>
      <c r="X56" s="6"/>
      <c r="Y56" s="6"/>
      <c r="Z56" s="6"/>
      <c r="AA56" s="6"/>
      <c r="AB56" s="3"/>
      <c r="AC56" s="6"/>
      <c r="AD56" s="6"/>
      <c r="AE56" s="6"/>
      <c r="AF56" s="6"/>
      <c r="AG56" s="6"/>
      <c r="AH56" s="6"/>
      <c r="AI56" s="7"/>
      <c r="AJ56" s="6"/>
      <c r="AK56" s="3"/>
      <c r="AL56" s="3"/>
      <c r="AM56" s="3"/>
      <c r="AN56" s="3"/>
      <c r="AO56" s="3"/>
      <c r="AP56" s="3"/>
      <c r="AQ56" s="6"/>
      <c r="AR56" s="6"/>
      <c r="AS56" s="5"/>
      <c r="AT56" s="3"/>
      <c r="AU56" s="3"/>
      <c r="AV56" s="5"/>
      <c r="AW56" s="5"/>
      <c r="AX56" s="5"/>
      <c r="AY56" s="5"/>
      <c r="AZ56" s="5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6"/>
      <c r="BL56" s="3"/>
      <c r="BM56" s="3"/>
      <c r="BN56" s="6">
        <f>BR56+BU56+BX56+CA56+CD56+CG56+CJ56+CM56+CP56+CS56+CV56+CY56</f>
        <v>1.8020715179037434</v>
      </c>
      <c r="BO56" s="3">
        <f>BT56+BW56+BZ56+CC56+CF56+CI56+CL56+CO56+CR56+CU56+CX56+DA56</f>
        <v>540.62145537112315</v>
      </c>
      <c r="BP56" s="3"/>
      <c r="BQ56" s="3">
        <f>BT56+BW56+BZ56+CC56+CF56+CI56</f>
        <v>411.30362877967394</v>
      </c>
      <c r="BR56">
        <v>0.18145407434669167</v>
      </c>
      <c r="BS56">
        <v>300</v>
      </c>
      <c r="BT56">
        <v>54.436222304007508</v>
      </c>
      <c r="BU56">
        <v>0.23615292488916242</v>
      </c>
      <c r="BV56">
        <v>300</v>
      </c>
      <c r="BW56">
        <v>70.845877466748732</v>
      </c>
      <c r="BX56">
        <v>0.24875823671566591</v>
      </c>
      <c r="BY56">
        <v>300</v>
      </c>
      <c r="BZ56">
        <v>74.627471014699765</v>
      </c>
      <c r="CA56">
        <v>0.25258208393301401</v>
      </c>
      <c r="CB56">
        <v>300</v>
      </c>
      <c r="CC56">
        <v>75.774625179904206</v>
      </c>
      <c r="CD56">
        <v>0.23073014023200278</v>
      </c>
      <c r="CE56">
        <v>300</v>
      </c>
      <c r="CF56">
        <v>69.219042069600832</v>
      </c>
      <c r="CG56">
        <v>0.22133463581570956</v>
      </c>
      <c r="CH56">
        <v>300</v>
      </c>
      <c r="CI56">
        <v>66.400390744712865</v>
      </c>
      <c r="CJ56">
        <v>0.2271541907690687</v>
      </c>
      <c r="CK56">
        <v>300</v>
      </c>
      <c r="CL56">
        <v>68.146257230720607</v>
      </c>
      <c r="CM56">
        <v>0.20390523120242862</v>
      </c>
      <c r="CN56">
        <v>300</v>
      </c>
      <c r="CO56">
        <v>61.17156936072859</v>
      </c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</row>
    <row r="57" spans="1:140" x14ac:dyDescent="0.25">
      <c r="A57" t="s">
        <v>15</v>
      </c>
      <c r="C57" s="4">
        <v>44231</v>
      </c>
      <c r="D57" s="3"/>
      <c r="E57" s="4"/>
      <c r="F57">
        <v>28</v>
      </c>
      <c r="G57" t="s">
        <v>9</v>
      </c>
      <c r="H57" s="5">
        <v>14</v>
      </c>
      <c r="I57">
        <v>500</v>
      </c>
      <c r="J57" s="3">
        <f t="shared" si="3"/>
        <v>142.85714285714286</v>
      </c>
      <c r="K57" s="3"/>
      <c r="L57" s="3">
        <v>283</v>
      </c>
      <c r="M57" s="5">
        <v>7.2</v>
      </c>
      <c r="N57" s="5"/>
      <c r="O57" s="5"/>
      <c r="P57" s="6"/>
      <c r="Q57" s="6"/>
      <c r="R57" s="6"/>
      <c r="S57" s="6"/>
      <c r="T57" s="6"/>
      <c r="U57" s="3"/>
      <c r="V57" s="6"/>
      <c r="W57" s="6"/>
      <c r="X57" s="6"/>
      <c r="Y57" s="6"/>
      <c r="Z57" s="6"/>
      <c r="AA57" s="6"/>
      <c r="AB57" s="3"/>
      <c r="AC57" s="8"/>
      <c r="AD57" s="8"/>
      <c r="AE57" s="8"/>
      <c r="AF57" s="8"/>
      <c r="AG57" s="8"/>
      <c r="AH57" s="8"/>
      <c r="AI57" s="7"/>
      <c r="AJ57" s="6"/>
      <c r="AK57" s="3"/>
      <c r="AL57" s="3"/>
      <c r="AM57" s="3"/>
      <c r="AN57" s="3"/>
      <c r="AO57" s="3"/>
      <c r="AP57" s="3"/>
      <c r="AQ57" s="6"/>
      <c r="AR57" s="6"/>
      <c r="AS57" s="5"/>
      <c r="AT57" s="3"/>
      <c r="AU57" s="3"/>
      <c r="AV57" s="5"/>
      <c r="AW57" s="5"/>
      <c r="AX57" s="5"/>
      <c r="AY57" s="5"/>
      <c r="AZ57" s="5"/>
      <c r="BA57" s="3"/>
      <c r="BB57" s="9"/>
      <c r="BC57" s="9"/>
      <c r="BD57" s="3"/>
      <c r="BE57" s="9"/>
      <c r="BF57" s="9"/>
      <c r="BG57" s="9"/>
      <c r="BH57" s="9"/>
      <c r="BI57" s="9"/>
      <c r="BJ57" s="3"/>
      <c r="BK57" s="6"/>
      <c r="BL57" s="3"/>
      <c r="BM57" s="3"/>
      <c r="BN57" s="6"/>
      <c r="BO57" s="3"/>
      <c r="BP57" s="3"/>
      <c r="BQ57" s="3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</row>
    <row r="58" spans="1:140" x14ac:dyDescent="0.25">
      <c r="A58" t="s">
        <v>15</v>
      </c>
      <c r="C58" s="4">
        <v>44236</v>
      </c>
      <c r="D58" s="3"/>
      <c r="E58" s="4"/>
      <c r="F58">
        <v>33</v>
      </c>
      <c r="G58" t="s">
        <v>9</v>
      </c>
      <c r="H58" s="5">
        <v>14</v>
      </c>
      <c r="I58">
        <v>500</v>
      </c>
      <c r="J58" s="3">
        <f t="shared" si="3"/>
        <v>142.85714285714286</v>
      </c>
      <c r="K58" s="3"/>
      <c r="L58" s="3">
        <v>417.5</v>
      </c>
      <c r="M58" s="5">
        <v>10.616666666666667</v>
      </c>
      <c r="N58" s="5"/>
      <c r="O58" s="5"/>
      <c r="P58" s="6"/>
      <c r="Q58" s="6"/>
      <c r="R58" s="6"/>
      <c r="S58" s="6"/>
      <c r="T58" s="6"/>
      <c r="U58" s="3"/>
      <c r="V58" s="6"/>
      <c r="W58" s="6"/>
      <c r="X58" s="6"/>
      <c r="Y58" s="6"/>
      <c r="Z58" s="6"/>
      <c r="AA58" s="6"/>
      <c r="AB58" s="3"/>
      <c r="AC58" s="8"/>
      <c r="AD58" s="8"/>
      <c r="AE58" s="8"/>
      <c r="AF58" s="8"/>
      <c r="AG58" s="8"/>
      <c r="AH58" s="8"/>
      <c r="AI58" s="7"/>
      <c r="AJ58" s="6"/>
      <c r="AK58" s="3"/>
      <c r="AL58" s="3"/>
      <c r="AM58" s="3"/>
      <c r="AN58" s="3"/>
      <c r="AO58" s="3"/>
      <c r="AP58" s="3"/>
      <c r="AQ58" s="6"/>
      <c r="AR58" s="6"/>
      <c r="AS58" s="5"/>
      <c r="AT58" s="3"/>
      <c r="AU58" s="3"/>
      <c r="AV58" s="5"/>
      <c r="AW58" s="5"/>
      <c r="AX58" s="5"/>
      <c r="AY58" s="5"/>
      <c r="AZ58" s="5"/>
      <c r="BA58" s="3"/>
      <c r="BB58" s="9"/>
      <c r="BC58" s="9"/>
      <c r="BD58" s="3"/>
      <c r="BE58" s="9"/>
      <c r="BF58" s="9"/>
      <c r="BG58" s="9"/>
      <c r="BH58" s="9"/>
      <c r="BI58" s="9"/>
      <c r="BJ58" s="3"/>
      <c r="BK58" s="6"/>
      <c r="BL58" s="3"/>
      <c r="BM58" s="3"/>
      <c r="BN58" s="6"/>
      <c r="BO58" s="3"/>
      <c r="BP58" s="3"/>
      <c r="BQ58" s="3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</row>
    <row r="59" spans="1:140" x14ac:dyDescent="0.25">
      <c r="A59" t="s">
        <v>15</v>
      </c>
      <c r="C59" s="4">
        <v>44237</v>
      </c>
      <c r="D59" s="3">
        <v>4</v>
      </c>
      <c r="E59" t="s">
        <v>148</v>
      </c>
      <c r="F59">
        <v>34</v>
      </c>
      <c r="G59" t="s">
        <v>9</v>
      </c>
      <c r="H59" s="5">
        <v>14</v>
      </c>
      <c r="I59">
        <v>500</v>
      </c>
      <c r="J59" s="3">
        <f t="shared" si="3"/>
        <v>142.85714285714286</v>
      </c>
      <c r="K59" s="3"/>
      <c r="L59" s="6"/>
      <c r="M59" s="6"/>
      <c r="N59" s="6"/>
      <c r="O59" s="6"/>
      <c r="P59" s="6"/>
      <c r="Q59" s="6"/>
      <c r="R59" s="6"/>
      <c r="S59" s="6"/>
      <c r="U59" s="3">
        <v>32.4</v>
      </c>
      <c r="W59" s="6"/>
      <c r="X59" s="6"/>
      <c r="Y59" s="6"/>
      <c r="Z59" s="6"/>
      <c r="AA59" s="6"/>
      <c r="AB59" s="3">
        <v>46.199999999999996</v>
      </c>
      <c r="AC59" s="6">
        <v>1.1583982333333334</v>
      </c>
      <c r="AD59">
        <v>4.9796970818511532E-2</v>
      </c>
      <c r="AE59" s="6"/>
      <c r="AF59" s="6"/>
      <c r="AG59" s="6"/>
      <c r="AH59" s="6"/>
      <c r="AI59" s="7">
        <f>AC59/AB59</f>
        <v>2.5073554834054837E-2</v>
      </c>
      <c r="AJ59" s="6"/>
      <c r="AK59" s="3"/>
      <c r="AL59" s="3"/>
      <c r="AM59" s="3"/>
      <c r="AN59" s="3"/>
      <c r="AO59" s="3"/>
      <c r="AP59" s="3">
        <f>U59+AB59+AO59</f>
        <v>78.599999999999994</v>
      </c>
      <c r="AQ59" s="6"/>
      <c r="AR59" s="6"/>
      <c r="AS59" s="5"/>
      <c r="AT59" s="3"/>
      <c r="AU59" s="3"/>
      <c r="AV59" s="5"/>
      <c r="AW59" s="5"/>
      <c r="AX59" s="6">
        <f>U59/AP59</f>
        <v>0.41221374045801529</v>
      </c>
      <c r="AY59" s="6">
        <f>AB59/AP59</f>
        <v>0.58778625954198471</v>
      </c>
      <c r="AZ59" s="6"/>
      <c r="BA59" s="3">
        <f>BB59+BC59+BE59+BG59</f>
        <v>12.666666666666666</v>
      </c>
      <c r="BB59" s="9">
        <v>12.666666666666666</v>
      </c>
      <c r="BC59" s="3"/>
      <c r="BD59" s="3"/>
      <c r="BE59" s="3"/>
      <c r="BF59" s="9"/>
      <c r="BG59" s="3"/>
      <c r="BH59" s="7">
        <f>AC59/BA59</f>
        <v>9.145249210526317E-2</v>
      </c>
      <c r="BM59" s="3"/>
      <c r="BN59" s="6"/>
      <c r="BO59" s="3"/>
      <c r="BP59" s="3"/>
      <c r="BQ59" s="3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</row>
    <row r="60" spans="1:140" x14ac:dyDescent="0.25">
      <c r="A60" t="s">
        <v>15</v>
      </c>
      <c r="C60" s="4">
        <v>44252</v>
      </c>
      <c r="D60" s="3"/>
      <c r="E60" s="4"/>
      <c r="F60">
        <v>49</v>
      </c>
      <c r="G60" t="s">
        <v>9</v>
      </c>
      <c r="H60" s="5">
        <v>14</v>
      </c>
      <c r="I60">
        <v>500</v>
      </c>
      <c r="J60" s="3">
        <f t="shared" si="3"/>
        <v>142.85714285714286</v>
      </c>
      <c r="K60" s="3"/>
      <c r="L60" s="3">
        <v>601</v>
      </c>
      <c r="M60" s="5">
        <v>13.566666666666666</v>
      </c>
      <c r="N60" s="5"/>
      <c r="O60" s="5"/>
      <c r="P60" s="6"/>
      <c r="Q60" s="6"/>
      <c r="R60" s="6"/>
      <c r="S60" s="6"/>
      <c r="U60" s="3"/>
      <c r="W60" s="6"/>
      <c r="X60" s="6"/>
      <c r="Y60" s="6"/>
      <c r="Z60" s="6"/>
      <c r="AA60" s="6"/>
      <c r="AB60" s="3"/>
      <c r="AC60" s="8"/>
      <c r="AD60" s="8"/>
      <c r="AE60" s="8"/>
      <c r="AF60" s="8"/>
      <c r="AG60" s="8"/>
      <c r="AH60" s="8"/>
      <c r="AI60" s="7"/>
      <c r="AJ60" s="6"/>
      <c r="AK60" s="3"/>
      <c r="AL60" s="3"/>
      <c r="AM60" s="3"/>
      <c r="AN60" s="3"/>
      <c r="AO60" s="3"/>
      <c r="AP60" s="3"/>
      <c r="AQ60" s="6"/>
      <c r="AR60" s="6"/>
      <c r="AS60" s="5"/>
      <c r="AT60" s="3"/>
      <c r="AU60" s="3"/>
      <c r="AV60" s="5"/>
      <c r="AW60" s="5"/>
      <c r="AX60" s="5"/>
      <c r="AY60" s="5"/>
      <c r="AZ60" s="5"/>
      <c r="BA60" s="3"/>
      <c r="BB60" s="9"/>
      <c r="BC60" s="9"/>
      <c r="BD60" s="3"/>
      <c r="BE60" s="9"/>
      <c r="BF60" s="9"/>
      <c r="BG60" s="9"/>
      <c r="BH60" s="9"/>
      <c r="BM60" s="3"/>
      <c r="BN60" s="6"/>
      <c r="BO60" s="3"/>
      <c r="BP60" s="3"/>
      <c r="BQ60" s="3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</row>
    <row r="61" spans="1:140" x14ac:dyDescent="0.25">
      <c r="A61" t="s">
        <v>15</v>
      </c>
      <c r="C61" s="4">
        <v>44257</v>
      </c>
      <c r="D61" s="3"/>
      <c r="E61" s="4"/>
      <c r="F61">
        <v>54</v>
      </c>
      <c r="G61" t="s">
        <v>9</v>
      </c>
      <c r="H61" s="5">
        <v>14</v>
      </c>
      <c r="I61">
        <v>500</v>
      </c>
      <c r="J61" s="3">
        <f t="shared" si="3"/>
        <v>142.85714285714286</v>
      </c>
      <c r="K61" s="3"/>
      <c r="L61" s="3">
        <v>703.14285714285711</v>
      </c>
      <c r="M61" s="5">
        <v>15.285714285714286</v>
      </c>
      <c r="N61" s="5"/>
      <c r="O61" s="5"/>
      <c r="P61" s="6"/>
      <c r="Q61" s="6"/>
      <c r="R61" s="6"/>
      <c r="S61" s="6"/>
      <c r="U61" s="3"/>
      <c r="W61" s="6"/>
      <c r="X61" s="6"/>
      <c r="Y61" s="6"/>
      <c r="Z61" s="6"/>
      <c r="AA61" s="6"/>
      <c r="AB61" s="3"/>
      <c r="AC61" s="8"/>
      <c r="AD61" s="8"/>
      <c r="AE61" s="8"/>
      <c r="AF61" s="8"/>
      <c r="AG61" s="8"/>
      <c r="AH61" s="8"/>
      <c r="AI61" s="7"/>
      <c r="AJ61" s="6"/>
      <c r="AK61" s="3"/>
      <c r="AL61" s="3"/>
      <c r="AM61" s="3"/>
      <c r="AN61" s="3"/>
      <c r="AO61" s="3"/>
      <c r="AP61" s="3"/>
      <c r="AQ61" s="6"/>
      <c r="AR61" s="6"/>
      <c r="AS61" s="5"/>
      <c r="AT61" s="3"/>
      <c r="AU61" s="3"/>
      <c r="AV61" s="5"/>
      <c r="AW61" s="5"/>
      <c r="AX61" s="5"/>
      <c r="AY61" s="5"/>
      <c r="AZ61" s="5"/>
      <c r="BA61" s="3"/>
      <c r="BB61" s="9"/>
      <c r="BC61" s="9"/>
      <c r="BD61" s="3"/>
      <c r="BE61" s="9"/>
      <c r="BF61" s="9"/>
      <c r="BG61" s="9"/>
      <c r="BH61" s="9"/>
      <c r="BM61" s="3"/>
      <c r="BN61" s="6"/>
      <c r="BO61" s="3"/>
      <c r="BP61" s="3"/>
      <c r="BQ61" s="3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</row>
    <row r="62" spans="1:140" x14ac:dyDescent="0.25">
      <c r="A62" t="s">
        <v>15</v>
      </c>
      <c r="C62" s="4">
        <v>44258</v>
      </c>
      <c r="D62" s="3">
        <v>5</v>
      </c>
      <c r="E62" t="s">
        <v>147</v>
      </c>
      <c r="F62">
        <v>55</v>
      </c>
      <c r="G62" t="s">
        <v>9</v>
      </c>
      <c r="H62" s="5">
        <v>14</v>
      </c>
      <c r="I62">
        <v>500</v>
      </c>
      <c r="J62" s="3">
        <f t="shared" si="3"/>
        <v>142.85714285714286</v>
      </c>
      <c r="K62" s="3"/>
      <c r="L62" s="6"/>
      <c r="M62" s="6"/>
      <c r="N62" s="6"/>
      <c r="O62" s="6"/>
      <c r="P62" s="6"/>
      <c r="Q62" s="6"/>
      <c r="R62" s="6"/>
      <c r="S62" s="6"/>
      <c r="U62" s="3">
        <v>160.34391906438972</v>
      </c>
      <c r="W62" s="6"/>
      <c r="X62" s="6">
        <v>0.90605103686810096</v>
      </c>
      <c r="Y62" s="6">
        <v>3.990241240211434E-2</v>
      </c>
      <c r="Z62" s="6">
        <v>0.7190266968667155</v>
      </c>
      <c r="AA62" s="6">
        <v>0.14559231872843842</v>
      </c>
      <c r="AB62" s="3">
        <v>130.74296269169787</v>
      </c>
      <c r="AC62" s="6">
        <v>2.9976762360159248</v>
      </c>
      <c r="AD62">
        <v>0.82550580274395491</v>
      </c>
      <c r="AE62" s="6">
        <v>0.90605103686810096</v>
      </c>
      <c r="AF62" s="6">
        <v>3.9902412402114354E-2</v>
      </c>
      <c r="AG62" s="6"/>
      <c r="AH62" s="6"/>
      <c r="AI62" s="7">
        <f>AC62/AB62</f>
        <v>2.2928012141538202E-2</v>
      </c>
      <c r="AJ62" s="6"/>
      <c r="AK62" s="3"/>
      <c r="AL62" s="3">
        <v>8.0841379718442141</v>
      </c>
      <c r="AN62" s="3"/>
      <c r="AO62" s="3">
        <v>8.0841379718442141</v>
      </c>
      <c r="AP62" s="3">
        <f>U62+AB62+AO62</f>
        <v>299.17101972793176</v>
      </c>
      <c r="AQ62" s="6">
        <f>AO62/AP62</f>
        <v>2.7021795022779901E-2</v>
      </c>
      <c r="AR62" s="6"/>
      <c r="AS62" s="5"/>
      <c r="AT62" s="3"/>
      <c r="AU62" s="3"/>
      <c r="AV62" s="5"/>
      <c r="AW62" s="5"/>
      <c r="AX62" s="6">
        <f>U62/AP62</f>
        <v>0.53596073312919013</v>
      </c>
      <c r="AY62" s="6">
        <f>AB62/AP62</f>
        <v>0.43701747184803008</v>
      </c>
      <c r="AZ62" s="6">
        <f>AO62/AP62</f>
        <v>2.7021795022779901E-2</v>
      </c>
      <c r="BA62" s="3">
        <f>BB62+BC62+BE62+BG62</f>
        <v>147.41244002687148</v>
      </c>
      <c r="BB62" s="9">
        <v>104.54696080554012</v>
      </c>
      <c r="BC62" s="3">
        <v>1.5290944123314065</v>
      </c>
      <c r="BD62" s="3"/>
      <c r="BE62" s="3">
        <v>3.7265605211675017</v>
      </c>
      <c r="BF62" s="9"/>
      <c r="BG62" s="3">
        <v>37.609824287832467</v>
      </c>
      <c r="BH62" s="7">
        <f>AC62/BA62</f>
        <v>2.0335300300771665E-2</v>
      </c>
      <c r="BM62" s="3"/>
      <c r="BN62" s="6"/>
      <c r="BO62" s="3"/>
      <c r="BP62" s="3"/>
      <c r="BQ62" s="3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</row>
    <row r="63" spans="1:140" x14ac:dyDescent="0.25">
      <c r="A63" t="s">
        <v>15</v>
      </c>
      <c r="C63" s="4">
        <v>44264</v>
      </c>
      <c r="D63" s="3"/>
      <c r="E63" s="4"/>
      <c r="F63">
        <v>61</v>
      </c>
      <c r="G63" t="s">
        <v>9</v>
      </c>
      <c r="H63" s="5">
        <v>14</v>
      </c>
      <c r="I63">
        <v>500</v>
      </c>
      <c r="J63" s="3">
        <f t="shared" si="3"/>
        <v>142.85714285714286</v>
      </c>
      <c r="K63" s="3"/>
      <c r="L63" s="3">
        <v>769.2</v>
      </c>
      <c r="M63" s="5">
        <v>16.559999999999999</v>
      </c>
      <c r="N63" s="5"/>
      <c r="O63" s="5"/>
      <c r="P63" s="6"/>
      <c r="Q63" s="6"/>
      <c r="R63" s="6"/>
      <c r="S63" s="6"/>
      <c r="U63" s="3"/>
      <c r="W63" s="6"/>
      <c r="AB63" s="3"/>
      <c r="AC63" s="8"/>
      <c r="AD63" s="8"/>
      <c r="AG63" s="8"/>
      <c r="AH63" s="8"/>
      <c r="AI63" s="7"/>
      <c r="AJ63" s="6"/>
      <c r="AK63" s="3"/>
      <c r="AL63" s="3"/>
      <c r="AN63" s="3"/>
      <c r="AO63" s="3"/>
      <c r="AP63" s="3"/>
      <c r="AQ63" s="6"/>
      <c r="AR63" s="6"/>
      <c r="AS63" s="5"/>
      <c r="AT63" s="3"/>
      <c r="AU63" s="3"/>
      <c r="AV63" s="5"/>
      <c r="AW63" s="5"/>
      <c r="AX63" s="5"/>
      <c r="AY63" s="5"/>
      <c r="AZ63" s="5"/>
      <c r="BA63" s="3"/>
      <c r="BB63" s="9"/>
      <c r="BC63" s="9"/>
      <c r="BD63" s="3"/>
      <c r="BE63" s="9"/>
      <c r="BF63" s="9"/>
      <c r="BG63" s="9"/>
      <c r="BH63" s="9"/>
      <c r="BM63" s="3"/>
      <c r="BN63" s="6"/>
      <c r="BO63" s="3"/>
      <c r="BP63" s="3"/>
      <c r="BQ63" s="3"/>
      <c r="BR63" s="12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</row>
    <row r="64" spans="1:140" x14ac:dyDescent="0.25">
      <c r="A64" t="s">
        <v>15</v>
      </c>
      <c r="C64" s="4">
        <v>44265</v>
      </c>
      <c r="D64" s="3"/>
      <c r="E64" s="4"/>
      <c r="F64">
        <v>62</v>
      </c>
      <c r="G64" t="s">
        <v>9</v>
      </c>
      <c r="H64" s="5">
        <v>14</v>
      </c>
      <c r="I64">
        <v>500</v>
      </c>
      <c r="J64" s="3">
        <f t="shared" si="3"/>
        <v>142.85714285714286</v>
      </c>
      <c r="K64" s="3">
        <v>1300</v>
      </c>
      <c r="L64" s="6"/>
      <c r="M64" s="6"/>
      <c r="N64" s="6"/>
      <c r="O64" s="6"/>
      <c r="P64" s="6"/>
      <c r="Q64" s="6"/>
      <c r="R64" s="6"/>
      <c r="S64" s="6"/>
      <c r="T64" s="6"/>
      <c r="U64" s="3"/>
      <c r="V64" s="6"/>
      <c r="W64" s="6"/>
      <c r="X64" s="6"/>
      <c r="Y64" s="6"/>
      <c r="Z64" s="6"/>
      <c r="AA64" s="6"/>
      <c r="AB64" s="3"/>
      <c r="AC64" s="6"/>
      <c r="AD64" s="6"/>
      <c r="AE64" s="6"/>
      <c r="AF64" s="6"/>
      <c r="AG64" s="6"/>
      <c r="AH64" s="6"/>
      <c r="AI64" s="7"/>
      <c r="AJ64" s="6"/>
      <c r="AK64" s="3"/>
      <c r="AL64" s="3"/>
      <c r="AN64" s="3"/>
      <c r="AO64" s="3"/>
      <c r="AP64" s="3"/>
      <c r="AQ64" s="6"/>
      <c r="AR64" s="6"/>
      <c r="AS64" s="5"/>
      <c r="AT64" s="3"/>
      <c r="AU64" s="3"/>
      <c r="AV64" s="5"/>
      <c r="AW64" s="5"/>
      <c r="AX64" s="5"/>
      <c r="AY64" s="5"/>
      <c r="AZ64" s="5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6"/>
      <c r="BL64" s="3"/>
      <c r="BM64" s="3"/>
      <c r="BN64" s="6">
        <f>BR64+BU64+BX64+CA64+CD64+CG64+CJ64+CM64+CP64+CS64+CV64+CY64</f>
        <v>1.152921728009219</v>
      </c>
      <c r="BO64" s="3">
        <f>BT64+BW64+BZ64+CC64+CF64+CI64+CL64+CO64+CR64+CU64+CX64+DA64</f>
        <v>345.87651840276567</v>
      </c>
      <c r="BP64" s="3"/>
      <c r="BQ64" s="3">
        <f>BT64+BW64+BZ64+CC64+CF64+CI64</f>
        <v>345.87651840276567</v>
      </c>
      <c r="BR64">
        <v>0.12883371020552209</v>
      </c>
      <c r="BS64">
        <v>300</v>
      </c>
      <c r="BT64">
        <v>38.650113061656626</v>
      </c>
      <c r="BU64">
        <v>0.16473105529954754</v>
      </c>
      <c r="BV64">
        <v>300</v>
      </c>
      <c r="BW64">
        <v>49.419316589864266</v>
      </c>
      <c r="BX64">
        <v>0.20234155263606368</v>
      </c>
      <c r="BY64">
        <v>300</v>
      </c>
      <c r="BZ64">
        <v>60.702465790819097</v>
      </c>
      <c r="CA64">
        <v>0.22471933879967937</v>
      </c>
      <c r="CB64">
        <v>300</v>
      </c>
      <c r="CC64">
        <v>67.41580163990379</v>
      </c>
      <c r="CD64">
        <v>0.21780112157345677</v>
      </c>
      <c r="CE64">
        <v>300</v>
      </c>
      <c r="CF64">
        <v>65.340336472037023</v>
      </c>
      <c r="CG64">
        <v>0.21449494949494952</v>
      </c>
      <c r="CH64">
        <v>300</v>
      </c>
      <c r="CI64">
        <v>64.348484848484858</v>
      </c>
      <c r="CJ64" s="6"/>
      <c r="CK64" s="3"/>
      <c r="CL64" s="6"/>
      <c r="CM64" s="6"/>
      <c r="CN64" s="3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</row>
    <row r="65" spans="1:140" x14ac:dyDescent="0.25">
      <c r="A65" t="s">
        <v>15</v>
      </c>
      <c r="C65" s="4">
        <v>44272</v>
      </c>
      <c r="D65" s="3"/>
      <c r="E65" s="4"/>
      <c r="F65">
        <v>69</v>
      </c>
      <c r="G65" t="s">
        <v>9</v>
      </c>
      <c r="H65" s="5">
        <v>14</v>
      </c>
      <c r="I65">
        <v>500</v>
      </c>
      <c r="J65" s="3">
        <f t="shared" si="3"/>
        <v>142.85714285714286</v>
      </c>
      <c r="K65" s="3"/>
      <c r="L65" s="6"/>
      <c r="M65" s="6"/>
      <c r="N65" s="6"/>
      <c r="O65" s="6"/>
      <c r="P65" s="6"/>
      <c r="Q65" s="6"/>
      <c r="R65" s="6"/>
      <c r="S65" s="6"/>
      <c r="T65" s="6"/>
      <c r="U65" s="3">
        <v>256.89448071519871</v>
      </c>
      <c r="V65" s="6"/>
      <c r="W65" s="6"/>
      <c r="X65" s="6"/>
      <c r="Y65" s="6"/>
      <c r="Z65" s="6"/>
      <c r="AA65" s="6"/>
      <c r="AB65" s="3">
        <v>177.9157274217329</v>
      </c>
      <c r="AC65" s="6">
        <v>3.5330152223529061</v>
      </c>
      <c r="AD65">
        <v>0.11684932156718519</v>
      </c>
      <c r="AE65" s="6"/>
      <c r="AF65" s="6"/>
      <c r="AG65" s="6"/>
      <c r="AH65" s="6"/>
      <c r="AI65" s="7">
        <f>AC65/AB65</f>
        <v>1.9857801631995232E-2</v>
      </c>
      <c r="AJ65" s="6"/>
      <c r="AK65" s="3"/>
      <c r="AL65" s="3">
        <v>59.357627112535511</v>
      </c>
      <c r="AM65" s="3"/>
      <c r="AN65" s="3"/>
      <c r="AO65" s="3">
        <v>59.357627112535511</v>
      </c>
      <c r="AP65" s="3">
        <f>U65+AB65+AO65</f>
        <v>494.16783524946709</v>
      </c>
      <c r="AQ65" s="6">
        <f>AO65/AP65</f>
        <v>0.12011633068463559</v>
      </c>
      <c r="AR65" s="6"/>
      <c r="AS65" s="5"/>
      <c r="AT65" s="3"/>
      <c r="AU65" s="3"/>
      <c r="AV65" s="5"/>
      <c r="AW65" s="5"/>
      <c r="AX65" s="6">
        <f>U65/AP65</f>
        <v>0.51985269455166494</v>
      </c>
      <c r="AY65" s="6">
        <f>AB65/AP65</f>
        <v>0.3600309747636995</v>
      </c>
      <c r="AZ65" s="6">
        <f>AO65/AP65</f>
        <v>0.12011633068463559</v>
      </c>
      <c r="BA65" s="3">
        <f>BB65+BC65+BE65+BG65</f>
        <v>202.09600300817092</v>
      </c>
      <c r="BB65" s="9">
        <v>87.468166769890644</v>
      </c>
      <c r="BC65" s="3">
        <v>49.088134834686976</v>
      </c>
      <c r="BD65" s="3"/>
      <c r="BE65" s="3">
        <v>13.124847506088013</v>
      </c>
      <c r="BF65" s="9"/>
      <c r="BG65" s="3">
        <v>52.414853897505303</v>
      </c>
      <c r="BH65" s="7">
        <f>AC65/BA65</f>
        <v>1.7481865894250583E-2</v>
      </c>
      <c r="BI65" s="9"/>
      <c r="BJ65" s="3"/>
      <c r="BK65" s="6"/>
      <c r="BL65" s="3"/>
      <c r="BM65" s="3"/>
      <c r="BN65" s="6"/>
      <c r="BO65" s="3"/>
      <c r="BP65" s="3"/>
      <c r="BQ65" s="3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</row>
    <row r="66" spans="1:140" x14ac:dyDescent="0.25">
      <c r="A66" t="s">
        <v>15</v>
      </c>
      <c r="C66" s="4">
        <v>44277</v>
      </c>
      <c r="D66" s="3">
        <v>6</v>
      </c>
      <c r="E66" s="4" t="s">
        <v>146</v>
      </c>
      <c r="F66">
        <v>74</v>
      </c>
      <c r="G66" t="s">
        <v>9</v>
      </c>
      <c r="H66" s="5">
        <v>14</v>
      </c>
      <c r="I66">
        <v>500</v>
      </c>
      <c r="J66" s="3">
        <f t="shared" si="3"/>
        <v>142.85714285714286</v>
      </c>
      <c r="K66" s="3"/>
      <c r="L66" s="3">
        <v>854</v>
      </c>
      <c r="M66" s="5">
        <v>17.88</v>
      </c>
      <c r="N66" s="5"/>
      <c r="O66" s="5"/>
      <c r="P66" s="6"/>
      <c r="Q66" s="6"/>
      <c r="R66" s="6"/>
      <c r="S66" s="6"/>
      <c r="T66" s="6"/>
      <c r="U66" s="3"/>
      <c r="V66" s="6"/>
      <c r="W66" s="6"/>
      <c r="X66" s="6"/>
      <c r="Y66" s="6"/>
      <c r="Z66" s="6"/>
      <c r="AA66" s="6"/>
      <c r="AB66" s="3"/>
      <c r="AC66" s="8"/>
      <c r="AD66" s="8"/>
      <c r="AE66" s="8"/>
      <c r="AF66" s="8"/>
      <c r="AG66" s="8"/>
      <c r="AH66" s="8"/>
      <c r="AI66" s="7"/>
      <c r="AJ66" s="6"/>
      <c r="AK66" s="3"/>
      <c r="AL66" s="3"/>
      <c r="AM66" s="3"/>
      <c r="AN66" s="3"/>
      <c r="AO66" s="3"/>
      <c r="AP66" s="3"/>
      <c r="AQ66" s="6"/>
      <c r="AR66" s="6"/>
      <c r="AS66" s="5"/>
      <c r="AT66" s="3"/>
      <c r="AU66" s="3"/>
      <c r="AV66" s="5"/>
      <c r="AW66" s="5"/>
      <c r="AX66" s="5"/>
      <c r="AY66" s="5"/>
      <c r="AZ66" s="5"/>
      <c r="BA66" s="3"/>
      <c r="BB66" s="9"/>
      <c r="BC66" s="9"/>
      <c r="BD66" s="3"/>
      <c r="BE66" s="9"/>
      <c r="BF66" s="9"/>
      <c r="BG66" s="9"/>
      <c r="BH66" s="9"/>
      <c r="BI66" s="9"/>
      <c r="BJ66" s="3"/>
      <c r="BK66" s="6"/>
      <c r="BL66" s="3"/>
      <c r="BM66" s="3"/>
      <c r="BN66" s="6"/>
      <c r="BO66" s="3"/>
      <c r="BP66" s="3"/>
      <c r="BQ66" s="3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</row>
    <row r="67" spans="1:140" x14ac:dyDescent="0.25">
      <c r="A67" t="s">
        <v>15</v>
      </c>
      <c r="C67" s="4">
        <v>44284</v>
      </c>
      <c r="D67" s="3"/>
      <c r="E67" s="4"/>
      <c r="F67">
        <v>81</v>
      </c>
      <c r="G67" t="s">
        <v>9</v>
      </c>
      <c r="H67" s="5">
        <v>14</v>
      </c>
      <c r="I67">
        <v>500</v>
      </c>
      <c r="J67" s="3">
        <f t="shared" si="3"/>
        <v>142.85714285714286</v>
      </c>
      <c r="K67" s="3"/>
      <c r="L67" s="3">
        <v>871.2</v>
      </c>
      <c r="M67" s="5">
        <v>19.559999999999999</v>
      </c>
      <c r="N67" s="5"/>
      <c r="O67" s="5"/>
      <c r="P67" s="6"/>
      <c r="Q67" s="6"/>
      <c r="R67" s="6"/>
      <c r="S67" s="6"/>
      <c r="T67" s="6"/>
      <c r="U67" s="3"/>
      <c r="V67" s="6"/>
      <c r="W67" s="6"/>
      <c r="X67" s="6"/>
      <c r="Y67" s="6"/>
      <c r="Z67" s="6"/>
      <c r="AA67" s="6"/>
      <c r="AB67" s="3"/>
      <c r="AC67" s="8"/>
      <c r="AD67" s="8"/>
      <c r="AE67" s="8"/>
      <c r="AF67" s="8"/>
      <c r="AG67" s="8"/>
      <c r="AH67" s="8"/>
      <c r="AI67" s="7"/>
      <c r="AJ67" s="6"/>
      <c r="AK67" s="3"/>
      <c r="AL67" s="3"/>
      <c r="AM67" s="3"/>
      <c r="AN67" s="3"/>
      <c r="AO67" s="3"/>
      <c r="AP67" s="3"/>
      <c r="AQ67" s="6"/>
      <c r="AR67" s="6"/>
      <c r="AS67" s="5"/>
      <c r="AT67" s="3"/>
      <c r="AU67" s="3"/>
      <c r="AV67" s="5"/>
      <c r="AW67" s="5"/>
      <c r="AX67" s="5"/>
      <c r="AY67" s="5"/>
      <c r="AZ67" s="5"/>
      <c r="BA67" s="3"/>
      <c r="BB67" s="9"/>
      <c r="BC67" s="9"/>
      <c r="BD67" s="3"/>
      <c r="BE67" s="9"/>
      <c r="BF67" s="9"/>
      <c r="BG67" s="9"/>
      <c r="BH67" s="9"/>
      <c r="BI67" s="9"/>
      <c r="BJ67" s="3"/>
      <c r="BK67" s="6"/>
      <c r="BL67" s="3"/>
      <c r="BM67" s="3"/>
      <c r="BN67" s="6"/>
      <c r="BO67" s="3"/>
      <c r="BP67" s="3"/>
      <c r="BQ67" s="3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</row>
    <row r="68" spans="1:140" x14ac:dyDescent="0.25">
      <c r="A68" t="s">
        <v>15</v>
      </c>
      <c r="C68" s="4">
        <v>44285</v>
      </c>
      <c r="F68">
        <v>82</v>
      </c>
      <c r="G68" t="s">
        <v>9</v>
      </c>
      <c r="H68" s="5">
        <v>14</v>
      </c>
      <c r="I68">
        <v>500</v>
      </c>
      <c r="J68" s="3">
        <f t="shared" si="3"/>
        <v>142.85714285714286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3">
        <v>314.01232032057464</v>
      </c>
      <c r="V68" s="6"/>
      <c r="W68" s="6"/>
      <c r="X68" s="6">
        <v>0.96036233957273309</v>
      </c>
      <c r="Y68" s="6">
        <v>7.5651556989337699E-3</v>
      </c>
      <c r="Z68" s="6">
        <v>0.89411601390004003</v>
      </c>
      <c r="AA68" s="6">
        <v>5.5415826128294488E-2</v>
      </c>
      <c r="AB68" s="3">
        <v>195.20394094169137</v>
      </c>
      <c r="AC68" s="6">
        <v>3.7719371539931443</v>
      </c>
      <c r="AD68">
        <v>0.3597931935636639</v>
      </c>
      <c r="AE68" s="8">
        <v>0.96036233957273287</v>
      </c>
      <c r="AF68" s="8">
        <v>7.5651556989337699E-3</v>
      </c>
      <c r="AG68" s="6"/>
      <c r="AH68" s="6"/>
      <c r="AI68" s="7">
        <f>AC68/AB68</f>
        <v>1.9323058416734758E-2</v>
      </c>
      <c r="AJ68" s="6"/>
      <c r="AK68" s="3">
        <v>88.1303725324087</v>
      </c>
      <c r="AL68" s="3">
        <v>8.3922363962139208</v>
      </c>
      <c r="AM68" s="3"/>
      <c r="AN68" s="3"/>
      <c r="AO68" s="3">
        <v>96.522608928622617</v>
      </c>
      <c r="AP68" s="3">
        <f>U68+AB68+AO68</f>
        <v>605.73887019088863</v>
      </c>
      <c r="AQ68" s="6">
        <f>AO68/AP68</f>
        <v>0.15934689629246526</v>
      </c>
      <c r="AR68" s="6"/>
      <c r="AS68" s="5"/>
      <c r="AT68" s="3"/>
      <c r="AU68" s="3"/>
      <c r="AV68" s="5"/>
      <c r="AW68" s="5"/>
      <c r="AX68" s="6">
        <f>U68/AP68</f>
        <v>0.51839552614746154</v>
      </c>
      <c r="AY68" s="6">
        <f>AB68/AP68</f>
        <v>0.32225757756007312</v>
      </c>
      <c r="AZ68" s="6">
        <f>AO68/AP68</f>
        <v>0.15934689629246526</v>
      </c>
      <c r="BA68" s="3">
        <f>BB68+BC68+BE68+BG68</f>
        <v>240.80587601124341</v>
      </c>
      <c r="BB68" s="9">
        <v>53.637776867294157</v>
      </c>
      <c r="BC68" s="3">
        <v>45.985288552289674</v>
      </c>
      <c r="BD68" s="3"/>
      <c r="BE68" s="3">
        <v>10.75328251173902</v>
      </c>
      <c r="BF68" s="9"/>
      <c r="BG68" s="3">
        <v>130.42952807992054</v>
      </c>
      <c r="BH68" s="7">
        <f>AC68/BA68</f>
        <v>1.5663808609956968E-2</v>
      </c>
      <c r="BI68" s="9"/>
      <c r="BJ68" s="3"/>
      <c r="BK68" s="6"/>
      <c r="BL68" s="3"/>
      <c r="BM68" s="3"/>
      <c r="BN68" s="6"/>
      <c r="BO68" s="3"/>
      <c r="BP68" s="3"/>
      <c r="BQ68" s="3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</row>
    <row r="69" spans="1:140" ht="15.75" customHeight="1" x14ac:dyDescent="0.25">
      <c r="A69" t="s">
        <v>15</v>
      </c>
      <c r="C69" s="4">
        <v>44293</v>
      </c>
      <c r="D69" s="3"/>
      <c r="E69" s="4"/>
      <c r="F69">
        <v>90</v>
      </c>
      <c r="G69" t="s">
        <v>9</v>
      </c>
      <c r="H69" s="5">
        <v>14</v>
      </c>
      <c r="I69">
        <v>500</v>
      </c>
      <c r="J69" s="3">
        <f t="shared" si="3"/>
        <v>142.85714285714286</v>
      </c>
      <c r="K69" s="3"/>
      <c r="L69" s="6"/>
      <c r="M69" s="6"/>
      <c r="N69" s="6"/>
      <c r="O69" s="6"/>
      <c r="P69" s="6"/>
      <c r="Q69" s="6"/>
      <c r="R69" s="6"/>
      <c r="S69" s="6"/>
      <c r="T69" s="6"/>
      <c r="U69" s="3"/>
      <c r="V69" s="6"/>
      <c r="W69" s="6"/>
      <c r="X69" s="6"/>
      <c r="Y69" s="6"/>
      <c r="Z69" s="6"/>
      <c r="AA69" s="6"/>
      <c r="AB69" s="3"/>
      <c r="AC69" s="6"/>
      <c r="AD69" s="6"/>
      <c r="AE69" s="6"/>
      <c r="AF69" s="6"/>
      <c r="AG69" s="6"/>
      <c r="AH69" s="6"/>
      <c r="AI69" s="7"/>
      <c r="AJ69" s="6"/>
      <c r="AK69" s="3"/>
      <c r="AL69" s="3"/>
      <c r="AM69" s="3"/>
      <c r="AN69" s="3"/>
      <c r="AO69" s="3"/>
      <c r="AP69" s="3"/>
      <c r="AQ69" s="6"/>
      <c r="AR69" s="6"/>
      <c r="AS69" s="5"/>
      <c r="AT69" s="3"/>
      <c r="AU69" s="3"/>
      <c r="AV69" s="5"/>
      <c r="AW69" s="5"/>
      <c r="AX69" s="5"/>
      <c r="AY69" s="5"/>
      <c r="AZ69" s="5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6"/>
      <c r="BL69" s="3"/>
      <c r="BM69" s="3"/>
      <c r="BN69" s="6"/>
      <c r="BO69" s="3"/>
      <c r="BP69" s="3"/>
      <c r="BQ69" s="3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>
        <v>22.38</v>
      </c>
      <c r="DC69" s="6">
        <v>0.24000000000000005</v>
      </c>
      <c r="DD69" s="6"/>
      <c r="DE69" s="6">
        <v>0.82</v>
      </c>
      <c r="DF69" s="6"/>
      <c r="DG69" s="6">
        <v>4.2200000000000006</v>
      </c>
      <c r="DH69" s="6"/>
      <c r="DI69" s="6">
        <v>7.4</v>
      </c>
      <c r="DJ69" s="6"/>
      <c r="DK69" s="6">
        <v>5.2</v>
      </c>
      <c r="DL69" s="6"/>
      <c r="DM69" s="6">
        <v>3.2</v>
      </c>
      <c r="DN69" s="6"/>
      <c r="DO69" s="6">
        <v>0.77499999999999991</v>
      </c>
      <c r="DP69" s="6"/>
      <c r="DQ69" s="6">
        <v>0.52499999999999991</v>
      </c>
      <c r="DR69" s="6"/>
      <c r="DS69" s="6">
        <v>14.06</v>
      </c>
      <c r="DT69" s="6">
        <v>3.6</v>
      </c>
      <c r="DU69" s="6">
        <v>2.2000000000000002</v>
      </c>
      <c r="DV69" s="6">
        <v>1.8</v>
      </c>
      <c r="DW69" s="6">
        <v>1.6</v>
      </c>
      <c r="DX69" s="6">
        <v>1.6</v>
      </c>
      <c r="DY69" s="6">
        <v>1.01</v>
      </c>
      <c r="DZ69" s="6">
        <v>1.25</v>
      </c>
      <c r="EA69" s="6">
        <v>1</v>
      </c>
      <c r="EB69" s="6">
        <v>1.234</v>
      </c>
      <c r="EC69" s="6">
        <v>0.33200000000000002</v>
      </c>
      <c r="ED69" s="6">
        <v>0.22200000000000003</v>
      </c>
      <c r="EE69" s="6">
        <v>0.14000000000000001</v>
      </c>
      <c r="EF69" s="6">
        <v>0.10600000000000001</v>
      </c>
      <c r="EG69" s="6">
        <v>0.13</v>
      </c>
      <c r="EH69" s="6">
        <v>0.11899999999999999</v>
      </c>
      <c r="EI69" s="6">
        <v>9.6250000000000016E-2</v>
      </c>
      <c r="EJ69" s="6">
        <v>8.8749999999999996E-2</v>
      </c>
    </row>
    <row r="70" spans="1:140" x14ac:dyDescent="0.25">
      <c r="A70" t="s">
        <v>15</v>
      </c>
      <c r="C70" s="4">
        <v>44294</v>
      </c>
      <c r="D70" s="3"/>
      <c r="E70" s="4"/>
      <c r="F70">
        <v>91</v>
      </c>
      <c r="G70" t="s">
        <v>9</v>
      </c>
      <c r="H70" s="5">
        <v>14</v>
      </c>
      <c r="I70">
        <v>500</v>
      </c>
      <c r="J70" s="3">
        <f t="shared" si="3"/>
        <v>142.85714285714286</v>
      </c>
      <c r="K70" s="3"/>
      <c r="L70" s="6"/>
      <c r="M70" s="6"/>
      <c r="N70" s="6"/>
      <c r="O70" s="6"/>
      <c r="P70" s="6"/>
      <c r="Q70" s="6"/>
      <c r="R70" s="6"/>
      <c r="S70" s="6"/>
      <c r="T70" s="6"/>
      <c r="U70" s="3"/>
      <c r="V70" s="6"/>
      <c r="W70" s="6"/>
      <c r="X70" s="6"/>
      <c r="Y70" s="6"/>
      <c r="Z70" s="6"/>
      <c r="AA70" s="6"/>
      <c r="AB70" s="3"/>
      <c r="AC70" s="6"/>
      <c r="AD70" s="6"/>
      <c r="AE70" s="6"/>
      <c r="AF70" s="6"/>
      <c r="AG70" s="6"/>
      <c r="AH70" s="6"/>
      <c r="AI70" s="7"/>
      <c r="AJ70" s="6"/>
      <c r="AK70" s="3"/>
      <c r="AL70" s="3"/>
      <c r="AM70" s="3"/>
      <c r="AN70" s="3"/>
      <c r="AO70" s="3"/>
      <c r="AP70" s="3"/>
      <c r="AQ70" s="6"/>
      <c r="AR70" s="6"/>
      <c r="AS70" s="5"/>
      <c r="AT70" s="3"/>
      <c r="AU70" s="3"/>
      <c r="AV70" s="5"/>
      <c r="AW70" s="5"/>
      <c r="AX70" s="5"/>
      <c r="AY70" s="5"/>
      <c r="AZ70" s="5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6"/>
      <c r="BL70" s="3"/>
      <c r="BM70" s="3"/>
      <c r="BN70" s="6">
        <f>BR70+BU70+BX70+CA70+CD70+CG70+CJ70+CM70+CP70+CS70+CV70+CY70</f>
        <v>1.5733378433297562</v>
      </c>
      <c r="BO70" s="3">
        <f>BT70+BW70+BZ70+CC70+CF70+CI70+CL70+CO70+CR70+CU70+CX70+DA70</f>
        <v>472.00135299892679</v>
      </c>
      <c r="BP70" s="3"/>
      <c r="BQ70" s="3">
        <f>BT70+BW70+BZ70+CC70+CF70+CI70</f>
        <v>337.30198435006452</v>
      </c>
      <c r="BR70">
        <v>9.9951071598031488E-2</v>
      </c>
      <c r="BS70">
        <v>300</v>
      </c>
      <c r="BT70">
        <v>29.985321479409443</v>
      </c>
      <c r="BU70">
        <v>0.17906291529051677</v>
      </c>
      <c r="BV70">
        <v>300</v>
      </c>
      <c r="BW70">
        <v>53.718874587155028</v>
      </c>
      <c r="BX70">
        <v>0.20476910107601282</v>
      </c>
      <c r="BY70">
        <v>300</v>
      </c>
      <c r="BZ70">
        <v>61.430730322803846</v>
      </c>
      <c r="CA70">
        <v>0.2225303401408027</v>
      </c>
      <c r="CB70">
        <v>300</v>
      </c>
      <c r="CC70">
        <v>66.759102042240812</v>
      </c>
      <c r="CD70">
        <v>0.20905307916186788</v>
      </c>
      <c r="CE70">
        <v>300</v>
      </c>
      <c r="CF70">
        <v>62.715923748560364</v>
      </c>
      <c r="CG70">
        <v>0.20897344056631675</v>
      </c>
      <c r="CH70">
        <v>300</v>
      </c>
      <c r="CI70">
        <v>62.692032169895029</v>
      </c>
      <c r="CJ70">
        <v>0.22773995614732917</v>
      </c>
      <c r="CK70">
        <v>300</v>
      </c>
      <c r="CL70">
        <v>68.321986844198761</v>
      </c>
      <c r="CM70">
        <v>0.2212579393488785</v>
      </c>
      <c r="CN70">
        <v>300</v>
      </c>
      <c r="CO70">
        <v>66.377381804663543</v>
      </c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</row>
    <row r="71" spans="1:140" x14ac:dyDescent="0.25">
      <c r="A71" t="s">
        <v>15</v>
      </c>
      <c r="C71" s="4">
        <v>44300</v>
      </c>
      <c r="D71" s="3"/>
      <c r="E71" s="4"/>
      <c r="F71">
        <v>97</v>
      </c>
      <c r="G71" t="s">
        <v>9</v>
      </c>
      <c r="H71" s="5">
        <v>14</v>
      </c>
      <c r="I71">
        <v>500</v>
      </c>
      <c r="J71" s="3">
        <f t="shared" si="3"/>
        <v>142.85714285714286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3">
        <v>360.10316836439245</v>
      </c>
      <c r="V71" s="6"/>
      <c r="W71" s="6"/>
      <c r="X71" s="6"/>
      <c r="Y71" s="6"/>
      <c r="Z71" s="6"/>
      <c r="AA71" s="6"/>
      <c r="AB71" s="3">
        <v>180.8557358691512</v>
      </c>
      <c r="AC71" s="6">
        <v>3.2670565278085077</v>
      </c>
      <c r="AD71">
        <v>0.22895816351980502</v>
      </c>
      <c r="AE71" s="6"/>
      <c r="AF71" s="6"/>
      <c r="AG71" s="6"/>
      <c r="AH71" s="6"/>
      <c r="AI71" s="7">
        <f>AC71/AB71</f>
        <v>1.8064434130926416E-2</v>
      </c>
      <c r="AJ71" s="6"/>
      <c r="AK71" s="3">
        <v>238.65172761948156</v>
      </c>
      <c r="AL71" s="3"/>
      <c r="AM71" s="3"/>
      <c r="AN71" s="3"/>
      <c r="AO71" s="3">
        <v>238.65172761948156</v>
      </c>
      <c r="AP71" s="3">
        <f>U71+AB71+AO71</f>
        <v>779.61063185302521</v>
      </c>
      <c r="AQ71" s="6">
        <f>AO71/AP71</f>
        <v>0.30611656366491546</v>
      </c>
      <c r="AR71" s="6"/>
      <c r="AS71" s="5"/>
      <c r="AT71" s="3"/>
      <c r="AU71" s="3"/>
      <c r="AV71" s="5"/>
      <c r="AW71" s="5"/>
      <c r="AX71" s="6">
        <f>U71/AP71</f>
        <v>0.46190130515341699</v>
      </c>
      <c r="AY71" s="6">
        <f>AB71/AP71</f>
        <v>0.23198213118166752</v>
      </c>
      <c r="AZ71" s="6">
        <f>AO71/AP71</f>
        <v>0.30611656366491546</v>
      </c>
      <c r="BA71" s="3">
        <f>BB71+BC71+BE71+BG71</f>
        <v>259.64969964478013</v>
      </c>
      <c r="BB71" s="9">
        <v>20.98696255465013</v>
      </c>
      <c r="BC71" s="3">
        <v>77.902432338190962</v>
      </c>
      <c r="BD71" s="3"/>
      <c r="BE71" s="3">
        <v>2.4884174606579399</v>
      </c>
      <c r="BF71" s="9"/>
      <c r="BG71" s="3">
        <v>158.27188729128108</v>
      </c>
      <c r="BH71" s="7">
        <f>AC71/BA71</f>
        <v>1.2582554619851596E-2</v>
      </c>
      <c r="BI71" s="9"/>
      <c r="BJ71" s="3"/>
      <c r="BK71" s="6"/>
      <c r="BL71" s="3"/>
      <c r="BM71" s="3"/>
      <c r="BN71" s="6"/>
      <c r="BO71" s="3"/>
      <c r="BP71" s="3"/>
      <c r="BQ71" s="3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</row>
    <row r="72" spans="1:140" x14ac:dyDescent="0.25">
      <c r="A72" t="s">
        <v>15</v>
      </c>
      <c r="C72" s="4">
        <v>44307</v>
      </c>
      <c r="D72" s="3">
        <v>7</v>
      </c>
      <c r="E72" t="s">
        <v>145</v>
      </c>
      <c r="F72">
        <v>104</v>
      </c>
      <c r="G72" t="s">
        <v>9</v>
      </c>
      <c r="H72" s="5">
        <v>14</v>
      </c>
      <c r="I72">
        <v>500</v>
      </c>
      <c r="J72" s="3">
        <f t="shared" si="3"/>
        <v>142.85714285714286</v>
      </c>
      <c r="K72" s="3"/>
      <c r="L72" s="6"/>
      <c r="M72" s="6"/>
      <c r="N72" s="6"/>
      <c r="O72" s="6"/>
      <c r="P72" s="6"/>
      <c r="Q72" s="6"/>
      <c r="R72" s="6"/>
      <c r="S72" s="6"/>
      <c r="T72" s="6"/>
      <c r="U72" s="3"/>
      <c r="V72" s="6"/>
      <c r="W72" s="6"/>
      <c r="X72" s="6"/>
      <c r="Y72" s="6"/>
      <c r="Z72" s="6"/>
      <c r="AA72" s="6"/>
      <c r="AB72" s="3"/>
      <c r="AC72" s="8"/>
      <c r="AD72" s="8"/>
      <c r="AE72" s="8"/>
      <c r="AF72" s="8"/>
      <c r="AG72" s="8"/>
      <c r="AH72" s="8"/>
      <c r="AI72" s="7"/>
      <c r="AJ72" s="6"/>
      <c r="AK72" s="3"/>
      <c r="AL72" s="3"/>
      <c r="AM72" s="3"/>
      <c r="AN72" s="3">
        <v>15.154666666666666</v>
      </c>
      <c r="AO72" s="3"/>
      <c r="AP72" s="3"/>
      <c r="AQ72" s="6"/>
      <c r="AR72" s="3"/>
      <c r="AS72" s="5"/>
      <c r="AT72" s="3"/>
      <c r="AU72" s="3"/>
      <c r="AV72" s="5"/>
      <c r="AW72" s="5"/>
      <c r="AX72" s="5"/>
      <c r="AY72" s="5"/>
      <c r="AZ72" s="5"/>
      <c r="BA72" s="3"/>
      <c r="BB72" s="9"/>
      <c r="BC72" s="9"/>
      <c r="BD72" s="3">
        <v>3.6</v>
      </c>
      <c r="BE72" s="9"/>
      <c r="BF72" s="9"/>
      <c r="BG72" s="9"/>
      <c r="BH72" s="9"/>
      <c r="BI72" s="9"/>
      <c r="BJ72" s="3"/>
      <c r="BK72" s="6"/>
      <c r="BL72" s="3"/>
      <c r="BM72" s="3"/>
      <c r="BN72" s="6"/>
      <c r="BO72" s="3"/>
      <c r="BP72" s="3"/>
      <c r="BQ72" s="3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</row>
    <row r="73" spans="1:140" x14ac:dyDescent="0.25">
      <c r="A73" t="s">
        <v>15</v>
      </c>
      <c r="C73" s="4">
        <v>44314</v>
      </c>
      <c r="D73" s="3"/>
      <c r="E73" s="4"/>
      <c r="F73">
        <v>111</v>
      </c>
      <c r="G73" t="s">
        <v>9</v>
      </c>
      <c r="H73" s="5">
        <v>14</v>
      </c>
      <c r="I73">
        <v>500</v>
      </c>
      <c r="J73" s="3">
        <f t="shared" si="3"/>
        <v>142.85714285714286</v>
      </c>
      <c r="K73" s="3"/>
      <c r="L73" s="6"/>
      <c r="M73" s="6"/>
      <c r="N73" s="6"/>
      <c r="O73" s="6"/>
      <c r="P73" s="6"/>
      <c r="Q73" s="6"/>
      <c r="R73" s="6"/>
      <c r="S73" s="6"/>
      <c r="T73" s="6"/>
      <c r="U73" s="3"/>
      <c r="V73" s="6"/>
      <c r="W73" s="6"/>
      <c r="X73" s="6"/>
      <c r="Y73" s="6"/>
      <c r="Z73" s="6"/>
      <c r="AA73" s="6"/>
      <c r="AB73" s="3"/>
      <c r="AC73" s="8"/>
      <c r="AD73" s="8"/>
      <c r="AE73" s="8"/>
      <c r="AF73" s="8"/>
      <c r="AG73" s="8"/>
      <c r="AH73" s="8"/>
      <c r="AI73" s="7"/>
      <c r="AJ73" s="6"/>
      <c r="AK73" s="3"/>
      <c r="AL73" s="3"/>
      <c r="AM73" s="3"/>
      <c r="AN73" s="3">
        <v>79.547999999999988</v>
      </c>
      <c r="AO73" s="3"/>
      <c r="AP73" s="3"/>
      <c r="AQ73" s="6"/>
      <c r="AR73" s="3"/>
      <c r="AS73" s="5"/>
      <c r="AT73" s="3"/>
      <c r="AU73" s="3"/>
      <c r="AV73" s="5"/>
      <c r="AW73" s="5"/>
      <c r="AX73" s="5"/>
      <c r="AY73" s="5"/>
      <c r="AZ73" s="5"/>
      <c r="BA73" s="3"/>
      <c r="BB73" s="9"/>
      <c r="BC73" s="9"/>
      <c r="BD73" s="3">
        <v>19.733333333333334</v>
      </c>
      <c r="BE73" s="9"/>
      <c r="BF73" s="9"/>
      <c r="BG73" s="9"/>
      <c r="BH73" s="9"/>
      <c r="BI73" s="9"/>
      <c r="BJ73" s="3"/>
      <c r="BK73" s="6"/>
      <c r="BL73" s="3"/>
      <c r="BM73" s="3"/>
      <c r="BN73" s="6"/>
      <c r="BO73" s="3"/>
      <c r="BP73" s="3"/>
      <c r="BQ73" s="3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</row>
    <row r="74" spans="1:140" x14ac:dyDescent="0.25">
      <c r="A74" t="s">
        <v>15</v>
      </c>
      <c r="C74" s="4">
        <v>44321</v>
      </c>
      <c r="D74" s="3">
        <v>8</v>
      </c>
      <c r="E74" s="4" t="s">
        <v>144</v>
      </c>
      <c r="F74">
        <v>118</v>
      </c>
      <c r="G74" t="s">
        <v>9</v>
      </c>
      <c r="H74" s="5">
        <v>14</v>
      </c>
      <c r="I74">
        <v>500</v>
      </c>
      <c r="J74" s="3">
        <f t="shared" si="3"/>
        <v>142.85714285714286</v>
      </c>
      <c r="K74" s="3"/>
      <c r="L74" s="6"/>
      <c r="M74" s="6"/>
      <c r="N74" s="6"/>
      <c r="O74" s="6"/>
      <c r="P74" s="6"/>
      <c r="Q74" s="6"/>
      <c r="R74" s="6"/>
      <c r="S74" s="6"/>
      <c r="T74" s="6"/>
      <c r="U74" s="3"/>
      <c r="V74" s="6"/>
      <c r="W74" s="6"/>
      <c r="X74" s="6"/>
      <c r="Y74" s="6"/>
      <c r="Z74" s="6"/>
      <c r="AA74" s="6"/>
      <c r="AB74" s="3"/>
      <c r="AC74" s="8"/>
      <c r="AD74" s="8"/>
      <c r="AE74" s="8"/>
      <c r="AF74" s="8"/>
      <c r="AG74" s="8"/>
      <c r="AH74" s="8"/>
      <c r="AI74" s="7"/>
      <c r="AJ74" s="6"/>
      <c r="AK74" s="3"/>
      <c r="AL74" s="3"/>
      <c r="AM74" s="3"/>
      <c r="AN74" s="3">
        <v>155.84666666666666</v>
      </c>
      <c r="AO74" s="3"/>
      <c r="AP74" s="3"/>
      <c r="AQ74" s="6"/>
      <c r="AR74" s="3"/>
      <c r="AS74" s="5"/>
      <c r="AT74" s="3"/>
      <c r="AU74" s="3"/>
      <c r="AV74" s="5"/>
      <c r="AW74" s="5"/>
      <c r="AX74" s="5"/>
      <c r="AY74" s="5"/>
      <c r="AZ74" s="5"/>
      <c r="BA74" s="3"/>
      <c r="BB74" s="9"/>
      <c r="BC74" s="9"/>
      <c r="BD74" s="3">
        <v>40.13333333333334</v>
      </c>
      <c r="BE74" s="9"/>
      <c r="BF74" s="9"/>
      <c r="BG74" s="9"/>
      <c r="BH74" s="9"/>
      <c r="BI74" s="9"/>
      <c r="BJ74" s="3"/>
      <c r="BK74" s="6"/>
      <c r="BL74" s="3"/>
      <c r="BM74" s="3"/>
      <c r="BN74" s="6"/>
      <c r="BO74" s="3"/>
      <c r="BP74" s="3"/>
      <c r="BQ74" s="3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</row>
    <row r="75" spans="1:140" x14ac:dyDescent="0.25">
      <c r="A75" t="s">
        <v>15</v>
      </c>
      <c r="C75" s="4">
        <v>44322</v>
      </c>
      <c r="D75" s="3"/>
      <c r="E75" s="4"/>
      <c r="F75">
        <v>119</v>
      </c>
      <c r="G75" t="s">
        <v>9</v>
      </c>
      <c r="H75" s="5">
        <v>14</v>
      </c>
      <c r="I75">
        <v>500</v>
      </c>
      <c r="J75" s="3">
        <f t="shared" si="3"/>
        <v>142.85714285714286</v>
      </c>
      <c r="K75" s="3">
        <v>2400</v>
      </c>
      <c r="L75" s="6"/>
      <c r="M75" s="6"/>
      <c r="N75" s="6"/>
      <c r="O75" s="6"/>
      <c r="P75" s="6"/>
      <c r="Q75" s="6"/>
      <c r="R75" s="6"/>
      <c r="S75" s="6"/>
      <c r="T75" s="6"/>
      <c r="U75" s="3"/>
      <c r="V75" s="6"/>
      <c r="W75" s="6"/>
      <c r="X75" s="6"/>
      <c r="Y75" s="6"/>
      <c r="Z75" s="6"/>
      <c r="AA75" s="6"/>
      <c r="AB75" s="3"/>
      <c r="AC75" s="6"/>
      <c r="AD75" s="6"/>
      <c r="AE75" s="6"/>
      <c r="AF75" s="6"/>
      <c r="AG75" s="6"/>
      <c r="AH75" s="6"/>
      <c r="AI75" s="7"/>
      <c r="AJ75" s="6"/>
      <c r="AK75" s="3"/>
      <c r="AL75" s="3"/>
      <c r="AM75" s="3"/>
      <c r="AN75" s="3"/>
      <c r="AO75" s="3"/>
      <c r="AP75" s="3"/>
      <c r="AQ75" s="6"/>
      <c r="AR75" s="6"/>
      <c r="AS75" s="5"/>
      <c r="AT75" s="3"/>
      <c r="AU75" s="3"/>
      <c r="AV75" s="5"/>
      <c r="AW75" s="5"/>
      <c r="AX75" s="5"/>
      <c r="AY75" s="5"/>
      <c r="AZ75" s="5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6"/>
      <c r="BL75" s="3"/>
      <c r="BM75" s="3"/>
      <c r="BN75" s="6">
        <f>BR75+BU75+BX75+CA75+CD75+CG75+CJ75+CM75+CP75+CS75+CV75+CY75</f>
        <v>1.1960623248712055</v>
      </c>
      <c r="BO75" s="3">
        <f>BT75+BW75+BZ75+CC75+CF75+CI75+CL75+CO75+CR75+CU75+CX75+DA75</f>
        <v>358.81869746136164</v>
      </c>
      <c r="BP75" s="3"/>
      <c r="BQ75" s="3">
        <f>BT75+BW75+BZ75+CC75+CF75+CI75</f>
        <v>243.49010230913069</v>
      </c>
      <c r="BR75">
        <v>4.5571866060369552E-2</v>
      </c>
      <c r="BS75">
        <v>300</v>
      </c>
      <c r="BT75">
        <v>13.671559818110865</v>
      </c>
      <c r="BU75">
        <v>0.12398687958141461</v>
      </c>
      <c r="BV75">
        <v>300</v>
      </c>
      <c r="BW75">
        <v>37.196063874424382</v>
      </c>
      <c r="BX75">
        <v>0.15766606971902333</v>
      </c>
      <c r="BY75">
        <v>300</v>
      </c>
      <c r="BZ75">
        <v>47.299820915707002</v>
      </c>
      <c r="CA75">
        <v>0.16371715216997618</v>
      </c>
      <c r="CB75">
        <v>300</v>
      </c>
      <c r="CC75">
        <v>49.115145650992844</v>
      </c>
      <c r="CD75">
        <v>0.15786788095293477</v>
      </c>
      <c r="CE75">
        <v>300</v>
      </c>
      <c r="CF75">
        <v>47.360364285880436</v>
      </c>
      <c r="CG75">
        <v>0.16282382588005054</v>
      </c>
      <c r="CH75">
        <v>300</v>
      </c>
      <c r="CI75">
        <v>48.847147764015162</v>
      </c>
      <c r="CJ75">
        <v>0.18302838787166895</v>
      </c>
      <c r="CK75">
        <v>300</v>
      </c>
      <c r="CL75">
        <v>54.908516361500681</v>
      </c>
      <c r="CM75">
        <v>0.2014002626357676</v>
      </c>
      <c r="CN75">
        <v>300</v>
      </c>
      <c r="CO75">
        <v>60.42007879073028</v>
      </c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</row>
    <row r="76" spans="1:140" x14ac:dyDescent="0.25">
      <c r="A76" t="s">
        <v>15</v>
      </c>
      <c r="C76" s="4">
        <v>44328</v>
      </c>
      <c r="D76" s="3"/>
      <c r="E76" s="4"/>
      <c r="F76">
        <v>125</v>
      </c>
      <c r="G76" t="s">
        <v>9</v>
      </c>
      <c r="H76" s="5">
        <v>14</v>
      </c>
      <c r="I76">
        <v>500</v>
      </c>
      <c r="J76" s="3">
        <f t="shared" si="3"/>
        <v>142.85714285714286</v>
      </c>
      <c r="K76" s="3"/>
      <c r="L76" s="6"/>
      <c r="M76" s="6"/>
      <c r="N76" s="6"/>
      <c r="O76" s="6"/>
      <c r="P76" s="6"/>
      <c r="Q76" s="6"/>
      <c r="R76" s="6"/>
      <c r="S76" s="6"/>
      <c r="T76" s="6"/>
      <c r="U76" s="3"/>
      <c r="V76" s="6"/>
      <c r="W76" s="6"/>
      <c r="X76" s="6"/>
      <c r="Y76" s="6"/>
      <c r="Z76" s="6"/>
      <c r="AA76" s="6"/>
      <c r="AB76" s="3"/>
      <c r="AC76" s="8"/>
      <c r="AD76" s="8"/>
      <c r="AE76" s="8"/>
      <c r="AF76" s="8"/>
      <c r="AG76" s="8"/>
      <c r="AH76" s="8"/>
      <c r="AI76" s="7"/>
      <c r="AJ76" s="6"/>
      <c r="AK76" s="3"/>
      <c r="AL76" s="3"/>
      <c r="AM76" s="3"/>
      <c r="AN76" s="3">
        <v>211.90533333333332</v>
      </c>
      <c r="AO76" s="3"/>
      <c r="AP76" s="3"/>
      <c r="AQ76" s="6"/>
      <c r="AR76" s="3"/>
      <c r="AS76" s="5"/>
      <c r="AT76" s="3"/>
      <c r="AU76" s="3"/>
      <c r="AV76" s="5"/>
      <c r="AW76" s="5"/>
      <c r="AX76" s="5"/>
      <c r="AY76" s="5"/>
      <c r="AZ76" s="5"/>
      <c r="BA76" s="3"/>
      <c r="BB76" s="9"/>
      <c r="BC76" s="9"/>
      <c r="BD76" s="3">
        <v>46.533333333333339</v>
      </c>
      <c r="BE76" s="9"/>
      <c r="BF76" s="9"/>
      <c r="BG76" s="9"/>
      <c r="BH76" s="9"/>
      <c r="BI76" s="9"/>
      <c r="BJ76" s="3"/>
      <c r="BK76" s="6"/>
      <c r="BL76" s="3"/>
      <c r="BM76" s="3"/>
      <c r="BN76" s="6"/>
      <c r="BO76" s="3"/>
      <c r="BP76" s="3"/>
      <c r="BQ76" s="3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</row>
    <row r="77" spans="1:140" x14ac:dyDescent="0.25">
      <c r="A77" t="s">
        <v>15</v>
      </c>
      <c r="C77" s="4">
        <v>44335</v>
      </c>
      <c r="D77" s="3"/>
      <c r="E77" s="4"/>
      <c r="F77">
        <v>132</v>
      </c>
      <c r="G77" t="s">
        <v>9</v>
      </c>
      <c r="H77" s="5">
        <v>14</v>
      </c>
      <c r="I77">
        <v>500</v>
      </c>
      <c r="J77" s="3">
        <f t="shared" si="3"/>
        <v>142.85714285714286</v>
      </c>
      <c r="K77" s="3"/>
      <c r="L77" s="6"/>
      <c r="M77" s="6"/>
      <c r="N77" s="6"/>
      <c r="O77" s="6"/>
      <c r="P77" s="6"/>
      <c r="Q77" s="6"/>
      <c r="R77" s="6"/>
      <c r="S77" s="6"/>
      <c r="T77" s="6"/>
      <c r="U77" s="3"/>
      <c r="V77" s="6"/>
      <c r="W77" s="6"/>
      <c r="X77" s="6"/>
      <c r="Y77" s="6"/>
      <c r="Z77" s="6"/>
      <c r="AA77" s="6"/>
      <c r="AB77" s="3"/>
      <c r="AC77" s="8"/>
      <c r="AD77" s="8"/>
      <c r="AE77" s="8"/>
      <c r="AF77" s="8"/>
      <c r="AG77" s="8"/>
      <c r="AH77" s="8"/>
      <c r="AI77" s="7"/>
      <c r="AJ77" s="6"/>
      <c r="AK77" s="3"/>
      <c r="AL77" s="3"/>
      <c r="AM77" s="3"/>
      <c r="AN77" s="3">
        <v>243.61199999999999</v>
      </c>
      <c r="AO77" s="3"/>
      <c r="AP77" s="3"/>
      <c r="AQ77" s="6"/>
      <c r="AR77" s="3"/>
      <c r="AS77" s="5"/>
      <c r="AT77" s="3"/>
      <c r="AU77" s="3"/>
      <c r="AV77" s="5"/>
      <c r="AW77" s="5"/>
      <c r="AX77" s="5"/>
      <c r="AY77" s="5"/>
      <c r="AZ77" s="5"/>
      <c r="BA77" s="3"/>
      <c r="BB77" s="9"/>
      <c r="BC77" s="9"/>
      <c r="BD77" s="3">
        <v>54.933333333333337</v>
      </c>
      <c r="BE77" s="9"/>
      <c r="BF77" s="9"/>
      <c r="BG77" s="9"/>
      <c r="BH77" s="9"/>
      <c r="BI77" s="9"/>
      <c r="BJ77" s="3"/>
      <c r="BK77" s="6"/>
      <c r="BL77" s="3"/>
      <c r="BM77" s="3"/>
      <c r="BN77" s="6"/>
      <c r="BO77" s="3"/>
      <c r="BP77" s="3"/>
      <c r="BQ77" s="3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</row>
    <row r="78" spans="1:140" x14ac:dyDescent="0.25">
      <c r="A78" t="s">
        <v>15</v>
      </c>
      <c r="C78" s="4">
        <v>44342</v>
      </c>
      <c r="D78" s="3"/>
      <c r="E78" s="4"/>
      <c r="F78">
        <v>139</v>
      </c>
      <c r="G78" t="s">
        <v>9</v>
      </c>
      <c r="H78" s="5">
        <v>14</v>
      </c>
      <c r="I78">
        <v>500</v>
      </c>
      <c r="J78" s="3">
        <f t="shared" si="3"/>
        <v>142.85714285714286</v>
      </c>
      <c r="K78" s="3"/>
      <c r="L78" s="6"/>
      <c r="M78" s="6"/>
      <c r="N78" s="6"/>
      <c r="O78" s="6"/>
      <c r="P78" s="6"/>
      <c r="Q78" s="6"/>
      <c r="R78" s="6"/>
      <c r="S78" s="6"/>
      <c r="T78" s="6"/>
      <c r="U78" s="3"/>
      <c r="V78" s="6"/>
      <c r="W78" s="6"/>
      <c r="X78" s="6"/>
      <c r="Y78" s="6"/>
      <c r="Z78" s="6"/>
      <c r="AA78" s="6"/>
      <c r="AB78" s="3"/>
      <c r="AC78" s="8"/>
      <c r="AD78" s="8"/>
      <c r="AE78" s="8"/>
      <c r="AF78" s="8"/>
      <c r="AG78" s="8"/>
      <c r="AH78" s="8"/>
      <c r="AI78" s="7"/>
      <c r="AJ78" s="6"/>
      <c r="AK78" s="3"/>
      <c r="AL78" s="3"/>
      <c r="AM78" s="3"/>
      <c r="AN78" s="3">
        <v>271.15066666666667</v>
      </c>
      <c r="AO78" s="3"/>
      <c r="AP78" s="3"/>
      <c r="AQ78" s="6"/>
      <c r="AR78" s="3"/>
      <c r="AS78" s="5"/>
      <c r="AT78" s="3"/>
      <c r="AU78" s="3"/>
      <c r="AV78" s="5"/>
      <c r="AW78" s="5"/>
      <c r="AX78" s="5"/>
      <c r="AY78" s="5"/>
      <c r="AZ78" s="5"/>
      <c r="BA78" s="3"/>
      <c r="BB78" s="9"/>
      <c r="BC78" s="9"/>
      <c r="BD78" s="3">
        <v>64.533333333333331</v>
      </c>
      <c r="BE78" s="9"/>
      <c r="BF78" s="9"/>
      <c r="BG78" s="9"/>
      <c r="BH78" s="9"/>
      <c r="BI78" s="9"/>
      <c r="BJ78" s="3"/>
      <c r="BK78" s="6"/>
      <c r="BL78" s="3"/>
      <c r="BM78" s="3"/>
      <c r="BN78" s="6"/>
      <c r="BO78" s="3"/>
      <c r="BP78" s="3"/>
      <c r="BQ78" s="3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</row>
    <row r="79" spans="1:140" x14ac:dyDescent="0.25">
      <c r="A79" t="s">
        <v>15</v>
      </c>
      <c r="C79" s="4">
        <v>44348</v>
      </c>
      <c r="D79" s="3"/>
      <c r="E79" s="4"/>
      <c r="F79">
        <v>145</v>
      </c>
      <c r="G79" t="s">
        <v>9</v>
      </c>
      <c r="H79" s="5">
        <v>14</v>
      </c>
      <c r="I79">
        <v>500</v>
      </c>
      <c r="J79" s="3">
        <f t="shared" si="3"/>
        <v>142.85714285714286</v>
      </c>
      <c r="K79" s="3"/>
      <c r="L79" s="6"/>
      <c r="M79" s="6"/>
      <c r="N79" s="6"/>
      <c r="O79" s="6"/>
      <c r="P79" s="6"/>
      <c r="Q79" s="6"/>
      <c r="R79" s="6"/>
      <c r="S79" s="6"/>
      <c r="T79" s="6"/>
      <c r="U79" s="3"/>
      <c r="V79" s="6"/>
      <c r="W79" s="6"/>
      <c r="X79" s="6"/>
      <c r="Y79" s="6"/>
      <c r="Z79" s="6"/>
      <c r="AA79" s="6"/>
      <c r="AB79" s="3"/>
      <c r="AC79" s="8"/>
      <c r="AD79" s="8"/>
      <c r="AE79" s="8"/>
      <c r="AF79" s="8"/>
      <c r="AG79" s="8"/>
      <c r="AH79" s="8"/>
      <c r="AI79" s="7"/>
      <c r="AJ79" s="6"/>
      <c r="AK79" s="3"/>
      <c r="AL79" s="3"/>
      <c r="AM79" s="3"/>
      <c r="AN79" s="3">
        <v>287.96799999999996</v>
      </c>
      <c r="AO79" s="3"/>
      <c r="AP79" s="3"/>
      <c r="AQ79" s="6"/>
      <c r="AR79" s="3">
        <f t="shared" ref="AR79" si="6">AT79*(1/(AS79/100))</f>
        <v>287.96799999999996</v>
      </c>
      <c r="AS79" s="5">
        <v>41</v>
      </c>
      <c r="AT79" s="3">
        <v>118.06687999999998</v>
      </c>
      <c r="AU79" s="3">
        <f t="shared" ref="AU79" si="7">AR79-AT79</f>
        <v>169.90111999999999</v>
      </c>
      <c r="AV79" s="5">
        <v>5.2011841409691622</v>
      </c>
      <c r="AW79" s="5"/>
      <c r="AX79" s="5"/>
      <c r="AY79" s="5"/>
      <c r="AZ79" s="5"/>
      <c r="BA79" s="3"/>
      <c r="BB79" s="9"/>
      <c r="BC79" s="9"/>
      <c r="BD79" s="3">
        <v>70.666666666666657</v>
      </c>
      <c r="BE79" s="9"/>
      <c r="BF79" s="9"/>
      <c r="BG79" s="9"/>
      <c r="BH79" s="9"/>
      <c r="BI79" s="9"/>
      <c r="BJ79" s="3"/>
      <c r="BK79" s="6"/>
      <c r="BL79" s="3"/>
      <c r="BM79" s="3"/>
      <c r="BN79" s="6"/>
      <c r="BO79" s="3"/>
      <c r="BP79" s="3"/>
      <c r="BQ79" s="3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</row>
    <row r="80" spans="1:140" x14ac:dyDescent="0.25">
      <c r="A80" t="s">
        <v>15</v>
      </c>
      <c r="C80" s="4">
        <v>44349</v>
      </c>
      <c r="D80" s="3">
        <v>9</v>
      </c>
      <c r="E80" s="4" t="s">
        <v>143</v>
      </c>
      <c r="F80">
        <v>146</v>
      </c>
      <c r="G80" t="s">
        <v>9</v>
      </c>
      <c r="H80" s="5">
        <v>14</v>
      </c>
      <c r="I80">
        <v>500</v>
      </c>
      <c r="J80" s="3">
        <f t="shared" si="3"/>
        <v>142.85714285714286</v>
      </c>
      <c r="K80" s="3"/>
      <c r="L80" s="6"/>
      <c r="M80" s="6"/>
      <c r="N80" s="6"/>
      <c r="O80" s="6"/>
      <c r="P80" s="6"/>
      <c r="Q80" s="6"/>
      <c r="R80" s="6"/>
      <c r="S80" s="6"/>
      <c r="T80" s="6"/>
      <c r="U80" s="3"/>
      <c r="V80" s="6"/>
      <c r="W80" s="6"/>
      <c r="X80" s="6"/>
      <c r="Y80" s="6"/>
      <c r="Z80" s="6"/>
      <c r="AA80" s="6"/>
      <c r="AB80" s="3"/>
      <c r="AC80" s="8"/>
      <c r="AD80" s="8"/>
      <c r="AE80" s="8"/>
      <c r="AF80" s="8"/>
      <c r="AG80" s="8"/>
      <c r="AH80" s="8"/>
      <c r="AI80" s="7"/>
      <c r="AJ80" s="6"/>
      <c r="AK80" s="3"/>
      <c r="AL80" s="3"/>
      <c r="AM80" s="3"/>
      <c r="AN80" s="3"/>
      <c r="AO80" s="3"/>
      <c r="AP80" s="3"/>
      <c r="AQ80" s="6"/>
      <c r="AR80" s="6"/>
      <c r="AS80" s="5"/>
      <c r="AT80" s="3"/>
      <c r="AU80" s="3"/>
      <c r="AV80" s="5"/>
      <c r="AW80" s="5"/>
      <c r="AX80" s="5"/>
      <c r="AY80" s="5"/>
      <c r="AZ80" s="5"/>
      <c r="BA80" s="3"/>
      <c r="BB80" s="9"/>
      <c r="BC80" s="9"/>
      <c r="BD80" s="3"/>
      <c r="BE80" s="9"/>
      <c r="BF80" s="9"/>
      <c r="BG80" s="9"/>
      <c r="BH80" s="9"/>
      <c r="BI80" s="9"/>
      <c r="BJ80" s="3"/>
      <c r="BK80" s="6"/>
      <c r="BL80" s="3"/>
      <c r="BM80" s="3"/>
      <c r="BN80" s="6"/>
      <c r="BO80" s="3"/>
      <c r="BP80" s="3"/>
      <c r="BQ80" s="3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</row>
  </sheetData>
  <autoFilter ref="A1:EJ80" xr:uid="{C911DF83-7300-4B7A-8A42-16858D40307A}"/>
  <sortState xmlns:xlrd2="http://schemas.microsoft.com/office/spreadsheetml/2017/richdata2" ref="A2:EJ813">
    <sortCondition ref="A2:A813"/>
    <sortCondition ref="F2:F8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92CC-3E99-4CC3-A422-D5F4B9AD661C}">
  <dimension ref="A1:G15"/>
  <sheetViews>
    <sheetView workbookViewId="0"/>
  </sheetViews>
  <sheetFormatPr defaultColWidth="39.5703125" defaultRowHeight="15" x14ac:dyDescent="0.25"/>
  <cols>
    <col min="1" max="1" width="16" bestFit="1" customWidth="1"/>
    <col min="2" max="2" width="29.42578125" bestFit="1" customWidth="1"/>
    <col min="3" max="3" width="30.7109375" bestFit="1" customWidth="1"/>
    <col min="4" max="4" width="27.7109375" bestFit="1" customWidth="1"/>
    <col min="5" max="5" width="31" bestFit="1" customWidth="1"/>
    <col min="6" max="6" width="29.28515625" bestFit="1" customWidth="1"/>
    <col min="7" max="7" width="32.5703125" bestFit="1" customWidth="1"/>
  </cols>
  <sheetData>
    <row r="1" spans="1:7" x14ac:dyDescent="0.25">
      <c r="A1" t="s">
        <v>0</v>
      </c>
      <c r="B1" t="s">
        <v>151</v>
      </c>
      <c r="C1" t="s">
        <v>152</v>
      </c>
      <c r="D1" t="s">
        <v>153</v>
      </c>
      <c r="E1" t="s">
        <v>156</v>
      </c>
      <c r="F1" t="s">
        <v>154</v>
      </c>
      <c r="G1" t="s">
        <v>155</v>
      </c>
    </row>
    <row r="2" spans="1:7" x14ac:dyDescent="0.25">
      <c r="A2" t="s">
        <v>16</v>
      </c>
      <c r="B2" s="3">
        <v>34</v>
      </c>
      <c r="C2" s="3">
        <v>55</v>
      </c>
      <c r="D2" s="3">
        <v>74</v>
      </c>
      <c r="E2" s="3">
        <v>104</v>
      </c>
      <c r="F2" s="3">
        <v>132</v>
      </c>
      <c r="G2" s="3">
        <v>146</v>
      </c>
    </row>
    <row r="3" spans="1:7" x14ac:dyDescent="0.25">
      <c r="A3" t="s">
        <v>17</v>
      </c>
      <c r="B3" s="3">
        <v>34</v>
      </c>
      <c r="C3" s="3">
        <v>55</v>
      </c>
      <c r="D3" s="3">
        <v>81</v>
      </c>
      <c r="E3" s="3">
        <v>104</v>
      </c>
      <c r="F3" s="3">
        <v>132</v>
      </c>
      <c r="G3" s="3">
        <v>146</v>
      </c>
    </row>
    <row r="4" spans="1:7" x14ac:dyDescent="0.25">
      <c r="A4" t="s">
        <v>15</v>
      </c>
      <c r="B4" s="3">
        <v>34</v>
      </c>
      <c r="C4" s="3">
        <v>55</v>
      </c>
      <c r="D4" s="3">
        <v>74</v>
      </c>
      <c r="E4" s="3">
        <v>104</v>
      </c>
      <c r="F4" s="3">
        <v>118</v>
      </c>
      <c r="G4" s="3">
        <v>146</v>
      </c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3"/>
      <c r="C7" s="3"/>
      <c r="D7" s="3"/>
      <c r="E7" s="3"/>
      <c r="F7" s="3"/>
      <c r="G7" s="3"/>
    </row>
    <row r="8" spans="1:7" x14ac:dyDescent="0.25">
      <c r="B8" s="3"/>
      <c r="C8" s="3"/>
      <c r="D8" s="3"/>
      <c r="E8" s="3"/>
      <c r="F8" s="3"/>
      <c r="G8" s="3"/>
    </row>
    <row r="9" spans="1:7" x14ac:dyDescent="0.25">
      <c r="B9" s="3"/>
      <c r="C9" s="3"/>
      <c r="D9" s="3"/>
      <c r="E9" s="3"/>
      <c r="F9" s="3"/>
      <c r="G9" s="3"/>
    </row>
    <row r="10" spans="1:7" x14ac:dyDescent="0.25">
      <c r="B10" s="3"/>
      <c r="C10" s="3"/>
      <c r="D10" s="3"/>
      <c r="E10" s="3"/>
      <c r="F10" s="3"/>
      <c r="G10" s="3"/>
    </row>
    <row r="11" spans="1:7" x14ac:dyDescent="0.25">
      <c r="B11" s="3"/>
      <c r="C11" s="3"/>
      <c r="D11" s="3"/>
      <c r="E11" s="3"/>
      <c r="F11" s="3"/>
      <c r="G11" s="3"/>
    </row>
    <row r="12" spans="1:7" x14ac:dyDescent="0.25">
      <c r="B12" s="3"/>
      <c r="C12" s="3"/>
      <c r="D12" s="3"/>
      <c r="E12" s="3"/>
      <c r="F12" s="3"/>
      <c r="G12" s="3"/>
    </row>
    <row r="13" spans="1:7" x14ac:dyDescent="0.25">
      <c r="B13" s="3"/>
      <c r="C13" s="3"/>
      <c r="D13" s="3"/>
      <c r="E13" s="3"/>
      <c r="F13" s="3"/>
      <c r="G13" s="3"/>
    </row>
    <row r="14" spans="1:7" x14ac:dyDescent="0.25">
      <c r="B14" s="3"/>
      <c r="C14" s="3"/>
      <c r="D14" s="3"/>
      <c r="E14" s="3"/>
      <c r="F14" s="3"/>
      <c r="G14" s="3"/>
    </row>
    <row r="15" spans="1:7" x14ac:dyDescent="0.25">
      <c r="B15" s="3"/>
      <c r="C15" s="3"/>
      <c r="D15" s="3"/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2025-06-26T05:24:36Z</dcterms:modified>
</cp:coreProperties>
</file>