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ApsimX\Prototypes\Cotton\Observed\"/>
    </mc:Choice>
  </mc:AlternateContent>
  <xr:revisionPtr revIDLastSave="0" documentId="13_ncr:1_{F444DD8D-5901-4DB3-80FC-135495E9E64F}" xr6:coauthVersionLast="47" xr6:coauthVersionMax="47" xr10:uidLastSave="{00000000-0000-0000-0000-000000000000}"/>
  <bookViews>
    <workbookView xWindow="-28920" yWindow="3360" windowWidth="29040" windowHeight="17640" xr2:uid="{2CD5F283-94FE-4198-B98E-779709417693}"/>
  </bookViews>
  <sheets>
    <sheet name="CottonObserved" sheetId="1" r:id="rId1"/>
  </sheets>
  <definedNames>
    <definedName name="_xlnm._FilterDatabase" localSheetId="0" hidden="1">CottonObserved!$A$1:$FJ$2704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N1528" i="1" l="1"/>
  <c r="BQ1528" i="1" s="1"/>
  <c r="BN1503" i="1"/>
  <c r="BQ1503" i="1" s="1"/>
  <c r="BN1478" i="1"/>
  <c r="BQ1478" i="1" s="1"/>
  <c r="BN1453" i="1"/>
  <c r="BQ1453" i="1" s="1"/>
  <c r="BN1427" i="1"/>
  <c r="BQ1427" i="1" s="1"/>
  <c r="BN1401" i="1"/>
  <c r="BQ1401" i="1" s="1"/>
  <c r="BN1374" i="1"/>
  <c r="BQ1374" i="1" s="1"/>
  <c r="BN1352" i="1"/>
  <c r="BQ1352" i="1" s="1"/>
  <c r="BN1329" i="1"/>
  <c r="BQ1329" i="1" s="1"/>
  <c r="BN1307" i="1"/>
  <c r="BQ1307" i="1" s="1"/>
  <c r="BN1283" i="1"/>
  <c r="BQ1283" i="1" s="1"/>
  <c r="BN1257" i="1"/>
  <c r="BQ1257" i="1" s="1"/>
  <c r="BN1233" i="1"/>
  <c r="BQ1233" i="1" s="1"/>
  <c r="BN1204" i="1"/>
  <c r="BQ1204" i="1" s="1"/>
  <c r="BN1175" i="1"/>
  <c r="BQ1175" i="1" s="1"/>
  <c r="BN1146" i="1"/>
  <c r="BQ1146" i="1" s="1"/>
  <c r="BN1117" i="1"/>
  <c r="BQ1117" i="1" s="1"/>
  <c r="BN1086" i="1"/>
  <c r="BQ1086" i="1" s="1"/>
  <c r="BN1056" i="1"/>
  <c r="BQ1056" i="1" s="1"/>
  <c r="BN1025" i="1"/>
  <c r="BQ1025" i="1" s="1"/>
  <c r="BN993" i="1"/>
  <c r="BQ993" i="1" s="1"/>
  <c r="BN965" i="1"/>
  <c r="BQ965" i="1" s="1"/>
  <c r="BN936" i="1"/>
  <c r="BQ936" i="1" s="1"/>
  <c r="BN907" i="1"/>
  <c r="BQ907" i="1" s="1"/>
  <c r="BN877" i="1"/>
  <c r="BQ877" i="1" s="1"/>
  <c r="BN851" i="1"/>
  <c r="BQ851" i="1" s="1"/>
  <c r="BN824" i="1"/>
  <c r="BQ824" i="1" s="1"/>
  <c r="BN796" i="1"/>
  <c r="BQ796" i="1" s="1"/>
  <c r="BN771" i="1"/>
  <c r="BQ771" i="1" s="1"/>
  <c r="BN742" i="1"/>
  <c r="BQ742" i="1" s="1"/>
  <c r="BN712" i="1"/>
  <c r="BQ712" i="1" s="1"/>
  <c r="BN682" i="1"/>
  <c r="BQ682" i="1" s="1"/>
  <c r="BN651" i="1"/>
  <c r="BQ651" i="1" s="1"/>
  <c r="BN619" i="1"/>
  <c r="BQ619" i="1" s="1"/>
  <c r="BN584" i="1"/>
  <c r="BQ584" i="1" s="1"/>
  <c r="BN550" i="1"/>
  <c r="BQ550" i="1" s="1"/>
  <c r="BN518" i="1"/>
  <c r="BQ518" i="1" s="1"/>
  <c r="BN494" i="1"/>
  <c r="BQ494" i="1" s="1"/>
  <c r="BN470" i="1"/>
  <c r="BQ470" i="1" s="1"/>
  <c r="BN446" i="1"/>
  <c r="BQ446" i="1" s="1"/>
  <c r="BN421" i="1"/>
  <c r="BQ421" i="1" s="1"/>
  <c r="BN394" i="1"/>
  <c r="BQ394" i="1" s="1"/>
  <c r="BN367" i="1"/>
  <c r="BQ367" i="1" s="1"/>
  <c r="BN340" i="1"/>
  <c r="BQ340" i="1" s="1"/>
  <c r="BN313" i="1"/>
  <c r="BQ313" i="1" s="1"/>
  <c r="BN292" i="1"/>
  <c r="BQ292" i="1" s="1"/>
  <c r="BN271" i="1"/>
  <c r="BQ271" i="1" s="1"/>
  <c r="BN250" i="1"/>
  <c r="BQ250" i="1" s="1"/>
  <c r="BN89" i="1"/>
  <c r="BQ89" i="1" s="1"/>
  <c r="BN71" i="1"/>
  <c r="BQ71" i="1" s="1"/>
  <c r="BN51" i="1"/>
  <c r="BQ51" i="1" s="1"/>
  <c r="BN28" i="1"/>
  <c r="BQ28" i="1" s="1"/>
  <c r="BN1682" i="1"/>
  <c r="BQ1682" i="1" s="1"/>
  <c r="BN1664" i="1"/>
  <c r="BQ1664" i="1" s="1"/>
  <c r="BN1663" i="1"/>
  <c r="BQ1663" i="1" s="1"/>
  <c r="BN1662" i="1"/>
  <c r="BQ1662" i="1" s="1"/>
  <c r="BN1661" i="1"/>
  <c r="BQ1661" i="1" s="1"/>
  <c r="BN1659" i="1"/>
  <c r="BQ1659" i="1" s="1"/>
  <c r="BN1658" i="1"/>
  <c r="BQ1658" i="1" s="1"/>
  <c r="BN1657" i="1"/>
  <c r="BQ1657" i="1" s="1"/>
  <c r="BN1638" i="1"/>
  <c r="BQ1638" i="1" s="1"/>
  <c r="BN1637" i="1"/>
  <c r="BQ1637" i="1" s="1"/>
  <c r="BN1636" i="1"/>
  <c r="BQ1636" i="1" s="1"/>
  <c r="BN1635" i="1"/>
  <c r="BQ1635" i="1" s="1"/>
  <c r="BN1633" i="1"/>
  <c r="BQ1633" i="1" s="1"/>
  <c r="BN1632" i="1"/>
  <c r="BQ1632" i="1" s="1"/>
  <c r="BN1631" i="1"/>
  <c r="BQ1631" i="1" s="1"/>
  <c r="BN1612" i="1"/>
  <c r="BQ1612" i="1" s="1"/>
  <c r="BN1611" i="1"/>
  <c r="BQ1611" i="1" s="1"/>
  <c r="BN1610" i="1"/>
  <c r="BQ1610" i="1" s="1"/>
  <c r="BN1609" i="1"/>
  <c r="BQ1609" i="1" s="1"/>
  <c r="BN1608" i="1"/>
  <c r="BQ1608" i="1" s="1"/>
  <c r="BN1607" i="1"/>
  <c r="BQ1607" i="1" s="1"/>
  <c r="BN1606" i="1"/>
  <c r="BQ1606" i="1" s="1"/>
  <c r="BN2384" i="1"/>
  <c r="BQ2384" i="1" s="1"/>
  <c r="BN2327" i="1"/>
  <c r="BQ2327" i="1" s="1"/>
  <c r="BN2277" i="1"/>
  <c r="BQ2277" i="1" s="1"/>
  <c r="BN2228" i="1"/>
  <c r="BQ2228" i="1" s="1"/>
  <c r="BN2187" i="1"/>
  <c r="BQ2187" i="1" s="1"/>
  <c r="BN2138" i="1"/>
  <c r="BQ2138" i="1" s="1"/>
  <c r="BN2100" i="1"/>
  <c r="BQ2100" i="1" s="1"/>
  <c r="BN2062" i="1"/>
  <c r="BQ2062" i="1" s="1"/>
  <c r="BN2029" i="1"/>
  <c r="BQ2029" i="1" s="1"/>
  <c r="BN1980" i="1"/>
  <c r="BQ1980" i="1" s="1"/>
  <c r="BN1935" i="1"/>
  <c r="BQ1935" i="1" s="1"/>
  <c r="BN1886" i="1"/>
  <c r="BQ1886" i="1" s="1"/>
  <c r="BN1851" i="1"/>
  <c r="BQ1851" i="1" s="1"/>
  <c r="BN1850" i="1"/>
  <c r="BQ1850" i="1" s="1"/>
  <c r="BN1849" i="1"/>
  <c r="BQ1849" i="1" s="1"/>
  <c r="BN1848" i="1"/>
  <c r="BQ1848" i="1" s="1"/>
  <c r="BN1847" i="1"/>
  <c r="BQ1847" i="1" s="1"/>
  <c r="BN1846" i="1"/>
  <c r="BQ1846" i="1" s="1"/>
  <c r="BN1845" i="1"/>
  <c r="BQ1845" i="1" s="1"/>
  <c r="BN1844" i="1"/>
  <c r="BQ1844" i="1" s="1"/>
  <c r="BN1830" i="1"/>
  <c r="BQ1830" i="1" s="1"/>
  <c r="BN1810" i="1"/>
  <c r="BQ1810" i="1" s="1"/>
  <c r="BN1798" i="1"/>
  <c r="BQ1798" i="1" s="1"/>
  <c r="BN1788" i="1"/>
  <c r="BQ1788" i="1" s="1"/>
  <c r="BN1776" i="1"/>
  <c r="BQ1776" i="1" s="1"/>
  <c r="BN1766" i="1"/>
  <c r="BQ1766" i="1" s="1"/>
  <c r="BN1754" i="1"/>
  <c r="BQ1754" i="1" s="1"/>
  <c r="BN1744" i="1"/>
  <c r="BQ1744" i="1" s="1"/>
  <c r="BN1729" i="1"/>
  <c r="BQ1729" i="1" s="1"/>
  <c r="BN1714" i="1"/>
  <c r="BQ1714" i="1" s="1"/>
  <c r="BN1699" i="1"/>
  <c r="BQ1699" i="1" s="1"/>
  <c r="BN2573" i="1"/>
  <c r="BQ2573" i="1" s="1"/>
  <c r="BN2567" i="1"/>
  <c r="BQ2567" i="1" s="1"/>
  <c r="BN2561" i="1"/>
  <c r="BQ2561" i="1" s="1"/>
  <c r="BN2555" i="1"/>
  <c r="BQ2555" i="1" s="1"/>
  <c r="BN2549" i="1"/>
  <c r="BQ2549" i="1" s="1"/>
  <c r="BN2546" i="1"/>
  <c r="BQ2546" i="1" s="1"/>
  <c r="BN2543" i="1"/>
  <c r="BQ2543" i="1" s="1"/>
  <c r="BN2540" i="1"/>
  <c r="BQ2540" i="1" s="1"/>
  <c r="BN2537" i="1"/>
  <c r="BQ2537" i="1" s="1"/>
  <c r="BN2531" i="1"/>
  <c r="BQ2531" i="1" s="1"/>
  <c r="BN2525" i="1"/>
  <c r="BQ2525" i="1" s="1"/>
  <c r="BN2513" i="1"/>
  <c r="BN2519" i="1"/>
  <c r="BQ2519" i="1" s="1"/>
  <c r="BS2470" i="1"/>
  <c r="BS2442" i="1"/>
  <c r="BS2413" i="1"/>
  <c r="BA2457" i="1"/>
  <c r="BA2428" i="1"/>
  <c r="AW2469" i="1"/>
  <c r="AW2468" i="1"/>
  <c r="AW2457" i="1"/>
  <c r="AW2441" i="1"/>
  <c r="AW2439" i="1"/>
  <c r="AW2428" i="1"/>
  <c r="AS2469" i="1"/>
  <c r="AS2468" i="1"/>
  <c r="AS2457" i="1"/>
  <c r="AQ2469" i="1"/>
  <c r="AQ2468" i="1"/>
  <c r="AQ2457" i="1"/>
  <c r="AE2469" i="1"/>
  <c r="AE2468" i="1"/>
  <c r="AE2457" i="1"/>
  <c r="AE2441" i="1"/>
  <c r="AE2439" i="1"/>
  <c r="AE2428" i="1"/>
  <c r="AS2441" i="1"/>
  <c r="AS2439" i="1"/>
  <c r="AS2428" i="1"/>
  <c r="AQ2441" i="1"/>
  <c r="AQ2439" i="1"/>
  <c r="AQ2428" i="1"/>
  <c r="BA2399" i="1"/>
  <c r="AW2412" i="1"/>
  <c r="AW2410" i="1"/>
  <c r="AW2399" i="1"/>
  <c r="BH2469" i="1"/>
  <c r="BH2468" i="1"/>
  <c r="BH2457" i="1"/>
  <c r="BH2441" i="1"/>
  <c r="BH2439" i="1"/>
  <c r="BH2428" i="1"/>
  <c r="BH2412" i="1"/>
  <c r="BH2410" i="1"/>
  <c r="BH2399" i="1"/>
  <c r="BJ2399" i="1" l="1"/>
  <c r="BJ2457" i="1"/>
  <c r="BJ2428" i="1"/>
  <c r="AE2412" i="1"/>
  <c r="AE2410" i="1"/>
  <c r="AE2399" i="1"/>
  <c r="AS2412" i="1"/>
  <c r="AS2410" i="1"/>
  <c r="AS2399" i="1"/>
  <c r="AQ2412" i="1"/>
  <c r="AQ2410" i="1"/>
  <c r="AQ2399" i="1"/>
  <c r="CO2467" i="1" l="1"/>
  <c r="CO2466" i="1"/>
  <c r="CO2462" i="1"/>
  <c r="CO2460" i="1"/>
  <c r="CO2459" i="1"/>
  <c r="CO2458" i="1"/>
  <c r="CO2456" i="1"/>
  <c r="CO2454" i="1"/>
  <c r="CO2452" i="1"/>
  <c r="CO2451" i="1"/>
  <c r="CO2450" i="1"/>
  <c r="CO2446" i="1"/>
  <c r="CO2445" i="1"/>
  <c r="CO2444" i="1"/>
  <c r="CO2438" i="1"/>
  <c r="CO2437" i="1"/>
  <c r="CO2433" i="1"/>
  <c r="CO2431" i="1"/>
  <c r="CO2430" i="1"/>
  <c r="CO2429" i="1"/>
  <c r="CO2427" i="1"/>
  <c r="CO2425" i="1"/>
  <c r="CO2423" i="1"/>
  <c r="CO2422" i="1"/>
  <c r="CO2421" i="1"/>
  <c r="CO2417" i="1"/>
  <c r="CO2416" i="1"/>
  <c r="CO2415" i="1"/>
  <c r="CO2409" i="1"/>
  <c r="CO2408" i="1"/>
  <c r="CO2405" i="1"/>
  <c r="CO2402" i="1"/>
  <c r="CO2401" i="1"/>
  <c r="CO2400" i="1"/>
  <c r="CO2398" i="1"/>
  <c r="CO2396" i="1"/>
  <c r="CO2394" i="1"/>
  <c r="CO2393" i="1"/>
  <c r="CO2392" i="1"/>
  <c r="CO2388" i="1"/>
  <c r="CO2387" i="1"/>
  <c r="CO2386" i="1"/>
  <c r="CR1889" i="1"/>
  <c r="CR1888" i="1"/>
  <c r="CR1886" i="1"/>
  <c r="CR1884" i="1"/>
  <c r="CR1882" i="1"/>
  <c r="CR1881" i="1"/>
  <c r="CR1880" i="1"/>
  <c r="CR1879" i="1"/>
  <c r="CR1877" i="1"/>
  <c r="CR1876" i="1"/>
  <c r="CR1875" i="1"/>
  <c r="CR1873" i="1"/>
  <c r="CR1870" i="1"/>
  <c r="CR1869" i="1"/>
  <c r="CR1868" i="1"/>
  <c r="CR1866" i="1"/>
  <c r="CR1864" i="1"/>
  <c r="CR1862" i="1"/>
  <c r="CR1861" i="1"/>
  <c r="CR1860" i="1"/>
  <c r="CR1859" i="1"/>
  <c r="CR1857" i="1"/>
  <c r="CR1855" i="1"/>
  <c r="CR1854" i="1"/>
  <c r="CU1889" i="1"/>
  <c r="CU1888" i="1"/>
  <c r="CU1886" i="1"/>
  <c r="CU1884" i="1"/>
  <c r="CU1882" i="1"/>
  <c r="CU1881" i="1"/>
  <c r="CU1880" i="1"/>
  <c r="CU1879" i="1"/>
  <c r="CU1877" i="1"/>
  <c r="CU1876" i="1"/>
  <c r="CU1875" i="1"/>
  <c r="CU1873" i="1"/>
  <c r="CU1870" i="1"/>
  <c r="CU1869" i="1"/>
  <c r="CU1868" i="1"/>
  <c r="CU1866" i="1"/>
  <c r="CU1864" i="1"/>
  <c r="CU1862" i="1"/>
  <c r="CU1861" i="1"/>
  <c r="CU1860" i="1"/>
  <c r="CU1859" i="1"/>
  <c r="CU1857" i="1"/>
  <c r="CU1855" i="1"/>
  <c r="CU1854" i="1"/>
  <c r="CX1889" i="1"/>
  <c r="CX1888" i="1"/>
  <c r="CX1886" i="1"/>
  <c r="CX1884" i="1"/>
  <c r="CX1882" i="1"/>
  <c r="CX1881" i="1"/>
  <c r="CX1880" i="1"/>
  <c r="CX1879" i="1"/>
  <c r="CX1877" i="1"/>
  <c r="CX1876" i="1"/>
  <c r="CX1875" i="1"/>
  <c r="CX1873" i="1"/>
  <c r="CX1870" i="1"/>
  <c r="CX1869" i="1"/>
  <c r="CX1868" i="1"/>
  <c r="CX1866" i="1"/>
  <c r="CX1864" i="1"/>
  <c r="CX1862" i="1"/>
  <c r="CX1861" i="1"/>
  <c r="CX1860" i="1"/>
  <c r="CX1859" i="1"/>
  <c r="CX1857" i="1"/>
  <c r="CX1855" i="1"/>
  <c r="CX1854" i="1"/>
  <c r="DA1889" i="1"/>
  <c r="DA1888" i="1"/>
  <c r="DA1886" i="1"/>
  <c r="DA1884" i="1"/>
  <c r="DA1882" i="1"/>
  <c r="DA1881" i="1"/>
  <c r="DA1880" i="1"/>
  <c r="DA1879" i="1"/>
  <c r="DA1877" i="1"/>
  <c r="DA1876" i="1"/>
  <c r="DA1875" i="1"/>
  <c r="DA1873" i="1"/>
  <c r="DA1870" i="1"/>
  <c r="DA1869" i="1"/>
  <c r="DA1868" i="1"/>
  <c r="DA1866" i="1"/>
  <c r="DA1864" i="1"/>
  <c r="DA1862" i="1"/>
  <c r="DA1861" i="1"/>
  <c r="DA1860" i="1"/>
  <c r="DA1859" i="1"/>
  <c r="DA1857" i="1"/>
  <c r="DA1855" i="1"/>
  <c r="DA1854" i="1"/>
  <c r="DD1889" i="1"/>
  <c r="DD1888" i="1"/>
  <c r="DD1886" i="1"/>
  <c r="DD1884" i="1"/>
  <c r="DD1882" i="1"/>
  <c r="DD1881" i="1"/>
  <c r="DD1880" i="1"/>
  <c r="DD1879" i="1"/>
  <c r="DD1877" i="1"/>
  <c r="DD1876" i="1"/>
  <c r="DD1875" i="1"/>
  <c r="DD1873" i="1"/>
  <c r="DD1870" i="1"/>
  <c r="DD1869" i="1"/>
  <c r="DD1868" i="1"/>
  <c r="DD1866" i="1"/>
  <c r="DD1864" i="1"/>
  <c r="DD1862" i="1"/>
  <c r="DD1861" i="1"/>
  <c r="DD1860" i="1"/>
  <c r="DD1859" i="1"/>
  <c r="DD1857" i="1"/>
  <c r="DD1855" i="1"/>
  <c r="DD1854" i="1"/>
  <c r="DG1889" i="1"/>
  <c r="DG1888" i="1"/>
  <c r="DG1886" i="1"/>
  <c r="DG1884" i="1"/>
  <c r="DG1882" i="1"/>
  <c r="DG1881" i="1"/>
  <c r="DG1880" i="1"/>
  <c r="DG1879" i="1"/>
  <c r="DG1877" i="1"/>
  <c r="DG1876" i="1"/>
  <c r="DG1875" i="1"/>
  <c r="DG1873" i="1"/>
  <c r="DG1870" i="1"/>
  <c r="DG1869" i="1"/>
  <c r="DG1868" i="1"/>
  <c r="DG1866" i="1"/>
  <c r="DG1864" i="1"/>
  <c r="DG1862" i="1"/>
  <c r="DG1861" i="1"/>
  <c r="DG1860" i="1"/>
  <c r="DG1859" i="1"/>
  <c r="DG1857" i="1"/>
  <c r="DG1855" i="1"/>
  <c r="DG1854" i="1"/>
  <c r="DJ1889" i="1"/>
  <c r="DJ1888" i="1"/>
  <c r="DJ1886" i="1"/>
  <c r="DJ1884" i="1"/>
  <c r="DJ1882" i="1"/>
  <c r="DJ1881" i="1"/>
  <c r="DJ1880" i="1"/>
  <c r="DJ1879" i="1"/>
  <c r="DJ1877" i="1"/>
  <c r="DJ1876" i="1"/>
  <c r="DJ1875" i="1"/>
  <c r="DJ1873" i="1"/>
  <c r="DJ1870" i="1"/>
  <c r="DJ1869" i="1"/>
  <c r="DJ1868" i="1"/>
  <c r="DJ1866" i="1"/>
  <c r="DJ1864" i="1"/>
  <c r="DJ1862" i="1"/>
  <c r="DJ1861" i="1"/>
  <c r="DJ1860" i="1"/>
  <c r="DJ1859" i="1"/>
  <c r="DJ1857" i="1"/>
  <c r="DJ1855" i="1"/>
  <c r="DJ1854" i="1"/>
  <c r="DM1889" i="1"/>
  <c r="DM1888" i="1"/>
  <c r="DM1886" i="1"/>
  <c r="DM1884" i="1"/>
  <c r="DM1882" i="1"/>
  <c r="DM1881" i="1"/>
  <c r="DM1880" i="1"/>
  <c r="DM1879" i="1"/>
  <c r="DM1877" i="1"/>
  <c r="DM1876" i="1"/>
  <c r="DM1875" i="1"/>
  <c r="DM1873" i="1"/>
  <c r="DM1870" i="1"/>
  <c r="DM1869" i="1"/>
  <c r="DM1868" i="1"/>
  <c r="DM1866" i="1"/>
  <c r="DM1864" i="1"/>
  <c r="DM1862" i="1"/>
  <c r="DM1861" i="1"/>
  <c r="DM1860" i="1"/>
  <c r="DM1859" i="1"/>
  <c r="DM1857" i="1"/>
  <c r="DM1855" i="1"/>
  <c r="DM1854" i="1"/>
  <c r="DP1889" i="1"/>
  <c r="DP1888" i="1"/>
  <c r="DP1886" i="1"/>
  <c r="DP1884" i="1"/>
  <c r="DP1882" i="1"/>
  <c r="DP1881" i="1"/>
  <c r="DP1880" i="1"/>
  <c r="DP1879" i="1"/>
  <c r="DP1877" i="1"/>
  <c r="DP1876" i="1"/>
  <c r="DP1875" i="1"/>
  <c r="DP1873" i="1"/>
  <c r="DP1870" i="1"/>
  <c r="DP1869" i="1"/>
  <c r="DP1868" i="1"/>
  <c r="DP1866" i="1"/>
  <c r="DP1864" i="1"/>
  <c r="DP1862" i="1"/>
  <c r="DP1861" i="1"/>
  <c r="DP1860" i="1"/>
  <c r="DP1859" i="1"/>
  <c r="DP1857" i="1"/>
  <c r="DP1855" i="1"/>
  <c r="DP1854" i="1"/>
  <c r="AS1866" i="1"/>
  <c r="AS1871" i="1"/>
  <c r="AS1878" i="1"/>
  <c r="AS1887" i="1"/>
  <c r="AS1908" i="1"/>
  <c r="AS1913" i="1"/>
  <c r="AS1923" i="1"/>
  <c r="AS1934" i="1"/>
  <c r="AS1951" i="1"/>
  <c r="AS1959" i="1"/>
  <c r="AS1968" i="1"/>
  <c r="AS1979" i="1"/>
  <c r="AS1999" i="1"/>
  <c r="AS2006" i="1"/>
  <c r="AS2014" i="1"/>
  <c r="AS2027" i="1"/>
  <c r="CA2511" i="1" l="1"/>
  <c r="CA2507" i="1"/>
  <c r="CA2501" i="1"/>
  <c r="CA2497" i="1"/>
  <c r="CA2494" i="1"/>
  <c r="CA2491" i="1"/>
  <c r="CA2487" i="1"/>
  <c r="CA2484" i="1"/>
  <c r="CA2480" i="1"/>
  <c r="CA2478" i="1"/>
  <c r="CA2474" i="1"/>
  <c r="DF1738" i="1"/>
  <c r="DC1738" i="1"/>
  <c r="CZ1738" i="1"/>
  <c r="CW1738" i="1"/>
  <c r="CT1738" i="1"/>
  <c r="CO1738" i="1" l="1"/>
  <c r="DF1763" i="1"/>
  <c r="DC1763" i="1"/>
  <c r="CZ1763" i="1"/>
  <c r="CW1763" i="1"/>
  <c r="CT1763" i="1"/>
  <c r="DF1759" i="1"/>
  <c r="DC1759" i="1"/>
  <c r="CZ1759" i="1"/>
  <c r="CW1759" i="1"/>
  <c r="CT1759" i="1"/>
  <c r="CO1759" i="1" l="1"/>
  <c r="CO2508" i="1"/>
  <c r="CO2505" i="1"/>
  <c r="CO2503" i="1"/>
  <c r="CO2502" i="1"/>
  <c r="CO2500" i="1"/>
  <c r="CO2497" i="1"/>
  <c r="CO2495" i="1"/>
  <c r="CO2492" i="1"/>
  <c r="CO2488" i="1"/>
  <c r="CO2485" i="1"/>
  <c r="CO2483" i="1"/>
  <c r="CO2480" i="1"/>
  <c r="CO2478" i="1"/>
  <c r="CO2476" i="1"/>
  <c r="AT2511" i="1"/>
  <c r="AT2507" i="1"/>
  <c r="AT2501" i="1"/>
  <c r="AT2497" i="1"/>
  <c r="AT2494" i="1"/>
  <c r="AT2491" i="1"/>
  <c r="AT2487" i="1"/>
  <c r="AT2484" i="1"/>
  <c r="AT2480" i="1"/>
  <c r="AT2478" i="1"/>
  <c r="AT2474" i="1"/>
  <c r="AS2511" i="1"/>
  <c r="AS2507" i="1"/>
  <c r="AS2501" i="1"/>
  <c r="AS2497" i="1"/>
  <c r="AS2494" i="1"/>
  <c r="AS2491" i="1"/>
  <c r="AS2487" i="1"/>
  <c r="AS2484" i="1"/>
  <c r="AS2480" i="1"/>
  <c r="AS2478" i="1"/>
  <c r="AS2474" i="1"/>
  <c r="BH2511" i="1"/>
  <c r="BK2511" i="1" s="1"/>
  <c r="BH2507" i="1"/>
  <c r="BK2507" i="1" s="1"/>
  <c r="BH2501" i="1"/>
  <c r="BK2501" i="1" s="1"/>
  <c r="BH2497" i="1"/>
  <c r="BK2497" i="1" s="1"/>
  <c r="BH2494" i="1"/>
  <c r="BK2494" i="1" s="1"/>
  <c r="BH2491" i="1"/>
  <c r="BK2491" i="1" s="1"/>
  <c r="BH2487" i="1"/>
  <c r="BK2487" i="1" s="1"/>
  <c r="BH2484" i="1"/>
  <c r="BK2484" i="1" s="1"/>
  <c r="BH2480" i="1"/>
  <c r="BK2480" i="1" s="1"/>
  <c r="BH2478" i="1"/>
  <c r="BK2478" i="1" s="1"/>
  <c r="BH2474" i="1"/>
  <c r="BK2474" i="1" s="1"/>
  <c r="O2496" i="1"/>
  <c r="O2493" i="1"/>
  <c r="O2491" i="1"/>
  <c r="O2489" i="1"/>
  <c r="O2486" i="1"/>
  <c r="O2482" i="1"/>
  <c r="O2480" i="1"/>
  <c r="O2479" i="1"/>
  <c r="BZ102" i="1"/>
  <c r="BY102" i="1"/>
  <c r="BX102" i="1"/>
  <c r="BZ101" i="1"/>
  <c r="BY101" i="1"/>
  <c r="BX101" i="1"/>
  <c r="BZ100" i="1"/>
  <c r="BY100" i="1"/>
  <c r="BX100" i="1"/>
  <c r="BZ99" i="1"/>
  <c r="BY99" i="1"/>
  <c r="BX99" i="1"/>
  <c r="BZ98" i="1"/>
  <c r="BY98" i="1"/>
  <c r="BX98" i="1"/>
  <c r="BZ97" i="1"/>
  <c r="BY97" i="1"/>
  <c r="BX97" i="1"/>
  <c r="BZ96" i="1"/>
  <c r="BY96" i="1"/>
  <c r="BX96" i="1"/>
  <c r="BZ95" i="1"/>
  <c r="BY95" i="1"/>
  <c r="BX95" i="1"/>
  <c r="BZ94" i="1"/>
  <c r="BY94" i="1"/>
  <c r="BX94" i="1"/>
  <c r="BZ93" i="1"/>
  <c r="BY93" i="1"/>
  <c r="BX93" i="1"/>
  <c r="BZ92" i="1"/>
  <c r="BY92" i="1"/>
  <c r="BX92" i="1"/>
  <c r="BZ91" i="1"/>
  <c r="BY91" i="1"/>
  <c r="BX91" i="1"/>
  <c r="BZ120" i="1"/>
  <c r="BY120" i="1"/>
  <c r="BX120" i="1"/>
  <c r="BZ119" i="1"/>
  <c r="BY119" i="1"/>
  <c r="BX119" i="1"/>
  <c r="BZ118" i="1"/>
  <c r="BY118" i="1"/>
  <c r="BX118" i="1"/>
  <c r="BZ117" i="1"/>
  <c r="BY117" i="1"/>
  <c r="BX117" i="1"/>
  <c r="BZ116" i="1"/>
  <c r="BY116" i="1"/>
  <c r="BX116" i="1"/>
  <c r="BZ115" i="1"/>
  <c r="BY115" i="1"/>
  <c r="BX115" i="1"/>
  <c r="BZ114" i="1"/>
  <c r="BY114" i="1"/>
  <c r="BX114" i="1"/>
  <c r="BZ113" i="1"/>
  <c r="BY113" i="1"/>
  <c r="BX113" i="1"/>
  <c r="BZ112" i="1"/>
  <c r="BY112" i="1"/>
  <c r="BX112" i="1"/>
  <c r="BZ111" i="1"/>
  <c r="BY111" i="1"/>
  <c r="BX111" i="1"/>
  <c r="BZ110" i="1"/>
  <c r="BY110" i="1"/>
  <c r="BX110" i="1"/>
  <c r="BZ109" i="1"/>
  <c r="BY109" i="1"/>
  <c r="BX109" i="1"/>
  <c r="BZ108" i="1"/>
  <c r="BY108" i="1"/>
  <c r="BX108" i="1"/>
  <c r="BZ107" i="1"/>
  <c r="BY107" i="1"/>
  <c r="BX107" i="1"/>
  <c r="BZ106" i="1"/>
  <c r="BY106" i="1"/>
  <c r="BX106" i="1"/>
  <c r="BZ105" i="1"/>
  <c r="BY105" i="1"/>
  <c r="BX105" i="1"/>
  <c r="BZ104" i="1"/>
  <c r="BY104" i="1"/>
  <c r="BX104" i="1"/>
  <c r="BZ103" i="1"/>
  <c r="BY103" i="1"/>
  <c r="BX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X174" i="1"/>
  <c r="BY174" i="1"/>
  <c r="BZ174" i="1"/>
  <c r="BX177" i="1"/>
  <c r="BY177" i="1"/>
  <c r="BZ177" i="1"/>
  <c r="BX179" i="1"/>
  <c r="BY179" i="1"/>
  <c r="BZ179" i="1"/>
  <c r="BX180" i="1"/>
  <c r="BY180" i="1"/>
  <c r="BZ180" i="1"/>
  <c r="BX190" i="1"/>
  <c r="BY190" i="1"/>
  <c r="BZ190" i="1"/>
  <c r="BX195" i="1"/>
  <c r="BY195" i="1"/>
  <c r="BZ195" i="1"/>
  <c r="BX198" i="1"/>
  <c r="BY198" i="1"/>
  <c r="BZ198" i="1"/>
  <c r="BX200" i="1"/>
  <c r="BY200" i="1"/>
  <c r="BZ200" i="1"/>
  <c r="BX201" i="1"/>
  <c r="BY201" i="1"/>
  <c r="BZ201" i="1"/>
  <c r="BX211" i="1"/>
  <c r="BY211" i="1"/>
  <c r="BZ211" i="1"/>
  <c r="BX216" i="1"/>
  <c r="BY216" i="1"/>
  <c r="BZ216" i="1"/>
  <c r="BX219" i="1"/>
  <c r="BY219" i="1"/>
  <c r="BZ219" i="1"/>
  <c r="BX222" i="1"/>
  <c r="BY222" i="1"/>
  <c r="BZ222" i="1"/>
  <c r="BX223" i="1"/>
  <c r="BY223" i="1"/>
  <c r="BZ223" i="1"/>
  <c r="BX124" i="1"/>
  <c r="BY124" i="1"/>
  <c r="BZ124" i="1"/>
  <c r="BX129" i="1"/>
  <c r="BY129" i="1"/>
  <c r="BZ129" i="1"/>
  <c r="BX131" i="1"/>
  <c r="BY131" i="1"/>
  <c r="BZ131" i="1"/>
  <c r="BX135" i="1"/>
  <c r="BY135" i="1"/>
  <c r="BZ135" i="1"/>
  <c r="BX136" i="1"/>
  <c r="BY136" i="1"/>
  <c r="BZ136" i="1"/>
  <c r="BX146" i="1"/>
  <c r="BY146" i="1"/>
  <c r="BZ146" i="1"/>
  <c r="BX151" i="1"/>
  <c r="BY151" i="1"/>
  <c r="BZ151" i="1"/>
  <c r="BX153" i="1"/>
  <c r="BY153" i="1"/>
  <c r="BZ153" i="1"/>
  <c r="BX157" i="1"/>
  <c r="BY157" i="1"/>
  <c r="BZ157" i="1"/>
  <c r="BX159" i="1"/>
  <c r="BY159" i="1"/>
  <c r="BZ159" i="1"/>
  <c r="BZ169" i="1"/>
  <c r="BY169" i="1"/>
  <c r="BX169" i="1"/>
  <c r="BM174" i="1"/>
  <c r="BM177" i="1"/>
  <c r="BM179" i="1"/>
  <c r="BM180" i="1"/>
  <c r="BM190" i="1"/>
  <c r="BM195" i="1"/>
  <c r="BM198" i="1"/>
  <c r="BM200" i="1"/>
  <c r="BM201" i="1"/>
  <c r="BM211" i="1"/>
  <c r="BM216" i="1"/>
  <c r="BM219" i="1"/>
  <c r="BM222" i="1"/>
  <c r="BM223" i="1"/>
  <c r="BM124" i="1"/>
  <c r="BM129" i="1"/>
  <c r="BM131" i="1"/>
  <c r="BM135" i="1"/>
  <c r="BM136" i="1"/>
  <c r="BM146" i="1"/>
  <c r="BM151" i="1"/>
  <c r="BM153" i="1"/>
  <c r="BM157" i="1"/>
  <c r="BM159" i="1"/>
  <c r="BM169" i="1"/>
  <c r="ER1843" i="1"/>
  <c r="EP1843" i="1"/>
  <c r="EN1843" i="1"/>
  <c r="EL1843" i="1"/>
  <c r="EJ1843" i="1"/>
  <c r="EH1843" i="1"/>
  <c r="EF1843" i="1"/>
  <c r="ED1843" i="1"/>
  <c r="EP1603" i="1"/>
  <c r="EN1603" i="1"/>
  <c r="EL1603" i="1"/>
  <c r="EJ1603" i="1"/>
  <c r="EH1603" i="1"/>
  <c r="EF1603" i="1"/>
  <c r="ED1603" i="1"/>
  <c r="CN1847" i="1"/>
  <c r="CN1843" i="1"/>
  <c r="CN1834" i="1"/>
  <c r="DO1847" i="1"/>
  <c r="DO1843" i="1"/>
  <c r="DO1834" i="1"/>
  <c r="DL1847" i="1"/>
  <c r="DL1843" i="1"/>
  <c r="DL1834" i="1"/>
  <c r="DI1847" i="1"/>
  <c r="DI1843" i="1"/>
  <c r="DI1834" i="1"/>
  <c r="DF1847" i="1"/>
  <c r="DF1843" i="1"/>
  <c r="DF1834" i="1"/>
  <c r="DC1847" i="1"/>
  <c r="DC1843" i="1"/>
  <c r="DC1834" i="1"/>
  <c r="CZ1847" i="1"/>
  <c r="CZ1843" i="1"/>
  <c r="CZ1834" i="1"/>
  <c r="CW1847" i="1"/>
  <c r="CW1843" i="1"/>
  <c r="CW1834" i="1"/>
  <c r="CT1847" i="1"/>
  <c r="CT1843" i="1"/>
  <c r="CT1834" i="1"/>
  <c r="K1593" i="1"/>
  <c r="CN1608" i="1"/>
  <c r="CN1604" i="1"/>
  <c r="CN1598" i="1"/>
  <c r="CN1592" i="1"/>
  <c r="DO1608" i="1"/>
  <c r="DO1604" i="1"/>
  <c r="DO1592" i="1"/>
  <c r="DO1588" i="1"/>
  <c r="DL1608" i="1"/>
  <c r="DL1604" i="1"/>
  <c r="DL1592" i="1"/>
  <c r="DL1588" i="1"/>
  <c r="DI1608" i="1"/>
  <c r="DI1604" i="1"/>
  <c r="DI1598" i="1"/>
  <c r="DI1592" i="1"/>
  <c r="DI1588" i="1"/>
  <c r="DF1608" i="1"/>
  <c r="DF1604" i="1"/>
  <c r="DF1598" i="1"/>
  <c r="DF1592" i="1"/>
  <c r="DF1588" i="1"/>
  <c r="DC1608" i="1"/>
  <c r="DC1604" i="1"/>
  <c r="DC1598" i="1"/>
  <c r="DC1592" i="1"/>
  <c r="DC1588" i="1"/>
  <c r="CZ1608" i="1"/>
  <c r="CZ1604" i="1"/>
  <c r="CZ1598" i="1"/>
  <c r="CZ1592" i="1"/>
  <c r="CZ1588" i="1"/>
  <c r="CW1608" i="1"/>
  <c r="CW1604" i="1"/>
  <c r="CW1598" i="1"/>
  <c r="CW1592" i="1"/>
  <c r="CW1588" i="1"/>
  <c r="CT1608" i="1"/>
  <c r="CT1604" i="1"/>
  <c r="CT1598" i="1"/>
  <c r="CT1592" i="1"/>
  <c r="CT1588" i="1"/>
  <c r="DP2029" i="1"/>
  <c r="DP2028" i="1"/>
  <c r="DP2025" i="1"/>
  <c r="DP2023" i="1"/>
  <c r="DP2022" i="1"/>
  <c r="DP2021" i="1"/>
  <c r="DP2020" i="1"/>
  <c r="DP2019" i="1"/>
  <c r="DP2017" i="1"/>
  <c r="DP2016" i="1"/>
  <c r="DP2015" i="1"/>
  <c r="DP2014" i="1"/>
  <c r="DP2013" i="1"/>
  <c r="DP2012" i="1"/>
  <c r="DP2011" i="1"/>
  <c r="DP2009" i="1"/>
  <c r="DP2008" i="1"/>
  <c r="DP2007" i="1"/>
  <c r="DP2006" i="1"/>
  <c r="DP2005" i="1"/>
  <c r="DP2004" i="1"/>
  <c r="DP2003" i="1"/>
  <c r="DP2001" i="1"/>
  <c r="DP2000" i="1"/>
  <c r="DP1999" i="1"/>
  <c r="DP1997" i="1"/>
  <c r="DP1995" i="1"/>
  <c r="DP1994" i="1"/>
  <c r="DP1992" i="1"/>
  <c r="DP1991" i="1"/>
  <c r="DP1989" i="1"/>
  <c r="DP1987" i="1"/>
  <c r="DP1985" i="1"/>
  <c r="DP1984" i="1"/>
  <c r="DM2029" i="1"/>
  <c r="DM2028" i="1"/>
  <c r="DM2025" i="1"/>
  <c r="DM2023" i="1"/>
  <c r="DM2022" i="1"/>
  <c r="DM2021" i="1"/>
  <c r="DM2020" i="1"/>
  <c r="DM2019" i="1"/>
  <c r="DM2017" i="1"/>
  <c r="DM2016" i="1"/>
  <c r="DM2015" i="1"/>
  <c r="DM2014" i="1"/>
  <c r="DM2013" i="1"/>
  <c r="DM2012" i="1"/>
  <c r="DM2011" i="1"/>
  <c r="DM2009" i="1"/>
  <c r="DM2008" i="1"/>
  <c r="DM2007" i="1"/>
  <c r="DM2006" i="1"/>
  <c r="DM2005" i="1"/>
  <c r="DM2004" i="1"/>
  <c r="DM2003" i="1"/>
  <c r="DM2001" i="1"/>
  <c r="DM2000" i="1"/>
  <c r="DM1999" i="1"/>
  <c r="DM1997" i="1"/>
  <c r="DM1995" i="1"/>
  <c r="DM1994" i="1"/>
  <c r="DM1992" i="1"/>
  <c r="DM1991" i="1"/>
  <c r="DM1989" i="1"/>
  <c r="DM1987" i="1"/>
  <c r="DM1985" i="1"/>
  <c r="DM1984" i="1"/>
  <c r="DJ2029" i="1"/>
  <c r="DJ2028" i="1"/>
  <c r="DJ2025" i="1"/>
  <c r="DJ2023" i="1"/>
  <c r="DJ2022" i="1"/>
  <c r="DJ2021" i="1"/>
  <c r="DJ2020" i="1"/>
  <c r="DJ2019" i="1"/>
  <c r="DJ2017" i="1"/>
  <c r="DJ2016" i="1"/>
  <c r="DJ2015" i="1"/>
  <c r="DJ2014" i="1"/>
  <c r="DJ2013" i="1"/>
  <c r="DJ2012" i="1"/>
  <c r="DJ2011" i="1"/>
  <c r="DJ2009" i="1"/>
  <c r="DJ2008" i="1"/>
  <c r="DJ2007" i="1"/>
  <c r="DJ2006" i="1"/>
  <c r="DJ2005" i="1"/>
  <c r="DJ2004" i="1"/>
  <c r="DJ2003" i="1"/>
  <c r="DJ2001" i="1"/>
  <c r="DJ2000" i="1"/>
  <c r="DJ1999" i="1"/>
  <c r="DJ1997" i="1"/>
  <c r="DJ1995" i="1"/>
  <c r="DJ1994" i="1"/>
  <c r="DJ1992" i="1"/>
  <c r="DJ1991" i="1"/>
  <c r="DJ1989" i="1"/>
  <c r="DJ1987" i="1"/>
  <c r="DJ1985" i="1"/>
  <c r="DJ1984" i="1"/>
  <c r="DG2029" i="1"/>
  <c r="DG2028" i="1"/>
  <c r="DG2025" i="1"/>
  <c r="DG2023" i="1"/>
  <c r="DG2022" i="1"/>
  <c r="DG2021" i="1"/>
  <c r="DG2020" i="1"/>
  <c r="DG2019" i="1"/>
  <c r="DG2017" i="1"/>
  <c r="DG2016" i="1"/>
  <c r="DG2015" i="1"/>
  <c r="DG2014" i="1"/>
  <c r="DG2013" i="1"/>
  <c r="DG2012" i="1"/>
  <c r="DG2011" i="1"/>
  <c r="DG2009" i="1"/>
  <c r="DG2008" i="1"/>
  <c r="DG2007" i="1"/>
  <c r="DG2006" i="1"/>
  <c r="DG2005" i="1"/>
  <c r="DG2004" i="1"/>
  <c r="DG2003" i="1"/>
  <c r="DG2001" i="1"/>
  <c r="DG2000" i="1"/>
  <c r="DG1999" i="1"/>
  <c r="DG1997" i="1"/>
  <c r="DG1995" i="1"/>
  <c r="DG1994" i="1"/>
  <c r="DG1992" i="1"/>
  <c r="DG1991" i="1"/>
  <c r="DG1989" i="1"/>
  <c r="DG1987" i="1"/>
  <c r="DG1985" i="1"/>
  <c r="DG1984" i="1"/>
  <c r="DD2029" i="1"/>
  <c r="DD2028" i="1"/>
  <c r="DD2025" i="1"/>
  <c r="DD2023" i="1"/>
  <c r="DD2022" i="1"/>
  <c r="DD2021" i="1"/>
  <c r="DD2020" i="1"/>
  <c r="DD2019" i="1"/>
  <c r="DD2017" i="1"/>
  <c r="DD2016" i="1"/>
  <c r="DD2015" i="1"/>
  <c r="DD2014" i="1"/>
  <c r="DD2013" i="1"/>
  <c r="DD2012" i="1"/>
  <c r="DD2011" i="1"/>
  <c r="DD2009" i="1"/>
  <c r="DD2008" i="1"/>
  <c r="DD2007" i="1"/>
  <c r="DD2006" i="1"/>
  <c r="DD2005" i="1"/>
  <c r="DD2004" i="1"/>
  <c r="DD2003" i="1"/>
  <c r="DD2001" i="1"/>
  <c r="DD2000" i="1"/>
  <c r="DD1999" i="1"/>
  <c r="DD1997" i="1"/>
  <c r="DD1995" i="1"/>
  <c r="DD1994" i="1"/>
  <c r="DD1992" i="1"/>
  <c r="DD1991" i="1"/>
  <c r="DD1989" i="1"/>
  <c r="DD1987" i="1"/>
  <c r="DD1985" i="1"/>
  <c r="DD1984" i="1"/>
  <c r="DA2029" i="1"/>
  <c r="DA2028" i="1"/>
  <c r="DA2025" i="1"/>
  <c r="DA2023" i="1"/>
  <c r="DA2022" i="1"/>
  <c r="DA2021" i="1"/>
  <c r="DA2020" i="1"/>
  <c r="DA2019" i="1"/>
  <c r="DA2017" i="1"/>
  <c r="DA2016" i="1"/>
  <c r="DA2015" i="1"/>
  <c r="DA2014" i="1"/>
  <c r="DA2013" i="1"/>
  <c r="DA2012" i="1"/>
  <c r="DA2011" i="1"/>
  <c r="DA2009" i="1"/>
  <c r="DA2008" i="1"/>
  <c r="DA2007" i="1"/>
  <c r="DA2006" i="1"/>
  <c r="DA2005" i="1"/>
  <c r="DA2004" i="1"/>
  <c r="DA2003" i="1"/>
  <c r="DA2001" i="1"/>
  <c r="DA2000" i="1"/>
  <c r="DA1999" i="1"/>
  <c r="DA1997" i="1"/>
  <c r="DA1995" i="1"/>
  <c r="DA1994" i="1"/>
  <c r="DA1992" i="1"/>
  <c r="DA1991" i="1"/>
  <c r="DA1989" i="1"/>
  <c r="DA1987" i="1"/>
  <c r="DA1985" i="1"/>
  <c r="DA1984" i="1"/>
  <c r="CX2029" i="1"/>
  <c r="CX2028" i="1"/>
  <c r="CX2025" i="1"/>
  <c r="CX2023" i="1"/>
  <c r="CX2022" i="1"/>
  <c r="CX2021" i="1"/>
  <c r="CX2020" i="1"/>
  <c r="CX2019" i="1"/>
  <c r="CX2017" i="1"/>
  <c r="CX2016" i="1"/>
  <c r="CX2015" i="1"/>
  <c r="CX2014" i="1"/>
  <c r="CX2013" i="1"/>
  <c r="CX2012" i="1"/>
  <c r="CX2011" i="1"/>
  <c r="CX2009" i="1"/>
  <c r="CX2008" i="1"/>
  <c r="CX2007" i="1"/>
  <c r="CX2006" i="1"/>
  <c r="CX2005" i="1"/>
  <c r="CX2004" i="1"/>
  <c r="CX2003" i="1"/>
  <c r="CX2001" i="1"/>
  <c r="CX2000" i="1"/>
  <c r="CX1999" i="1"/>
  <c r="CX1997" i="1"/>
  <c r="CX1995" i="1"/>
  <c r="CX1994" i="1"/>
  <c r="CX1992" i="1"/>
  <c r="CX1991" i="1"/>
  <c r="CX1989" i="1"/>
  <c r="CX1987" i="1"/>
  <c r="CX1985" i="1"/>
  <c r="CX1984" i="1"/>
  <c r="CU2029" i="1"/>
  <c r="CU2028" i="1"/>
  <c r="CU2025" i="1"/>
  <c r="CU2023" i="1"/>
  <c r="CU2022" i="1"/>
  <c r="CU2021" i="1"/>
  <c r="CU2020" i="1"/>
  <c r="CU2019" i="1"/>
  <c r="CU2017" i="1"/>
  <c r="CU2016" i="1"/>
  <c r="CU2015" i="1"/>
  <c r="CU2014" i="1"/>
  <c r="CU2013" i="1"/>
  <c r="CU2012" i="1"/>
  <c r="CU2011" i="1"/>
  <c r="CU2009" i="1"/>
  <c r="CU2008" i="1"/>
  <c r="CU2007" i="1"/>
  <c r="CU2006" i="1"/>
  <c r="CU2005" i="1"/>
  <c r="CU2004" i="1"/>
  <c r="CU2003" i="1"/>
  <c r="CU2001" i="1"/>
  <c r="CU2000" i="1"/>
  <c r="CU1999" i="1"/>
  <c r="CU1997" i="1"/>
  <c r="CU1995" i="1"/>
  <c r="CU1994" i="1"/>
  <c r="CU1992" i="1"/>
  <c r="CU1991" i="1"/>
  <c r="CU1989" i="1"/>
  <c r="CU1987" i="1"/>
  <c r="CU1985" i="1"/>
  <c r="CU1984" i="1"/>
  <c r="CR2029" i="1"/>
  <c r="CR2028" i="1"/>
  <c r="CR2025" i="1"/>
  <c r="CR2023" i="1"/>
  <c r="CR2022" i="1"/>
  <c r="CR2021" i="1"/>
  <c r="CR2020" i="1"/>
  <c r="CR2019" i="1"/>
  <c r="CR2017" i="1"/>
  <c r="CR2016" i="1"/>
  <c r="CR2015" i="1"/>
  <c r="CR2014" i="1"/>
  <c r="CR2013" i="1"/>
  <c r="CR2012" i="1"/>
  <c r="CR2011" i="1"/>
  <c r="CR2009" i="1"/>
  <c r="CR2008" i="1"/>
  <c r="CR2007" i="1"/>
  <c r="CR2006" i="1"/>
  <c r="CR2005" i="1"/>
  <c r="CR2004" i="1"/>
  <c r="CR2003" i="1"/>
  <c r="CR2001" i="1"/>
  <c r="CR2000" i="1"/>
  <c r="CR1999" i="1"/>
  <c r="CR1997" i="1"/>
  <c r="CR1995" i="1"/>
  <c r="CR1994" i="1"/>
  <c r="CR1992" i="1"/>
  <c r="CR1991" i="1"/>
  <c r="CR1989" i="1"/>
  <c r="CR1987" i="1"/>
  <c r="CR1985" i="1"/>
  <c r="CR1984" i="1"/>
  <c r="CP1847" i="1" l="1"/>
  <c r="CP1843" i="1"/>
  <c r="CP1834" i="1"/>
  <c r="CQ1604" i="1"/>
  <c r="CQ1592" i="1"/>
  <c r="CO1604" i="1"/>
  <c r="CQ1608" i="1"/>
  <c r="CO1592" i="1"/>
  <c r="CQ1598" i="1"/>
  <c r="CO1598" i="1"/>
  <c r="CO1608" i="1"/>
  <c r="CQ1667" i="1"/>
  <c r="CM2029" i="1"/>
  <c r="CM2028" i="1"/>
  <c r="CM2025" i="1"/>
  <c r="CM2023" i="1"/>
  <c r="CM2022" i="1"/>
  <c r="CM2021" i="1"/>
  <c r="CM2020" i="1"/>
  <c r="CM2019" i="1"/>
  <c r="CM2017" i="1"/>
  <c r="CM2016" i="1"/>
  <c r="CM2015" i="1"/>
  <c r="CM2014" i="1"/>
  <c r="CM2013" i="1"/>
  <c r="CM2012" i="1"/>
  <c r="CM2011" i="1"/>
  <c r="CM2009" i="1"/>
  <c r="CM2008" i="1"/>
  <c r="CM2007" i="1"/>
  <c r="CM2006" i="1"/>
  <c r="CM2005" i="1"/>
  <c r="CM2004" i="1"/>
  <c r="CM2003" i="1"/>
  <c r="CM2001" i="1"/>
  <c r="CM2000" i="1"/>
  <c r="CM1999" i="1"/>
  <c r="CM1997" i="1"/>
  <c r="CM1995" i="1"/>
  <c r="CM1994" i="1"/>
  <c r="CM1992" i="1"/>
  <c r="CM1991" i="1"/>
  <c r="CM1989" i="1"/>
  <c r="CM1987" i="1"/>
  <c r="CM1985" i="1"/>
  <c r="CM1984" i="1"/>
  <c r="CM1981" i="1"/>
  <c r="CM1980" i="1"/>
  <c r="CM1978" i="1"/>
  <c r="CM1975" i="1"/>
  <c r="CM1974" i="1"/>
  <c r="CM1973" i="1"/>
  <c r="CM1972" i="1"/>
  <c r="CM1971" i="1"/>
  <c r="CM1970" i="1"/>
  <c r="CM1969" i="1"/>
  <c r="CM1967" i="1"/>
  <c r="CM1965" i="1"/>
  <c r="CM1963" i="1"/>
  <c r="CM1961" i="1"/>
  <c r="CM1960" i="1"/>
  <c r="CM1958" i="1"/>
  <c r="CM1957" i="1"/>
  <c r="CM1955" i="1"/>
  <c r="CM1953" i="1"/>
  <c r="CM1952" i="1"/>
  <c r="CM1951" i="1"/>
  <c r="CM1949" i="1"/>
  <c r="CM1946" i="1"/>
  <c r="CM1945" i="1"/>
  <c r="CM1942" i="1"/>
  <c r="CM1940" i="1"/>
  <c r="CM1939" i="1"/>
  <c r="CM1936" i="1"/>
  <c r="CM1935" i="1"/>
  <c r="CM1933" i="1"/>
  <c r="CM1930" i="1"/>
  <c r="CM1929" i="1"/>
  <c r="CM1928" i="1"/>
  <c r="CM1927" i="1"/>
  <c r="CM1926" i="1"/>
  <c r="CM1925" i="1"/>
  <c r="CM1924" i="1"/>
  <c r="CM1923" i="1"/>
  <c r="CM1922" i="1"/>
  <c r="CM1920" i="1"/>
  <c r="CM1919" i="1"/>
  <c r="CM1918" i="1"/>
  <c r="CM1917" i="1"/>
  <c r="CM1915" i="1"/>
  <c r="CM1914" i="1"/>
  <c r="CM1912" i="1"/>
  <c r="CM1911" i="1"/>
  <c r="CM1910" i="1"/>
  <c r="CM1908" i="1"/>
  <c r="CM1906" i="1"/>
  <c r="CM1904" i="1"/>
  <c r="CM1903" i="1"/>
  <c r="CM1901" i="1"/>
  <c r="CM1900" i="1"/>
  <c r="CM1898" i="1"/>
  <c r="CM1897" i="1"/>
  <c r="CM1896" i="1"/>
  <c r="CM1895" i="1"/>
  <c r="CM1893" i="1"/>
  <c r="CM1892" i="1"/>
  <c r="CM1889" i="1"/>
  <c r="CM1888" i="1"/>
  <c r="CM1886" i="1"/>
  <c r="CM1884" i="1"/>
  <c r="CM1882" i="1"/>
  <c r="CM1881" i="1"/>
  <c r="CM1880" i="1"/>
  <c r="CM1879" i="1"/>
  <c r="CM1877" i="1"/>
  <c r="CM1876" i="1"/>
  <c r="CM1875" i="1"/>
  <c r="CM1873" i="1"/>
  <c r="CM1870" i="1"/>
  <c r="CM1869" i="1"/>
  <c r="CM1868" i="1"/>
  <c r="CM1866" i="1"/>
  <c r="CM1864" i="1"/>
  <c r="CM1862" i="1"/>
  <c r="CM1861" i="1"/>
  <c r="CM1860" i="1"/>
  <c r="CM1859" i="1"/>
  <c r="CM1857" i="1"/>
  <c r="CM1855" i="1"/>
  <c r="CM1854" i="1"/>
  <c r="CO1936" i="1"/>
  <c r="CO1935" i="1"/>
  <c r="CO1933" i="1"/>
  <c r="CO1930" i="1"/>
  <c r="CO1929" i="1"/>
  <c r="CO1928" i="1"/>
  <c r="CO1927" i="1"/>
  <c r="CO1926" i="1"/>
  <c r="CO1925" i="1"/>
  <c r="CO1924" i="1"/>
  <c r="CO1923" i="1"/>
  <c r="CO1922" i="1"/>
  <c r="CO1920" i="1"/>
  <c r="CO1919" i="1"/>
  <c r="CO1918" i="1"/>
  <c r="CO1917" i="1"/>
  <c r="CO1915" i="1"/>
  <c r="CO1914" i="1"/>
  <c r="CO1912" i="1"/>
  <c r="CO1911" i="1"/>
  <c r="CO1910" i="1"/>
  <c r="CO1908" i="1"/>
  <c r="CO1906" i="1"/>
  <c r="CO1904" i="1"/>
  <c r="CO1903" i="1"/>
  <c r="CO1901" i="1"/>
  <c r="CO1900" i="1"/>
  <c r="CO1898" i="1"/>
  <c r="CO1897" i="1"/>
  <c r="CO1896" i="1"/>
  <c r="CO1895" i="1"/>
  <c r="CO1893" i="1"/>
  <c r="CO1892" i="1"/>
  <c r="CO1981" i="1"/>
  <c r="CO1980" i="1"/>
  <c r="CO1978" i="1"/>
  <c r="CO1975" i="1"/>
  <c r="CO1974" i="1"/>
  <c r="CO1973" i="1"/>
  <c r="CO1972" i="1"/>
  <c r="CO1971" i="1"/>
  <c r="CO1970" i="1"/>
  <c r="CO1969" i="1"/>
  <c r="CO1967" i="1"/>
  <c r="CO1965" i="1"/>
  <c r="CO1963" i="1"/>
  <c r="CO1961" i="1"/>
  <c r="CO1960" i="1"/>
  <c r="CO1958" i="1"/>
  <c r="CO1957" i="1"/>
  <c r="CO1955" i="1"/>
  <c r="CO1953" i="1"/>
  <c r="CO1952" i="1"/>
  <c r="CO1951" i="1"/>
  <c r="CO1949" i="1"/>
  <c r="CO1946" i="1"/>
  <c r="CO1945" i="1"/>
  <c r="CO1942" i="1"/>
  <c r="CO1940" i="1"/>
  <c r="CO1939" i="1"/>
  <c r="K1872" i="1"/>
  <c r="CO1854" i="1" l="1"/>
  <c r="CO1855" i="1"/>
  <c r="CO1857" i="1"/>
  <c r="CO1859" i="1"/>
  <c r="CO1860" i="1"/>
  <c r="CO1861" i="1"/>
  <c r="CO1862" i="1"/>
  <c r="CO1864" i="1"/>
  <c r="CO1866" i="1"/>
  <c r="CO1868" i="1"/>
  <c r="CO1869" i="1"/>
  <c r="CO1870" i="1"/>
  <c r="CO1873" i="1"/>
  <c r="CO1877" i="1"/>
  <c r="CO1876" i="1"/>
  <c r="CO1875" i="1"/>
  <c r="CO1882" i="1"/>
  <c r="CO1881" i="1"/>
  <c r="CO1880" i="1"/>
  <c r="CO1879" i="1"/>
  <c r="CO1884" i="1"/>
  <c r="CO1886" i="1"/>
  <c r="CO1888" i="1"/>
  <c r="CO1889" i="1"/>
  <c r="CO2029" i="1" l="1"/>
  <c r="CO2028" i="1"/>
  <c r="CO2025" i="1"/>
  <c r="CO2023" i="1"/>
  <c r="CO2022" i="1"/>
  <c r="CO2021" i="1"/>
  <c r="CO2020" i="1"/>
  <c r="CO2019" i="1"/>
  <c r="CO2017" i="1"/>
  <c r="CO2016" i="1"/>
  <c r="CO2015" i="1"/>
  <c r="CO2014" i="1"/>
  <c r="CO2013" i="1"/>
  <c r="CO2012" i="1"/>
  <c r="CO2011" i="1"/>
  <c r="CO2009" i="1"/>
  <c r="CO2008" i="1"/>
  <c r="CO2007" i="1"/>
  <c r="CO2006" i="1"/>
  <c r="CO2005" i="1"/>
  <c r="CO2004" i="1"/>
  <c r="CO2003" i="1"/>
  <c r="CO2001" i="1"/>
  <c r="CO2000" i="1"/>
  <c r="CO1999" i="1"/>
  <c r="CO1997" i="1"/>
  <c r="CO1995" i="1"/>
  <c r="CO1994" i="1"/>
  <c r="CO1992" i="1"/>
  <c r="CO1991" i="1"/>
  <c r="CO1989" i="1"/>
  <c r="CO1987" i="1"/>
  <c r="CO1985" i="1"/>
  <c r="CO1984" i="1"/>
  <c r="CH1842" i="1"/>
  <c r="CH1838" i="1"/>
  <c r="CH1836" i="1"/>
  <c r="CH1828" i="1"/>
  <c r="CH1825" i="1"/>
  <c r="CH1819" i="1"/>
  <c r="CH1817" i="1"/>
  <c r="CH1679" i="1"/>
  <c r="CH1674" i="1"/>
  <c r="CH1669" i="1"/>
  <c r="CH1605" i="1"/>
  <c r="CH1602" i="1"/>
  <c r="CH1599" i="1"/>
  <c r="CH1596" i="1"/>
  <c r="CH1591" i="1"/>
  <c r="AQ2027" i="1"/>
  <c r="AQ2014" i="1"/>
  <c r="AQ2006" i="1"/>
  <c r="AQ1999" i="1"/>
  <c r="AQ1993" i="1"/>
  <c r="AQ1979" i="1"/>
  <c r="AQ1968" i="1"/>
  <c r="AQ1959" i="1"/>
  <c r="AQ1951" i="1"/>
  <c r="AQ1934" i="1"/>
  <c r="AQ1923" i="1"/>
  <c r="AQ1913" i="1"/>
  <c r="AQ1908" i="1"/>
  <c r="AQ1902" i="1"/>
  <c r="AQ1887" i="1"/>
  <c r="AQ1878" i="1"/>
  <c r="AQ1871" i="1"/>
  <c r="AQ1866" i="1"/>
  <c r="AQ1861" i="1"/>
  <c r="AQ1842" i="1"/>
  <c r="AQ1838" i="1"/>
  <c r="AQ1836" i="1"/>
  <c r="AQ1828" i="1"/>
  <c r="AQ1825" i="1"/>
  <c r="AQ1819" i="1"/>
  <c r="AQ1817" i="1"/>
  <c r="AQ1809" i="1"/>
  <c r="AQ1808" i="1"/>
  <c r="AQ1797" i="1"/>
  <c r="AQ1796" i="1"/>
  <c r="AQ1787" i="1"/>
  <c r="AQ1786" i="1"/>
  <c r="AQ1775" i="1"/>
  <c r="AQ1774" i="1"/>
  <c r="AQ1765" i="1"/>
  <c r="AQ1764" i="1"/>
  <c r="AQ1753" i="1"/>
  <c r="AQ1752" i="1"/>
  <c r="AQ1742" i="1"/>
  <c r="AQ1738" i="1"/>
  <c r="AQ1734" i="1"/>
  <c r="AQ1727" i="1"/>
  <c r="AQ1723" i="1"/>
  <c r="AQ1719" i="1"/>
  <c r="AQ1712" i="1"/>
  <c r="AQ1708" i="1"/>
  <c r="AQ1704" i="1"/>
  <c r="AQ1697" i="1"/>
  <c r="AQ1693" i="1"/>
  <c r="AQ1689" i="1"/>
  <c r="AQ1679" i="1"/>
  <c r="AQ1674" i="1"/>
  <c r="AQ1669" i="1"/>
  <c r="AQ1656" i="1"/>
  <c r="AQ1653" i="1"/>
  <c r="AQ1650" i="1"/>
  <c r="AQ1647" i="1"/>
  <c r="AQ1644" i="1"/>
  <c r="AQ1630" i="1"/>
  <c r="AQ1627" i="1"/>
  <c r="AQ1624" i="1"/>
  <c r="AQ1621" i="1"/>
  <c r="AQ1618" i="1"/>
  <c r="AQ1605" i="1"/>
  <c r="AQ1602" i="1"/>
  <c r="AQ1599" i="1"/>
  <c r="AQ1596" i="1"/>
  <c r="AQ1591" i="1"/>
  <c r="AQ1524" i="1"/>
  <c r="AQ1519" i="1"/>
  <c r="AQ1517" i="1"/>
  <c r="AQ1512" i="1"/>
  <c r="AQ1509" i="1"/>
  <c r="AQ1507" i="1"/>
  <c r="AQ1505" i="1"/>
  <c r="AQ1499" i="1"/>
  <c r="AQ1494" i="1"/>
  <c r="AQ1492" i="1"/>
  <c r="AQ1487" i="1"/>
  <c r="AQ1484" i="1"/>
  <c r="AQ1482" i="1"/>
  <c r="AQ1480" i="1"/>
  <c r="AQ1474" i="1"/>
  <c r="AQ1469" i="1"/>
  <c r="AQ1467" i="1"/>
  <c r="AQ1462" i="1"/>
  <c r="AQ1459" i="1"/>
  <c r="AQ1457" i="1"/>
  <c r="AQ1455" i="1"/>
  <c r="AQ1449" i="1"/>
  <c r="AQ1442" i="1"/>
  <c r="AQ1440" i="1"/>
  <c r="AQ1436" i="1"/>
  <c r="AQ1433" i="1"/>
  <c r="AQ1431" i="1"/>
  <c r="AQ1422" i="1"/>
  <c r="AQ1416" i="1"/>
  <c r="AQ1414" i="1"/>
  <c r="AQ1410" i="1"/>
  <c r="AQ1407" i="1"/>
  <c r="AQ1405" i="1"/>
  <c r="AQ1397" i="1"/>
  <c r="AQ1390" i="1"/>
  <c r="AQ1388" i="1"/>
  <c r="AQ1384" i="1"/>
  <c r="AQ1381" i="1"/>
  <c r="AQ1379" i="1"/>
  <c r="AQ1369" i="1"/>
  <c r="AQ1366" i="1"/>
  <c r="AQ1363" i="1"/>
  <c r="AQ1361" i="1"/>
  <c r="AQ1359" i="1"/>
  <c r="AQ1358" i="1"/>
  <c r="AQ1347" i="1"/>
  <c r="AQ1344" i="1"/>
  <c r="AQ1341" i="1"/>
  <c r="AQ1339" i="1"/>
  <c r="AQ1337" i="1"/>
  <c r="AQ1336" i="1"/>
  <c r="AQ1325" i="1"/>
  <c r="AQ1322" i="1"/>
  <c r="AQ1319" i="1"/>
  <c r="AQ1317" i="1"/>
  <c r="AQ1315" i="1"/>
  <c r="AQ1314" i="1"/>
  <c r="AQ1302" i="1"/>
  <c r="AQ1296" i="1"/>
  <c r="AQ1294" i="1"/>
  <c r="AQ1292" i="1"/>
  <c r="AQ1290" i="1"/>
  <c r="AQ1288" i="1"/>
  <c r="AQ1277" i="1"/>
  <c r="AQ1271" i="1"/>
  <c r="AQ1269" i="1"/>
  <c r="AQ1267" i="1"/>
  <c r="AQ1265" i="1"/>
  <c r="AQ1263" i="1"/>
  <c r="AQ1252" i="1"/>
  <c r="AQ1246" i="1"/>
  <c r="AQ1244" i="1"/>
  <c r="AQ1242" i="1"/>
  <c r="AQ1240" i="1"/>
  <c r="AQ1238" i="1"/>
  <c r="AQ1232" i="1"/>
  <c r="AQ1224" i="1"/>
  <c r="AQ1221" i="1"/>
  <c r="AQ1217" i="1"/>
  <c r="AQ1213" i="1"/>
  <c r="AQ1211" i="1"/>
  <c r="AQ1202" i="1"/>
  <c r="AQ1195" i="1"/>
  <c r="AQ1192" i="1"/>
  <c r="AQ1188" i="1"/>
  <c r="AQ1184" i="1"/>
  <c r="AQ1182" i="1"/>
  <c r="AQ1173" i="1"/>
  <c r="AQ1166" i="1"/>
  <c r="AQ1163" i="1"/>
  <c r="AQ1159" i="1"/>
  <c r="AQ1155" i="1"/>
  <c r="AQ1153" i="1"/>
  <c r="AQ1145" i="1"/>
  <c r="AQ1137" i="1"/>
  <c r="AQ1134" i="1"/>
  <c r="AQ1130" i="1"/>
  <c r="AQ1126" i="1"/>
  <c r="AQ1124" i="1"/>
  <c r="AQ1107" i="1"/>
  <c r="AQ1104" i="1"/>
  <c r="AQ1101" i="1"/>
  <c r="AQ1097" i="1"/>
  <c r="AQ1095" i="1"/>
  <c r="AQ1092" i="1"/>
  <c r="AQ1076" i="1"/>
  <c r="AQ1074" i="1"/>
  <c r="AQ1071" i="1"/>
  <c r="AQ1067" i="1"/>
  <c r="AQ1065" i="1"/>
  <c r="AQ1062" i="1"/>
  <c r="AQ1046" i="1"/>
  <c r="AQ1043" i="1"/>
  <c r="AQ1040" i="1"/>
  <c r="AQ1036" i="1"/>
  <c r="AQ1034" i="1"/>
  <c r="AQ1031" i="1"/>
  <c r="AQ1015" i="1"/>
  <c r="AQ1012" i="1"/>
  <c r="AQ1009" i="1"/>
  <c r="AQ1005" i="1"/>
  <c r="AQ1003" i="1"/>
  <c r="AQ1000" i="1"/>
  <c r="AQ987" i="1"/>
  <c r="AQ982" i="1"/>
  <c r="AQ978" i="1"/>
  <c r="AQ975" i="1"/>
  <c r="AQ972" i="1"/>
  <c r="AQ971" i="1"/>
  <c r="AQ958" i="1"/>
  <c r="AQ953" i="1"/>
  <c r="AQ949" i="1"/>
  <c r="AQ946" i="1"/>
  <c r="AQ943" i="1"/>
  <c r="AQ942" i="1"/>
  <c r="AQ929" i="1"/>
  <c r="AQ924" i="1"/>
  <c r="AQ920" i="1"/>
  <c r="AQ917" i="1"/>
  <c r="AQ914" i="1"/>
  <c r="AQ913" i="1"/>
  <c r="AQ900" i="1"/>
  <c r="AQ895" i="1"/>
  <c r="AQ891" i="1"/>
  <c r="AQ888" i="1"/>
  <c r="AQ885" i="1"/>
  <c r="AQ884" i="1"/>
  <c r="AQ872" i="1"/>
  <c r="AQ869" i="1"/>
  <c r="AQ867" i="1"/>
  <c r="AQ865" i="1"/>
  <c r="AQ863" i="1"/>
  <c r="AQ860" i="1"/>
  <c r="AQ845" i="1"/>
  <c r="AQ842" i="1"/>
  <c r="AQ840" i="1"/>
  <c r="AQ838" i="1"/>
  <c r="AQ836" i="1"/>
  <c r="AQ833" i="1"/>
  <c r="AQ818" i="1"/>
  <c r="AQ815" i="1"/>
  <c r="AQ813" i="1"/>
  <c r="AQ811" i="1"/>
  <c r="AQ809" i="1"/>
  <c r="AQ806" i="1"/>
  <c r="AQ792" i="1"/>
  <c r="AQ789" i="1"/>
  <c r="AQ787" i="1"/>
  <c r="AQ785" i="1"/>
  <c r="AQ783" i="1"/>
  <c r="AQ780" i="1"/>
  <c r="AQ766" i="1"/>
  <c r="AQ760" i="1"/>
  <c r="AQ758" i="1"/>
  <c r="AQ756" i="1"/>
  <c r="AQ753" i="1"/>
  <c r="AQ750" i="1"/>
  <c r="AQ748" i="1"/>
  <c r="AQ737" i="1"/>
  <c r="AQ731" i="1"/>
  <c r="AQ729" i="1"/>
  <c r="AQ727" i="1"/>
  <c r="AQ724" i="1"/>
  <c r="AQ721" i="1"/>
  <c r="AQ719" i="1"/>
  <c r="AQ707" i="1"/>
  <c r="AQ701" i="1"/>
  <c r="AQ699" i="1"/>
  <c r="AQ697" i="1"/>
  <c r="AQ694" i="1"/>
  <c r="AQ691" i="1"/>
  <c r="AQ689" i="1"/>
  <c r="AQ677" i="1"/>
  <c r="AQ671" i="1"/>
  <c r="AQ669" i="1"/>
  <c r="AQ667" i="1"/>
  <c r="AQ664" i="1"/>
  <c r="AQ661" i="1"/>
  <c r="AQ659" i="1"/>
  <c r="AQ644" i="1"/>
  <c r="AQ641" i="1"/>
  <c r="AQ638" i="1"/>
  <c r="AQ634" i="1"/>
  <c r="AQ632" i="1"/>
  <c r="AQ628" i="1"/>
  <c r="AQ626" i="1"/>
  <c r="AQ610" i="1"/>
  <c r="AQ607" i="1"/>
  <c r="AQ604" i="1"/>
  <c r="AQ600" i="1"/>
  <c r="AQ598" i="1"/>
  <c r="AQ594" i="1"/>
  <c r="AQ592" i="1"/>
  <c r="AQ576" i="1"/>
  <c r="AQ573" i="1"/>
  <c r="AQ570" i="1"/>
  <c r="AQ566" i="1"/>
  <c r="AQ564" i="1"/>
  <c r="AQ560" i="1"/>
  <c r="AQ558" i="1"/>
  <c r="AQ542" i="1"/>
  <c r="AQ539" i="1"/>
  <c r="AQ536" i="1"/>
  <c r="AQ532" i="1"/>
  <c r="AQ530" i="1"/>
  <c r="AQ526" i="1"/>
  <c r="AQ524" i="1"/>
  <c r="AQ515" i="1"/>
  <c r="AQ513" i="1"/>
  <c r="AQ511" i="1"/>
  <c r="AQ508" i="1"/>
  <c r="AQ506" i="1"/>
  <c r="AQ504" i="1"/>
  <c r="AQ491" i="1"/>
  <c r="AQ489" i="1"/>
  <c r="AQ487" i="1"/>
  <c r="AQ484" i="1"/>
  <c r="AQ482" i="1"/>
  <c r="AQ480" i="1"/>
  <c r="AQ467" i="1"/>
  <c r="AQ465" i="1"/>
  <c r="AQ463" i="1"/>
  <c r="AQ460" i="1"/>
  <c r="AQ458" i="1"/>
  <c r="AQ456" i="1"/>
  <c r="AQ443" i="1"/>
  <c r="AQ441" i="1"/>
  <c r="AQ439" i="1"/>
  <c r="AQ436" i="1"/>
  <c r="AQ434" i="1"/>
  <c r="AQ432" i="1"/>
  <c r="AQ419" i="1"/>
  <c r="AQ418" i="1"/>
  <c r="AQ415" i="1"/>
  <c r="AQ412" i="1"/>
  <c r="AQ411" i="1"/>
  <c r="AQ407" i="1"/>
  <c r="AQ404" i="1"/>
  <c r="AQ392" i="1"/>
  <c r="AQ391" i="1"/>
  <c r="AQ388" i="1"/>
  <c r="AQ385" i="1"/>
  <c r="AQ384" i="1"/>
  <c r="AQ380" i="1"/>
  <c r="AQ377" i="1"/>
  <c r="AQ364" i="1"/>
  <c r="AQ361" i="1"/>
  <c r="AQ358" i="1"/>
  <c r="AQ357" i="1"/>
  <c r="AQ353" i="1"/>
  <c r="AQ350" i="1"/>
  <c r="AQ338" i="1"/>
  <c r="AQ337" i="1"/>
  <c r="AQ334" i="1"/>
  <c r="AQ331" i="1"/>
  <c r="AQ330" i="1"/>
  <c r="AQ326" i="1"/>
  <c r="AQ323" i="1"/>
  <c r="AQ310" i="1"/>
  <c r="AQ308" i="1"/>
  <c r="AQ307" i="1"/>
  <c r="AQ304" i="1"/>
  <c r="AQ301" i="1"/>
  <c r="AQ289" i="1"/>
  <c r="AQ287" i="1"/>
  <c r="AQ286" i="1"/>
  <c r="AQ283" i="1"/>
  <c r="AQ280" i="1"/>
  <c r="AQ268" i="1"/>
  <c r="AQ266" i="1"/>
  <c r="AQ265" i="1"/>
  <c r="AQ262" i="1"/>
  <c r="AQ259" i="1"/>
  <c r="AQ247" i="1"/>
  <c r="AQ245" i="1"/>
  <c r="AQ244" i="1"/>
  <c r="AQ241" i="1"/>
  <c r="AQ238" i="1"/>
  <c r="AQ49" i="1"/>
  <c r="AQ48" i="1"/>
  <c r="AQ44" i="1"/>
  <c r="AQ43" i="1"/>
  <c r="AQ40" i="1"/>
  <c r="AQ38" i="1"/>
  <c r="AQ34" i="1"/>
  <c r="AQ32" i="1"/>
  <c r="AQ26" i="1"/>
  <c r="AQ25" i="1"/>
  <c r="AQ22" i="1"/>
  <c r="AQ20" i="1"/>
  <c r="AQ18" i="1"/>
  <c r="AQ14" i="1"/>
  <c r="AQ10" i="1"/>
  <c r="AQ7" i="1"/>
  <c r="AQ2382" i="1"/>
  <c r="AQ2375" i="1"/>
  <c r="AQ2367" i="1"/>
  <c r="AQ2352" i="1"/>
  <c r="AQ2346" i="1"/>
  <c r="AQ2325" i="1"/>
  <c r="AQ2317" i="1"/>
  <c r="AQ2312" i="1"/>
  <c r="AQ2298" i="1"/>
  <c r="AQ2293" i="1"/>
  <c r="AQ2276" i="1"/>
  <c r="AQ2269" i="1"/>
  <c r="AQ2264" i="1"/>
  <c r="AQ2253" i="1"/>
  <c r="AQ2246" i="1"/>
  <c r="AQ2227" i="1"/>
  <c r="AQ2222" i="1"/>
  <c r="AQ2217" i="1"/>
  <c r="AQ2205" i="1"/>
  <c r="AQ2201" i="1"/>
  <c r="BJ2609" i="1"/>
  <c r="BJ2608" i="1"/>
  <c r="BJ2607" i="1"/>
  <c r="BJ2606" i="1"/>
  <c r="BJ2605" i="1"/>
  <c r="BJ2604" i="1"/>
  <c r="BJ2603" i="1"/>
  <c r="BJ2602" i="1"/>
  <c r="BJ2601" i="1"/>
  <c r="BJ2600" i="1"/>
  <c r="BJ2599" i="1"/>
  <c r="BJ2598" i="1"/>
  <c r="BJ2597" i="1"/>
  <c r="BJ2596" i="1"/>
  <c r="BJ2595" i="1"/>
  <c r="BJ2594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S2597" i="1"/>
  <c r="AS2596" i="1"/>
  <c r="AS2595" i="1"/>
  <c r="AS2594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AE2594" i="1"/>
  <c r="BJ2593" i="1"/>
  <c r="BJ2592" i="1"/>
  <c r="BJ2591" i="1"/>
  <c r="BJ2590" i="1"/>
  <c r="AS2593" i="1"/>
  <c r="AS2592" i="1"/>
  <c r="AS2591" i="1"/>
  <c r="AS2590" i="1"/>
  <c r="AE2593" i="1"/>
  <c r="AE2592" i="1"/>
  <c r="AE2591" i="1"/>
  <c r="AE2590" i="1"/>
  <c r="BJ2589" i="1"/>
  <c r="BJ2588" i="1"/>
  <c r="BJ2587" i="1"/>
  <c r="BJ2586" i="1"/>
  <c r="BJ2585" i="1"/>
  <c r="BJ2584" i="1"/>
  <c r="BJ2583" i="1"/>
  <c r="BJ2582" i="1"/>
  <c r="BJ2581" i="1"/>
  <c r="BJ2580" i="1"/>
  <c r="BJ2579" i="1"/>
  <c r="BJ2578" i="1"/>
  <c r="BJ2577" i="1"/>
  <c r="BJ2576" i="1"/>
  <c r="BJ2575" i="1"/>
  <c r="BJ2574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AE2574" i="1"/>
  <c r="BJ2572" i="1"/>
  <c r="BJ2571" i="1"/>
  <c r="BJ2570" i="1"/>
  <c r="BJ2569" i="1"/>
  <c r="BJ2566" i="1"/>
  <c r="BJ2565" i="1"/>
  <c r="BJ2564" i="1"/>
  <c r="BJ2563" i="1"/>
  <c r="BJ2560" i="1"/>
  <c r="BJ2559" i="1"/>
  <c r="BJ2558" i="1"/>
  <c r="BJ2557" i="1"/>
  <c r="BJ2554" i="1"/>
  <c r="BJ2553" i="1"/>
  <c r="BJ2552" i="1"/>
  <c r="AS2572" i="1"/>
  <c r="AS2571" i="1"/>
  <c r="AS2570" i="1"/>
  <c r="AS2569" i="1"/>
  <c r="AS2566" i="1"/>
  <c r="AS2565" i="1"/>
  <c r="AS2564" i="1"/>
  <c r="AS2563" i="1"/>
  <c r="AS2560" i="1"/>
  <c r="AS2559" i="1"/>
  <c r="AS2558" i="1"/>
  <c r="AS2557" i="1"/>
  <c r="AS2554" i="1"/>
  <c r="AS2553" i="1"/>
  <c r="AS2552" i="1"/>
  <c r="AE2572" i="1"/>
  <c r="AE2571" i="1"/>
  <c r="AE2570" i="1"/>
  <c r="AE2569" i="1"/>
  <c r="AE2566" i="1"/>
  <c r="AE2565" i="1"/>
  <c r="AE2564" i="1"/>
  <c r="AE2563" i="1"/>
  <c r="AE2560" i="1"/>
  <c r="AE2559" i="1"/>
  <c r="AE2558" i="1"/>
  <c r="AE2557" i="1"/>
  <c r="AE2554" i="1"/>
  <c r="AE2553" i="1"/>
  <c r="AE2552" i="1"/>
  <c r="BJ2551" i="1"/>
  <c r="AS2551" i="1"/>
  <c r="AE2551" i="1"/>
  <c r="BJ2548" i="1"/>
  <c r="BJ2545" i="1"/>
  <c r="BJ2542" i="1"/>
  <c r="BJ2539" i="1"/>
  <c r="AS2548" i="1"/>
  <c r="AS2545" i="1"/>
  <c r="AS2542" i="1"/>
  <c r="AS2539" i="1"/>
  <c r="AE2548" i="1"/>
  <c r="AE2545" i="1"/>
  <c r="AE2542" i="1"/>
  <c r="AE2539" i="1"/>
  <c r="BJ2536" i="1"/>
  <c r="BJ2535" i="1"/>
  <c r="BJ2534" i="1"/>
  <c r="BJ2533" i="1"/>
  <c r="BJ2530" i="1"/>
  <c r="BJ2529" i="1"/>
  <c r="BJ2528" i="1"/>
  <c r="BJ2527" i="1"/>
  <c r="BJ2524" i="1"/>
  <c r="BJ2523" i="1"/>
  <c r="BJ2522" i="1"/>
  <c r="BJ2521" i="1"/>
  <c r="BJ2518" i="1"/>
  <c r="BJ2517" i="1"/>
  <c r="BJ2516" i="1"/>
  <c r="BJ2515" i="1"/>
  <c r="AS2536" i="1"/>
  <c r="AS2535" i="1"/>
  <c r="AS2534" i="1"/>
  <c r="AS2533" i="1"/>
  <c r="AS2530" i="1"/>
  <c r="AS2529" i="1"/>
  <c r="AS2528" i="1"/>
  <c r="AS2527" i="1"/>
  <c r="AS2524" i="1"/>
  <c r="AS2523" i="1"/>
  <c r="AS2522" i="1"/>
  <c r="AS2521" i="1"/>
  <c r="AS2518" i="1"/>
  <c r="AS2517" i="1"/>
  <c r="AS2516" i="1"/>
  <c r="AS2515" i="1"/>
  <c r="AE2536" i="1"/>
  <c r="AE2535" i="1"/>
  <c r="AE2534" i="1"/>
  <c r="AE2533" i="1"/>
  <c r="AE2530" i="1"/>
  <c r="AE2529" i="1"/>
  <c r="AE2528" i="1"/>
  <c r="AE2527" i="1"/>
  <c r="AE2524" i="1"/>
  <c r="AE2523" i="1"/>
  <c r="AE2522" i="1"/>
  <c r="AE2521" i="1"/>
  <c r="AE2518" i="1"/>
  <c r="AE2517" i="1"/>
  <c r="AE2516" i="1"/>
  <c r="AE2515" i="1"/>
  <c r="BL2560" i="1" l="1"/>
  <c r="BL2569" i="1"/>
  <c r="BL2564" i="1"/>
  <c r="BL2563" i="1"/>
  <c r="BL2551" i="1"/>
  <c r="BL2570" i="1"/>
  <c r="BL2558" i="1"/>
  <c r="BL2559" i="1"/>
  <c r="BL2565" i="1"/>
  <c r="BL2566" i="1"/>
  <c r="BL2552" i="1"/>
  <c r="BL2553" i="1"/>
  <c r="BL2571" i="1"/>
  <c r="BL2554" i="1"/>
  <c r="BL2572" i="1"/>
  <c r="BL2557" i="1"/>
  <c r="CA2375" i="1"/>
  <c r="CH2375" i="1" s="1"/>
  <c r="CA2367" i="1"/>
  <c r="CH2367" i="1" s="1"/>
  <c r="CA2352" i="1"/>
  <c r="CH2352" i="1" s="1"/>
  <c r="CA2346" i="1"/>
  <c r="CH2346" i="1" s="1"/>
  <c r="CA2317" i="1"/>
  <c r="CH2317" i="1" s="1"/>
  <c r="CA2312" i="1"/>
  <c r="CH2312" i="1" s="1"/>
  <c r="CA2298" i="1"/>
  <c r="CH2298" i="1" s="1"/>
  <c r="CA2293" i="1"/>
  <c r="CH2293" i="1" s="1"/>
  <c r="CA2269" i="1"/>
  <c r="CH2269" i="1" s="1"/>
  <c r="CA2264" i="1"/>
  <c r="CH2264" i="1" s="1"/>
  <c r="CA2253" i="1"/>
  <c r="CH2253" i="1" s="1"/>
  <c r="CA2246" i="1"/>
  <c r="CH2246" i="1" s="1"/>
  <c r="CA2222" i="1"/>
  <c r="CH2222" i="1" s="1"/>
  <c r="CA2217" i="1"/>
  <c r="CH2217" i="1" s="1"/>
  <c r="CA2205" i="1"/>
  <c r="CH2205" i="1" s="1"/>
  <c r="CA2201" i="1"/>
  <c r="CH2201" i="1" s="1"/>
  <c r="BH1809" i="1"/>
  <c r="BH1764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4" i="1"/>
  <c r="BK2572" i="1"/>
  <c r="BK2571" i="1"/>
  <c r="BK2570" i="1"/>
  <c r="BK2569" i="1"/>
  <c r="BK2566" i="1"/>
  <c r="BK2565" i="1"/>
  <c r="BK2564" i="1"/>
  <c r="BK2563" i="1"/>
  <c r="BK2560" i="1"/>
  <c r="BK2559" i="1"/>
  <c r="BK2558" i="1"/>
  <c r="BK2557" i="1"/>
  <c r="BK2554" i="1"/>
  <c r="BK2553" i="1"/>
  <c r="BK2552" i="1"/>
  <c r="BK2551" i="1"/>
  <c r="BK2548" i="1"/>
  <c r="BK2545" i="1"/>
  <c r="BK2542" i="1"/>
  <c r="BK2539" i="1"/>
  <c r="BK2536" i="1"/>
  <c r="BK2535" i="1"/>
  <c r="BK2534" i="1"/>
  <c r="BK2533" i="1"/>
  <c r="BK2530" i="1"/>
  <c r="BK2529" i="1"/>
  <c r="BK2528" i="1"/>
  <c r="BK2527" i="1"/>
  <c r="BK2524" i="1"/>
  <c r="BK2523" i="1"/>
  <c r="BK2522" i="1"/>
  <c r="BK2521" i="1"/>
  <c r="BK2518" i="1"/>
  <c r="BK2517" i="1"/>
  <c r="BK2516" i="1"/>
  <c r="BK2515" i="1"/>
  <c r="BK2382" i="1"/>
  <c r="BK2375" i="1"/>
  <c r="BK2367" i="1"/>
  <c r="BK2352" i="1"/>
  <c r="BK2346" i="1"/>
  <c r="BK2325" i="1"/>
  <c r="BK2317" i="1"/>
  <c r="BK2312" i="1"/>
  <c r="BK2298" i="1"/>
  <c r="BK2293" i="1"/>
  <c r="BK2276" i="1"/>
  <c r="BK2269" i="1"/>
  <c r="BK2264" i="1"/>
  <c r="BK2253" i="1"/>
  <c r="BK2246" i="1"/>
  <c r="BK2227" i="1"/>
  <c r="BK2222" i="1"/>
  <c r="BK2217" i="1"/>
  <c r="BK2205" i="1"/>
  <c r="BK2201" i="1"/>
  <c r="BK2027" i="1"/>
  <c r="BK2014" i="1"/>
  <c r="BK2006" i="1"/>
  <c r="BK1999" i="1"/>
  <c r="BK1993" i="1"/>
  <c r="BK1979" i="1"/>
  <c r="BK1968" i="1"/>
  <c r="BK1959" i="1"/>
  <c r="BK1951" i="1"/>
  <c r="BK1934" i="1"/>
  <c r="BK1923" i="1"/>
  <c r="BK1913" i="1"/>
  <c r="BK1908" i="1"/>
  <c r="BK1902" i="1"/>
  <c r="BK1887" i="1"/>
  <c r="BK1878" i="1"/>
  <c r="BK1871" i="1"/>
  <c r="BK1866" i="1"/>
  <c r="BK1861" i="1"/>
  <c r="BK1842" i="1"/>
  <c r="BK1838" i="1"/>
  <c r="BK1836" i="1"/>
  <c r="BK1828" i="1"/>
  <c r="BK1825" i="1"/>
  <c r="BK1819" i="1"/>
  <c r="BK1817" i="1"/>
  <c r="BK1679" i="1"/>
  <c r="BK1674" i="1"/>
  <c r="BK1669" i="1"/>
  <c r="BK1656" i="1"/>
  <c r="BK1653" i="1"/>
  <c r="BK1650" i="1"/>
  <c r="BK1647" i="1"/>
  <c r="BK1644" i="1"/>
  <c r="BK1630" i="1"/>
  <c r="BK1627" i="1"/>
  <c r="BK1624" i="1"/>
  <c r="BK1621" i="1"/>
  <c r="BK1618" i="1"/>
  <c r="BK1605" i="1"/>
  <c r="BK1602" i="1"/>
  <c r="BK1599" i="1"/>
  <c r="BK1596" i="1"/>
  <c r="BK1591" i="1"/>
  <c r="BK1524" i="1"/>
  <c r="BK1519" i="1"/>
  <c r="BK1517" i="1"/>
  <c r="BK1512" i="1"/>
  <c r="BK1509" i="1"/>
  <c r="BK1507" i="1"/>
  <c r="BK1505" i="1"/>
  <c r="BK1499" i="1"/>
  <c r="BK1494" i="1"/>
  <c r="BK1492" i="1"/>
  <c r="BK1487" i="1"/>
  <c r="BK1484" i="1"/>
  <c r="BK1482" i="1"/>
  <c r="BK1480" i="1"/>
  <c r="BK1474" i="1"/>
  <c r="BK1469" i="1"/>
  <c r="BK1467" i="1"/>
  <c r="BK1462" i="1"/>
  <c r="BK1459" i="1"/>
  <c r="BK1457" i="1"/>
  <c r="BK1455" i="1"/>
  <c r="BK1449" i="1"/>
  <c r="BK1442" i="1"/>
  <c r="BK1440" i="1"/>
  <c r="BK1436" i="1"/>
  <c r="BK1433" i="1"/>
  <c r="BK1431" i="1"/>
  <c r="BK1422" i="1"/>
  <c r="BK1416" i="1"/>
  <c r="BK1414" i="1"/>
  <c r="BK1410" i="1"/>
  <c r="BK1407" i="1"/>
  <c r="BK1405" i="1"/>
  <c r="BK1397" i="1"/>
  <c r="BK1390" i="1"/>
  <c r="BK1388" i="1"/>
  <c r="BK1384" i="1"/>
  <c r="BK1381" i="1"/>
  <c r="BK1379" i="1"/>
  <c r="BK1369" i="1"/>
  <c r="BK1366" i="1"/>
  <c r="BK1363" i="1"/>
  <c r="BK1361" i="1"/>
  <c r="BK1359" i="1"/>
  <c r="BK1358" i="1"/>
  <c r="BK1347" i="1"/>
  <c r="BK1344" i="1"/>
  <c r="BK1341" i="1"/>
  <c r="BK1339" i="1"/>
  <c r="BK1337" i="1"/>
  <c r="BK1336" i="1"/>
  <c r="BK1325" i="1"/>
  <c r="BK1322" i="1"/>
  <c r="BK1319" i="1"/>
  <c r="BK1317" i="1"/>
  <c r="BK1315" i="1"/>
  <c r="BK1314" i="1"/>
  <c r="BK1302" i="1"/>
  <c r="BK1296" i="1"/>
  <c r="BK1294" i="1"/>
  <c r="BK1292" i="1"/>
  <c r="BK1290" i="1"/>
  <c r="BK1288" i="1"/>
  <c r="BK1277" i="1"/>
  <c r="BK1271" i="1"/>
  <c r="BK1269" i="1"/>
  <c r="BK1267" i="1"/>
  <c r="BK1265" i="1"/>
  <c r="BK1263" i="1"/>
  <c r="BK1252" i="1"/>
  <c r="BK1246" i="1"/>
  <c r="BK1244" i="1"/>
  <c r="BK1242" i="1"/>
  <c r="BK1240" i="1"/>
  <c r="BK1238" i="1"/>
  <c r="BK1232" i="1"/>
  <c r="BK1224" i="1"/>
  <c r="BK1221" i="1"/>
  <c r="BK1217" i="1"/>
  <c r="BK1213" i="1"/>
  <c r="BK1211" i="1"/>
  <c r="BK1202" i="1"/>
  <c r="BK1195" i="1"/>
  <c r="BK1192" i="1"/>
  <c r="BK1188" i="1"/>
  <c r="BK1184" i="1"/>
  <c r="BK1182" i="1"/>
  <c r="BK1173" i="1"/>
  <c r="BK1166" i="1"/>
  <c r="BK1163" i="1"/>
  <c r="BK1159" i="1"/>
  <c r="BK1155" i="1"/>
  <c r="BK1153" i="1"/>
  <c r="BK1145" i="1"/>
  <c r="BK1137" i="1"/>
  <c r="BK1134" i="1"/>
  <c r="BK1130" i="1"/>
  <c r="BK1126" i="1"/>
  <c r="BK1124" i="1"/>
  <c r="BK1113" i="1"/>
  <c r="BK1107" i="1"/>
  <c r="BK1104" i="1"/>
  <c r="BK1101" i="1"/>
  <c r="BK1097" i="1"/>
  <c r="BK1095" i="1"/>
  <c r="BK1092" i="1"/>
  <c r="BK1082" i="1"/>
  <c r="BK1076" i="1"/>
  <c r="BK1074" i="1"/>
  <c r="BK1071" i="1"/>
  <c r="BK1067" i="1"/>
  <c r="BK1065" i="1"/>
  <c r="BK1062" i="1"/>
  <c r="BK1052" i="1"/>
  <c r="BK1046" i="1"/>
  <c r="BK1043" i="1"/>
  <c r="BK1040" i="1"/>
  <c r="BK1036" i="1"/>
  <c r="BK1034" i="1"/>
  <c r="BK1031" i="1"/>
  <c r="BK1021" i="1"/>
  <c r="BK1015" i="1"/>
  <c r="BK1012" i="1"/>
  <c r="BK1009" i="1"/>
  <c r="BK1005" i="1"/>
  <c r="BK1003" i="1"/>
  <c r="BK1000" i="1"/>
  <c r="BK987" i="1"/>
  <c r="BK982" i="1"/>
  <c r="BK978" i="1"/>
  <c r="BK975" i="1"/>
  <c r="BK972" i="1"/>
  <c r="BK971" i="1"/>
  <c r="BK958" i="1"/>
  <c r="BK953" i="1"/>
  <c r="BK949" i="1"/>
  <c r="BK946" i="1"/>
  <c r="BK943" i="1"/>
  <c r="BK942" i="1"/>
  <c r="BK929" i="1"/>
  <c r="BK924" i="1"/>
  <c r="BK920" i="1"/>
  <c r="BK917" i="1"/>
  <c r="BK914" i="1"/>
  <c r="BK913" i="1"/>
  <c r="BK900" i="1"/>
  <c r="BK895" i="1"/>
  <c r="BK891" i="1"/>
  <c r="BK888" i="1"/>
  <c r="BK885" i="1"/>
  <c r="BK884" i="1"/>
  <c r="BK872" i="1"/>
  <c r="BK869" i="1"/>
  <c r="BK867" i="1"/>
  <c r="BK865" i="1"/>
  <c r="BK863" i="1"/>
  <c r="BK860" i="1"/>
  <c r="BK845" i="1"/>
  <c r="BK842" i="1"/>
  <c r="BK840" i="1"/>
  <c r="BK838" i="1"/>
  <c r="BK836" i="1"/>
  <c r="BK833" i="1"/>
  <c r="BK818" i="1"/>
  <c r="BK815" i="1"/>
  <c r="BK813" i="1"/>
  <c r="BK811" i="1"/>
  <c r="BK809" i="1"/>
  <c r="BK806" i="1"/>
  <c r="BK792" i="1"/>
  <c r="BK789" i="1"/>
  <c r="BK787" i="1"/>
  <c r="BK785" i="1"/>
  <c r="BK783" i="1"/>
  <c r="BK780" i="1"/>
  <c r="BK766" i="1"/>
  <c r="BK760" i="1"/>
  <c r="BK758" i="1"/>
  <c r="BK756" i="1"/>
  <c r="BK753" i="1"/>
  <c r="BK750" i="1"/>
  <c r="BK748" i="1"/>
  <c r="BK737" i="1"/>
  <c r="BK731" i="1"/>
  <c r="BK729" i="1"/>
  <c r="BK727" i="1"/>
  <c r="BK724" i="1"/>
  <c r="BK721" i="1"/>
  <c r="BK719" i="1"/>
  <c r="BK707" i="1"/>
  <c r="BK701" i="1"/>
  <c r="BK699" i="1"/>
  <c r="BK697" i="1"/>
  <c r="BK694" i="1"/>
  <c r="BK691" i="1"/>
  <c r="BK689" i="1"/>
  <c r="BK677" i="1"/>
  <c r="BK671" i="1"/>
  <c r="BK669" i="1"/>
  <c r="BK667" i="1"/>
  <c r="BK664" i="1"/>
  <c r="BK661" i="1"/>
  <c r="BK659" i="1"/>
  <c r="BK644" i="1"/>
  <c r="BK641" i="1"/>
  <c r="BK638" i="1"/>
  <c r="BK634" i="1"/>
  <c r="BK632" i="1"/>
  <c r="BK628" i="1"/>
  <c r="BK626" i="1"/>
  <c r="BK610" i="1"/>
  <c r="BK607" i="1"/>
  <c r="BK604" i="1"/>
  <c r="BK600" i="1"/>
  <c r="BK598" i="1"/>
  <c r="BK594" i="1"/>
  <c r="BK592" i="1"/>
  <c r="BK576" i="1"/>
  <c r="BK573" i="1"/>
  <c r="BK570" i="1"/>
  <c r="BK566" i="1"/>
  <c r="BK564" i="1"/>
  <c r="BK560" i="1"/>
  <c r="BK558" i="1"/>
  <c r="BK542" i="1"/>
  <c r="BK539" i="1"/>
  <c r="BK536" i="1"/>
  <c r="BK532" i="1"/>
  <c r="BK530" i="1"/>
  <c r="BK526" i="1"/>
  <c r="BK524" i="1"/>
  <c r="BK516" i="1"/>
  <c r="BK515" i="1"/>
  <c r="BK513" i="1"/>
  <c r="BK511" i="1"/>
  <c r="BK508" i="1"/>
  <c r="BK506" i="1"/>
  <c r="BK504" i="1"/>
  <c r="BK492" i="1"/>
  <c r="BK491" i="1"/>
  <c r="BK489" i="1"/>
  <c r="BK487" i="1"/>
  <c r="BK484" i="1"/>
  <c r="BK482" i="1"/>
  <c r="BK480" i="1"/>
  <c r="BK468" i="1"/>
  <c r="BK467" i="1"/>
  <c r="BK465" i="1"/>
  <c r="BK463" i="1"/>
  <c r="BK460" i="1"/>
  <c r="BK458" i="1"/>
  <c r="BK456" i="1"/>
  <c r="BK444" i="1"/>
  <c r="BK443" i="1"/>
  <c r="BK441" i="1"/>
  <c r="BK439" i="1"/>
  <c r="BK436" i="1"/>
  <c r="BK434" i="1"/>
  <c r="BK432" i="1"/>
  <c r="BK419" i="1"/>
  <c r="BK418" i="1"/>
  <c r="BK417" i="1"/>
  <c r="BK415" i="1"/>
  <c r="BK412" i="1"/>
  <c r="BK411" i="1"/>
  <c r="BK407" i="1"/>
  <c r="BK404" i="1"/>
  <c r="BK392" i="1"/>
  <c r="BK391" i="1"/>
  <c r="BK390" i="1"/>
  <c r="BK388" i="1"/>
  <c r="BK385" i="1"/>
  <c r="BK384" i="1"/>
  <c r="BK380" i="1"/>
  <c r="BK377" i="1"/>
  <c r="BK364" i="1"/>
  <c r="BK363" i="1"/>
  <c r="BK361" i="1"/>
  <c r="BK358" i="1"/>
  <c r="BK357" i="1"/>
  <c r="BK353" i="1"/>
  <c r="BK350" i="1"/>
  <c r="BK338" i="1"/>
  <c r="BK337" i="1"/>
  <c r="BK336" i="1"/>
  <c r="BK334" i="1"/>
  <c r="BK331" i="1"/>
  <c r="BK330" i="1"/>
  <c r="BK326" i="1"/>
  <c r="BK323" i="1"/>
  <c r="BK310" i="1"/>
  <c r="BK308" i="1"/>
  <c r="BK307" i="1"/>
  <c r="BK304" i="1"/>
  <c r="BK301" i="1"/>
  <c r="BK289" i="1"/>
  <c r="BK287" i="1"/>
  <c r="BK286" i="1"/>
  <c r="BK283" i="1"/>
  <c r="BK280" i="1"/>
  <c r="BK268" i="1"/>
  <c r="BK266" i="1"/>
  <c r="BK265" i="1"/>
  <c r="BK262" i="1"/>
  <c r="BK259" i="1"/>
  <c r="BK247" i="1"/>
  <c r="BK245" i="1"/>
  <c r="BK244" i="1"/>
  <c r="BK241" i="1"/>
  <c r="BK238" i="1"/>
  <c r="BK49" i="1"/>
  <c r="BK48" i="1"/>
  <c r="BK44" i="1"/>
  <c r="BK43" i="1"/>
  <c r="BK40" i="1"/>
  <c r="BK38" i="1"/>
  <c r="BK34" i="1"/>
  <c r="BK32" i="1"/>
  <c r="BK26" i="1"/>
  <c r="BK25" i="1"/>
  <c r="BK22" i="1"/>
  <c r="BK20" i="1"/>
  <c r="BK18" i="1"/>
  <c r="BK14" i="1"/>
  <c r="BK10" i="1"/>
  <c r="CA1809" i="1"/>
  <c r="CH1809" i="1" s="1"/>
  <c r="CA1808" i="1"/>
  <c r="CH1808" i="1" s="1"/>
  <c r="CA1797" i="1"/>
  <c r="CH1797" i="1" s="1"/>
  <c r="CA1796" i="1"/>
  <c r="CH1796" i="1" s="1"/>
  <c r="BH1808" i="1"/>
  <c r="BH1797" i="1"/>
  <c r="BH1796" i="1"/>
  <c r="CA1787" i="1"/>
  <c r="CH1787" i="1" s="1"/>
  <c r="CA1786" i="1"/>
  <c r="CH1786" i="1" s="1"/>
  <c r="CA1775" i="1"/>
  <c r="CH1775" i="1" s="1"/>
  <c r="CA1774" i="1"/>
  <c r="CH1774" i="1" s="1"/>
  <c r="BH1787" i="1"/>
  <c r="BH1786" i="1"/>
  <c r="BH1775" i="1"/>
  <c r="BH1774" i="1"/>
  <c r="CA1765" i="1"/>
  <c r="CH1765" i="1" s="1"/>
  <c r="CA1764" i="1"/>
  <c r="CH1764" i="1" s="1"/>
  <c r="BH1765" i="1"/>
  <c r="CA1753" i="1"/>
  <c r="CH1753" i="1" s="1"/>
  <c r="CA1752" i="1"/>
  <c r="CH1752" i="1" s="1"/>
  <c r="BH1753" i="1"/>
  <c r="BH1752" i="1"/>
  <c r="CA1742" i="1"/>
  <c r="CA1738" i="1"/>
  <c r="CH1738" i="1" s="1"/>
  <c r="CA1734" i="1"/>
  <c r="CH1734" i="1" s="1"/>
  <c r="BH1742" i="1"/>
  <c r="BH1738" i="1"/>
  <c r="BH1734" i="1"/>
  <c r="CA1727" i="1"/>
  <c r="CA1723" i="1"/>
  <c r="CH1723" i="1" s="1"/>
  <c r="CA1719" i="1"/>
  <c r="CH1719" i="1" s="1"/>
  <c r="CA1712" i="1"/>
  <c r="CA1708" i="1"/>
  <c r="CH1708" i="1" s="1"/>
  <c r="CA1704" i="1"/>
  <c r="CH1704" i="1" s="1"/>
  <c r="CA1697" i="1"/>
  <c r="CA1693" i="1"/>
  <c r="CH1693" i="1" s="1"/>
  <c r="CA1689" i="1"/>
  <c r="CH1689" i="1" s="1"/>
  <c r="BH1727" i="1"/>
  <c r="BH1723" i="1"/>
  <c r="BH1719" i="1"/>
  <c r="BH1712" i="1"/>
  <c r="BH1708" i="1"/>
  <c r="BH1704" i="1"/>
  <c r="BH1697" i="1"/>
  <c r="BH1693" i="1"/>
  <c r="BH1689" i="1"/>
  <c r="BM2264" i="1" l="1"/>
  <c r="BY2264" i="1"/>
  <c r="BZ2264" i="1"/>
  <c r="BX2264" i="1"/>
  <c r="BM2346" i="1"/>
  <c r="BY2346" i="1"/>
  <c r="BZ2346" i="1"/>
  <c r="BX2346" i="1"/>
  <c r="BM2518" i="1"/>
  <c r="BY2518" i="1"/>
  <c r="BZ2518" i="1"/>
  <c r="BX2518" i="1"/>
  <c r="BM2530" i="1"/>
  <c r="BY2530" i="1"/>
  <c r="BZ2530" i="1"/>
  <c r="BX2530" i="1"/>
  <c r="BM2548" i="1"/>
  <c r="BY2548" i="1"/>
  <c r="BZ2548" i="1"/>
  <c r="BX2548" i="1"/>
  <c r="BM2560" i="1"/>
  <c r="BY2560" i="1"/>
  <c r="BZ2560" i="1"/>
  <c r="BX2560" i="1"/>
  <c r="BM2572" i="1"/>
  <c r="BY2572" i="1"/>
  <c r="BZ2572" i="1"/>
  <c r="BX2572" i="1"/>
  <c r="BM2581" i="1"/>
  <c r="BY2581" i="1"/>
  <c r="BZ2581" i="1"/>
  <c r="BX2581" i="1"/>
  <c r="BM2589" i="1"/>
  <c r="BY2589" i="1"/>
  <c r="BZ2589" i="1"/>
  <c r="BX2589" i="1"/>
  <c r="BM2597" i="1"/>
  <c r="BY2597" i="1"/>
  <c r="BZ2597" i="1"/>
  <c r="BX2597" i="1"/>
  <c r="BM2605" i="1"/>
  <c r="BY2605" i="1"/>
  <c r="BZ2605" i="1"/>
  <c r="BX2605" i="1"/>
  <c r="BM361" i="1"/>
  <c r="BY361" i="1"/>
  <c r="BX361" i="1"/>
  <c r="BZ361" i="1"/>
  <c r="BK1774" i="1"/>
  <c r="BZ1774" i="1" s="1"/>
  <c r="BM1457" i="1"/>
  <c r="BZ1457" i="1"/>
  <c r="BY1457" i="1"/>
  <c r="BX1457" i="1"/>
  <c r="BM1605" i="1"/>
  <c r="BZ1605" i="1"/>
  <c r="BY1605" i="1"/>
  <c r="BX1605" i="1"/>
  <c r="BM1650" i="1"/>
  <c r="BZ1650" i="1"/>
  <c r="BX1650" i="1"/>
  <c r="BY1650" i="1"/>
  <c r="BM1825" i="1"/>
  <c r="BZ1825" i="1"/>
  <c r="BY1825" i="1"/>
  <c r="BX1825" i="1"/>
  <c r="BM1878" i="1"/>
  <c r="BZ1878" i="1"/>
  <c r="BY1878" i="1"/>
  <c r="BX1878" i="1"/>
  <c r="BM1959" i="1"/>
  <c r="BZ1959" i="1"/>
  <c r="BX1959" i="1"/>
  <c r="BY1959" i="1"/>
  <c r="BM2201" i="1"/>
  <c r="BZ2201" i="1"/>
  <c r="BY2201" i="1"/>
  <c r="BX2201" i="1"/>
  <c r="BM2269" i="1"/>
  <c r="BZ2269" i="1"/>
  <c r="BX2269" i="1"/>
  <c r="BY2269" i="1"/>
  <c r="BM2352" i="1"/>
  <c r="BZ2352" i="1"/>
  <c r="BY2352" i="1"/>
  <c r="BX2352" i="1"/>
  <c r="BM2521" i="1"/>
  <c r="BZ2521" i="1"/>
  <c r="BY2521" i="1"/>
  <c r="BX2521" i="1"/>
  <c r="BM2533" i="1"/>
  <c r="BZ2533" i="1"/>
  <c r="BY2533" i="1"/>
  <c r="BX2533" i="1"/>
  <c r="BM2551" i="1"/>
  <c r="BZ2551" i="1"/>
  <c r="BY2551" i="1"/>
  <c r="BX2551" i="1"/>
  <c r="BM2563" i="1"/>
  <c r="BZ2563" i="1"/>
  <c r="BY2563" i="1"/>
  <c r="BX2563" i="1"/>
  <c r="BM2574" i="1"/>
  <c r="BZ2574" i="1"/>
  <c r="BX2574" i="1"/>
  <c r="BY2574" i="1"/>
  <c r="BM2582" i="1"/>
  <c r="BZ2582" i="1"/>
  <c r="BY2582" i="1"/>
  <c r="BX2582" i="1"/>
  <c r="BM2590" i="1"/>
  <c r="BZ2590" i="1"/>
  <c r="BX2590" i="1"/>
  <c r="BY2590" i="1"/>
  <c r="BM2598" i="1"/>
  <c r="BZ2598" i="1"/>
  <c r="BY2598" i="1"/>
  <c r="BX2598" i="1"/>
  <c r="BM2606" i="1"/>
  <c r="BZ2606" i="1"/>
  <c r="BY2606" i="1"/>
  <c r="BX2606" i="1"/>
  <c r="BM1384" i="1"/>
  <c r="BZ1384" i="1"/>
  <c r="BY1384" i="1"/>
  <c r="BX1384" i="1"/>
  <c r="BM691" i="1"/>
  <c r="BZ691" i="1"/>
  <c r="BY691" i="1"/>
  <c r="BX691" i="1"/>
  <c r="BM789" i="1"/>
  <c r="BZ789" i="1"/>
  <c r="BY789" i="1"/>
  <c r="BX789" i="1"/>
  <c r="BM895" i="1"/>
  <c r="BZ895" i="1"/>
  <c r="BY895" i="1"/>
  <c r="BX895" i="1"/>
  <c r="BM1012" i="1"/>
  <c r="BZ1012" i="1"/>
  <c r="BY1012" i="1"/>
  <c r="BX1012" i="1"/>
  <c r="BM1046" i="1"/>
  <c r="BZ1046" i="1"/>
  <c r="BY1046" i="1"/>
  <c r="BX1046" i="1"/>
  <c r="BM1082" i="1"/>
  <c r="BZ1082" i="1"/>
  <c r="BY1082" i="1"/>
  <c r="BX1082" i="1"/>
  <c r="BM1124" i="1"/>
  <c r="BZ1124" i="1"/>
  <c r="BY1124" i="1"/>
  <c r="BX1124" i="1"/>
  <c r="BM1159" i="1"/>
  <c r="BZ1159" i="1"/>
  <c r="BY1159" i="1"/>
  <c r="BX1159" i="1"/>
  <c r="BM1195" i="1"/>
  <c r="BZ1195" i="1"/>
  <c r="BY1195" i="1"/>
  <c r="BX1195" i="1"/>
  <c r="BM1238" i="1"/>
  <c r="BZ1238" i="1"/>
  <c r="BY1238" i="1"/>
  <c r="BX1238" i="1"/>
  <c r="BM1267" i="1"/>
  <c r="BZ1267" i="1"/>
  <c r="BY1267" i="1"/>
  <c r="BX1267" i="1"/>
  <c r="BM1296" i="1"/>
  <c r="BZ1296" i="1"/>
  <c r="BY1296" i="1"/>
  <c r="BX1296" i="1"/>
  <c r="BM1336" i="1"/>
  <c r="BZ1336" i="1"/>
  <c r="BY1336" i="1"/>
  <c r="BX1336" i="1"/>
  <c r="BM1361" i="1"/>
  <c r="BZ1361" i="1"/>
  <c r="BY1361" i="1"/>
  <c r="BX1361" i="1"/>
  <c r="BM1390" i="1"/>
  <c r="BZ1390" i="1"/>
  <c r="BY1390" i="1"/>
  <c r="BX1390" i="1"/>
  <c r="BM1431" i="1"/>
  <c r="BZ1431" i="1"/>
  <c r="BY1431" i="1"/>
  <c r="BX1431" i="1"/>
  <c r="BM1459" i="1"/>
  <c r="BZ1459" i="1"/>
  <c r="BY1459" i="1"/>
  <c r="BX1459" i="1"/>
  <c r="BM1487" i="1"/>
  <c r="BZ1487" i="1"/>
  <c r="BY1487" i="1"/>
  <c r="BX1487" i="1"/>
  <c r="BM1517" i="1"/>
  <c r="BZ1517" i="1"/>
  <c r="BY1517" i="1"/>
  <c r="BX1517" i="1"/>
  <c r="BM1618" i="1"/>
  <c r="BZ1618" i="1"/>
  <c r="BY1618" i="1"/>
  <c r="BX1618" i="1"/>
  <c r="BM1653" i="1"/>
  <c r="BZ1653" i="1"/>
  <c r="BY1653" i="1"/>
  <c r="BX1653" i="1"/>
  <c r="BM1828" i="1"/>
  <c r="BZ1828" i="1"/>
  <c r="BY1828" i="1"/>
  <c r="BX1828" i="1"/>
  <c r="BM1887" i="1"/>
  <c r="BZ1887" i="1"/>
  <c r="BY1887" i="1"/>
  <c r="BX1887" i="1"/>
  <c r="BM1968" i="1"/>
  <c r="BZ1968" i="1"/>
  <c r="BY1968" i="1"/>
  <c r="BX1968" i="1"/>
  <c r="BM2205" i="1"/>
  <c r="BZ2205" i="1"/>
  <c r="BY2205" i="1"/>
  <c r="BX2205" i="1"/>
  <c r="BM2276" i="1"/>
  <c r="BZ2276" i="1"/>
  <c r="BY2276" i="1"/>
  <c r="BX2276" i="1"/>
  <c r="BM2367" i="1"/>
  <c r="BZ2367" i="1"/>
  <c r="BY2367" i="1"/>
  <c r="BX2367" i="1"/>
  <c r="BM2522" i="1"/>
  <c r="BZ2522" i="1"/>
  <c r="BY2522" i="1"/>
  <c r="BX2522" i="1"/>
  <c r="BM2534" i="1"/>
  <c r="BZ2534" i="1"/>
  <c r="BY2534" i="1"/>
  <c r="BX2534" i="1"/>
  <c r="BM2552" i="1"/>
  <c r="BZ2552" i="1"/>
  <c r="BY2552" i="1"/>
  <c r="BX2552" i="1"/>
  <c r="BM2564" i="1"/>
  <c r="BZ2564" i="1"/>
  <c r="BY2564" i="1"/>
  <c r="BX2564" i="1"/>
  <c r="BM2575" i="1"/>
  <c r="BZ2575" i="1"/>
  <c r="BY2575" i="1"/>
  <c r="BX2575" i="1"/>
  <c r="BM2583" i="1"/>
  <c r="BZ2583" i="1"/>
  <c r="BY2583" i="1"/>
  <c r="BX2583" i="1"/>
  <c r="BM2591" i="1"/>
  <c r="BZ2591" i="1"/>
  <c r="BY2591" i="1"/>
  <c r="BX2591" i="1"/>
  <c r="BM2599" i="1"/>
  <c r="BZ2599" i="1"/>
  <c r="BY2599" i="1"/>
  <c r="BX2599" i="1"/>
  <c r="BM2607" i="1"/>
  <c r="BZ2607" i="1"/>
  <c r="BY2607" i="1"/>
  <c r="BX2607" i="1"/>
  <c r="BK1712" i="1"/>
  <c r="BZ1712" i="1" s="1"/>
  <c r="BM32" i="1"/>
  <c r="BY32" i="1"/>
  <c r="BZ32" i="1"/>
  <c r="BX32" i="1"/>
  <c r="BM417" i="1"/>
  <c r="BY417" i="1"/>
  <c r="BZ417" i="1"/>
  <c r="BX417" i="1"/>
  <c r="BM564" i="1"/>
  <c r="BZ564" i="1"/>
  <c r="BY564" i="1"/>
  <c r="BX564" i="1"/>
  <c r="BM783" i="1"/>
  <c r="BY783" i="1"/>
  <c r="BZ783" i="1"/>
  <c r="BX783" i="1"/>
  <c r="BM958" i="1"/>
  <c r="BY958" i="1"/>
  <c r="BZ958" i="1"/>
  <c r="BX958" i="1"/>
  <c r="BM1184" i="1"/>
  <c r="BZ1184" i="1"/>
  <c r="BY1184" i="1"/>
  <c r="BX1184" i="1"/>
  <c r="BM1347" i="1"/>
  <c r="BZ1347" i="1"/>
  <c r="BY1347" i="1"/>
  <c r="BX1347" i="1"/>
  <c r="BM1599" i="1"/>
  <c r="BY1599" i="1"/>
  <c r="BZ1599" i="1"/>
  <c r="BX1599" i="1"/>
  <c r="BM2014" i="1"/>
  <c r="BY2014" i="1"/>
  <c r="BZ2014" i="1"/>
  <c r="BX2014" i="1"/>
  <c r="BM2529" i="1"/>
  <c r="BY2529" i="1"/>
  <c r="BZ2529" i="1"/>
  <c r="BX2529" i="1"/>
  <c r="BM2588" i="1"/>
  <c r="BY2588" i="1"/>
  <c r="BZ2588" i="1"/>
  <c r="BX2588" i="1"/>
  <c r="BM268" i="1"/>
  <c r="BZ268" i="1"/>
  <c r="BY268" i="1"/>
  <c r="BX268" i="1"/>
  <c r="BM444" i="1"/>
  <c r="BZ444" i="1"/>
  <c r="BX444" i="1"/>
  <c r="BY444" i="1"/>
  <c r="BM604" i="1"/>
  <c r="BZ604" i="1"/>
  <c r="BY604" i="1"/>
  <c r="BX604" i="1"/>
  <c r="BM815" i="1"/>
  <c r="BZ815" i="1"/>
  <c r="BX815" i="1"/>
  <c r="BY815" i="1"/>
  <c r="BM971" i="1"/>
  <c r="BZ971" i="1"/>
  <c r="BY971" i="1"/>
  <c r="BX971" i="1"/>
  <c r="BM1188" i="1"/>
  <c r="BZ1188" i="1"/>
  <c r="BY1188" i="1"/>
  <c r="BX1188" i="1"/>
  <c r="BM1358" i="1"/>
  <c r="BZ1358" i="1"/>
  <c r="BY1358" i="1"/>
  <c r="BX1358" i="1"/>
  <c r="BM1819" i="1"/>
  <c r="BY1819" i="1"/>
  <c r="BZ1819" i="1"/>
  <c r="BX1819" i="1"/>
  <c r="BK1723" i="1"/>
  <c r="BZ1723" i="1" s="1"/>
  <c r="BM38" i="1"/>
  <c r="BZ38" i="1"/>
  <c r="BY38" i="1"/>
  <c r="BX38" i="1"/>
  <c r="BM364" i="1"/>
  <c r="BZ364" i="1"/>
  <c r="BY364" i="1"/>
  <c r="BX364" i="1"/>
  <c r="BM508" i="1"/>
  <c r="BZ508" i="1"/>
  <c r="BY508" i="1"/>
  <c r="BX508" i="1"/>
  <c r="BM689" i="1"/>
  <c r="BZ689" i="1"/>
  <c r="BY689" i="1"/>
  <c r="BX689" i="1"/>
  <c r="BM818" i="1"/>
  <c r="BZ818" i="1"/>
  <c r="BY818" i="1"/>
  <c r="BX818" i="1"/>
  <c r="BM972" i="1"/>
  <c r="BZ972" i="1"/>
  <c r="BY972" i="1"/>
  <c r="BX972" i="1"/>
  <c r="BM1113" i="1"/>
  <c r="BZ1113" i="1"/>
  <c r="BY1113" i="1"/>
  <c r="BX1113" i="1"/>
  <c r="BM1265" i="1"/>
  <c r="BZ1265" i="1"/>
  <c r="BY1265" i="1"/>
  <c r="BX1265" i="1"/>
  <c r="BM1388" i="1"/>
  <c r="BZ1388" i="1"/>
  <c r="BY1388" i="1"/>
  <c r="BX1388" i="1"/>
  <c r="BK1689" i="1"/>
  <c r="BZ1689" i="1" s="1"/>
  <c r="BK1752" i="1"/>
  <c r="BZ1752" i="1" s="1"/>
  <c r="BM40" i="1"/>
  <c r="BZ40" i="1"/>
  <c r="BY40" i="1"/>
  <c r="BX40" i="1"/>
  <c r="BM338" i="1"/>
  <c r="BZ338" i="1"/>
  <c r="BY338" i="1"/>
  <c r="BX338" i="1"/>
  <c r="BM432" i="1"/>
  <c r="BZ432" i="1"/>
  <c r="BY432" i="1"/>
  <c r="BX432" i="1"/>
  <c r="BM511" i="1"/>
  <c r="BZ511" i="1"/>
  <c r="BY511" i="1"/>
  <c r="BX511" i="1"/>
  <c r="BM610" i="1"/>
  <c r="BZ610" i="1"/>
  <c r="BY610" i="1"/>
  <c r="BX610" i="1"/>
  <c r="BM659" i="1"/>
  <c r="BZ659" i="1"/>
  <c r="BY659" i="1"/>
  <c r="BX659" i="1"/>
  <c r="BM724" i="1"/>
  <c r="BZ724" i="1"/>
  <c r="BY724" i="1"/>
  <c r="BX724" i="1"/>
  <c r="BM756" i="1"/>
  <c r="BZ756" i="1"/>
  <c r="BY756" i="1"/>
  <c r="BX756" i="1"/>
  <c r="BM833" i="1"/>
  <c r="BZ833" i="1"/>
  <c r="BY833" i="1"/>
  <c r="BX833" i="1"/>
  <c r="BK1753" i="1"/>
  <c r="BZ1753" i="1" s="1"/>
  <c r="BK1786" i="1"/>
  <c r="BZ1786" i="1" s="1"/>
  <c r="BK1808" i="1"/>
  <c r="BZ1808" i="1" s="1"/>
  <c r="BM20" i="1"/>
  <c r="BZ20" i="1"/>
  <c r="BY20" i="1"/>
  <c r="BX20" i="1"/>
  <c r="BM43" i="1"/>
  <c r="BZ43" i="1"/>
  <c r="BY43" i="1"/>
  <c r="BX43" i="1"/>
  <c r="BM247" i="1"/>
  <c r="BZ247" i="1"/>
  <c r="BY247" i="1"/>
  <c r="BX247" i="1"/>
  <c r="BM286" i="1"/>
  <c r="BZ286" i="1"/>
  <c r="BY286" i="1"/>
  <c r="BX286" i="1"/>
  <c r="BM323" i="1"/>
  <c r="BZ323" i="1"/>
  <c r="BY323" i="1"/>
  <c r="BX323" i="1"/>
  <c r="BM350" i="1"/>
  <c r="BZ350" i="1"/>
  <c r="BY350" i="1"/>
  <c r="BX350" i="1"/>
  <c r="BM380" i="1"/>
  <c r="BZ380" i="1"/>
  <c r="BY380" i="1"/>
  <c r="BX380" i="1"/>
  <c r="BM407" i="1"/>
  <c r="BZ407" i="1"/>
  <c r="BY407" i="1"/>
  <c r="BX407" i="1"/>
  <c r="BM434" i="1"/>
  <c r="BZ434" i="1"/>
  <c r="BY434" i="1"/>
  <c r="BX434" i="1"/>
  <c r="BM460" i="1"/>
  <c r="BZ460" i="1"/>
  <c r="BY460" i="1"/>
  <c r="BX460" i="1"/>
  <c r="BM487" i="1"/>
  <c r="BZ487" i="1"/>
  <c r="BY487" i="1"/>
  <c r="BX487" i="1"/>
  <c r="BM513" i="1"/>
  <c r="BZ513" i="1"/>
  <c r="BY513" i="1"/>
  <c r="BX513" i="1"/>
  <c r="BM539" i="1"/>
  <c r="BZ539" i="1"/>
  <c r="BY539" i="1"/>
  <c r="BX539" i="1"/>
  <c r="BM576" i="1"/>
  <c r="BZ576" i="1"/>
  <c r="BY576" i="1"/>
  <c r="BX576" i="1"/>
  <c r="BM626" i="1"/>
  <c r="BZ626" i="1"/>
  <c r="BY626" i="1"/>
  <c r="BX626" i="1"/>
  <c r="BM661" i="1"/>
  <c r="BZ661" i="1"/>
  <c r="BY661" i="1"/>
  <c r="BX661" i="1"/>
  <c r="BM694" i="1"/>
  <c r="BZ694" i="1"/>
  <c r="BY694" i="1"/>
  <c r="BX694" i="1"/>
  <c r="BM727" i="1"/>
  <c r="BZ727" i="1"/>
  <c r="BY727" i="1"/>
  <c r="BX727" i="1"/>
  <c r="BM758" i="1"/>
  <c r="BZ758" i="1"/>
  <c r="BY758" i="1"/>
  <c r="BX758" i="1"/>
  <c r="BM792" i="1"/>
  <c r="BZ792" i="1"/>
  <c r="BY792" i="1"/>
  <c r="BX792" i="1"/>
  <c r="BM836" i="1"/>
  <c r="BZ836" i="1"/>
  <c r="BY836" i="1"/>
  <c r="BX836" i="1"/>
  <c r="BM867" i="1"/>
  <c r="BZ867" i="1"/>
  <c r="BY867" i="1"/>
  <c r="BX867" i="1"/>
  <c r="BM900" i="1"/>
  <c r="BZ900" i="1"/>
  <c r="BY900" i="1"/>
  <c r="BX900" i="1"/>
  <c r="BM943" i="1"/>
  <c r="BZ943" i="1"/>
  <c r="BY943" i="1"/>
  <c r="BX943" i="1"/>
  <c r="BM978" i="1"/>
  <c r="BZ978" i="1"/>
  <c r="BY978" i="1"/>
  <c r="BX978" i="1"/>
  <c r="BM1015" i="1"/>
  <c r="BZ1015" i="1"/>
  <c r="BY1015" i="1"/>
  <c r="BX1015" i="1"/>
  <c r="BM1052" i="1"/>
  <c r="BZ1052" i="1"/>
  <c r="BY1052" i="1"/>
  <c r="BX1052" i="1"/>
  <c r="BM1092" i="1"/>
  <c r="BZ1092" i="1"/>
  <c r="BY1092" i="1"/>
  <c r="BX1092" i="1"/>
  <c r="BM1126" i="1"/>
  <c r="BZ1126" i="1"/>
  <c r="BY1126" i="1"/>
  <c r="BX1126" i="1"/>
  <c r="BM1163" i="1"/>
  <c r="BZ1163" i="1"/>
  <c r="BY1163" i="1"/>
  <c r="BX1163" i="1"/>
  <c r="BM1202" i="1"/>
  <c r="BZ1202" i="1"/>
  <c r="BY1202" i="1"/>
  <c r="BX1202" i="1"/>
  <c r="BM1240" i="1"/>
  <c r="BZ1240" i="1"/>
  <c r="BY1240" i="1"/>
  <c r="BX1240" i="1"/>
  <c r="BM1269" i="1"/>
  <c r="BZ1269" i="1"/>
  <c r="BY1269" i="1"/>
  <c r="BX1269" i="1"/>
  <c r="BM1302" i="1"/>
  <c r="BZ1302" i="1"/>
  <c r="BY1302" i="1"/>
  <c r="BX1302" i="1"/>
  <c r="BM1337" i="1"/>
  <c r="BZ1337" i="1"/>
  <c r="BY1337" i="1"/>
  <c r="BX1337" i="1"/>
  <c r="BM1363" i="1"/>
  <c r="BZ1363" i="1"/>
  <c r="BY1363" i="1"/>
  <c r="BX1363" i="1"/>
  <c r="BM1397" i="1"/>
  <c r="BZ1397" i="1"/>
  <c r="BY1397" i="1"/>
  <c r="BX1397" i="1"/>
  <c r="BM1433" i="1"/>
  <c r="BZ1433" i="1"/>
  <c r="BX1433" i="1"/>
  <c r="BY1433" i="1"/>
  <c r="BM1462" i="1"/>
  <c r="BZ1462" i="1"/>
  <c r="BY1462" i="1"/>
  <c r="BX1462" i="1"/>
  <c r="BM1492" i="1"/>
  <c r="BZ1492" i="1"/>
  <c r="BY1492" i="1"/>
  <c r="BX1492" i="1"/>
  <c r="BM1519" i="1"/>
  <c r="BZ1519" i="1"/>
  <c r="BY1519" i="1"/>
  <c r="BX1519" i="1"/>
  <c r="BM1621" i="1"/>
  <c r="BZ1621" i="1"/>
  <c r="BY1621" i="1"/>
  <c r="BX1621" i="1"/>
  <c r="BM1656" i="1"/>
  <c r="BZ1656" i="1"/>
  <c r="BY1656" i="1"/>
  <c r="BX1656" i="1"/>
  <c r="BM1836" i="1"/>
  <c r="BZ1836" i="1"/>
  <c r="BY1836" i="1"/>
  <c r="BX1836" i="1"/>
  <c r="BM1902" i="1"/>
  <c r="BZ1902" i="1"/>
  <c r="BY1902" i="1"/>
  <c r="BX1902" i="1"/>
  <c r="BM1979" i="1"/>
  <c r="BZ1979" i="1"/>
  <c r="BY1979" i="1"/>
  <c r="BX1979" i="1"/>
  <c r="BM2217" i="1"/>
  <c r="BZ2217" i="1"/>
  <c r="BY2217" i="1"/>
  <c r="BX2217" i="1"/>
  <c r="BM2293" i="1"/>
  <c r="BZ2293" i="1"/>
  <c r="BY2293" i="1"/>
  <c r="BX2293" i="1"/>
  <c r="BM2375" i="1"/>
  <c r="BZ2375" i="1"/>
  <c r="BY2375" i="1"/>
  <c r="BX2375" i="1"/>
  <c r="BM2523" i="1"/>
  <c r="BZ2523" i="1"/>
  <c r="BY2523" i="1"/>
  <c r="BX2523" i="1"/>
  <c r="BM2535" i="1"/>
  <c r="BZ2535" i="1"/>
  <c r="BX2535" i="1"/>
  <c r="BY2535" i="1"/>
  <c r="BM2553" i="1"/>
  <c r="BZ2553" i="1"/>
  <c r="BY2553" i="1"/>
  <c r="BX2553" i="1"/>
  <c r="BM2565" i="1"/>
  <c r="BZ2565" i="1"/>
  <c r="BY2565" i="1"/>
  <c r="BX2565" i="1"/>
  <c r="BM2576" i="1"/>
  <c r="BZ2576" i="1"/>
  <c r="BY2576" i="1"/>
  <c r="BX2576" i="1"/>
  <c r="BM2584" i="1"/>
  <c r="BZ2584" i="1"/>
  <c r="BY2584" i="1"/>
  <c r="BX2584" i="1"/>
  <c r="BM2592" i="1"/>
  <c r="BZ2592" i="1"/>
  <c r="BY2592" i="1"/>
  <c r="BX2592" i="1"/>
  <c r="BM2600" i="1"/>
  <c r="BZ2600" i="1"/>
  <c r="BY2600" i="1"/>
  <c r="BX2600" i="1"/>
  <c r="BM2608" i="1"/>
  <c r="BZ2608" i="1"/>
  <c r="BY2608" i="1"/>
  <c r="BX2608" i="1"/>
  <c r="BM266" i="1"/>
  <c r="BY266" i="1"/>
  <c r="BZ266" i="1"/>
  <c r="BX266" i="1"/>
  <c r="BM390" i="1"/>
  <c r="BZ390" i="1"/>
  <c r="BY390" i="1"/>
  <c r="BX390" i="1"/>
  <c r="BM468" i="1"/>
  <c r="BZ468" i="1"/>
  <c r="BY468" i="1"/>
  <c r="BX468" i="1"/>
  <c r="BM600" i="1"/>
  <c r="BY600" i="1"/>
  <c r="BZ600" i="1"/>
  <c r="BX600" i="1"/>
  <c r="BM748" i="1"/>
  <c r="BZ748" i="1"/>
  <c r="BY748" i="1"/>
  <c r="BX748" i="1"/>
  <c r="BM885" i="1"/>
  <c r="BY885" i="1"/>
  <c r="BX885" i="1"/>
  <c r="BZ885" i="1"/>
  <c r="BM1003" i="1"/>
  <c r="BY1003" i="1"/>
  <c r="BZ1003" i="1"/>
  <c r="BX1003" i="1"/>
  <c r="BM1104" i="1"/>
  <c r="BY1104" i="1"/>
  <c r="BZ1104" i="1"/>
  <c r="BX1104" i="1"/>
  <c r="BM1221" i="1"/>
  <c r="BY1221" i="1"/>
  <c r="BZ1221" i="1"/>
  <c r="BX1221" i="1"/>
  <c r="BM1319" i="1"/>
  <c r="BZ1319" i="1"/>
  <c r="BY1319" i="1"/>
  <c r="BX1319" i="1"/>
  <c r="BM1449" i="1"/>
  <c r="BY1449" i="1"/>
  <c r="BZ1449" i="1"/>
  <c r="BX1449" i="1"/>
  <c r="BM1507" i="1"/>
  <c r="BY1507" i="1"/>
  <c r="BZ1507" i="1"/>
  <c r="BX1507" i="1"/>
  <c r="BM1817" i="1"/>
  <c r="BY1817" i="1"/>
  <c r="BZ1817" i="1"/>
  <c r="BX1817" i="1"/>
  <c r="BM2253" i="1"/>
  <c r="BY2253" i="1"/>
  <c r="BZ2253" i="1"/>
  <c r="BX2253" i="1"/>
  <c r="BM2545" i="1"/>
  <c r="BY2545" i="1"/>
  <c r="BZ2545" i="1"/>
  <c r="BX2545" i="1"/>
  <c r="BM2580" i="1"/>
  <c r="BY2580" i="1"/>
  <c r="BZ2580" i="1"/>
  <c r="BX2580" i="1"/>
  <c r="BM2596" i="1"/>
  <c r="BY2596" i="1"/>
  <c r="BZ2596" i="1"/>
  <c r="BX2596" i="1"/>
  <c r="BK1719" i="1"/>
  <c r="BZ1719" i="1" s="1"/>
  <c r="BM241" i="1"/>
  <c r="BZ241" i="1"/>
  <c r="BY241" i="1"/>
  <c r="BX241" i="1"/>
  <c r="BM336" i="1"/>
  <c r="BZ336" i="1"/>
  <c r="BY336" i="1"/>
  <c r="BX336" i="1"/>
  <c r="BM418" i="1"/>
  <c r="BZ418" i="1"/>
  <c r="BY418" i="1"/>
  <c r="BX418" i="1"/>
  <c r="BM506" i="1"/>
  <c r="BZ506" i="1"/>
  <c r="BY506" i="1"/>
  <c r="BX506" i="1"/>
  <c r="BM641" i="1"/>
  <c r="BZ641" i="1"/>
  <c r="BY641" i="1"/>
  <c r="BX641" i="1"/>
  <c r="BM719" i="1"/>
  <c r="BZ719" i="1"/>
  <c r="BX719" i="1"/>
  <c r="BY719" i="1"/>
  <c r="BM888" i="1"/>
  <c r="BZ888" i="1"/>
  <c r="BY888" i="1"/>
  <c r="BX888" i="1"/>
  <c r="BM1040" i="1"/>
  <c r="BZ1040" i="1"/>
  <c r="BX1040" i="1"/>
  <c r="BY1040" i="1"/>
  <c r="BM1107" i="1"/>
  <c r="BZ1107" i="1"/>
  <c r="BY1107" i="1"/>
  <c r="BX1107" i="1"/>
  <c r="BM1263" i="1"/>
  <c r="BZ1263" i="1"/>
  <c r="BY1263" i="1"/>
  <c r="BX1263" i="1"/>
  <c r="BM1482" i="1"/>
  <c r="BY1482" i="1"/>
  <c r="BZ1482" i="1"/>
  <c r="BX1482" i="1"/>
  <c r="BM1951" i="1"/>
  <c r="BY1951" i="1"/>
  <c r="BZ1951" i="1"/>
  <c r="BX1951" i="1"/>
  <c r="BM14" i="1"/>
  <c r="BZ14" i="1"/>
  <c r="BY14" i="1"/>
  <c r="BX14" i="1"/>
  <c r="BM308" i="1"/>
  <c r="BZ308" i="1"/>
  <c r="BY308" i="1"/>
  <c r="BX308" i="1"/>
  <c r="BM419" i="1"/>
  <c r="BZ419" i="1"/>
  <c r="BY419" i="1"/>
  <c r="BX419" i="1"/>
  <c r="BM482" i="1"/>
  <c r="BZ482" i="1"/>
  <c r="BY482" i="1"/>
  <c r="BX482" i="1"/>
  <c r="BM607" i="1"/>
  <c r="BZ607" i="1"/>
  <c r="BY607" i="1"/>
  <c r="BX607" i="1"/>
  <c r="BM753" i="1"/>
  <c r="BZ753" i="1"/>
  <c r="BY753" i="1"/>
  <c r="BX753" i="1"/>
  <c r="BM863" i="1"/>
  <c r="BZ863" i="1"/>
  <c r="BY863" i="1"/>
  <c r="BX863" i="1"/>
  <c r="BM1009" i="1"/>
  <c r="BZ1009" i="1"/>
  <c r="BY1009" i="1"/>
  <c r="BX1009" i="1"/>
  <c r="BM1155" i="1"/>
  <c r="BZ1155" i="1"/>
  <c r="BY1155" i="1"/>
  <c r="BX1155" i="1"/>
  <c r="BM1325" i="1"/>
  <c r="BZ1325" i="1"/>
  <c r="BY1325" i="1"/>
  <c r="BX1325" i="1"/>
  <c r="BM1512" i="1"/>
  <c r="BZ1512" i="1"/>
  <c r="BX1512" i="1"/>
  <c r="BY1512" i="1"/>
  <c r="BM18" i="1"/>
  <c r="BZ18" i="1"/>
  <c r="BX18" i="1"/>
  <c r="BY18" i="1"/>
  <c r="BM245" i="1"/>
  <c r="BZ245" i="1"/>
  <c r="BY245" i="1"/>
  <c r="BX245" i="1"/>
  <c r="BM404" i="1"/>
  <c r="BZ404" i="1"/>
  <c r="BY404" i="1"/>
  <c r="BX404" i="1"/>
  <c r="BM536" i="1"/>
  <c r="BZ536" i="1"/>
  <c r="BY536" i="1"/>
  <c r="BX536" i="1"/>
  <c r="BM942" i="1"/>
  <c r="BZ942" i="1"/>
  <c r="BY942" i="1"/>
  <c r="BX942" i="1"/>
  <c r="BK1697" i="1"/>
  <c r="BZ1697" i="1" s="1"/>
  <c r="BK1734" i="1"/>
  <c r="BM1734" i="1" s="1"/>
  <c r="BK1787" i="1"/>
  <c r="BM1787" i="1" s="1"/>
  <c r="BM22" i="1"/>
  <c r="BZ22" i="1"/>
  <c r="BY22" i="1"/>
  <c r="BX22" i="1"/>
  <c r="BM44" i="1"/>
  <c r="BZ44" i="1"/>
  <c r="BY44" i="1"/>
  <c r="BX44" i="1"/>
  <c r="BM259" i="1"/>
  <c r="BZ259" i="1"/>
  <c r="BY259" i="1"/>
  <c r="BX259" i="1"/>
  <c r="BM287" i="1"/>
  <c r="BY287" i="1"/>
  <c r="BZ287" i="1"/>
  <c r="BX287" i="1"/>
  <c r="BM326" i="1"/>
  <c r="BZ326" i="1"/>
  <c r="BY326" i="1"/>
  <c r="BX326" i="1"/>
  <c r="BM353" i="1"/>
  <c r="BY353" i="1"/>
  <c r="BZ353" i="1"/>
  <c r="BX353" i="1"/>
  <c r="BM384" i="1"/>
  <c r="BZ384" i="1"/>
  <c r="BY384" i="1"/>
  <c r="BX384" i="1"/>
  <c r="BM411" i="1"/>
  <c r="BZ411" i="1"/>
  <c r="BY411" i="1"/>
  <c r="BX411" i="1"/>
  <c r="BM436" i="1"/>
  <c r="BZ436" i="1"/>
  <c r="BY436" i="1"/>
  <c r="BX436" i="1"/>
  <c r="BM463" i="1"/>
  <c r="BZ463" i="1"/>
  <c r="BY463" i="1"/>
  <c r="BX463" i="1"/>
  <c r="BM489" i="1"/>
  <c r="BZ489" i="1"/>
  <c r="BY489" i="1"/>
  <c r="BX489" i="1"/>
  <c r="BM515" i="1"/>
  <c r="BY515" i="1"/>
  <c r="BZ515" i="1"/>
  <c r="BX515" i="1"/>
  <c r="BM542" i="1"/>
  <c r="BZ542" i="1"/>
  <c r="BY542" i="1"/>
  <c r="BX542" i="1"/>
  <c r="BM592" i="1"/>
  <c r="BY592" i="1"/>
  <c r="BZ592" i="1"/>
  <c r="BX592" i="1"/>
  <c r="BM628" i="1"/>
  <c r="BZ628" i="1"/>
  <c r="BY628" i="1"/>
  <c r="BX628" i="1"/>
  <c r="BM664" i="1"/>
  <c r="BZ664" i="1"/>
  <c r="BY664" i="1"/>
  <c r="BX664" i="1"/>
  <c r="BM697" i="1"/>
  <c r="BZ697" i="1"/>
  <c r="BY697" i="1"/>
  <c r="BX697" i="1"/>
  <c r="BM729" i="1"/>
  <c r="BZ729" i="1"/>
  <c r="BY729" i="1"/>
  <c r="BX729" i="1"/>
  <c r="BM760" i="1"/>
  <c r="BZ760" i="1"/>
  <c r="BY760" i="1"/>
  <c r="BX760" i="1"/>
  <c r="BM806" i="1"/>
  <c r="BY806" i="1"/>
  <c r="BZ806" i="1"/>
  <c r="BX806" i="1"/>
  <c r="BM838" i="1"/>
  <c r="BZ838" i="1"/>
  <c r="BY838" i="1"/>
  <c r="BX838" i="1"/>
  <c r="BM869" i="1"/>
  <c r="BY869" i="1"/>
  <c r="BZ869" i="1"/>
  <c r="BX869" i="1"/>
  <c r="BM913" i="1"/>
  <c r="BZ913" i="1"/>
  <c r="BY913" i="1"/>
  <c r="BX913" i="1"/>
  <c r="BM946" i="1"/>
  <c r="BZ946" i="1"/>
  <c r="BY946" i="1"/>
  <c r="BX946" i="1"/>
  <c r="BM982" i="1"/>
  <c r="BZ982" i="1"/>
  <c r="BY982" i="1"/>
  <c r="BX982" i="1"/>
  <c r="BM1021" i="1"/>
  <c r="BZ1021" i="1"/>
  <c r="BY1021" i="1"/>
  <c r="BX1021" i="1"/>
  <c r="BM1062" i="1"/>
  <c r="BZ1062" i="1"/>
  <c r="BY1062" i="1"/>
  <c r="BX1062" i="1"/>
  <c r="BM1095" i="1"/>
  <c r="BY1095" i="1"/>
  <c r="BZ1095" i="1"/>
  <c r="BX1095" i="1"/>
  <c r="BM1130" i="1"/>
  <c r="BZ1130" i="1"/>
  <c r="BY1130" i="1"/>
  <c r="BX1130" i="1"/>
  <c r="BM1166" i="1"/>
  <c r="BZ1166" i="1"/>
  <c r="BY1166" i="1"/>
  <c r="BX1166" i="1"/>
  <c r="BM1211" i="1"/>
  <c r="BY1211" i="1"/>
  <c r="BZ1211" i="1"/>
  <c r="BX1211" i="1"/>
  <c r="BM1242" i="1"/>
  <c r="BY1242" i="1"/>
  <c r="BZ1242" i="1"/>
  <c r="BX1242" i="1"/>
  <c r="BM1271" i="1"/>
  <c r="BZ1271" i="1"/>
  <c r="BY1271" i="1"/>
  <c r="BX1271" i="1"/>
  <c r="BM1314" i="1"/>
  <c r="BZ1314" i="1"/>
  <c r="BY1314" i="1"/>
  <c r="BX1314" i="1"/>
  <c r="BM1339" i="1"/>
  <c r="BZ1339" i="1"/>
  <c r="BY1339" i="1"/>
  <c r="BX1339" i="1"/>
  <c r="BM1366" i="1"/>
  <c r="BZ1366" i="1"/>
  <c r="BY1366" i="1"/>
  <c r="BX1366" i="1"/>
  <c r="BM1405" i="1"/>
  <c r="BX1405" i="1"/>
  <c r="BZ1405" i="1"/>
  <c r="BY1405" i="1"/>
  <c r="BM1436" i="1"/>
  <c r="BX1436" i="1"/>
  <c r="BY1436" i="1"/>
  <c r="BZ1436" i="1"/>
  <c r="BM1467" i="1"/>
  <c r="BY1467" i="1"/>
  <c r="BX1467" i="1"/>
  <c r="BZ1467" i="1"/>
  <c r="BM1494" i="1"/>
  <c r="BX1494" i="1"/>
  <c r="BZ1494" i="1"/>
  <c r="BY1494" i="1"/>
  <c r="BM1524" i="1"/>
  <c r="BZ1524" i="1"/>
  <c r="BY1524" i="1"/>
  <c r="BX1524" i="1"/>
  <c r="BM1624" i="1"/>
  <c r="BY1624" i="1"/>
  <c r="BZ1624" i="1"/>
  <c r="BX1624" i="1"/>
  <c r="BM1669" i="1"/>
  <c r="BZ1669" i="1"/>
  <c r="BX1669" i="1"/>
  <c r="BY1669" i="1"/>
  <c r="BM1838" i="1"/>
  <c r="BY1838" i="1"/>
  <c r="BX1838" i="1"/>
  <c r="BZ1838" i="1"/>
  <c r="BM1908" i="1"/>
  <c r="BX1908" i="1"/>
  <c r="BZ1908" i="1"/>
  <c r="BY1908" i="1"/>
  <c r="BM1993" i="1"/>
  <c r="BZ1993" i="1"/>
  <c r="BY1993" i="1"/>
  <c r="BX1993" i="1"/>
  <c r="BM2222" i="1"/>
  <c r="BY2222" i="1"/>
  <c r="BZ2222" i="1"/>
  <c r="BX2222" i="1"/>
  <c r="BM2298" i="1"/>
  <c r="BZ2298" i="1"/>
  <c r="BX2298" i="1"/>
  <c r="BY2298" i="1"/>
  <c r="BM2382" i="1"/>
  <c r="BZ2382" i="1"/>
  <c r="BY2382" i="1"/>
  <c r="BX2382" i="1"/>
  <c r="BM2524" i="1"/>
  <c r="BX2524" i="1"/>
  <c r="BZ2524" i="1"/>
  <c r="BY2524" i="1"/>
  <c r="BM2536" i="1"/>
  <c r="BX2536" i="1"/>
  <c r="BY2536" i="1"/>
  <c r="BZ2536" i="1"/>
  <c r="BM2554" i="1"/>
  <c r="BY2554" i="1"/>
  <c r="BX2554" i="1"/>
  <c r="BZ2554" i="1"/>
  <c r="BM2566" i="1"/>
  <c r="BX2566" i="1"/>
  <c r="BZ2566" i="1"/>
  <c r="BY2566" i="1"/>
  <c r="BM2577" i="1"/>
  <c r="BZ2577" i="1"/>
  <c r="BY2577" i="1"/>
  <c r="BX2577" i="1"/>
  <c r="BM2585" i="1"/>
  <c r="BY2585" i="1"/>
  <c r="BZ2585" i="1"/>
  <c r="BX2585" i="1"/>
  <c r="BM2593" i="1"/>
  <c r="BZ2593" i="1"/>
  <c r="BX2593" i="1"/>
  <c r="BY2593" i="1"/>
  <c r="BM2601" i="1"/>
  <c r="BZ2601" i="1"/>
  <c r="BY2601" i="1"/>
  <c r="BX2601" i="1"/>
  <c r="BM2609" i="1"/>
  <c r="BZ2609" i="1"/>
  <c r="BX2609" i="1"/>
  <c r="BY2609" i="1"/>
  <c r="BM334" i="1"/>
  <c r="BZ334" i="1"/>
  <c r="BY334" i="1"/>
  <c r="BX334" i="1"/>
  <c r="BM504" i="1"/>
  <c r="BY504" i="1"/>
  <c r="BZ504" i="1"/>
  <c r="BX504" i="1"/>
  <c r="BM671" i="1"/>
  <c r="BY671" i="1"/>
  <c r="BZ671" i="1"/>
  <c r="BX671" i="1"/>
  <c r="BM845" i="1"/>
  <c r="BZ845" i="1"/>
  <c r="BY845" i="1"/>
  <c r="BX845" i="1"/>
  <c r="BM1036" i="1"/>
  <c r="BZ1036" i="1"/>
  <c r="BY1036" i="1"/>
  <c r="BX1036" i="1"/>
  <c r="BM1252" i="1"/>
  <c r="BY1252" i="1"/>
  <c r="BZ1252" i="1"/>
  <c r="BX1252" i="1"/>
  <c r="BM1414" i="1"/>
  <c r="BY1414" i="1"/>
  <c r="BZ1414" i="1"/>
  <c r="BX1414" i="1"/>
  <c r="BM1644" i="1"/>
  <c r="BY1644" i="1"/>
  <c r="BZ1644" i="1"/>
  <c r="BX1644" i="1"/>
  <c r="BM1934" i="1"/>
  <c r="BY1934" i="1"/>
  <c r="BZ1934" i="1"/>
  <c r="BX1934" i="1"/>
  <c r="BM2517" i="1"/>
  <c r="BY2517" i="1"/>
  <c r="BZ2517" i="1"/>
  <c r="BX2517" i="1"/>
  <c r="BM2571" i="1"/>
  <c r="BY2571" i="1"/>
  <c r="BZ2571" i="1"/>
  <c r="BX2571" i="1"/>
  <c r="BM2604" i="1"/>
  <c r="BY2604" i="1"/>
  <c r="BZ2604" i="1"/>
  <c r="BX2604" i="1"/>
  <c r="BM10" i="1"/>
  <c r="BZ10" i="1"/>
  <c r="BY10" i="1"/>
  <c r="BX10" i="1"/>
  <c r="BM363" i="1"/>
  <c r="BZ363" i="1"/>
  <c r="BY363" i="1"/>
  <c r="BX363" i="1"/>
  <c r="BM530" i="1"/>
  <c r="BZ530" i="1"/>
  <c r="BX530" i="1"/>
  <c r="BY530" i="1"/>
  <c r="BM750" i="1"/>
  <c r="BZ750" i="1"/>
  <c r="BY750" i="1"/>
  <c r="BX750" i="1"/>
  <c r="BM924" i="1"/>
  <c r="BZ924" i="1"/>
  <c r="BX924" i="1"/>
  <c r="BY924" i="1"/>
  <c r="BM1074" i="1"/>
  <c r="BZ1074" i="1"/>
  <c r="BY1074" i="1"/>
  <c r="BX1074" i="1"/>
  <c r="BM1224" i="1"/>
  <c r="BZ1224" i="1"/>
  <c r="BY1224" i="1"/>
  <c r="BX1224" i="1"/>
  <c r="BM1322" i="1"/>
  <c r="BZ1322" i="1"/>
  <c r="BY1322" i="1"/>
  <c r="BX1322" i="1"/>
  <c r="BM1416" i="1"/>
  <c r="BY1416" i="1"/>
  <c r="BZ1416" i="1"/>
  <c r="BX1416" i="1"/>
  <c r="BM1509" i="1"/>
  <c r="BY1509" i="1"/>
  <c r="BZ1509" i="1"/>
  <c r="BX1509" i="1"/>
  <c r="BM1602" i="1"/>
  <c r="BY1602" i="1"/>
  <c r="BZ1602" i="1"/>
  <c r="BX1602" i="1"/>
  <c r="BM1647" i="1"/>
  <c r="BY1647" i="1"/>
  <c r="BZ1647" i="1"/>
  <c r="BX1647" i="1"/>
  <c r="BM1871" i="1"/>
  <c r="BY1871" i="1"/>
  <c r="BZ1871" i="1"/>
  <c r="BX1871" i="1"/>
  <c r="BK1796" i="1"/>
  <c r="BM337" i="1"/>
  <c r="BZ337" i="1"/>
  <c r="BY337" i="1"/>
  <c r="BX337" i="1"/>
  <c r="BM532" i="1"/>
  <c r="BZ532" i="1"/>
  <c r="BY532" i="1"/>
  <c r="BX532" i="1"/>
  <c r="BM721" i="1"/>
  <c r="BZ721" i="1"/>
  <c r="BY721" i="1"/>
  <c r="BX721" i="1"/>
  <c r="BM891" i="1"/>
  <c r="BZ891" i="1"/>
  <c r="BY891" i="1"/>
  <c r="BX891" i="1"/>
  <c r="BM1043" i="1"/>
  <c r="BZ1043" i="1"/>
  <c r="BY1043" i="1"/>
  <c r="BX1043" i="1"/>
  <c r="BM1232" i="1"/>
  <c r="BZ1232" i="1"/>
  <c r="BY1232" i="1"/>
  <c r="BX1232" i="1"/>
  <c r="BM1422" i="1"/>
  <c r="BZ1422" i="1"/>
  <c r="BY1422" i="1"/>
  <c r="BX1422" i="1"/>
  <c r="BK1775" i="1"/>
  <c r="BZ1775" i="1" s="1"/>
  <c r="BM310" i="1"/>
  <c r="BZ310" i="1"/>
  <c r="BY310" i="1"/>
  <c r="BX310" i="1"/>
  <c r="BM484" i="1"/>
  <c r="BZ484" i="1"/>
  <c r="BY484" i="1"/>
  <c r="BX484" i="1"/>
  <c r="BM975" i="1"/>
  <c r="BZ975" i="1"/>
  <c r="BY975" i="1"/>
  <c r="BX975" i="1"/>
  <c r="BK1738" i="1"/>
  <c r="BM1738" i="1" s="1"/>
  <c r="BM25" i="1"/>
  <c r="BZ25" i="1"/>
  <c r="BY25" i="1"/>
  <c r="BX25" i="1"/>
  <c r="BM48" i="1"/>
  <c r="BZ48" i="1"/>
  <c r="BY48" i="1"/>
  <c r="BX48" i="1"/>
  <c r="BM262" i="1"/>
  <c r="BZ262" i="1"/>
  <c r="BY262" i="1"/>
  <c r="BX262" i="1"/>
  <c r="BM289" i="1"/>
  <c r="BZ289" i="1"/>
  <c r="BY289" i="1"/>
  <c r="BX289" i="1"/>
  <c r="BM330" i="1"/>
  <c r="BZ330" i="1"/>
  <c r="BY330" i="1"/>
  <c r="BX330" i="1"/>
  <c r="BM357" i="1"/>
  <c r="BZ357" i="1"/>
  <c r="BY357" i="1"/>
  <c r="BX357" i="1"/>
  <c r="BM385" i="1"/>
  <c r="BZ385" i="1"/>
  <c r="BX385" i="1"/>
  <c r="BY385" i="1"/>
  <c r="BM412" i="1"/>
  <c r="BZ412" i="1"/>
  <c r="BY412" i="1"/>
  <c r="BX412" i="1"/>
  <c r="BM439" i="1"/>
  <c r="BZ439" i="1"/>
  <c r="BY439" i="1"/>
  <c r="BX439" i="1"/>
  <c r="BM465" i="1"/>
  <c r="BZ465" i="1"/>
  <c r="BY465" i="1"/>
  <c r="BX465" i="1"/>
  <c r="BM491" i="1"/>
  <c r="BZ491" i="1"/>
  <c r="BY491" i="1"/>
  <c r="BX491" i="1"/>
  <c r="BM516" i="1"/>
  <c r="BZ516" i="1"/>
  <c r="BY516" i="1"/>
  <c r="BX516" i="1"/>
  <c r="BM558" i="1"/>
  <c r="BZ558" i="1"/>
  <c r="BY558" i="1"/>
  <c r="BX558" i="1"/>
  <c r="BM594" i="1"/>
  <c r="BZ594" i="1"/>
  <c r="BY594" i="1"/>
  <c r="BX594" i="1"/>
  <c r="BM632" i="1"/>
  <c r="BZ632" i="1"/>
  <c r="BX632" i="1"/>
  <c r="BY632" i="1"/>
  <c r="BM667" i="1"/>
  <c r="BZ667" i="1"/>
  <c r="BY667" i="1"/>
  <c r="BX667" i="1"/>
  <c r="BM699" i="1"/>
  <c r="BZ699" i="1"/>
  <c r="BY699" i="1"/>
  <c r="BX699" i="1"/>
  <c r="BM731" i="1"/>
  <c r="BZ731" i="1"/>
  <c r="BY731" i="1"/>
  <c r="BX731" i="1"/>
  <c r="BM766" i="1"/>
  <c r="BZ766" i="1"/>
  <c r="BY766" i="1"/>
  <c r="BX766" i="1"/>
  <c r="BM809" i="1"/>
  <c r="BZ809" i="1"/>
  <c r="BY809" i="1"/>
  <c r="BX809" i="1"/>
  <c r="BM840" i="1"/>
  <c r="BZ840" i="1"/>
  <c r="BY840" i="1"/>
  <c r="BX840" i="1"/>
  <c r="BM872" i="1"/>
  <c r="BZ872" i="1"/>
  <c r="BY872" i="1"/>
  <c r="BX872" i="1"/>
  <c r="BM914" i="1"/>
  <c r="BZ914" i="1"/>
  <c r="BX914" i="1"/>
  <c r="BY914" i="1"/>
  <c r="BM949" i="1"/>
  <c r="BZ949" i="1"/>
  <c r="BY949" i="1"/>
  <c r="BX949" i="1"/>
  <c r="BM987" i="1"/>
  <c r="BZ987" i="1"/>
  <c r="BY987" i="1"/>
  <c r="BX987" i="1"/>
  <c r="BM1031" i="1"/>
  <c r="BZ1031" i="1"/>
  <c r="BY1031" i="1"/>
  <c r="BX1031" i="1"/>
  <c r="BM1065" i="1"/>
  <c r="BZ1065" i="1"/>
  <c r="BY1065" i="1"/>
  <c r="BX1065" i="1"/>
  <c r="BM1097" i="1"/>
  <c r="BZ1097" i="1"/>
  <c r="BY1097" i="1"/>
  <c r="BX1097" i="1"/>
  <c r="BM1134" i="1"/>
  <c r="BZ1134" i="1"/>
  <c r="BX1134" i="1"/>
  <c r="BY1134" i="1"/>
  <c r="BM1173" i="1"/>
  <c r="BZ1173" i="1"/>
  <c r="BY1173" i="1"/>
  <c r="BX1173" i="1"/>
  <c r="BM1213" i="1"/>
  <c r="BZ1213" i="1"/>
  <c r="BY1213" i="1"/>
  <c r="BX1213" i="1"/>
  <c r="BM1244" i="1"/>
  <c r="BZ1244" i="1"/>
  <c r="BY1244" i="1"/>
  <c r="BX1244" i="1"/>
  <c r="BM1277" i="1"/>
  <c r="BZ1277" i="1"/>
  <c r="BY1277" i="1"/>
  <c r="BX1277" i="1"/>
  <c r="BM1315" i="1"/>
  <c r="BZ1315" i="1"/>
  <c r="BY1315" i="1"/>
  <c r="BX1315" i="1"/>
  <c r="BM1341" i="1"/>
  <c r="BZ1341" i="1"/>
  <c r="BY1341" i="1"/>
  <c r="BX1341" i="1"/>
  <c r="BM1369" i="1"/>
  <c r="BZ1369" i="1"/>
  <c r="BY1369" i="1"/>
  <c r="BX1369" i="1"/>
  <c r="BM1407" i="1"/>
  <c r="BY1407" i="1"/>
  <c r="BZ1407" i="1"/>
  <c r="BX1407" i="1"/>
  <c r="BM1440" i="1"/>
  <c r="BY1440" i="1"/>
  <c r="BZ1440" i="1"/>
  <c r="BX1440" i="1"/>
  <c r="BM1469" i="1"/>
  <c r="BY1469" i="1"/>
  <c r="BZ1469" i="1"/>
  <c r="BX1469" i="1"/>
  <c r="BM1499" i="1"/>
  <c r="BY1499" i="1"/>
  <c r="BZ1499" i="1"/>
  <c r="BX1499" i="1"/>
  <c r="BM1591" i="1"/>
  <c r="BY1591" i="1"/>
  <c r="BZ1591" i="1"/>
  <c r="BX1591" i="1"/>
  <c r="BM1627" i="1"/>
  <c r="BY1627" i="1"/>
  <c r="BZ1627" i="1"/>
  <c r="BX1627" i="1"/>
  <c r="BM1674" i="1"/>
  <c r="BY1674" i="1"/>
  <c r="BZ1674" i="1"/>
  <c r="BX1674" i="1"/>
  <c r="BM1842" i="1"/>
  <c r="BY1842" i="1"/>
  <c r="BZ1842" i="1"/>
  <c r="BX1842" i="1"/>
  <c r="BM1913" i="1"/>
  <c r="BY1913" i="1"/>
  <c r="BZ1913" i="1"/>
  <c r="BX1913" i="1"/>
  <c r="BM1999" i="1"/>
  <c r="BY1999" i="1"/>
  <c r="BZ1999" i="1"/>
  <c r="BX1999" i="1"/>
  <c r="BM2227" i="1"/>
  <c r="BY2227" i="1"/>
  <c r="BZ2227" i="1"/>
  <c r="BX2227" i="1"/>
  <c r="BM2312" i="1"/>
  <c r="BY2312" i="1"/>
  <c r="BZ2312" i="1"/>
  <c r="BX2312" i="1"/>
  <c r="BM2515" i="1"/>
  <c r="BY2515" i="1"/>
  <c r="BZ2515" i="1"/>
  <c r="BX2515" i="1"/>
  <c r="BM2527" i="1"/>
  <c r="BY2527" i="1"/>
  <c r="BZ2527" i="1"/>
  <c r="BX2527" i="1"/>
  <c r="BM2539" i="1"/>
  <c r="BY2539" i="1"/>
  <c r="BZ2539" i="1"/>
  <c r="BX2539" i="1"/>
  <c r="BM2557" i="1"/>
  <c r="BY2557" i="1"/>
  <c r="BZ2557" i="1"/>
  <c r="BX2557" i="1"/>
  <c r="BM2569" i="1"/>
  <c r="BY2569" i="1"/>
  <c r="BZ2569" i="1"/>
  <c r="BX2569" i="1"/>
  <c r="BM2578" i="1"/>
  <c r="BY2578" i="1"/>
  <c r="BZ2578" i="1"/>
  <c r="BX2578" i="1"/>
  <c r="BM2586" i="1"/>
  <c r="BY2586" i="1"/>
  <c r="BZ2586" i="1"/>
  <c r="BX2586" i="1"/>
  <c r="BM2594" i="1"/>
  <c r="BY2594" i="1"/>
  <c r="BZ2594" i="1"/>
  <c r="BX2594" i="1"/>
  <c r="BM2602" i="1"/>
  <c r="BY2602" i="1"/>
  <c r="BZ2602" i="1"/>
  <c r="BX2602" i="1"/>
  <c r="BM238" i="1"/>
  <c r="BZ238" i="1"/>
  <c r="BY238" i="1"/>
  <c r="BX238" i="1"/>
  <c r="BM304" i="1"/>
  <c r="BZ304" i="1"/>
  <c r="BY304" i="1"/>
  <c r="BX304" i="1"/>
  <c r="BM443" i="1"/>
  <c r="BY443" i="1"/>
  <c r="BZ443" i="1"/>
  <c r="BX443" i="1"/>
  <c r="BM526" i="1"/>
  <c r="BZ526" i="1"/>
  <c r="BY526" i="1"/>
  <c r="BX526" i="1"/>
  <c r="BM638" i="1"/>
  <c r="BZ638" i="1"/>
  <c r="BY638" i="1"/>
  <c r="BX638" i="1"/>
  <c r="BM707" i="1"/>
  <c r="BY707" i="1"/>
  <c r="BZ707" i="1"/>
  <c r="BX707" i="1"/>
  <c r="BM813" i="1"/>
  <c r="BZ813" i="1"/>
  <c r="BY813" i="1"/>
  <c r="BX813" i="1"/>
  <c r="BM920" i="1"/>
  <c r="BZ920" i="1"/>
  <c r="BY920" i="1"/>
  <c r="BX920" i="1"/>
  <c r="BM1071" i="1"/>
  <c r="BY1071" i="1"/>
  <c r="BZ1071" i="1"/>
  <c r="BX1071" i="1"/>
  <c r="BM1145" i="1"/>
  <c r="BZ1145" i="1"/>
  <c r="BY1145" i="1"/>
  <c r="BX1145" i="1"/>
  <c r="BM1290" i="1"/>
  <c r="BZ1290" i="1"/>
  <c r="BY1290" i="1"/>
  <c r="BX1290" i="1"/>
  <c r="BM1381" i="1"/>
  <c r="BZ1381" i="1"/>
  <c r="BY1381" i="1"/>
  <c r="BX1381" i="1"/>
  <c r="BM1480" i="1"/>
  <c r="BY1480" i="1"/>
  <c r="BZ1480" i="1"/>
  <c r="BX1480" i="1"/>
  <c r="BM1866" i="1"/>
  <c r="BY1866" i="1"/>
  <c r="BZ1866" i="1"/>
  <c r="BX1866" i="1"/>
  <c r="BM2325" i="1"/>
  <c r="BY2325" i="1"/>
  <c r="BZ2325" i="1"/>
  <c r="BX2325" i="1"/>
  <c r="BM2559" i="1"/>
  <c r="BY2559" i="1"/>
  <c r="BZ2559" i="1"/>
  <c r="BX2559" i="1"/>
  <c r="BM34" i="1"/>
  <c r="BZ34" i="1"/>
  <c r="BX34" i="1"/>
  <c r="BY34" i="1"/>
  <c r="BM307" i="1"/>
  <c r="BZ307" i="1"/>
  <c r="BX307" i="1"/>
  <c r="BY307" i="1"/>
  <c r="BM391" i="1"/>
  <c r="BZ391" i="1"/>
  <c r="BY391" i="1"/>
  <c r="BX391" i="1"/>
  <c r="BM480" i="1"/>
  <c r="BZ480" i="1"/>
  <c r="BY480" i="1"/>
  <c r="BX480" i="1"/>
  <c r="BM566" i="1"/>
  <c r="BZ566" i="1"/>
  <c r="BY566" i="1"/>
  <c r="BX566" i="1"/>
  <c r="BM677" i="1"/>
  <c r="BZ677" i="1"/>
  <c r="BY677" i="1"/>
  <c r="BX677" i="1"/>
  <c r="BM785" i="1"/>
  <c r="BZ785" i="1"/>
  <c r="BY785" i="1"/>
  <c r="BX785" i="1"/>
  <c r="BM860" i="1"/>
  <c r="BZ860" i="1"/>
  <c r="BY860" i="1"/>
  <c r="BX860" i="1"/>
  <c r="BM1005" i="1"/>
  <c r="BZ1005" i="1"/>
  <c r="BX1005" i="1"/>
  <c r="BY1005" i="1"/>
  <c r="BM1153" i="1"/>
  <c r="BZ1153" i="1"/>
  <c r="BY1153" i="1"/>
  <c r="BX1153" i="1"/>
  <c r="BM1292" i="1"/>
  <c r="BZ1292" i="1"/>
  <c r="BY1292" i="1"/>
  <c r="BX1292" i="1"/>
  <c r="BM1455" i="1"/>
  <c r="BY1455" i="1"/>
  <c r="BZ1455" i="1"/>
  <c r="BX1455" i="1"/>
  <c r="BM2027" i="1"/>
  <c r="BY2027" i="1"/>
  <c r="BZ2027" i="1"/>
  <c r="BX2027" i="1"/>
  <c r="BM244" i="1"/>
  <c r="BZ244" i="1"/>
  <c r="BY244" i="1"/>
  <c r="BX244" i="1"/>
  <c r="BM280" i="1"/>
  <c r="BZ280" i="1"/>
  <c r="BY280" i="1"/>
  <c r="BX280" i="1"/>
  <c r="BM392" i="1"/>
  <c r="BZ392" i="1"/>
  <c r="BY392" i="1"/>
  <c r="BX392" i="1"/>
  <c r="BM456" i="1"/>
  <c r="BZ456" i="1"/>
  <c r="BY456" i="1"/>
  <c r="BX456" i="1"/>
  <c r="BM570" i="1"/>
  <c r="BZ570" i="1"/>
  <c r="BY570" i="1"/>
  <c r="BX570" i="1"/>
  <c r="BM644" i="1"/>
  <c r="BZ644" i="1"/>
  <c r="BY644" i="1"/>
  <c r="BX644" i="1"/>
  <c r="BM787" i="1"/>
  <c r="BZ787" i="1"/>
  <c r="BY787" i="1"/>
  <c r="BX787" i="1"/>
  <c r="BM929" i="1"/>
  <c r="BZ929" i="1"/>
  <c r="BY929" i="1"/>
  <c r="BX929" i="1"/>
  <c r="BM1076" i="1"/>
  <c r="BZ1076" i="1"/>
  <c r="BY1076" i="1"/>
  <c r="BX1076" i="1"/>
  <c r="BM1192" i="1"/>
  <c r="BZ1192" i="1"/>
  <c r="BY1192" i="1"/>
  <c r="BX1192" i="1"/>
  <c r="BM1294" i="1"/>
  <c r="BZ1294" i="1"/>
  <c r="BY1294" i="1"/>
  <c r="BX1294" i="1"/>
  <c r="BM1359" i="1"/>
  <c r="BZ1359" i="1"/>
  <c r="BY1359" i="1"/>
  <c r="BX1359" i="1"/>
  <c r="BM1484" i="1"/>
  <c r="BZ1484" i="1"/>
  <c r="BY1484" i="1"/>
  <c r="BX1484" i="1"/>
  <c r="BK1727" i="1"/>
  <c r="BK1797" i="1"/>
  <c r="BZ1797" i="1" s="1"/>
  <c r="BM283" i="1"/>
  <c r="BZ283" i="1"/>
  <c r="BY283" i="1"/>
  <c r="BX283" i="1"/>
  <c r="BM377" i="1"/>
  <c r="BZ377" i="1"/>
  <c r="BY377" i="1"/>
  <c r="BX377" i="1"/>
  <c r="BM458" i="1"/>
  <c r="BZ458" i="1"/>
  <c r="BY458" i="1"/>
  <c r="BX458" i="1"/>
  <c r="BM573" i="1"/>
  <c r="BZ573" i="1"/>
  <c r="BY573" i="1"/>
  <c r="BX573" i="1"/>
  <c r="BM865" i="1"/>
  <c r="BZ865" i="1"/>
  <c r="BY865" i="1"/>
  <c r="BX865" i="1"/>
  <c r="BK1693" i="1"/>
  <c r="BM1693" i="1" s="1"/>
  <c r="BK1704" i="1"/>
  <c r="BK1708" i="1"/>
  <c r="BZ1708" i="1" s="1"/>
  <c r="BK1742" i="1"/>
  <c r="BM1742" i="1" s="1"/>
  <c r="BK1765" i="1"/>
  <c r="BZ1765" i="1" s="1"/>
  <c r="BM26" i="1"/>
  <c r="BY26" i="1"/>
  <c r="BZ26" i="1"/>
  <c r="BX26" i="1"/>
  <c r="BM49" i="1"/>
  <c r="BZ49" i="1"/>
  <c r="BY49" i="1"/>
  <c r="BX49" i="1"/>
  <c r="BM265" i="1"/>
  <c r="BZ265" i="1"/>
  <c r="BY265" i="1"/>
  <c r="BX265" i="1"/>
  <c r="BM301" i="1"/>
  <c r="BZ301" i="1"/>
  <c r="BY301" i="1"/>
  <c r="BX301" i="1"/>
  <c r="BM331" i="1"/>
  <c r="BZ331" i="1"/>
  <c r="BY331" i="1"/>
  <c r="BX331" i="1"/>
  <c r="BM358" i="1"/>
  <c r="BZ358" i="1"/>
  <c r="BY358" i="1"/>
  <c r="BX358" i="1"/>
  <c r="BM388" i="1"/>
  <c r="BZ388" i="1"/>
  <c r="BY388" i="1"/>
  <c r="BX388" i="1"/>
  <c r="BM415" i="1"/>
  <c r="BZ415" i="1"/>
  <c r="BY415" i="1"/>
  <c r="BX415" i="1"/>
  <c r="BM441" i="1"/>
  <c r="BY441" i="1"/>
  <c r="BZ441" i="1"/>
  <c r="BX441" i="1"/>
  <c r="BM467" i="1"/>
  <c r="BZ467" i="1"/>
  <c r="BY467" i="1"/>
  <c r="BX467" i="1"/>
  <c r="BM492" i="1"/>
  <c r="BZ492" i="1"/>
  <c r="BY492" i="1"/>
  <c r="BX492" i="1"/>
  <c r="BM524" i="1"/>
  <c r="BZ524" i="1"/>
  <c r="BY524" i="1"/>
  <c r="BX524" i="1"/>
  <c r="BM560" i="1"/>
  <c r="BZ560" i="1"/>
  <c r="BY560" i="1"/>
  <c r="BX560" i="1"/>
  <c r="BM598" i="1"/>
  <c r="BZ598" i="1"/>
  <c r="BY598" i="1"/>
  <c r="BX598" i="1"/>
  <c r="BM634" i="1"/>
  <c r="BZ634" i="1"/>
  <c r="BY634" i="1"/>
  <c r="BX634" i="1"/>
  <c r="BM669" i="1"/>
  <c r="BZ669" i="1"/>
  <c r="BY669" i="1"/>
  <c r="BX669" i="1"/>
  <c r="BM701" i="1"/>
  <c r="BZ701" i="1"/>
  <c r="BY701" i="1"/>
  <c r="BX701" i="1"/>
  <c r="BM737" i="1"/>
  <c r="BZ737" i="1"/>
  <c r="BY737" i="1"/>
  <c r="BX737" i="1"/>
  <c r="BM780" i="1"/>
  <c r="BZ780" i="1"/>
  <c r="BY780" i="1"/>
  <c r="BX780" i="1"/>
  <c r="BM811" i="1"/>
  <c r="BZ811" i="1"/>
  <c r="BY811" i="1"/>
  <c r="BX811" i="1"/>
  <c r="BM842" i="1"/>
  <c r="BZ842" i="1"/>
  <c r="BY842" i="1"/>
  <c r="BX842" i="1"/>
  <c r="BM884" i="1"/>
  <c r="BZ884" i="1"/>
  <c r="BY884" i="1"/>
  <c r="BX884" i="1"/>
  <c r="BM917" i="1"/>
  <c r="BZ917" i="1"/>
  <c r="BY917" i="1"/>
  <c r="BX917" i="1"/>
  <c r="BM953" i="1"/>
  <c r="BZ953" i="1"/>
  <c r="BY953" i="1"/>
  <c r="BX953" i="1"/>
  <c r="BM1000" i="1"/>
  <c r="BY1000" i="1"/>
  <c r="BZ1000" i="1"/>
  <c r="BX1000" i="1"/>
  <c r="BM1034" i="1"/>
  <c r="BZ1034" i="1"/>
  <c r="BY1034" i="1"/>
  <c r="BX1034" i="1"/>
  <c r="BM1067" i="1"/>
  <c r="BZ1067" i="1"/>
  <c r="BY1067" i="1"/>
  <c r="BX1067" i="1"/>
  <c r="BM1101" i="1"/>
  <c r="BZ1101" i="1"/>
  <c r="BY1101" i="1"/>
  <c r="BX1101" i="1"/>
  <c r="BM1137" i="1"/>
  <c r="BZ1137" i="1"/>
  <c r="BY1137" i="1"/>
  <c r="BX1137" i="1"/>
  <c r="BM1182" i="1"/>
  <c r="BZ1182" i="1"/>
  <c r="BY1182" i="1"/>
  <c r="BX1182" i="1"/>
  <c r="BM1217" i="1"/>
  <c r="BZ1217" i="1"/>
  <c r="BY1217" i="1"/>
  <c r="BX1217" i="1"/>
  <c r="BM1246" i="1"/>
  <c r="BZ1246" i="1"/>
  <c r="BY1246" i="1"/>
  <c r="BX1246" i="1"/>
  <c r="BM1288" i="1"/>
  <c r="BZ1288" i="1"/>
  <c r="BY1288" i="1"/>
  <c r="BX1288" i="1"/>
  <c r="BM1317" i="1"/>
  <c r="BZ1317" i="1"/>
  <c r="BY1317" i="1"/>
  <c r="BX1317" i="1"/>
  <c r="BM1344" i="1"/>
  <c r="BZ1344" i="1"/>
  <c r="BY1344" i="1"/>
  <c r="BX1344" i="1"/>
  <c r="BM1379" i="1"/>
  <c r="BZ1379" i="1"/>
  <c r="BY1379" i="1"/>
  <c r="BX1379" i="1"/>
  <c r="BM1410" i="1"/>
  <c r="BY1410" i="1"/>
  <c r="BZ1410" i="1"/>
  <c r="BX1410" i="1"/>
  <c r="BM1442" i="1"/>
  <c r="BY1442" i="1"/>
  <c r="BZ1442" i="1"/>
  <c r="BX1442" i="1"/>
  <c r="BM1474" i="1"/>
  <c r="BY1474" i="1"/>
  <c r="BZ1474" i="1"/>
  <c r="BX1474" i="1"/>
  <c r="BM1505" i="1"/>
  <c r="BY1505" i="1"/>
  <c r="BZ1505" i="1"/>
  <c r="BX1505" i="1"/>
  <c r="BM1596" i="1"/>
  <c r="BY1596" i="1"/>
  <c r="BZ1596" i="1"/>
  <c r="BX1596" i="1"/>
  <c r="BM1630" i="1"/>
  <c r="BY1630" i="1"/>
  <c r="BZ1630" i="1"/>
  <c r="BX1630" i="1"/>
  <c r="BM1679" i="1"/>
  <c r="BY1679" i="1"/>
  <c r="BZ1679" i="1"/>
  <c r="BX1679" i="1"/>
  <c r="BM1861" i="1"/>
  <c r="BY1861" i="1"/>
  <c r="BZ1861" i="1"/>
  <c r="BX1861" i="1"/>
  <c r="BM1923" i="1"/>
  <c r="BY1923" i="1"/>
  <c r="BZ1923" i="1"/>
  <c r="BX1923" i="1"/>
  <c r="BM2006" i="1"/>
  <c r="BY2006" i="1"/>
  <c r="BZ2006" i="1"/>
  <c r="BX2006" i="1"/>
  <c r="BM2246" i="1"/>
  <c r="BY2246" i="1"/>
  <c r="BZ2246" i="1"/>
  <c r="BX2246" i="1"/>
  <c r="BM2317" i="1"/>
  <c r="BY2317" i="1"/>
  <c r="BZ2317" i="1"/>
  <c r="BX2317" i="1"/>
  <c r="BM2516" i="1"/>
  <c r="BY2516" i="1"/>
  <c r="BZ2516" i="1"/>
  <c r="BX2516" i="1"/>
  <c r="BM2528" i="1"/>
  <c r="BY2528" i="1"/>
  <c r="BZ2528" i="1"/>
  <c r="BX2528" i="1"/>
  <c r="BM2542" i="1"/>
  <c r="BY2542" i="1"/>
  <c r="BZ2542" i="1"/>
  <c r="BX2542" i="1"/>
  <c r="BM2558" i="1"/>
  <c r="BY2558" i="1"/>
  <c r="BZ2558" i="1"/>
  <c r="BX2558" i="1"/>
  <c r="BM2570" i="1"/>
  <c r="BY2570" i="1"/>
  <c r="BZ2570" i="1"/>
  <c r="BX2570" i="1"/>
  <c r="BM2579" i="1"/>
  <c r="BY2579" i="1"/>
  <c r="BZ2579" i="1"/>
  <c r="BX2579" i="1"/>
  <c r="BM2587" i="1"/>
  <c r="BY2587" i="1"/>
  <c r="BZ2587" i="1"/>
  <c r="BX2587" i="1"/>
  <c r="BM2595" i="1"/>
  <c r="BY2595" i="1"/>
  <c r="BZ2595" i="1"/>
  <c r="BX2595" i="1"/>
  <c r="BM2603" i="1"/>
  <c r="BY2603" i="1"/>
  <c r="BZ2603" i="1"/>
  <c r="BX2603" i="1"/>
  <c r="BK1809" i="1"/>
  <c r="BM1809" i="1" s="1"/>
  <c r="BK1764" i="1"/>
  <c r="BM1774" i="1" l="1"/>
  <c r="BM1719" i="1"/>
  <c r="BZ1742" i="1"/>
  <c r="BM1723" i="1"/>
  <c r="BM1752" i="1"/>
  <c r="BM1689" i="1"/>
  <c r="BM1786" i="1"/>
  <c r="BM1712" i="1"/>
  <c r="BM1753" i="1"/>
  <c r="BM1708" i="1"/>
  <c r="BZ1809" i="1"/>
  <c r="BZ1738" i="1"/>
  <c r="BZ1787" i="1"/>
  <c r="BM1775" i="1"/>
  <c r="BM1697" i="1"/>
  <c r="BM1808" i="1"/>
  <c r="BY1693" i="1"/>
  <c r="BX1693" i="1"/>
  <c r="BY1734" i="1"/>
  <c r="BX1734" i="1"/>
  <c r="BY1708" i="1"/>
  <c r="BX1708" i="1"/>
  <c r="BY1704" i="1"/>
  <c r="BX1704" i="1"/>
  <c r="BY1727" i="1"/>
  <c r="BX1727" i="1"/>
  <c r="BX1796" i="1"/>
  <c r="BY1796" i="1"/>
  <c r="BM1796" i="1"/>
  <c r="BM1765" i="1"/>
  <c r="BZ1704" i="1"/>
  <c r="BY1775" i="1"/>
  <c r="BX1775" i="1"/>
  <c r="BY1697" i="1"/>
  <c r="BX1697" i="1"/>
  <c r="BY1808" i="1"/>
  <c r="BX1808" i="1"/>
  <c r="BY1712" i="1"/>
  <c r="BX1712" i="1"/>
  <c r="BZ1693" i="1"/>
  <c r="BZ1727" i="1"/>
  <c r="BY1738" i="1"/>
  <c r="BX1738" i="1"/>
  <c r="BY1719" i="1"/>
  <c r="BX1719" i="1"/>
  <c r="BY1786" i="1"/>
  <c r="BX1786" i="1"/>
  <c r="BY1752" i="1"/>
  <c r="BX1752" i="1"/>
  <c r="BY1723" i="1"/>
  <c r="BX1723" i="1"/>
  <c r="BM1764" i="1"/>
  <c r="BY1764" i="1"/>
  <c r="BX1764" i="1"/>
  <c r="BY1787" i="1"/>
  <c r="BX1787" i="1"/>
  <c r="BX1753" i="1"/>
  <c r="BY1753" i="1"/>
  <c r="BY1689" i="1"/>
  <c r="BX1689" i="1"/>
  <c r="BX1797" i="1"/>
  <c r="BY1797" i="1"/>
  <c r="BY1765" i="1"/>
  <c r="BX1765" i="1"/>
  <c r="BZ1764" i="1"/>
  <c r="BM1797" i="1"/>
  <c r="BM1704" i="1"/>
  <c r="BM1727" i="1"/>
  <c r="BY1809" i="1"/>
  <c r="BX1809" i="1"/>
  <c r="BY1742" i="1"/>
  <c r="BX1742" i="1"/>
  <c r="BZ1796" i="1"/>
  <c r="BZ1734" i="1"/>
  <c r="BY1774" i="1"/>
  <c r="BX1774" i="1"/>
  <c r="CO1803" i="1"/>
  <c r="CO1807" i="1"/>
  <c r="CO1785" i="1"/>
  <c r="CO1781" i="1"/>
  <c r="CO1763" i="1"/>
  <c r="CO1847" i="1" l="1"/>
  <c r="CO1843" i="1"/>
  <c r="CO1834" i="1"/>
  <c r="CO1588" i="1" l="1"/>
  <c r="CO1615" i="1"/>
  <c r="CO1623" i="1"/>
  <c r="CO1629" i="1"/>
  <c r="CO1634" i="1"/>
  <c r="CN1588" i="1"/>
  <c r="CN1615" i="1"/>
  <c r="CN1623" i="1"/>
  <c r="CN1629" i="1"/>
  <c r="CN1634" i="1"/>
  <c r="CQ1634" i="1"/>
  <c r="CQ1629" i="1"/>
  <c r="CQ1623" i="1"/>
  <c r="CQ1615" i="1"/>
  <c r="CQ1588" i="1"/>
  <c r="CQ1660" i="1"/>
  <c r="CO1660" i="1"/>
  <c r="CN1660" i="1"/>
  <c r="CQ1655" i="1"/>
  <c r="CO1655" i="1"/>
  <c r="CN1655" i="1"/>
  <c r="CQ1649" i="1"/>
  <c r="CO1649" i="1"/>
  <c r="CN1649" i="1"/>
  <c r="CN1641" i="1"/>
  <c r="CO1641" i="1"/>
  <c r="CQ1641" i="1"/>
  <c r="CA1656" i="1"/>
  <c r="CH1656" i="1" s="1"/>
  <c r="CA1653" i="1"/>
  <c r="CH1653" i="1" s="1"/>
  <c r="CA1650" i="1"/>
  <c r="CH1650" i="1" s="1"/>
  <c r="CA1647" i="1"/>
  <c r="CH1647" i="1" s="1"/>
  <c r="CA1644" i="1"/>
  <c r="CH1644" i="1" s="1"/>
  <c r="CA1630" i="1"/>
  <c r="CH1630" i="1" s="1"/>
  <c r="CA1627" i="1"/>
  <c r="CH1627" i="1" s="1"/>
  <c r="CA1624" i="1"/>
  <c r="CH1624" i="1" s="1"/>
  <c r="CA1621" i="1"/>
  <c r="CH1621" i="1" s="1"/>
  <c r="CA1618" i="1"/>
  <c r="CH1618" i="1" s="1"/>
  <c r="BK7" i="1" l="1"/>
  <c r="BM7" i="1" l="1"/>
  <c r="BZ7" i="1"/>
  <c r="BX7" i="1"/>
  <c r="BY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1223" i="1" l="1"/>
  <c r="K1194" i="1"/>
  <c r="K1165" i="1"/>
  <c r="K1136" i="1"/>
  <c r="K1100" i="1"/>
  <c r="K1070" i="1"/>
  <c r="K1039" i="1"/>
  <c r="K1008" i="1"/>
  <c r="K980" i="1"/>
  <c r="K951" i="1"/>
  <c r="K922" i="1"/>
  <c r="K893" i="1"/>
  <c r="CA885" i="1" l="1"/>
  <c r="CA881" i="1"/>
  <c r="CA884" i="1"/>
  <c r="CA888" i="1"/>
  <c r="CA891" i="1"/>
  <c r="CA895" i="1"/>
  <c r="CA900" i="1"/>
  <c r="CA880" i="1"/>
  <c r="CA914" i="1"/>
  <c r="CA910" i="1"/>
  <c r="CA913" i="1"/>
  <c r="CA917" i="1"/>
  <c r="CA920" i="1"/>
  <c r="CA924" i="1"/>
  <c r="CA929" i="1"/>
  <c r="CA909" i="1"/>
  <c r="CA943" i="1"/>
  <c r="CA939" i="1"/>
  <c r="CA942" i="1"/>
  <c r="CA946" i="1"/>
  <c r="CA949" i="1"/>
  <c r="CA953" i="1"/>
  <c r="CA958" i="1"/>
  <c r="CA938" i="1"/>
  <c r="CA972" i="1"/>
  <c r="CA968" i="1"/>
  <c r="CA971" i="1"/>
  <c r="CA975" i="1"/>
  <c r="CA978" i="1"/>
  <c r="CA982" i="1"/>
  <c r="CA987" i="1"/>
  <c r="CA967" i="1"/>
  <c r="K2573" i="1" l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334" i="1"/>
  <c r="K2333" i="1"/>
  <c r="K2332" i="1"/>
  <c r="K2331" i="1"/>
  <c r="K2330" i="1"/>
  <c r="K2328" i="1"/>
  <c r="K2329" i="1"/>
  <c r="K2283" i="1"/>
  <c r="K2282" i="1"/>
  <c r="K2281" i="1"/>
  <c r="K2280" i="1"/>
  <c r="K2278" i="1"/>
  <c r="K2279" i="1"/>
  <c r="K2237" i="1"/>
  <c r="K2236" i="1"/>
  <c r="K2235" i="1"/>
  <c r="K2234" i="1"/>
  <c r="K2233" i="1"/>
  <c r="K2232" i="1"/>
  <c r="K2230" i="1"/>
  <c r="K2231" i="1"/>
  <c r="K2193" i="1"/>
  <c r="K2192" i="1"/>
  <c r="K2191" i="1"/>
  <c r="K2190" i="1"/>
  <c r="K2188" i="1"/>
  <c r="K2189" i="1"/>
  <c r="K2141" i="1"/>
  <c r="K2186" i="1"/>
  <c r="K2185" i="1"/>
  <c r="K2184" i="1"/>
  <c r="K2183" i="1"/>
  <c r="K2182" i="1"/>
  <c r="K2181" i="1"/>
  <c r="K2180" i="1"/>
  <c r="K2147" i="1"/>
  <c r="K2179" i="1"/>
  <c r="K2178" i="1"/>
  <c r="K2177" i="1"/>
  <c r="K2176" i="1"/>
  <c r="K2175" i="1"/>
  <c r="K2174" i="1"/>
  <c r="K2173" i="1"/>
  <c r="K2172" i="1"/>
  <c r="K2146" i="1"/>
  <c r="K2171" i="1"/>
  <c r="K2170" i="1"/>
  <c r="K2145" i="1"/>
  <c r="K2169" i="1"/>
  <c r="K2168" i="1"/>
  <c r="K2167" i="1"/>
  <c r="K2144" i="1"/>
  <c r="K2166" i="1"/>
  <c r="K2165" i="1"/>
  <c r="K2164" i="1"/>
  <c r="K2163" i="1"/>
  <c r="K2162" i="1"/>
  <c r="K2143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39" i="1"/>
  <c r="K2148" i="1"/>
  <c r="K2149" i="1"/>
  <c r="K2187" i="1"/>
  <c r="K2142" i="1"/>
  <c r="K2140" i="1"/>
  <c r="K2103" i="1"/>
  <c r="K2137" i="1"/>
  <c r="K2111" i="1"/>
  <c r="K2136" i="1"/>
  <c r="K2135" i="1"/>
  <c r="K2134" i="1"/>
  <c r="K2133" i="1"/>
  <c r="K2132" i="1"/>
  <c r="K2131" i="1"/>
  <c r="K2109" i="1"/>
  <c r="K2130" i="1"/>
  <c r="K2129" i="1"/>
  <c r="K2128" i="1"/>
  <c r="K2127" i="1"/>
  <c r="K2108" i="1"/>
  <c r="K2126" i="1"/>
  <c r="K2125" i="1"/>
  <c r="K2107" i="1"/>
  <c r="K2124" i="1"/>
  <c r="K2123" i="1"/>
  <c r="K2122" i="1"/>
  <c r="K2106" i="1"/>
  <c r="K2121" i="1"/>
  <c r="K2120" i="1"/>
  <c r="K2105" i="1"/>
  <c r="K2119" i="1"/>
  <c r="K2118" i="1"/>
  <c r="K2117" i="1"/>
  <c r="K2116" i="1"/>
  <c r="K2115" i="1"/>
  <c r="K2114" i="1"/>
  <c r="K2113" i="1"/>
  <c r="K2101" i="1"/>
  <c r="K2110" i="1"/>
  <c r="K2112" i="1"/>
  <c r="K2138" i="1"/>
  <c r="K2104" i="1"/>
  <c r="K2102" i="1"/>
  <c r="K2065" i="1"/>
  <c r="K2099" i="1"/>
  <c r="K2074" i="1"/>
  <c r="K2098" i="1"/>
  <c r="K2097" i="1"/>
  <c r="K2096" i="1"/>
  <c r="K2095" i="1"/>
  <c r="K2094" i="1"/>
  <c r="K2071" i="1"/>
  <c r="K2093" i="1"/>
  <c r="K2092" i="1"/>
  <c r="K2091" i="1"/>
  <c r="K2090" i="1"/>
  <c r="K2089" i="1"/>
  <c r="K2088" i="1"/>
  <c r="K2070" i="1"/>
  <c r="K2087" i="1"/>
  <c r="K2086" i="1"/>
  <c r="K2069" i="1"/>
  <c r="K2085" i="1"/>
  <c r="K2068" i="1"/>
  <c r="K2084" i="1"/>
  <c r="K2083" i="1"/>
  <c r="K2082" i="1"/>
  <c r="K2067" i="1"/>
  <c r="K2081" i="1"/>
  <c r="K2080" i="1"/>
  <c r="K2079" i="1"/>
  <c r="K2078" i="1"/>
  <c r="K2077" i="1"/>
  <c r="K2076" i="1"/>
  <c r="K2063" i="1"/>
  <c r="K2075" i="1"/>
  <c r="K2072" i="1"/>
  <c r="K2073" i="1"/>
  <c r="K2100" i="1"/>
  <c r="K2066" i="1"/>
  <c r="K2064" i="1"/>
  <c r="K2032" i="1"/>
  <c r="K2030" i="1"/>
  <c r="K2061" i="1"/>
  <c r="K2041" i="1"/>
  <c r="K2060" i="1"/>
  <c r="K2059" i="1"/>
  <c r="K2058" i="1"/>
  <c r="K2057" i="1"/>
  <c r="K2038" i="1"/>
  <c r="K2056" i="1"/>
  <c r="K2055" i="1"/>
  <c r="K2054" i="1"/>
  <c r="K2053" i="1"/>
  <c r="K2052" i="1"/>
  <c r="K2037" i="1"/>
  <c r="K2051" i="1"/>
  <c r="K2036" i="1"/>
  <c r="K2050" i="1"/>
  <c r="K2049" i="1"/>
  <c r="K2035" i="1"/>
  <c r="K2048" i="1"/>
  <c r="K2047" i="1"/>
  <c r="K2034" i="1"/>
  <c r="K2046" i="1"/>
  <c r="K2045" i="1"/>
  <c r="K2044" i="1"/>
  <c r="K2043" i="1"/>
  <c r="K2042" i="1"/>
  <c r="K2039" i="1"/>
  <c r="K2040" i="1"/>
  <c r="K2062" i="1"/>
  <c r="K2033" i="1"/>
  <c r="K2031" i="1"/>
  <c r="K1834" i="1"/>
  <c r="K1832" i="1"/>
  <c r="K1850" i="1"/>
  <c r="K1849" i="1"/>
  <c r="K1847" i="1"/>
  <c r="K1846" i="1"/>
  <c r="K1845" i="1"/>
  <c r="K1843" i="1"/>
  <c r="K1841" i="1"/>
  <c r="K1840" i="1"/>
  <c r="K1839" i="1"/>
  <c r="K1837" i="1"/>
  <c r="K1842" i="1"/>
  <c r="K1835" i="1"/>
  <c r="K1833" i="1"/>
  <c r="K1851" i="1"/>
  <c r="K1844" i="1"/>
  <c r="K1848" i="1"/>
  <c r="K1838" i="1"/>
  <c r="K1836" i="1"/>
  <c r="K1815" i="1"/>
  <c r="K1811" i="1"/>
  <c r="K1831" i="1"/>
  <c r="K1828" i="1"/>
  <c r="K1826" i="1"/>
  <c r="K1825" i="1"/>
  <c r="K1824" i="1"/>
  <c r="K1822" i="1"/>
  <c r="K1821" i="1"/>
  <c r="K1820" i="1"/>
  <c r="K1819" i="1"/>
  <c r="K1817" i="1"/>
  <c r="K1816" i="1"/>
  <c r="K1814" i="1"/>
  <c r="K1813" i="1"/>
  <c r="K1812" i="1"/>
  <c r="K1830" i="1"/>
  <c r="K1827" i="1"/>
  <c r="K1829" i="1"/>
  <c r="K1818" i="1"/>
  <c r="K1823" i="1"/>
  <c r="K1800" i="1"/>
  <c r="K1799" i="1"/>
  <c r="K1809" i="1"/>
  <c r="K1808" i="1"/>
  <c r="K1807" i="1"/>
  <c r="K1806" i="1"/>
  <c r="K1805" i="1"/>
  <c r="K1804" i="1"/>
  <c r="K1803" i="1"/>
  <c r="K1801" i="1"/>
  <c r="K1810" i="1"/>
  <c r="K1802" i="1"/>
  <c r="K1790" i="1"/>
  <c r="K1789" i="1"/>
  <c r="K1797" i="1"/>
  <c r="K1796" i="1"/>
  <c r="K1795" i="1"/>
  <c r="K1794" i="1"/>
  <c r="K1793" i="1"/>
  <c r="K1791" i="1"/>
  <c r="K1798" i="1"/>
  <c r="K1792" i="1"/>
  <c r="K1778" i="1"/>
  <c r="K1777" i="1"/>
  <c r="K1787" i="1"/>
  <c r="K1786" i="1"/>
  <c r="K1785" i="1"/>
  <c r="K1784" i="1"/>
  <c r="K1783" i="1"/>
  <c r="K1782" i="1"/>
  <c r="K1781" i="1"/>
  <c r="K1779" i="1"/>
  <c r="K1788" i="1"/>
  <c r="K1780" i="1"/>
  <c r="K1768" i="1"/>
  <c r="K1767" i="1"/>
  <c r="K1775" i="1"/>
  <c r="K1774" i="1"/>
  <c r="K1773" i="1"/>
  <c r="K1772" i="1"/>
  <c r="K1771" i="1"/>
  <c r="K1769" i="1"/>
  <c r="K1776" i="1"/>
  <c r="K1770" i="1"/>
  <c r="K1756" i="1"/>
  <c r="K1755" i="1"/>
  <c r="K1765" i="1"/>
  <c r="K1764" i="1"/>
  <c r="K1763" i="1"/>
  <c r="K1762" i="1"/>
  <c r="K1761" i="1"/>
  <c r="K1760" i="1"/>
  <c r="K1759" i="1"/>
  <c r="K1757" i="1"/>
  <c r="K1766" i="1"/>
  <c r="K1758" i="1"/>
  <c r="K1746" i="1"/>
  <c r="K1745" i="1"/>
  <c r="K1753" i="1"/>
  <c r="K1752" i="1"/>
  <c r="K1751" i="1"/>
  <c r="K1750" i="1"/>
  <c r="K1749" i="1"/>
  <c r="K1747" i="1"/>
  <c r="K1754" i="1"/>
  <c r="K1748" i="1"/>
  <c r="K1731" i="1"/>
  <c r="K1730" i="1"/>
  <c r="K1742" i="1"/>
  <c r="K1741" i="1"/>
  <c r="K1740" i="1"/>
  <c r="K1739" i="1"/>
  <c r="K1738" i="1"/>
  <c r="K1737" i="1"/>
  <c r="K1736" i="1"/>
  <c r="K1744" i="1"/>
  <c r="K1734" i="1"/>
  <c r="K1733" i="1"/>
  <c r="K1732" i="1"/>
  <c r="K1743" i="1"/>
  <c r="K1735" i="1"/>
  <c r="K1716" i="1"/>
  <c r="K1715" i="1"/>
  <c r="K1729" i="1"/>
  <c r="K1727" i="1"/>
  <c r="K1726" i="1"/>
  <c r="K1725" i="1"/>
  <c r="K1724" i="1"/>
  <c r="K1723" i="1"/>
  <c r="K1722" i="1"/>
  <c r="K1721" i="1"/>
  <c r="K1719" i="1"/>
  <c r="K1718" i="1"/>
  <c r="K1717" i="1"/>
  <c r="K1728" i="1"/>
  <c r="K1720" i="1"/>
  <c r="K1701" i="1"/>
  <c r="K1700" i="1"/>
  <c r="K1714" i="1"/>
  <c r="K1712" i="1"/>
  <c r="K1711" i="1"/>
  <c r="K1710" i="1"/>
  <c r="K1709" i="1"/>
  <c r="K1708" i="1"/>
  <c r="K1707" i="1"/>
  <c r="K1706" i="1"/>
  <c r="K1704" i="1"/>
  <c r="K1703" i="1"/>
  <c r="K1702" i="1"/>
  <c r="K1713" i="1"/>
  <c r="K1705" i="1"/>
  <c r="K1686" i="1"/>
  <c r="K1685" i="1"/>
  <c r="K1699" i="1"/>
  <c r="K1697" i="1"/>
  <c r="K1696" i="1"/>
  <c r="K1695" i="1"/>
  <c r="K1694" i="1"/>
  <c r="K1693" i="1"/>
  <c r="K1692" i="1"/>
  <c r="K1691" i="1"/>
  <c r="K1689" i="1"/>
  <c r="K1688" i="1"/>
  <c r="K1687" i="1"/>
  <c r="K1698" i="1"/>
  <c r="K1690" i="1"/>
  <c r="K1679" i="1"/>
  <c r="K1666" i="1"/>
  <c r="K1682" i="1"/>
  <c r="K1684" i="1"/>
  <c r="K1683" i="1"/>
  <c r="K1674" i="1"/>
  <c r="K1678" i="1"/>
  <c r="K1677" i="1"/>
  <c r="K1675" i="1"/>
  <c r="K1669" i="1"/>
  <c r="K1673" i="1"/>
  <c r="K1672" i="1"/>
  <c r="K1670" i="1"/>
  <c r="K1668" i="1"/>
  <c r="K1667" i="1"/>
  <c r="K1680" i="1"/>
  <c r="K1681" i="1"/>
  <c r="K1671" i="1"/>
  <c r="K167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06" i="1"/>
  <c r="K1504" i="1"/>
  <c r="K1528" i="1"/>
  <c r="K1527" i="1"/>
  <c r="K1526" i="1"/>
  <c r="K1524" i="1"/>
  <c r="K1523" i="1"/>
  <c r="K1522" i="1"/>
  <c r="K1521" i="1"/>
  <c r="K1520" i="1"/>
  <c r="K1519" i="1"/>
  <c r="K1518" i="1"/>
  <c r="K1517" i="1"/>
  <c r="K1516" i="1"/>
  <c r="K1514" i="1"/>
  <c r="K1513" i="1"/>
  <c r="K1512" i="1"/>
  <c r="K1511" i="1"/>
  <c r="K1510" i="1"/>
  <c r="K1508" i="1"/>
  <c r="K1507" i="1"/>
  <c r="K1505" i="1"/>
  <c r="K1515" i="1"/>
  <c r="K1525" i="1"/>
  <c r="K1509" i="1"/>
  <c r="K1481" i="1"/>
  <c r="K1479" i="1"/>
  <c r="K1503" i="1"/>
  <c r="K1502" i="1"/>
  <c r="K1501" i="1"/>
  <c r="K1499" i="1"/>
  <c r="K1498" i="1"/>
  <c r="K1497" i="1"/>
  <c r="K1496" i="1"/>
  <c r="K1495" i="1"/>
  <c r="K1494" i="1"/>
  <c r="K1493" i="1"/>
  <c r="K1492" i="1"/>
  <c r="K1491" i="1"/>
  <c r="K1489" i="1"/>
  <c r="K1488" i="1"/>
  <c r="K1487" i="1"/>
  <c r="K1486" i="1"/>
  <c r="K1485" i="1"/>
  <c r="K1483" i="1"/>
  <c r="K1482" i="1"/>
  <c r="K1480" i="1"/>
  <c r="K1490" i="1"/>
  <c r="K1500" i="1"/>
  <c r="K1484" i="1"/>
  <c r="K1456" i="1"/>
  <c r="K1454" i="1"/>
  <c r="K1478" i="1"/>
  <c r="K1477" i="1"/>
  <c r="K1476" i="1"/>
  <c r="K1474" i="1"/>
  <c r="K1473" i="1"/>
  <c r="K1472" i="1"/>
  <c r="K1471" i="1"/>
  <c r="K1470" i="1"/>
  <c r="K1469" i="1"/>
  <c r="K1468" i="1"/>
  <c r="K1467" i="1"/>
  <c r="K1466" i="1"/>
  <c r="K1464" i="1"/>
  <c r="K1463" i="1"/>
  <c r="K1462" i="1"/>
  <c r="K1461" i="1"/>
  <c r="K1460" i="1"/>
  <c r="K1458" i="1"/>
  <c r="K1457" i="1"/>
  <c r="K1455" i="1"/>
  <c r="K1465" i="1"/>
  <c r="K1475" i="1"/>
  <c r="K1459" i="1"/>
  <c r="K1429" i="1"/>
  <c r="K1428" i="1"/>
  <c r="K1453" i="1"/>
  <c r="K1452" i="1"/>
  <c r="K1451" i="1"/>
  <c r="K1450" i="1"/>
  <c r="K1449" i="1"/>
  <c r="K1448" i="1"/>
  <c r="K1446" i="1"/>
  <c r="K1445" i="1"/>
  <c r="K1444" i="1"/>
  <c r="K1443" i="1"/>
  <c r="K1441" i="1"/>
  <c r="K1440" i="1"/>
  <c r="K1439" i="1"/>
  <c r="K1438" i="1"/>
  <c r="K1437" i="1"/>
  <c r="K1436" i="1"/>
  <c r="K1435" i="1"/>
  <c r="K1434" i="1"/>
  <c r="K1432" i="1"/>
  <c r="K1431" i="1"/>
  <c r="K1430" i="1"/>
  <c r="K1442" i="1"/>
  <c r="K1447" i="1"/>
  <c r="K1433" i="1"/>
  <c r="K1403" i="1"/>
  <c r="K1402" i="1"/>
  <c r="K1427" i="1"/>
  <c r="K1426" i="1"/>
  <c r="K1425" i="1"/>
  <c r="K1424" i="1"/>
  <c r="K1423" i="1"/>
  <c r="K1422" i="1"/>
  <c r="K1421" i="1"/>
  <c r="K1419" i="1"/>
  <c r="K1418" i="1"/>
  <c r="K1417" i="1"/>
  <c r="K1415" i="1"/>
  <c r="K1414" i="1"/>
  <c r="K1413" i="1"/>
  <c r="K1412" i="1"/>
  <c r="K1411" i="1"/>
  <c r="K1410" i="1"/>
  <c r="K1409" i="1"/>
  <c r="K1408" i="1"/>
  <c r="K1406" i="1"/>
  <c r="K1405" i="1"/>
  <c r="K1404" i="1"/>
  <c r="K1416" i="1"/>
  <c r="K1420" i="1"/>
  <c r="K1407" i="1"/>
  <c r="K1377" i="1"/>
  <c r="K1376" i="1"/>
  <c r="K1401" i="1"/>
  <c r="K1400" i="1"/>
  <c r="K1399" i="1"/>
  <c r="K1398" i="1"/>
  <c r="K1397" i="1"/>
  <c r="K1395" i="1"/>
  <c r="K1394" i="1"/>
  <c r="K1393" i="1"/>
  <c r="K1392" i="1"/>
  <c r="K1391" i="1"/>
  <c r="K1389" i="1"/>
  <c r="K1388" i="1"/>
  <c r="K1387" i="1"/>
  <c r="K1386" i="1"/>
  <c r="K1385" i="1"/>
  <c r="K1384" i="1"/>
  <c r="K1383" i="1"/>
  <c r="K1382" i="1"/>
  <c r="K1380" i="1"/>
  <c r="K1379" i="1"/>
  <c r="K1378" i="1"/>
  <c r="K1390" i="1"/>
  <c r="K1396" i="1"/>
  <c r="K1381" i="1"/>
  <c r="K1355" i="1"/>
  <c r="K1353" i="1"/>
  <c r="K1374" i="1"/>
  <c r="K1365" i="1"/>
  <c r="K1375" i="1"/>
  <c r="K1373" i="1"/>
  <c r="K1372" i="1"/>
  <c r="K1371" i="1"/>
  <c r="K1369" i="1"/>
  <c r="K1368" i="1"/>
  <c r="K1367" i="1"/>
  <c r="K1366" i="1"/>
  <c r="K1364" i="1"/>
  <c r="K1363" i="1"/>
  <c r="K1362" i="1"/>
  <c r="K1361" i="1"/>
  <c r="K1360" i="1"/>
  <c r="K1358" i="1"/>
  <c r="K1357" i="1"/>
  <c r="K1356" i="1"/>
  <c r="K1354" i="1"/>
  <c r="K1370" i="1"/>
  <c r="K1359" i="1"/>
  <c r="K1333" i="1"/>
  <c r="K1331" i="1"/>
  <c r="K1352" i="1"/>
  <c r="K1343" i="1"/>
  <c r="K1351" i="1"/>
  <c r="K1350" i="1"/>
  <c r="K1349" i="1"/>
  <c r="K1347" i="1"/>
  <c r="K1346" i="1"/>
  <c r="K1345" i="1"/>
  <c r="K1344" i="1"/>
  <c r="K1342" i="1"/>
  <c r="K1341" i="1"/>
  <c r="K1340" i="1"/>
  <c r="K1339" i="1"/>
  <c r="K1338" i="1"/>
  <c r="K1336" i="1"/>
  <c r="K1335" i="1"/>
  <c r="K1334" i="1"/>
  <c r="K1332" i="1"/>
  <c r="K1348" i="1"/>
  <c r="K1337" i="1"/>
  <c r="K1311" i="1"/>
  <c r="K1309" i="1"/>
  <c r="K1329" i="1"/>
  <c r="K1321" i="1"/>
  <c r="K1330" i="1"/>
  <c r="K1328" i="1"/>
  <c r="K1327" i="1"/>
  <c r="K1325" i="1"/>
  <c r="K1324" i="1"/>
  <c r="K1323" i="1"/>
  <c r="K1322" i="1"/>
  <c r="K1320" i="1"/>
  <c r="K1319" i="1"/>
  <c r="K1318" i="1"/>
  <c r="K1317" i="1"/>
  <c r="K1316" i="1"/>
  <c r="K1314" i="1"/>
  <c r="K1313" i="1"/>
  <c r="K1312" i="1"/>
  <c r="K1310" i="1"/>
  <c r="K1326" i="1"/>
  <c r="K1315" i="1"/>
  <c r="K1285" i="1"/>
  <c r="K1284" i="1"/>
  <c r="K1307" i="1"/>
  <c r="K1295" i="1"/>
  <c r="K1308" i="1"/>
  <c r="K1306" i="1"/>
  <c r="K1305" i="1"/>
  <c r="K1304" i="1"/>
  <c r="K1302" i="1"/>
  <c r="K1301" i="1"/>
  <c r="K1300" i="1"/>
  <c r="K1299" i="1"/>
  <c r="K1298" i="1"/>
  <c r="K1297" i="1"/>
  <c r="K1296" i="1"/>
  <c r="K1294" i="1"/>
  <c r="K1293" i="1"/>
  <c r="K1292" i="1"/>
  <c r="K1291" i="1"/>
  <c r="K1289" i="1"/>
  <c r="K1288" i="1"/>
  <c r="K1287" i="1"/>
  <c r="K1286" i="1"/>
  <c r="K1303" i="1"/>
  <c r="K1290" i="1"/>
  <c r="K1260" i="1"/>
  <c r="K1259" i="1"/>
  <c r="K1283" i="1"/>
  <c r="K1270" i="1"/>
  <c r="K1282" i="1"/>
  <c r="K1281" i="1"/>
  <c r="K1280" i="1"/>
  <c r="K1279" i="1"/>
  <c r="K1277" i="1"/>
  <c r="K1276" i="1"/>
  <c r="K1275" i="1"/>
  <c r="K1274" i="1"/>
  <c r="K1273" i="1"/>
  <c r="K1272" i="1"/>
  <c r="K1271" i="1"/>
  <c r="K1269" i="1"/>
  <c r="K1268" i="1"/>
  <c r="K1267" i="1"/>
  <c r="K1266" i="1"/>
  <c r="K1264" i="1"/>
  <c r="K1263" i="1"/>
  <c r="K1262" i="1"/>
  <c r="K1261" i="1"/>
  <c r="K1278" i="1"/>
  <c r="K1265" i="1"/>
  <c r="K1235" i="1"/>
  <c r="K1234" i="1"/>
  <c r="K1257" i="1"/>
  <c r="K1245" i="1"/>
  <c r="K1258" i="1"/>
  <c r="K1256" i="1"/>
  <c r="K1255" i="1"/>
  <c r="K1254" i="1"/>
  <c r="K1252" i="1"/>
  <c r="K1251" i="1"/>
  <c r="K1250" i="1"/>
  <c r="K1249" i="1"/>
  <c r="K1248" i="1"/>
  <c r="K1247" i="1"/>
  <c r="K1246" i="1"/>
  <c r="K1244" i="1"/>
  <c r="K1243" i="1"/>
  <c r="K1242" i="1"/>
  <c r="K1241" i="1"/>
  <c r="K1239" i="1"/>
  <c r="K1238" i="1"/>
  <c r="K1237" i="1"/>
  <c r="K1236" i="1"/>
  <c r="K1253" i="1"/>
  <c r="K1240" i="1"/>
  <c r="K1208" i="1"/>
  <c r="K1205" i="1"/>
  <c r="K1233" i="1"/>
  <c r="K1226" i="1"/>
  <c r="K1232" i="1"/>
  <c r="K1231" i="1"/>
  <c r="K1229" i="1"/>
  <c r="K1228" i="1"/>
  <c r="K1227" i="1"/>
  <c r="K1225" i="1"/>
  <c r="K1224" i="1"/>
  <c r="K1222" i="1"/>
  <c r="K1221" i="1"/>
  <c r="K1220" i="1"/>
  <c r="K1219" i="1"/>
  <c r="K1218" i="1"/>
  <c r="K1217" i="1"/>
  <c r="K1216" i="1"/>
  <c r="K1215" i="1"/>
  <c r="K1213" i="1"/>
  <c r="K1212" i="1"/>
  <c r="K1211" i="1"/>
  <c r="K1210" i="1"/>
  <c r="K1209" i="1"/>
  <c r="K1207" i="1"/>
  <c r="K1206" i="1"/>
  <c r="K1230" i="1"/>
  <c r="K1214" i="1"/>
  <c r="K1179" i="1"/>
  <c r="K1176" i="1"/>
  <c r="K1204" i="1"/>
  <c r="K1197" i="1"/>
  <c r="K1202" i="1"/>
  <c r="K1201" i="1"/>
  <c r="K1200" i="1"/>
  <c r="K1199" i="1"/>
  <c r="K1198" i="1"/>
  <c r="K1196" i="1"/>
  <c r="K1195" i="1"/>
  <c r="K1193" i="1"/>
  <c r="K1192" i="1"/>
  <c r="K1191" i="1"/>
  <c r="K1190" i="1"/>
  <c r="K1189" i="1"/>
  <c r="K1188" i="1"/>
  <c r="K1187" i="1"/>
  <c r="K1186" i="1"/>
  <c r="K1184" i="1"/>
  <c r="K1183" i="1"/>
  <c r="K1182" i="1"/>
  <c r="K1181" i="1"/>
  <c r="K1180" i="1"/>
  <c r="K1178" i="1"/>
  <c r="K1177" i="1"/>
  <c r="K1203" i="1"/>
  <c r="K1185" i="1"/>
  <c r="K1150" i="1"/>
  <c r="K1147" i="1"/>
  <c r="K1175" i="1"/>
  <c r="K1168" i="1"/>
  <c r="K1173" i="1"/>
  <c r="K1172" i="1"/>
  <c r="K1171" i="1"/>
  <c r="K1170" i="1"/>
  <c r="K1169" i="1"/>
  <c r="K1167" i="1"/>
  <c r="K1166" i="1"/>
  <c r="K1164" i="1"/>
  <c r="K1163" i="1"/>
  <c r="K1162" i="1"/>
  <c r="K1161" i="1"/>
  <c r="K1160" i="1"/>
  <c r="K1159" i="1"/>
  <c r="K1158" i="1"/>
  <c r="K1157" i="1"/>
  <c r="K1155" i="1"/>
  <c r="K1154" i="1"/>
  <c r="K1153" i="1"/>
  <c r="K1152" i="1"/>
  <c r="K1151" i="1"/>
  <c r="K1149" i="1"/>
  <c r="K1148" i="1"/>
  <c r="K1174" i="1"/>
  <c r="K1156" i="1"/>
  <c r="K1121" i="1"/>
  <c r="K1118" i="1"/>
  <c r="K1146" i="1"/>
  <c r="K1139" i="1"/>
  <c r="K1145" i="1"/>
  <c r="K1144" i="1"/>
  <c r="K1143" i="1"/>
  <c r="K1141" i="1"/>
  <c r="K1140" i="1"/>
  <c r="K1138" i="1"/>
  <c r="K1137" i="1"/>
  <c r="K1135" i="1"/>
  <c r="K1134" i="1"/>
  <c r="K1133" i="1"/>
  <c r="K1132" i="1"/>
  <c r="K1131" i="1"/>
  <c r="K1130" i="1"/>
  <c r="K1129" i="1"/>
  <c r="K1128" i="1"/>
  <c r="K1126" i="1"/>
  <c r="K1125" i="1"/>
  <c r="K1124" i="1"/>
  <c r="K1123" i="1"/>
  <c r="K1122" i="1"/>
  <c r="K1120" i="1"/>
  <c r="K1119" i="1"/>
  <c r="K1142" i="1"/>
  <c r="K1127" i="1"/>
  <c r="K1089" i="1"/>
  <c r="K1087" i="1"/>
  <c r="K1117" i="1"/>
  <c r="K1106" i="1"/>
  <c r="K1116" i="1"/>
  <c r="K1115" i="1"/>
  <c r="K1114" i="1"/>
  <c r="K1113" i="1"/>
  <c r="K1112" i="1"/>
  <c r="K1110" i="1"/>
  <c r="K1109" i="1"/>
  <c r="K1108" i="1"/>
  <c r="K1107" i="1"/>
  <c r="K1105" i="1"/>
  <c r="K1104" i="1"/>
  <c r="K1103" i="1"/>
  <c r="K1102" i="1"/>
  <c r="K1101" i="1"/>
  <c r="K1099" i="1"/>
  <c r="K1098" i="1"/>
  <c r="K1097" i="1"/>
  <c r="K1096" i="1"/>
  <c r="K1094" i="1"/>
  <c r="K1093" i="1"/>
  <c r="K1092" i="1"/>
  <c r="K1091" i="1"/>
  <c r="K1090" i="1"/>
  <c r="K1088" i="1"/>
  <c r="K1111" i="1"/>
  <c r="K1095" i="1"/>
  <c r="K1059" i="1"/>
  <c r="K1057" i="1"/>
  <c r="K1086" i="1"/>
  <c r="K1077" i="1"/>
  <c r="K1085" i="1"/>
  <c r="K1084" i="1"/>
  <c r="K1083" i="1"/>
  <c r="K1082" i="1"/>
  <c r="K1081" i="1"/>
  <c r="K1079" i="1"/>
  <c r="K1078" i="1"/>
  <c r="K1076" i="1"/>
  <c r="K1075" i="1"/>
  <c r="K1074" i="1"/>
  <c r="K1073" i="1"/>
  <c r="K1072" i="1"/>
  <c r="K1071" i="1"/>
  <c r="K1069" i="1"/>
  <c r="K1068" i="1"/>
  <c r="K1067" i="1"/>
  <c r="K1066" i="1"/>
  <c r="K1064" i="1"/>
  <c r="K1063" i="1"/>
  <c r="K1062" i="1"/>
  <c r="K1061" i="1"/>
  <c r="K1060" i="1"/>
  <c r="K1058" i="1"/>
  <c r="K1080" i="1"/>
  <c r="K1065" i="1"/>
  <c r="K1028" i="1"/>
  <c r="K1026" i="1"/>
  <c r="K1056" i="1"/>
  <c r="K1045" i="1"/>
  <c r="K1055" i="1"/>
  <c r="K1054" i="1"/>
  <c r="K1053" i="1"/>
  <c r="K1052" i="1"/>
  <c r="K1051" i="1"/>
  <c r="K1049" i="1"/>
  <c r="K1048" i="1"/>
  <c r="K1047" i="1"/>
  <c r="K1046" i="1"/>
  <c r="K1044" i="1"/>
  <c r="K1043" i="1"/>
  <c r="K1042" i="1"/>
  <c r="K1041" i="1"/>
  <c r="K1040" i="1"/>
  <c r="K1038" i="1"/>
  <c r="K1037" i="1"/>
  <c r="K1036" i="1"/>
  <c r="K1035" i="1"/>
  <c r="K1033" i="1"/>
  <c r="K1032" i="1"/>
  <c r="K1031" i="1"/>
  <c r="K1030" i="1"/>
  <c r="K1029" i="1"/>
  <c r="K1027" i="1"/>
  <c r="K1050" i="1"/>
  <c r="K1034" i="1"/>
  <c r="K997" i="1"/>
  <c r="K995" i="1"/>
  <c r="K1025" i="1"/>
  <c r="K1014" i="1"/>
  <c r="K1024" i="1"/>
  <c r="K1023" i="1"/>
  <c r="K1022" i="1"/>
  <c r="K1021" i="1"/>
  <c r="K1020" i="1"/>
  <c r="K1018" i="1"/>
  <c r="K1017" i="1"/>
  <c r="K1016" i="1"/>
  <c r="K1015" i="1"/>
  <c r="K1013" i="1"/>
  <c r="K1012" i="1"/>
  <c r="K1011" i="1"/>
  <c r="K1010" i="1"/>
  <c r="K1009" i="1"/>
  <c r="K1007" i="1"/>
  <c r="K1006" i="1"/>
  <c r="K1005" i="1"/>
  <c r="K1004" i="1"/>
  <c r="K1002" i="1"/>
  <c r="K1001" i="1"/>
  <c r="K1000" i="1"/>
  <c r="K999" i="1"/>
  <c r="K998" i="1"/>
  <c r="K996" i="1"/>
  <c r="K1019" i="1"/>
  <c r="K1003" i="1"/>
  <c r="K969" i="1"/>
  <c r="K967" i="1"/>
  <c r="K993" i="1"/>
  <c r="K981" i="1"/>
  <c r="K994" i="1"/>
  <c r="K992" i="1"/>
  <c r="K991" i="1"/>
  <c r="K989" i="1"/>
  <c r="K988" i="1"/>
  <c r="K987" i="1"/>
  <c r="K986" i="1"/>
  <c r="K985" i="1"/>
  <c r="K984" i="1"/>
  <c r="K983" i="1"/>
  <c r="K982" i="1"/>
  <c r="K979" i="1"/>
  <c r="K978" i="1"/>
  <c r="K977" i="1"/>
  <c r="K976" i="1"/>
  <c r="K975" i="1"/>
  <c r="K974" i="1"/>
  <c r="K973" i="1"/>
  <c r="K971" i="1"/>
  <c r="K970" i="1"/>
  <c r="K990" i="1"/>
  <c r="K968" i="1"/>
  <c r="K972" i="1"/>
  <c r="K940" i="1"/>
  <c r="K938" i="1"/>
  <c r="K965" i="1"/>
  <c r="K952" i="1"/>
  <c r="K966" i="1"/>
  <c r="K963" i="1"/>
  <c r="K962" i="1"/>
  <c r="K961" i="1"/>
  <c r="K960" i="1"/>
  <c r="K959" i="1"/>
  <c r="K958" i="1"/>
  <c r="K957" i="1"/>
  <c r="K956" i="1"/>
  <c r="K955" i="1"/>
  <c r="K954" i="1"/>
  <c r="K953" i="1"/>
  <c r="K950" i="1"/>
  <c r="K949" i="1"/>
  <c r="K948" i="1"/>
  <c r="K947" i="1"/>
  <c r="K946" i="1"/>
  <c r="K945" i="1"/>
  <c r="K944" i="1"/>
  <c r="K942" i="1"/>
  <c r="K941" i="1"/>
  <c r="K939" i="1"/>
  <c r="K964" i="1"/>
  <c r="K943" i="1"/>
  <c r="K911" i="1"/>
  <c r="K909" i="1"/>
  <c r="K936" i="1"/>
  <c r="K923" i="1"/>
  <c r="K931" i="1"/>
  <c r="K937" i="1"/>
  <c r="K935" i="1"/>
  <c r="K934" i="1"/>
  <c r="K933" i="1"/>
  <c r="K932" i="1"/>
  <c r="K930" i="1"/>
  <c r="K929" i="1"/>
  <c r="K928" i="1"/>
  <c r="K927" i="1"/>
  <c r="K926" i="1"/>
  <c r="K925" i="1"/>
  <c r="K924" i="1"/>
  <c r="K921" i="1"/>
  <c r="K920" i="1"/>
  <c r="K919" i="1"/>
  <c r="K918" i="1"/>
  <c r="K917" i="1"/>
  <c r="K916" i="1"/>
  <c r="K915" i="1"/>
  <c r="K913" i="1"/>
  <c r="K912" i="1"/>
  <c r="K910" i="1"/>
  <c r="K914" i="1"/>
  <c r="K882" i="1"/>
  <c r="K880" i="1"/>
  <c r="K907" i="1"/>
  <c r="K894" i="1"/>
  <c r="K908" i="1"/>
  <c r="K906" i="1"/>
  <c r="K905" i="1"/>
  <c r="K904" i="1"/>
  <c r="K903" i="1"/>
  <c r="K901" i="1"/>
  <c r="K900" i="1"/>
  <c r="K899" i="1"/>
  <c r="K898" i="1"/>
  <c r="K897" i="1"/>
  <c r="K896" i="1"/>
  <c r="K895" i="1"/>
  <c r="K892" i="1"/>
  <c r="K891" i="1"/>
  <c r="K890" i="1"/>
  <c r="K889" i="1"/>
  <c r="K888" i="1"/>
  <c r="K887" i="1"/>
  <c r="K886" i="1"/>
  <c r="K884" i="1"/>
  <c r="K883" i="1"/>
  <c r="K881" i="1"/>
  <c r="K902" i="1"/>
  <c r="K885" i="1"/>
  <c r="K854" i="1"/>
  <c r="K853" i="1"/>
  <c r="K877" i="1"/>
  <c r="K869" i="1"/>
  <c r="K874" i="1"/>
  <c r="K879" i="1"/>
  <c r="K878" i="1"/>
  <c r="K876" i="1"/>
  <c r="K875" i="1"/>
  <c r="K873" i="1"/>
  <c r="K872" i="1"/>
  <c r="K871" i="1"/>
  <c r="K870" i="1"/>
  <c r="K868" i="1"/>
  <c r="K867" i="1"/>
  <c r="K866" i="1"/>
  <c r="K865" i="1"/>
  <c r="K864" i="1"/>
  <c r="K863" i="1"/>
  <c r="K862" i="1"/>
  <c r="K860" i="1"/>
  <c r="K859" i="1"/>
  <c r="K858" i="1"/>
  <c r="K857" i="1"/>
  <c r="K856" i="1"/>
  <c r="K855" i="1"/>
  <c r="K861" i="1"/>
  <c r="K827" i="1"/>
  <c r="K826" i="1"/>
  <c r="K851" i="1"/>
  <c r="K842" i="1"/>
  <c r="K847" i="1"/>
  <c r="K852" i="1"/>
  <c r="K850" i="1"/>
  <c r="K849" i="1"/>
  <c r="K848" i="1"/>
  <c r="K846" i="1"/>
  <c r="K845" i="1"/>
  <c r="K844" i="1"/>
  <c r="K843" i="1"/>
  <c r="K841" i="1"/>
  <c r="K840" i="1"/>
  <c r="K839" i="1"/>
  <c r="K838" i="1"/>
  <c r="K837" i="1"/>
  <c r="K836" i="1"/>
  <c r="K835" i="1"/>
  <c r="K833" i="1"/>
  <c r="K832" i="1"/>
  <c r="K831" i="1"/>
  <c r="K830" i="1"/>
  <c r="K829" i="1"/>
  <c r="K828" i="1"/>
  <c r="K834" i="1"/>
  <c r="K800" i="1"/>
  <c r="K799" i="1"/>
  <c r="K824" i="1"/>
  <c r="K815" i="1"/>
  <c r="K820" i="1"/>
  <c r="K825" i="1"/>
  <c r="K823" i="1"/>
  <c r="K822" i="1"/>
  <c r="K821" i="1"/>
  <c r="K819" i="1"/>
  <c r="K818" i="1"/>
  <c r="K817" i="1"/>
  <c r="K816" i="1"/>
  <c r="K814" i="1"/>
  <c r="K813" i="1"/>
  <c r="K812" i="1"/>
  <c r="K811" i="1"/>
  <c r="K810" i="1"/>
  <c r="K809" i="1"/>
  <c r="K808" i="1"/>
  <c r="K806" i="1"/>
  <c r="K805" i="1"/>
  <c r="K804" i="1"/>
  <c r="K803" i="1"/>
  <c r="K802" i="1"/>
  <c r="K801" i="1"/>
  <c r="K807" i="1"/>
  <c r="K774" i="1"/>
  <c r="K773" i="1"/>
  <c r="K796" i="1"/>
  <c r="K789" i="1"/>
  <c r="K793" i="1"/>
  <c r="K798" i="1"/>
  <c r="K797" i="1"/>
  <c r="K795" i="1"/>
  <c r="K794" i="1"/>
  <c r="K792" i="1"/>
  <c r="K791" i="1"/>
  <c r="K790" i="1"/>
  <c r="K788" i="1"/>
  <c r="K787" i="1"/>
  <c r="K786" i="1"/>
  <c r="K785" i="1"/>
  <c r="K784" i="1"/>
  <c r="K783" i="1"/>
  <c r="K782" i="1"/>
  <c r="K780" i="1"/>
  <c r="K779" i="1"/>
  <c r="K778" i="1"/>
  <c r="K777" i="1"/>
  <c r="K776" i="1"/>
  <c r="K775" i="1"/>
  <c r="K781" i="1"/>
  <c r="K746" i="1"/>
  <c r="K743" i="1"/>
  <c r="K771" i="1"/>
  <c r="K764" i="1"/>
  <c r="K769" i="1"/>
  <c r="K772" i="1"/>
  <c r="K770" i="1"/>
  <c r="K768" i="1"/>
  <c r="K767" i="1"/>
  <c r="K766" i="1"/>
  <c r="K765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0" i="1"/>
  <c r="K749" i="1"/>
  <c r="K748" i="1"/>
  <c r="K747" i="1"/>
  <c r="K745" i="1"/>
  <c r="K744" i="1"/>
  <c r="K751" i="1"/>
  <c r="K717" i="1"/>
  <c r="K714" i="1"/>
  <c r="K742" i="1"/>
  <c r="K735" i="1"/>
  <c r="K739" i="1"/>
  <c r="K741" i="1"/>
  <c r="K740" i="1"/>
  <c r="K738" i="1"/>
  <c r="K737" i="1"/>
  <c r="K736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1" i="1"/>
  <c r="K720" i="1"/>
  <c r="K719" i="1"/>
  <c r="K718" i="1"/>
  <c r="K716" i="1"/>
  <c r="K715" i="1"/>
  <c r="K722" i="1"/>
  <c r="K687" i="1"/>
  <c r="K684" i="1"/>
  <c r="K712" i="1"/>
  <c r="K705" i="1"/>
  <c r="K709" i="1"/>
  <c r="K713" i="1"/>
  <c r="K711" i="1"/>
  <c r="K710" i="1"/>
  <c r="K708" i="1"/>
  <c r="K707" i="1"/>
  <c r="K706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1" i="1"/>
  <c r="K690" i="1"/>
  <c r="K689" i="1"/>
  <c r="K688" i="1"/>
  <c r="K686" i="1"/>
  <c r="K685" i="1"/>
  <c r="K692" i="1"/>
  <c r="K657" i="1"/>
  <c r="K654" i="1"/>
  <c r="K682" i="1"/>
  <c r="K675" i="1"/>
  <c r="K679" i="1"/>
  <c r="K683" i="1"/>
  <c r="K681" i="1"/>
  <c r="K680" i="1"/>
  <c r="K678" i="1"/>
  <c r="K677" i="1"/>
  <c r="K676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1" i="1"/>
  <c r="K660" i="1"/>
  <c r="K659" i="1"/>
  <c r="K658" i="1"/>
  <c r="K656" i="1"/>
  <c r="K655" i="1"/>
  <c r="K662" i="1"/>
  <c r="K623" i="1"/>
  <c r="K621" i="1"/>
  <c r="K651" i="1"/>
  <c r="K639" i="1"/>
  <c r="K650" i="1"/>
  <c r="K653" i="1"/>
  <c r="K652" i="1"/>
  <c r="K649" i="1"/>
  <c r="K648" i="1"/>
  <c r="K647" i="1"/>
  <c r="K646" i="1"/>
  <c r="K645" i="1"/>
  <c r="K644" i="1"/>
  <c r="K643" i="1"/>
  <c r="K642" i="1"/>
  <c r="K641" i="1"/>
  <c r="K640" i="1"/>
  <c r="K638" i="1"/>
  <c r="K637" i="1"/>
  <c r="K636" i="1"/>
  <c r="K635" i="1"/>
  <c r="K634" i="1"/>
  <c r="K633" i="1"/>
  <c r="K632" i="1"/>
  <c r="K631" i="1"/>
  <c r="K630" i="1"/>
  <c r="K629" i="1"/>
  <c r="K627" i="1"/>
  <c r="K626" i="1"/>
  <c r="K625" i="1"/>
  <c r="K624" i="1"/>
  <c r="K622" i="1"/>
  <c r="K628" i="1"/>
  <c r="K589" i="1"/>
  <c r="K587" i="1"/>
  <c r="K619" i="1"/>
  <c r="K605" i="1"/>
  <c r="K617" i="1"/>
  <c r="K620" i="1"/>
  <c r="K618" i="1"/>
  <c r="K616" i="1"/>
  <c r="K615" i="1"/>
  <c r="K614" i="1"/>
  <c r="K613" i="1"/>
  <c r="K612" i="1"/>
  <c r="K611" i="1"/>
  <c r="K610" i="1"/>
  <c r="K609" i="1"/>
  <c r="K608" i="1"/>
  <c r="K607" i="1"/>
  <c r="K606" i="1"/>
  <c r="K604" i="1"/>
  <c r="K603" i="1"/>
  <c r="K602" i="1"/>
  <c r="K601" i="1"/>
  <c r="K600" i="1"/>
  <c r="K599" i="1"/>
  <c r="K598" i="1"/>
  <c r="K597" i="1"/>
  <c r="K596" i="1"/>
  <c r="K595" i="1"/>
  <c r="K593" i="1"/>
  <c r="K592" i="1"/>
  <c r="K591" i="1"/>
  <c r="K590" i="1"/>
  <c r="K588" i="1"/>
  <c r="K594" i="1"/>
  <c r="K555" i="1"/>
  <c r="K553" i="1"/>
  <c r="K584" i="1"/>
  <c r="K571" i="1"/>
  <c r="K582" i="1"/>
  <c r="K586" i="1"/>
  <c r="K585" i="1"/>
  <c r="K583" i="1"/>
  <c r="K581" i="1"/>
  <c r="K580" i="1"/>
  <c r="K579" i="1"/>
  <c r="K578" i="1"/>
  <c r="K577" i="1"/>
  <c r="K576" i="1"/>
  <c r="K575" i="1"/>
  <c r="K574" i="1"/>
  <c r="K573" i="1"/>
  <c r="K572" i="1"/>
  <c r="K570" i="1"/>
  <c r="K569" i="1"/>
  <c r="K568" i="1"/>
  <c r="K567" i="1"/>
  <c r="K566" i="1"/>
  <c r="K565" i="1"/>
  <c r="K564" i="1"/>
  <c r="K563" i="1"/>
  <c r="K562" i="1"/>
  <c r="K561" i="1"/>
  <c r="K559" i="1"/>
  <c r="K558" i="1"/>
  <c r="K557" i="1"/>
  <c r="K556" i="1"/>
  <c r="K554" i="1"/>
  <c r="K560" i="1"/>
  <c r="K521" i="1"/>
  <c r="K519" i="1"/>
  <c r="K550" i="1"/>
  <c r="K537" i="1"/>
  <c r="K549" i="1"/>
  <c r="K552" i="1"/>
  <c r="K551" i="1"/>
  <c r="K548" i="1"/>
  <c r="K547" i="1"/>
  <c r="K546" i="1"/>
  <c r="K545" i="1"/>
  <c r="K544" i="1"/>
  <c r="K543" i="1"/>
  <c r="K542" i="1"/>
  <c r="K541" i="1"/>
  <c r="K540" i="1"/>
  <c r="K539" i="1"/>
  <c r="K538" i="1"/>
  <c r="K536" i="1"/>
  <c r="K535" i="1"/>
  <c r="K534" i="1"/>
  <c r="K533" i="1"/>
  <c r="K532" i="1"/>
  <c r="K531" i="1"/>
  <c r="K530" i="1"/>
  <c r="K529" i="1"/>
  <c r="K528" i="1"/>
  <c r="K527" i="1"/>
  <c r="K525" i="1"/>
  <c r="K524" i="1"/>
  <c r="K523" i="1"/>
  <c r="K522" i="1"/>
  <c r="K520" i="1"/>
  <c r="K526" i="1"/>
  <c r="K498" i="1"/>
  <c r="K495" i="1"/>
  <c r="K518" i="1"/>
  <c r="K514" i="1"/>
  <c r="K517" i="1"/>
  <c r="K516" i="1"/>
  <c r="K515" i="1"/>
  <c r="K513" i="1"/>
  <c r="K512" i="1"/>
  <c r="K511" i="1"/>
  <c r="K510" i="1"/>
  <c r="K509" i="1"/>
  <c r="K508" i="1"/>
  <c r="K507" i="1"/>
  <c r="K506" i="1"/>
  <c r="K505" i="1"/>
  <c r="K504" i="1"/>
  <c r="K502" i="1"/>
  <c r="K501" i="1"/>
  <c r="K500" i="1"/>
  <c r="K499" i="1"/>
  <c r="K497" i="1"/>
  <c r="K496" i="1"/>
  <c r="K503" i="1"/>
  <c r="K474" i="1"/>
  <c r="K471" i="1"/>
  <c r="K494" i="1"/>
  <c r="K490" i="1"/>
  <c r="K493" i="1"/>
  <c r="K492" i="1"/>
  <c r="K491" i="1"/>
  <c r="K489" i="1"/>
  <c r="K488" i="1"/>
  <c r="K487" i="1"/>
  <c r="K486" i="1"/>
  <c r="K485" i="1"/>
  <c r="K484" i="1"/>
  <c r="K483" i="1"/>
  <c r="K482" i="1"/>
  <c r="K481" i="1"/>
  <c r="K480" i="1"/>
  <c r="K478" i="1"/>
  <c r="K477" i="1"/>
  <c r="K476" i="1"/>
  <c r="K475" i="1"/>
  <c r="K473" i="1"/>
  <c r="K472" i="1"/>
  <c r="K479" i="1"/>
  <c r="K450" i="1"/>
  <c r="K447" i="1"/>
  <c r="K470" i="1"/>
  <c r="K466" i="1"/>
  <c r="K469" i="1"/>
  <c r="K468" i="1"/>
  <c r="K467" i="1"/>
  <c r="K465" i="1"/>
  <c r="K464" i="1"/>
  <c r="K463" i="1"/>
  <c r="K462" i="1"/>
  <c r="K461" i="1"/>
  <c r="K460" i="1"/>
  <c r="K459" i="1"/>
  <c r="K458" i="1"/>
  <c r="K457" i="1"/>
  <c r="K456" i="1"/>
  <c r="K454" i="1"/>
  <c r="K453" i="1"/>
  <c r="K452" i="1"/>
  <c r="K451" i="1"/>
  <c r="K449" i="1"/>
  <c r="K448" i="1"/>
  <c r="K455" i="1"/>
  <c r="K425" i="1"/>
  <c r="K422" i="1"/>
  <c r="K446" i="1"/>
  <c r="K442" i="1"/>
  <c r="K445" i="1"/>
  <c r="K444" i="1"/>
  <c r="K443" i="1"/>
  <c r="K441" i="1"/>
  <c r="K440" i="1"/>
  <c r="K439" i="1"/>
  <c r="K438" i="1"/>
  <c r="K437" i="1"/>
  <c r="K436" i="1"/>
  <c r="K435" i="1"/>
  <c r="K434" i="1"/>
  <c r="K433" i="1"/>
  <c r="K431" i="1"/>
  <c r="K432" i="1"/>
  <c r="K429" i="1"/>
  <c r="K428" i="1"/>
  <c r="K427" i="1"/>
  <c r="K426" i="1"/>
  <c r="K424" i="1"/>
  <c r="K423" i="1"/>
  <c r="K430" i="1"/>
  <c r="K396" i="1"/>
  <c r="K395" i="1"/>
  <c r="K421" i="1"/>
  <c r="K414" i="1"/>
  <c r="K420" i="1"/>
  <c r="K419" i="1"/>
  <c r="K418" i="1"/>
  <c r="K417" i="1"/>
  <c r="K416" i="1"/>
  <c r="K415" i="1"/>
  <c r="K413" i="1"/>
  <c r="K412" i="1"/>
  <c r="K411" i="1"/>
  <c r="K410" i="1"/>
  <c r="K409" i="1"/>
  <c r="K408" i="1"/>
  <c r="K407" i="1"/>
  <c r="K406" i="1"/>
  <c r="K405" i="1"/>
  <c r="K404" i="1"/>
  <c r="K402" i="1"/>
  <c r="K401" i="1"/>
  <c r="K400" i="1"/>
  <c r="K399" i="1"/>
  <c r="K398" i="1"/>
  <c r="K397" i="1"/>
  <c r="K403" i="1"/>
  <c r="K369" i="1"/>
  <c r="K368" i="1"/>
  <c r="K394" i="1"/>
  <c r="K387" i="1"/>
  <c r="K393" i="1"/>
  <c r="K376" i="1"/>
  <c r="K392" i="1"/>
  <c r="K391" i="1"/>
  <c r="K390" i="1"/>
  <c r="K389" i="1"/>
  <c r="K388" i="1"/>
  <c r="K386" i="1"/>
  <c r="K385" i="1"/>
  <c r="K384" i="1"/>
  <c r="K383" i="1"/>
  <c r="K382" i="1"/>
  <c r="K381" i="1"/>
  <c r="K380" i="1"/>
  <c r="K379" i="1"/>
  <c r="K378" i="1"/>
  <c r="K377" i="1"/>
  <c r="K375" i="1"/>
  <c r="K374" i="1"/>
  <c r="K373" i="1"/>
  <c r="K372" i="1"/>
  <c r="K371" i="1"/>
  <c r="K370" i="1"/>
  <c r="K342" i="1"/>
  <c r="K341" i="1"/>
  <c r="K367" i="1"/>
  <c r="K360" i="1"/>
  <c r="K366" i="1"/>
  <c r="K365" i="1"/>
  <c r="K364" i="1"/>
  <c r="K363" i="1"/>
  <c r="K362" i="1"/>
  <c r="K361" i="1"/>
  <c r="K359" i="1"/>
  <c r="K358" i="1"/>
  <c r="K357" i="1"/>
  <c r="K356" i="1"/>
  <c r="K355" i="1"/>
  <c r="K354" i="1"/>
  <c r="K353" i="1"/>
  <c r="K352" i="1"/>
  <c r="K351" i="1"/>
  <c r="K350" i="1"/>
  <c r="K348" i="1"/>
  <c r="K347" i="1"/>
  <c r="K346" i="1"/>
  <c r="K345" i="1"/>
  <c r="K344" i="1"/>
  <c r="K343" i="1"/>
  <c r="K349" i="1"/>
  <c r="K315" i="1"/>
  <c r="K314" i="1"/>
  <c r="K340" i="1"/>
  <c r="K333" i="1"/>
  <c r="K339" i="1"/>
  <c r="K338" i="1"/>
  <c r="K337" i="1"/>
  <c r="K336" i="1"/>
  <c r="K335" i="1"/>
  <c r="K334" i="1"/>
  <c r="K332" i="1"/>
  <c r="K331" i="1"/>
  <c r="K330" i="1"/>
  <c r="K329" i="1"/>
  <c r="K328" i="1"/>
  <c r="K327" i="1"/>
  <c r="K326" i="1"/>
  <c r="K325" i="1"/>
  <c r="K324" i="1"/>
  <c r="K323" i="1"/>
  <c r="K321" i="1"/>
  <c r="K320" i="1"/>
  <c r="K319" i="1"/>
  <c r="K318" i="1"/>
  <c r="K317" i="1"/>
  <c r="K316" i="1"/>
  <c r="K322" i="1"/>
  <c r="K294" i="1"/>
  <c r="K293" i="1"/>
  <c r="K313" i="1"/>
  <c r="K308" i="1"/>
  <c r="K312" i="1"/>
  <c r="K300" i="1"/>
  <c r="K311" i="1"/>
  <c r="K310" i="1"/>
  <c r="K309" i="1"/>
  <c r="K307" i="1"/>
  <c r="K306" i="1"/>
  <c r="K305" i="1"/>
  <c r="K304" i="1"/>
  <c r="K303" i="1"/>
  <c r="K302" i="1"/>
  <c r="K301" i="1"/>
  <c r="K299" i="1"/>
  <c r="K298" i="1"/>
  <c r="K297" i="1"/>
  <c r="K296" i="1"/>
  <c r="K295" i="1"/>
  <c r="K273" i="1"/>
  <c r="K272" i="1"/>
  <c r="K292" i="1"/>
  <c r="K287" i="1"/>
  <c r="K291" i="1"/>
  <c r="K279" i="1"/>
  <c r="K290" i="1"/>
  <c r="K289" i="1"/>
  <c r="K288" i="1"/>
  <c r="K286" i="1"/>
  <c r="K285" i="1"/>
  <c r="K284" i="1"/>
  <c r="K283" i="1"/>
  <c r="K282" i="1"/>
  <c r="K281" i="1"/>
  <c r="K280" i="1"/>
  <c r="K278" i="1"/>
  <c r="K277" i="1"/>
  <c r="K276" i="1"/>
  <c r="K275" i="1"/>
  <c r="K274" i="1"/>
  <c r="K252" i="1"/>
  <c r="K251" i="1"/>
  <c r="K271" i="1"/>
  <c r="K266" i="1"/>
  <c r="K270" i="1"/>
  <c r="K258" i="1"/>
  <c r="K269" i="1"/>
  <c r="K268" i="1"/>
  <c r="K267" i="1"/>
  <c r="K265" i="1"/>
  <c r="K264" i="1"/>
  <c r="K263" i="1"/>
  <c r="K262" i="1"/>
  <c r="K261" i="1"/>
  <c r="K260" i="1"/>
  <c r="K259" i="1"/>
  <c r="K257" i="1"/>
  <c r="K256" i="1"/>
  <c r="K255" i="1"/>
  <c r="K254" i="1"/>
  <c r="K253" i="1"/>
  <c r="K231" i="1"/>
  <c r="K230" i="1"/>
  <c r="K250" i="1"/>
  <c r="K245" i="1"/>
  <c r="K249" i="1"/>
  <c r="K237" i="1"/>
  <c r="K248" i="1"/>
  <c r="K247" i="1"/>
  <c r="K246" i="1"/>
  <c r="K244" i="1"/>
  <c r="K243" i="1"/>
  <c r="K242" i="1"/>
  <c r="K241" i="1"/>
  <c r="K240" i="1"/>
  <c r="K239" i="1"/>
  <c r="K238" i="1"/>
  <c r="K236" i="1"/>
  <c r="K235" i="1"/>
  <c r="K234" i="1"/>
  <c r="K233" i="1"/>
  <c r="K232" i="1"/>
  <c r="DO1831" i="1" l="1"/>
  <c r="DO1826" i="1"/>
  <c r="DL1831" i="1"/>
  <c r="DL1826" i="1"/>
  <c r="DI1815" i="1"/>
  <c r="DI1831" i="1"/>
  <c r="DI1826" i="1"/>
  <c r="DI1812" i="1"/>
  <c r="DF1815" i="1"/>
  <c r="DF1831" i="1"/>
  <c r="DF1826" i="1"/>
  <c r="DF1812" i="1"/>
  <c r="DC1815" i="1"/>
  <c r="DC1831" i="1"/>
  <c r="DC1826" i="1"/>
  <c r="DC1812" i="1"/>
  <c r="CZ1815" i="1"/>
  <c r="CZ1831" i="1"/>
  <c r="CZ1826" i="1"/>
  <c r="CZ1812" i="1"/>
  <c r="CW1815" i="1"/>
  <c r="CW1831" i="1"/>
  <c r="CW1826" i="1"/>
  <c r="CW1812" i="1"/>
  <c r="CT1815" i="1"/>
  <c r="CT1831" i="1"/>
  <c r="CT1826" i="1"/>
  <c r="CT1812" i="1"/>
  <c r="DO1684" i="1"/>
  <c r="DO1683" i="1"/>
  <c r="DL1679" i="1"/>
  <c r="DL1684" i="1"/>
  <c r="DL1683" i="1"/>
  <c r="DI1679" i="1"/>
  <c r="DI1684" i="1"/>
  <c r="DI1683" i="1"/>
  <c r="DI1677" i="1"/>
  <c r="DI1672" i="1"/>
  <c r="DI1670" i="1"/>
  <c r="DF1679" i="1"/>
  <c r="DF1684" i="1"/>
  <c r="DF1683" i="1"/>
  <c r="DF1677" i="1"/>
  <c r="DF1672" i="1"/>
  <c r="DF1670" i="1"/>
  <c r="DC1679" i="1"/>
  <c r="DC1684" i="1"/>
  <c r="DC1683" i="1"/>
  <c r="DC1677" i="1"/>
  <c r="DC1672" i="1"/>
  <c r="DC1670" i="1"/>
  <c r="CZ1679" i="1"/>
  <c r="CZ1684" i="1"/>
  <c r="CZ1683" i="1"/>
  <c r="CZ1677" i="1"/>
  <c r="CZ1672" i="1"/>
  <c r="CZ1670" i="1"/>
  <c r="CW1679" i="1"/>
  <c r="CW1684" i="1"/>
  <c r="CW1683" i="1"/>
  <c r="CW1677" i="1"/>
  <c r="CW1672" i="1"/>
  <c r="CW1670" i="1"/>
  <c r="CT1679" i="1"/>
  <c r="CT1684" i="1"/>
  <c r="CT1683" i="1"/>
  <c r="CT1677" i="1"/>
  <c r="CT1672" i="1"/>
  <c r="CT1670" i="1"/>
  <c r="CQ1679" i="1" l="1"/>
  <c r="CQ1670" i="1"/>
  <c r="CQ1672" i="1"/>
  <c r="CQ1683" i="1"/>
  <c r="CQ1677" i="1"/>
  <c r="CQ1684" i="1"/>
  <c r="CO1831" i="1"/>
  <c r="CO1826" i="1"/>
  <c r="CO1815" i="1"/>
  <c r="CO1812" i="1"/>
  <c r="CO1677" i="1"/>
  <c r="CO1683" i="1"/>
  <c r="CO1679" i="1"/>
  <c r="CO1667" i="1"/>
  <c r="CO1670" i="1"/>
  <c r="CO1684" i="1"/>
  <c r="CO1672" i="1"/>
</calcChain>
</file>

<file path=xl/sharedStrings.xml><?xml version="1.0" encoding="utf-8"?>
<sst xmlns="http://schemas.openxmlformats.org/spreadsheetml/2006/main" count="7628" uniqueCount="347">
  <si>
    <t>SimulationName</t>
  </si>
  <si>
    <t>Clock.Today</t>
  </si>
  <si>
    <t>stageName</t>
  </si>
  <si>
    <t>cultivar</t>
  </si>
  <si>
    <t>squarz</t>
  </si>
  <si>
    <t>bollz</t>
  </si>
  <si>
    <t>openz</t>
  </si>
  <si>
    <t>flowers</t>
  </si>
  <si>
    <t>abs</t>
  </si>
  <si>
    <t>percent_l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</si>
  <si>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</si>
  <si>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</si>
  <si>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</si>
  <si>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</si>
  <si>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</si>
  <si>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</si>
  <si>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</si>
  <si>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</si>
  <si>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</si>
  <si>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</si>
  <si>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</si>
  <si>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</si>
  <si>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</si>
  <si>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</si>
  <si>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</si>
  <si>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</si>
  <si>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</si>
  <si>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</si>
  <si>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</si>
  <si>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</si>
  <si>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</si>
  <si>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</si>
  <si>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</si>
  <si>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</si>
  <si>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</si>
  <si>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</si>
  <si>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</si>
  <si>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</si>
  <si>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</si>
  <si>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</si>
  <si>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</si>
  <si>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</si>
  <si>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</si>
  <si>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</si>
  <si>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</si>
  <si>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</si>
  <si>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</si>
  <si>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</si>
  <si>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</si>
  <si>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</si>
  <si>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</si>
  <si>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</si>
  <si>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</si>
  <si>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</si>
  <si>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</si>
  <si>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</si>
  <si>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</si>
  <si>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</si>
  <si>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</si>
  <si>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</si>
  <si>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</si>
  <si>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</si>
  <si>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</si>
  <si>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</si>
  <si>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</si>
  <si>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</si>
  <si>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</si>
  <si>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Soil.SoilWater.SW(10)</t>
  </si>
  <si>
    <t>Soil.SoilWater.SW(11)</t>
  </si>
  <si>
    <t>Soil.SoilWater.SW(12)</t>
  </si>
  <si>
    <t>MIR20</t>
  </si>
  <si>
    <t>HRF20</t>
  </si>
  <si>
    <t>openz_%</t>
  </si>
  <si>
    <t>bolls_sc</t>
  </si>
  <si>
    <t>unh_bollz</t>
  </si>
  <si>
    <t>Sicot 80</t>
  </si>
  <si>
    <t>NAR0607Ir45</t>
  </si>
  <si>
    <t>NAR0708Ir45</t>
  </si>
  <si>
    <t>NAR0809Ir45</t>
  </si>
  <si>
    <t>NAR0607Ir55</t>
  </si>
  <si>
    <t>NAR0708Ir55</t>
  </si>
  <si>
    <t>NAR0809Ir55</t>
  </si>
  <si>
    <t>NAR0607Ir68</t>
  </si>
  <si>
    <t>NAR0708Ir68</t>
  </si>
  <si>
    <t>NAR0809Ir68</t>
  </si>
  <si>
    <t>NAR0607Ir80</t>
  </si>
  <si>
    <t>NAR0708Ir80</t>
  </si>
  <si>
    <t>NAR0809Ir80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</si>
  <si>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</si>
  <si>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</si>
  <si>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</si>
  <si>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</si>
  <si>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</si>
  <si>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</si>
  <si>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</si>
  <si>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</si>
  <si>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</si>
  <si>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</si>
  <si>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</si>
  <si>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</si>
  <si>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</si>
  <si>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</si>
  <si>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</si>
  <si>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</si>
  <si>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</si>
  <si>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</si>
  <si>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</si>
  <si>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</si>
  <si>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</si>
  <si>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</si>
  <si>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</si>
  <si>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</si>
  <si>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</si>
  <si>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</si>
  <si>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</si>
  <si>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</si>
  <si>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</si>
  <si>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</si>
  <si>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</si>
  <si>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</si>
  <si>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</si>
  <si>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</si>
  <si>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</si>
  <si>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</si>
  <si>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</si>
  <si>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</si>
  <si>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</si>
  <si>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</si>
  <si>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</si>
  <si>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</si>
  <si>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</si>
  <si>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</si>
  <si>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</si>
  <si>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</si>
  <si>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</si>
  <si>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</si>
  <si>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</si>
  <si>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</si>
  <si>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</si>
  <si>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</si>
  <si>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</si>
  <si>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</si>
  <si>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</si>
  <si>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</si>
  <si>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</si>
  <si>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</si>
  <si>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</si>
  <si>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</si>
  <si>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</si>
  <si>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</si>
  <si>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</si>
  <si>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</si>
  <si>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</si>
  <si>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</si>
  <si>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</si>
  <si>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</si>
  <si>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</si>
  <si>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</si>
  <si>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</si>
  <si>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</si>
  <si>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</si>
  <si>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</si>
  <si>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</si>
  <si>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</si>
  <si>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</si>
  <si>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</si>
  <si>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</si>
  <si>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</si>
  <si>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</si>
  <si>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</si>
  <si>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</si>
  <si>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</si>
  <si>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</si>
  <si>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</si>
  <si>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</si>
  <si>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</si>
  <si>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</si>
  <si>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</si>
  <si>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</si>
  <si>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</si>
  <si>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</si>
  <si>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</si>
  <si>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</si>
  <si>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</si>
  <si>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</si>
  <si>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</si>
  <si>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</si>
  <si>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</si>
  <si>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</si>
  <si>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</si>
  <si>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</si>
  <si>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</si>
  <si>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</si>
  <si>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</si>
  <si>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</si>
  <si>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</si>
  <si>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</si>
  <si>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</si>
  <si>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</si>
  <si>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</si>
  <si>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</si>
  <si>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</si>
  <si>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</si>
  <si>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</si>
  <si>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</si>
  <si>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</si>
  <si>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</si>
  <si>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</si>
  <si>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</si>
  <si>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</si>
  <si>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</si>
  <si>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Cotton.Fruit.Wt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</si>
  <si>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</si>
  <si>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</si>
  <si>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</si>
  <si>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</si>
  <si>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</si>
  <si>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</si>
  <si>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</si>
  <si>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</si>
  <si>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</si>
  <si>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</si>
  <si>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</si>
  <si>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</si>
  <si>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</si>
  <si>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</si>
  <si>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SW(1)mm</t>
  </si>
  <si>
    <t>SW(2)mm</t>
  </si>
  <si>
    <t>SW(3)mm</t>
  </si>
  <si>
    <t>SW(4)mm</t>
  </si>
  <si>
    <t>SW(5)mm</t>
  </si>
  <si>
    <t>SW(6)mm</t>
  </si>
  <si>
    <t>SW(7)mm</t>
  </si>
  <si>
    <t>SW(8)mm</t>
  </si>
  <si>
    <t>SW(9)mm</t>
  </si>
  <si>
    <t>SW(10)mm</t>
  </si>
  <si>
    <t>SW(11)mm</t>
  </si>
  <si>
    <t>SW(12)mm</t>
  </si>
  <si>
    <t>TotalWaterMM</t>
  </si>
  <si>
    <t>Cutout</t>
  </si>
  <si>
    <t>SW2400mm</t>
  </si>
  <si>
    <t>Cotton.Phenology.CutoutDAS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</si>
  <si>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</si>
  <si>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</si>
  <si>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</si>
  <si>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</si>
  <si>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</si>
  <si>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</si>
  <si>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</si>
  <si>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</si>
  <si>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</si>
  <si>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</si>
  <si>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</si>
  <si>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</si>
  <si>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</si>
  <si>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</si>
  <si>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</si>
  <si>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</si>
  <si>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</si>
  <si>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</si>
  <si>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</si>
  <si>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</si>
  <si>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</si>
  <si>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Cotton.Fruit.Nconc</t>
  </si>
  <si>
    <t>Cotton.Lint.Wt</t>
  </si>
  <si>
    <t>Cotton.Fruit.HarvestIndex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</si>
  <si>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</si>
  <si>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</si>
  <si>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</si>
  <si>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</si>
  <si>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</si>
  <si>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</si>
  <si>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</si>
  <si>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AboveGround.Partitioning.Fruit</t>
  </si>
  <si>
    <t>LeafArea.Site</t>
  </si>
  <si>
    <t>SW1800mm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</si>
  <si>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</si>
  <si>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</si>
  <si>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</si>
  <si>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</si>
  <si>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</si>
  <si>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</si>
  <si>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</si>
  <si>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</si>
  <si>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</si>
  <si>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Cotton.Phenology.HarvestRipeDAS</t>
  </si>
  <si>
    <t>ACRI_Drip_25_0708</t>
  </si>
  <si>
    <t>planting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</si>
  <si>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</si>
  <si>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</si>
  <si>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</si>
  <si>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</si>
  <si>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</si>
  <si>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</si>
  <si>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</si>
  <si>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</si>
  <si>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</si>
  <si>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defoliation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</si>
  <si>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</si>
  <si>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</si>
  <si>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</si>
  <si>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</si>
  <si>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</si>
  <si>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</si>
  <si>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</si>
  <si>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</si>
  <si>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</si>
  <si>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</si>
  <si>
    <t>Rose0203_C</t>
  </si>
  <si>
    <t>EXP 2: 2002-2003 Narrabri growth analysis: conventionally spaced (1m) treatment</t>
  </si>
  <si>
    <t>Maturity picks</t>
  </si>
  <si>
    <t>Sicala V-3RRi</t>
  </si>
  <si>
    <t>Cotton.Leaf.HNRatio</t>
  </si>
  <si>
    <t>LightInterception</t>
  </si>
  <si>
    <t>Cotton.Seed.Wt</t>
  </si>
  <si>
    <t>RUE</t>
  </si>
  <si>
    <t>k</t>
  </si>
  <si>
    <t>Cotton.Leaf.Areacm_m</t>
  </si>
  <si>
    <t>Cotton.Leaf.SLN</t>
  </si>
  <si>
    <t>Cotton.Leaf.TotalNumber</t>
  </si>
  <si>
    <t>Cotton.Leaf.CoverGreen</t>
  </si>
  <si>
    <t>Cotton.Leaf.CoverGreenError</t>
  </si>
  <si>
    <t>Cotton.Leaf.LAIError</t>
  </si>
  <si>
    <t>Cotton.Leaf.InterceptedLight</t>
  </si>
  <si>
    <t>Cotton.Leaf.ExtinctionCoefficient</t>
  </si>
  <si>
    <t>Cotton.Leaf.InterceptedLightError</t>
  </si>
  <si>
    <t>Cotton.Leaf.ExtinctionCoefficientError</t>
  </si>
  <si>
    <t>Cotton.Leaf.SpecificArea</t>
  </si>
  <si>
    <t>Narrabri2023N0</t>
  </si>
  <si>
    <t>Planting</t>
  </si>
  <si>
    <t>Squaring</t>
  </si>
  <si>
    <t>Flowering</t>
  </si>
  <si>
    <t>Cut-out</t>
  </si>
  <si>
    <t>Maturity (60% OB)</t>
  </si>
  <si>
    <t>Final hand picking</t>
  </si>
  <si>
    <t>Narrabri2023N150</t>
  </si>
  <si>
    <t>Narrabri2023N300</t>
  </si>
  <si>
    <t>SQ.N</t>
  </si>
  <si>
    <t>GB.NConc</t>
  </si>
  <si>
    <t>SQ.NConc</t>
  </si>
  <si>
    <t>GB.N</t>
  </si>
  <si>
    <t>dw_Bur</t>
  </si>
  <si>
    <t>Bur.NConc</t>
  </si>
  <si>
    <t>Bur.N</t>
  </si>
  <si>
    <t>Cotton.Seed.N</t>
  </si>
  <si>
    <t>Cotton.Seed.NConc</t>
  </si>
  <si>
    <t>Cotton.SeedCotton.Wt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</si>
</sst>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43" fontId="7" fillId="0" borderId="0" applyFont="0" applyFill="0" applyBorder="0" applyAlignment="0" applyProtection="0"/>
  </cellStyleXfs>
  <cellXfs count="32">
    <xf numFmtId="0" fontId="0" fillId="0" borderId="0" xfId="0"/>
    <xf numFmtId="1" fontId="6" fillId="0" borderId="0" xfId="3" applyNumberFormat="1" applyFill="1"/>
    <xf numFmtId="1" fontId="5" fillId="0" borderId="0" xfId="2" applyNumberFormat="1" applyFill="1"/>
    <xf numFmtId="169" fontId="0" fillId="0" borderId="0" xfId="4" applyNumberFormat="1" applyFont="1" applyFill="1"/>
    <xf numFmtId="167" fontId="0" fillId="0" borderId="0" xfId="0" applyNumberFormat="1"/>
    <xf numFmtId="1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7" fontId="3" fillId="0" borderId="0" xfId="0" applyNumberFormat="1" applyFont="1"/>
    <xf numFmtId="167" fontId="5" fillId="0" borderId="0" xfId="2" applyNumberFormat="1" applyFill="1"/>
    <xf numFmtId="0" fontId="5" fillId="0" borderId="0" xfId="2" applyFill="1"/>
    <xf numFmtId="0" fontId="3" fillId="0" borderId="0" xfId="0" applyFont="1"/>
    <xf numFmtId="14" fontId="0" fillId="0" borderId="0" xfId="0" applyNumberFormat="1"/>
    <xf numFmtId="0" fontId="4" fillId="0" borderId="0" xfId="0" applyFont="1"/>
    <xf numFmtId="0" fontId="0" fillId="0" borderId="0" xfId="0" applyAlignment="1">
      <alignment vertical="center" wrapText="1"/>
    </xf>
    <xf numFmtId="2" fontId="2" fillId="0" borderId="0" xfId="1" applyNumberFormat="1" applyFont="1" applyAlignment="1">
      <alignment horizontal="right" wrapText="1"/>
    </xf>
    <xf numFmtId="1" fontId="2" fillId="0" borderId="0" xfId="1" applyNumberFormat="1" applyFont="1" applyAlignment="1">
      <alignment horizontal="right" wrapText="1"/>
    </xf>
    <xf numFmtId="165" fontId="5" fillId="0" borderId="0" xfId="2" applyNumberFormat="1" applyFill="1"/>
    <xf numFmtId="166" fontId="2" fillId="0" borderId="0" xfId="1" applyNumberFormat="1" applyFont="1" applyAlignment="1">
      <alignment horizontal="right" wrapText="1"/>
    </xf>
    <xf numFmtId="168" fontId="0" fillId="0" borderId="0" xfId="0" applyNumberFormat="1"/>
    <xf numFmtId="164" fontId="3" fillId="0" borderId="0" xfId="0" applyNumberFormat="1" applyFont="1"/>
    <xf numFmtId="1" fontId="3" fillId="0" borderId="0" xfId="0" applyNumberFormat="1" applyFont="1"/>
    <xf numFmtId="2" fontId="3" fillId="0" borderId="0" xfId="0" applyNumberFormat="1" applyFont="1"/>
    <xf numFmtId="166" fontId="3" fillId="0" borderId="0" xfId="0" applyNumberFormat="1" applyFont="1"/>
    <xf numFmtId="15" fontId="0" fillId="0" borderId="0" xfId="0" applyNumberFormat="1"/>
    <xf numFmtId="0" fontId="8" fillId="0" borderId="0" xfId="0" applyFont="1"/>
    <xf numFmtId="166" fontId="5" fillId="0" borderId="0" xfId="2" applyNumberFormat="1" applyFill="1"/>
    <xf numFmtId="2" fontId="5" fillId="0" borderId="0" xfId="2" applyNumberFormat="1" applyFill="1"/>
    <xf numFmtId="0" fontId="0" fillId="0" borderId="1" xfId="0" applyBorder="1"/>
    <xf numFmtId="0" fontId="0" fillId="4" borderId="0" xfId="0" applyFill="1"/>
  </cellXfs>
  <cellStyles count="5">
    <cellStyle name="Bad" xfId="2" builtinId="27"/>
    <cellStyle name="Comma" xfId="4" builtinId="3"/>
    <cellStyle name="Good" xfId="3" builtinId="26"/>
    <cellStyle name="Normal" xfId="0" builtinId="0"/>
    <cellStyle name="Normal_Sheet1" xfId="1" xr:uid="{1028D930-5969-46AF-875E-DACB19716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dimension ref="A1:FJ2704"/>
  <sheetViews>
    <sheetView tabSelected="1" zoomScaleNormal="100" workbookViewId="0">
      <pane xSplit="3" ySplit="1" topLeftCell="BF2" activePane="bottomRight" state="frozen"/>
      <selection pane="topRight" activeCell="D1" sqref="D1"/>
      <selection pane="bottomLeft" activeCell="A2" sqref="A2"/>
      <selection pane="bottomRight"/>
    </sheetView>
  </sheetViews>
  <sheetFormatPr defaultColWidth="39.5703125" defaultRowHeight="15" x14ac:dyDescent="0.25"/>
  <cols>
    <col min="1" max="1" width="39.7109375" bestFit="1" customWidth="1"/>
    <col min="2" max="2" width="21.85546875" customWidth="1"/>
    <col min="3" max="3" width="13.85546875" bestFit="1" customWidth="1"/>
    <col min="4" max="4" width="25.140625" customWidth="1"/>
    <col min="5" max="5" width="37.5703125" customWidth="1"/>
    <col min="6" max="6" width="13.28515625" customWidth="1"/>
    <col min="7" max="7" width="35.7109375" bestFit="1" customWidth="1"/>
    <col min="8" max="8" width="15.42578125" bestFit="1" customWidth="1"/>
    <col min="9" max="9" width="31.140625" customWidth="1"/>
    <col min="10" max="10" width="32" customWidth="1"/>
    <col min="11" max="11" width="19.140625" customWidth="1"/>
    <col min="12" max="13" width="20.28515625" customWidth="1"/>
    <col min="14" max="14" width="26.7109375" customWidth="1"/>
    <col min="15" max="15" width="21.7109375" customWidth="1"/>
    <col min="16" max="16" width="18.7109375" customWidth="1"/>
    <col min="17" max="17" width="34" customWidth="1"/>
    <col min="18" max="18" width="31.7109375" customWidth="1"/>
    <col min="19" max="19" width="33" customWidth="1"/>
    <col min="20" max="20" width="30" customWidth="1"/>
    <col min="21" max="21" width="33.28515625" customWidth="1"/>
    <col min="22" max="22" width="31.5703125" customWidth="1"/>
    <col min="23" max="23" width="34.85546875" customWidth="1"/>
    <col min="24" max="24" width="13.42578125" customWidth="1"/>
    <col min="25" max="25" width="16.42578125" customWidth="1"/>
    <col min="26" max="26" width="15.42578125" customWidth="1"/>
    <col min="27" max="27" width="14.85546875" customWidth="1"/>
    <col min="28" max="28" width="17.85546875" customWidth="1"/>
    <col min="29" max="29" width="17.7109375" customWidth="1"/>
    <col min="30" max="30" width="21" customWidth="1"/>
    <col min="31" max="31" width="16.5703125" customWidth="1"/>
    <col min="32" max="32" width="29.42578125" customWidth="1"/>
    <col min="33" max="33" width="33.85546875" customWidth="1"/>
    <col min="34" max="34" width="33.5703125" customWidth="1"/>
    <col min="35" max="35" width="38" customWidth="1"/>
    <col min="36" max="36" width="21.140625" customWidth="1"/>
    <col min="37" max="37" width="17" customWidth="1"/>
    <col min="38" max="38" width="21.42578125" customWidth="1"/>
    <col min="39" max="39" width="25.140625" customWidth="1"/>
    <col min="40" max="40" width="29.5703125" customWidth="1"/>
    <col min="41" max="41" width="26.28515625" customWidth="1"/>
    <col min="42" max="42" width="24" customWidth="1"/>
    <col min="43" max="43" width="25.5703125" bestFit="1" customWidth="1"/>
    <col min="44" max="44" width="24.42578125" bestFit="1" customWidth="1"/>
    <col min="45" max="45" width="15.7109375" bestFit="1" customWidth="1"/>
    <col min="46" max="46" width="17.5703125" bestFit="1" customWidth="1"/>
    <col min="47" max="48" width="12" style="31" bestFit="1" customWidth="1"/>
    <col min="49" max="49" width="7.7109375" style="31" bestFit="1" customWidth="1"/>
    <col min="50" max="50" width="8.85546875" bestFit="1" customWidth="1"/>
    <col min="51" max="51" width="12" style="31" bestFit="1" customWidth="1"/>
    <col min="52" max="52" width="12" style="31" customWidth="1"/>
    <col min="53" max="53" width="7.7109375" style="31" bestFit="1" customWidth="1"/>
    <col min="54" max="54" width="10.7109375" style="31" bestFit="1" customWidth="1"/>
    <col min="55" max="55" width="12.5703125" style="31" bestFit="1" customWidth="1"/>
    <col min="56" max="56" width="7.7109375" style="31" customWidth="1"/>
    <col min="57" max="57" width="11.7109375" bestFit="1" customWidth="1"/>
    <col min="58" max="58" width="10.7109375" bestFit="1" customWidth="1"/>
    <col min="59" max="59" width="12" bestFit="1" customWidth="1"/>
    <col min="60" max="60" width="17.28515625" bestFit="1" customWidth="1"/>
    <col min="61" max="61" width="20.28515625" bestFit="1" customWidth="1"/>
    <col min="62" max="62" width="16.140625" bestFit="1" customWidth="1"/>
    <col min="63" max="63" width="25.7109375" bestFit="1" customWidth="1"/>
    <col min="64" max="64" width="24.5703125" bestFit="1" customWidth="1"/>
    <col min="65" max="65" width="26.7109375" bestFit="1" customWidth="1"/>
    <col min="66" max="66" width="26.7109375" customWidth="1"/>
    <col min="67" max="67" width="11.7109375" bestFit="1" customWidth="1"/>
    <col min="68" max="68" width="16.7109375" bestFit="1" customWidth="1"/>
    <col min="69" max="69" width="17.5703125" bestFit="1" customWidth="1"/>
    <col min="70" max="70" width="20.85546875" bestFit="1" customWidth="1"/>
    <col min="71" max="71" width="16.42578125" bestFit="1" customWidth="1"/>
    <col min="72" max="72" width="13.42578125" bestFit="1" customWidth="1"/>
    <col min="73" max="73" width="6.7109375" bestFit="1" customWidth="1"/>
    <col min="74" max="74" width="12" bestFit="1" customWidth="1"/>
    <col min="75" max="75" width="16.28515625" bestFit="1" customWidth="1"/>
    <col min="76" max="76" width="32.42578125" bestFit="1" customWidth="1"/>
    <col min="77" max="77" width="31.42578125" bestFit="1" customWidth="1"/>
    <col min="78" max="78" width="32" bestFit="1" customWidth="1"/>
    <col min="79" max="79" width="14.140625" bestFit="1" customWidth="1"/>
    <col min="80" max="80" width="9" bestFit="1" customWidth="1"/>
    <col min="81" max="81" width="7.5703125" bestFit="1" customWidth="1"/>
    <col min="82" max="82" width="8.7109375" bestFit="1" customWidth="1"/>
    <col min="83" max="83" width="10" bestFit="1" customWidth="1"/>
    <col min="84" max="84" width="7.140625" bestFit="1" customWidth="1"/>
    <col min="85" max="85" width="6.28515625" bestFit="1" customWidth="1"/>
    <col min="86" max="86" width="15.140625" bestFit="1" customWidth="1"/>
    <col min="87" max="87" width="12" bestFit="1" customWidth="1"/>
    <col min="88" max="88" width="11.28515625" bestFit="1" customWidth="1"/>
    <col min="89" max="89" width="10.28515625" bestFit="1" customWidth="1"/>
    <col min="90" max="90" width="10.5703125" bestFit="1" customWidth="1"/>
    <col min="91" max="91" width="12" bestFit="1" customWidth="1"/>
    <col min="92" max="92" width="11.7109375" bestFit="1" customWidth="1"/>
    <col min="93" max="93" width="16.7109375" bestFit="1" customWidth="1"/>
    <col min="94" max="95" width="13.5703125" bestFit="1" customWidth="1"/>
    <col min="96" max="96" width="22" bestFit="1" customWidth="1"/>
    <col min="97" max="97" width="11.140625" bestFit="1" customWidth="1"/>
    <col min="98" max="98" width="12" bestFit="1" customWidth="1"/>
    <col min="99" max="99" width="22" bestFit="1" customWidth="1"/>
    <col min="100" max="100" width="11.140625" bestFit="1" customWidth="1"/>
    <col min="101" max="101" width="12" bestFit="1" customWidth="1"/>
    <col min="102" max="102" width="22" bestFit="1" customWidth="1"/>
    <col min="103" max="103" width="11.140625" bestFit="1" customWidth="1"/>
    <col min="104" max="104" width="12" bestFit="1" customWidth="1"/>
    <col min="105" max="105" width="22" bestFit="1" customWidth="1"/>
    <col min="106" max="106" width="11.140625" bestFit="1" customWidth="1"/>
    <col min="107" max="107" width="12" bestFit="1" customWidth="1"/>
    <col min="108" max="108" width="22" bestFit="1" customWidth="1"/>
    <col min="109" max="109" width="11.140625" bestFit="1" customWidth="1"/>
    <col min="110" max="110" width="12" bestFit="1" customWidth="1"/>
    <col min="111" max="111" width="22" bestFit="1" customWidth="1"/>
    <col min="112" max="112" width="11.140625" bestFit="1" customWidth="1"/>
    <col min="113" max="113" width="12" bestFit="1" customWidth="1"/>
    <col min="114" max="114" width="22" bestFit="1" customWidth="1"/>
    <col min="115" max="115" width="11.140625" bestFit="1" customWidth="1"/>
    <col min="116" max="116" width="12" bestFit="1" customWidth="1"/>
    <col min="117" max="117" width="22" bestFit="1" customWidth="1"/>
    <col min="118" max="118" width="11.140625" bestFit="1" customWidth="1"/>
    <col min="119" max="119" width="12" bestFit="1" customWidth="1"/>
    <col min="120" max="120" width="22" bestFit="1" customWidth="1"/>
    <col min="121" max="121" width="11.140625" bestFit="1" customWidth="1"/>
    <col min="122" max="122" width="12" bestFit="1" customWidth="1"/>
    <col min="123" max="123" width="23" bestFit="1" customWidth="1"/>
    <col min="124" max="124" width="12.140625" bestFit="1" customWidth="1"/>
    <col min="125" max="125" width="13" bestFit="1" customWidth="1"/>
    <col min="126" max="126" width="23" bestFit="1" customWidth="1"/>
    <col min="127" max="127" width="12.140625" bestFit="1" customWidth="1"/>
    <col min="128" max="128" width="13" bestFit="1" customWidth="1"/>
    <col min="129" max="129" width="23" bestFit="1" customWidth="1"/>
    <col min="130" max="130" width="12.140625" bestFit="1" customWidth="1"/>
    <col min="131" max="131" width="13" bestFit="1" customWidth="1"/>
    <col min="132" max="132" width="7.140625" bestFit="1" customWidth="1"/>
    <col min="133" max="133" width="18.140625" bestFit="1" customWidth="1"/>
    <col min="134" max="134" width="18.28515625" bestFit="1" customWidth="1"/>
    <col min="135" max="135" width="18.140625" bestFit="1" customWidth="1"/>
    <col min="136" max="136" width="18.28515625" bestFit="1" customWidth="1"/>
    <col min="137" max="137" width="18.140625" bestFit="1" customWidth="1"/>
    <col min="138" max="138" width="18.28515625" bestFit="1" customWidth="1"/>
    <col min="139" max="139" width="18.140625" bestFit="1" customWidth="1"/>
    <col min="140" max="140" width="18.28515625" bestFit="1" customWidth="1"/>
    <col min="141" max="141" width="18.140625" bestFit="1" customWidth="1"/>
    <col min="142" max="142" width="18.28515625" bestFit="1" customWidth="1"/>
    <col min="143" max="143" width="18.140625" bestFit="1" customWidth="1"/>
    <col min="144" max="144" width="18.28515625" bestFit="1" customWidth="1"/>
    <col min="145" max="145" width="18.140625" bestFit="1" customWidth="1"/>
    <col min="146" max="146" width="18.28515625" bestFit="1" customWidth="1"/>
    <col min="147" max="147" width="18.140625" bestFit="1" customWidth="1"/>
    <col min="148" max="148" width="18.28515625" bestFit="1" customWidth="1"/>
    <col min="149" max="149" width="7" bestFit="1" customWidth="1"/>
    <col min="150" max="157" width="18" bestFit="1" customWidth="1"/>
    <col min="158" max="158" width="5.85546875" bestFit="1" customWidth="1"/>
    <col min="159" max="166" width="23.42578125" bestFit="1" customWidth="1"/>
  </cols>
  <sheetData>
    <row r="1" spans="1:166" x14ac:dyDescent="0.25">
      <c r="A1" t="s">
        <v>0</v>
      </c>
      <c r="B1" t="s">
        <v>247</v>
      </c>
      <c r="C1" t="s">
        <v>1</v>
      </c>
      <c r="D1" t="s">
        <v>204</v>
      </c>
      <c r="E1" t="s">
        <v>107</v>
      </c>
      <c r="F1" t="s">
        <v>2</v>
      </c>
      <c r="G1" t="s">
        <v>90</v>
      </c>
      <c r="H1" t="s">
        <v>3</v>
      </c>
      <c r="I1" t="s">
        <v>242</v>
      </c>
      <c r="J1" t="s">
        <v>243</v>
      </c>
      <c r="K1" t="s">
        <v>244</v>
      </c>
      <c r="L1" t="s">
        <v>91</v>
      </c>
      <c r="M1" t="s">
        <v>110</v>
      </c>
      <c r="N1" t="s">
        <v>109</v>
      </c>
      <c r="O1" t="s">
        <v>312</v>
      </c>
      <c r="P1" t="s">
        <v>313</v>
      </c>
      <c r="Q1" t="s">
        <v>92</v>
      </c>
      <c r="R1" t="s">
        <v>202</v>
      </c>
      <c r="S1" t="s">
        <v>93</v>
      </c>
      <c r="T1" t="s">
        <v>241</v>
      </c>
      <c r="U1" t="s">
        <v>203</v>
      </c>
      <c r="V1" t="s">
        <v>94</v>
      </c>
      <c r="W1" t="s">
        <v>285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95</v>
      </c>
      <c r="AD1" t="s">
        <v>96</v>
      </c>
      <c r="AE1" t="s">
        <v>214</v>
      </c>
      <c r="AF1" t="s">
        <v>323</v>
      </c>
      <c r="AG1" t="s">
        <v>325</v>
      </c>
      <c r="AH1" t="s">
        <v>324</v>
      </c>
      <c r="AI1" t="s">
        <v>326</v>
      </c>
      <c r="AJ1" t="s">
        <v>97</v>
      </c>
      <c r="AK1" t="s">
        <v>99</v>
      </c>
      <c r="AL1" t="s">
        <v>322</v>
      </c>
      <c r="AM1" t="s">
        <v>320</v>
      </c>
      <c r="AN1" t="s">
        <v>321</v>
      </c>
      <c r="AO1" t="s">
        <v>319</v>
      </c>
      <c r="AP1" t="s">
        <v>317</v>
      </c>
      <c r="AQ1" t="s">
        <v>327</v>
      </c>
      <c r="AR1" t="s">
        <v>98</v>
      </c>
      <c r="AS1" t="s">
        <v>215</v>
      </c>
      <c r="AT1" t="s">
        <v>318</v>
      </c>
      <c r="AU1" s="31" t="s">
        <v>257</v>
      </c>
      <c r="AV1" s="31" t="s">
        <v>339</v>
      </c>
      <c r="AW1" s="31" t="s">
        <v>337</v>
      </c>
      <c r="AX1" t="s">
        <v>258</v>
      </c>
      <c r="AY1" s="31" t="s">
        <v>259</v>
      </c>
      <c r="AZ1" s="31" t="s">
        <v>338</v>
      </c>
      <c r="BA1" s="31" t="s">
        <v>340</v>
      </c>
      <c r="BB1" s="31" t="s">
        <v>341</v>
      </c>
      <c r="BC1" s="31" t="s">
        <v>342</v>
      </c>
      <c r="BD1" s="31" t="s">
        <v>343</v>
      </c>
      <c r="BE1" t="s">
        <v>260</v>
      </c>
      <c r="BF1" t="s">
        <v>261</v>
      </c>
      <c r="BG1" t="s">
        <v>262</v>
      </c>
      <c r="BH1" t="s">
        <v>211</v>
      </c>
      <c r="BI1" t="s">
        <v>263</v>
      </c>
      <c r="BJ1" t="s">
        <v>213</v>
      </c>
      <c r="BK1" t="s">
        <v>100</v>
      </c>
      <c r="BL1" t="s">
        <v>302</v>
      </c>
      <c r="BM1" t="s">
        <v>265</v>
      </c>
      <c r="BN1" t="s">
        <v>346</v>
      </c>
      <c r="BO1" t="s">
        <v>9</v>
      </c>
      <c r="BP1" t="s">
        <v>264</v>
      </c>
      <c r="BQ1" t="s">
        <v>314</v>
      </c>
      <c r="BR1" t="s">
        <v>345</v>
      </c>
      <c r="BS1" t="s">
        <v>344</v>
      </c>
      <c r="BT1" t="s">
        <v>266</v>
      </c>
      <c r="BU1" t="s">
        <v>315</v>
      </c>
      <c r="BV1" t="s">
        <v>316</v>
      </c>
      <c r="BW1" t="s">
        <v>276</v>
      </c>
      <c r="BX1" t="s">
        <v>271</v>
      </c>
      <c r="BY1" t="s">
        <v>272</v>
      </c>
      <c r="BZ1" t="s">
        <v>273</v>
      </c>
      <c r="CA1" t="s">
        <v>212</v>
      </c>
      <c r="CB1" t="s">
        <v>4</v>
      </c>
      <c r="CC1" t="s">
        <v>5</v>
      </c>
      <c r="CD1" t="s">
        <v>6</v>
      </c>
      <c r="CE1" t="s">
        <v>7</v>
      </c>
      <c r="CF1" t="s">
        <v>252</v>
      </c>
      <c r="CG1" t="s">
        <v>8</v>
      </c>
      <c r="CH1" t="s">
        <v>274</v>
      </c>
      <c r="CI1" t="s">
        <v>74</v>
      </c>
      <c r="CJ1" t="s">
        <v>72</v>
      </c>
      <c r="CK1" t="s">
        <v>73</v>
      </c>
      <c r="CL1" t="s">
        <v>111</v>
      </c>
      <c r="CM1" t="s">
        <v>254</v>
      </c>
      <c r="CN1" t="s">
        <v>112</v>
      </c>
      <c r="CO1" t="s">
        <v>238</v>
      </c>
      <c r="CP1" t="s">
        <v>240</v>
      </c>
      <c r="CQ1" t="s">
        <v>275</v>
      </c>
      <c r="CR1" t="s">
        <v>58</v>
      </c>
      <c r="CS1" t="s">
        <v>216</v>
      </c>
      <c r="CT1" t="s">
        <v>226</v>
      </c>
      <c r="CU1" t="s">
        <v>59</v>
      </c>
      <c r="CV1" t="s">
        <v>217</v>
      </c>
      <c r="CW1" t="s">
        <v>227</v>
      </c>
      <c r="CX1" t="s">
        <v>60</v>
      </c>
      <c r="CY1" t="s">
        <v>225</v>
      </c>
      <c r="CZ1" t="s">
        <v>228</v>
      </c>
      <c r="DA1" t="s">
        <v>61</v>
      </c>
      <c r="DB1" t="s">
        <v>224</v>
      </c>
      <c r="DC1" t="s">
        <v>229</v>
      </c>
      <c r="DD1" t="s">
        <v>62</v>
      </c>
      <c r="DE1" t="s">
        <v>223</v>
      </c>
      <c r="DF1" t="s">
        <v>230</v>
      </c>
      <c r="DG1" t="s">
        <v>63</v>
      </c>
      <c r="DH1" t="s">
        <v>245</v>
      </c>
      <c r="DI1" t="s">
        <v>231</v>
      </c>
      <c r="DJ1" t="s">
        <v>64</v>
      </c>
      <c r="DK1" t="s">
        <v>246</v>
      </c>
      <c r="DL1" t="s">
        <v>232</v>
      </c>
      <c r="DM1" t="s">
        <v>65</v>
      </c>
      <c r="DN1" t="s">
        <v>222</v>
      </c>
      <c r="DO1" t="s">
        <v>233</v>
      </c>
      <c r="DP1" t="s">
        <v>66</v>
      </c>
      <c r="DQ1" t="s">
        <v>221</v>
      </c>
      <c r="DR1" t="s">
        <v>234</v>
      </c>
      <c r="DS1" t="s">
        <v>67</v>
      </c>
      <c r="DT1" t="s">
        <v>220</v>
      </c>
      <c r="DU1" t="s">
        <v>235</v>
      </c>
      <c r="DV1" t="s">
        <v>68</v>
      </c>
      <c r="DW1" t="s">
        <v>219</v>
      </c>
      <c r="DX1" t="s">
        <v>236</v>
      </c>
      <c r="DY1" t="s">
        <v>69</v>
      </c>
      <c r="DZ1" t="s">
        <v>218</v>
      </c>
      <c r="EA1" t="s">
        <v>237</v>
      </c>
      <c r="EB1" t="s">
        <v>55</v>
      </c>
      <c r="EC1" t="s">
        <v>31</v>
      </c>
      <c r="ED1" t="s">
        <v>277</v>
      </c>
      <c r="EE1" t="s">
        <v>32</v>
      </c>
      <c r="EF1" t="s">
        <v>278</v>
      </c>
      <c r="EG1" t="s">
        <v>33</v>
      </c>
      <c r="EH1" t="s">
        <v>279</v>
      </c>
      <c r="EI1" t="s">
        <v>34</v>
      </c>
      <c r="EJ1" t="s">
        <v>280</v>
      </c>
      <c r="EK1" t="s">
        <v>35</v>
      </c>
      <c r="EL1" t="s">
        <v>281</v>
      </c>
      <c r="EM1" t="s">
        <v>36</v>
      </c>
      <c r="EN1" t="s">
        <v>282</v>
      </c>
      <c r="EO1" t="s">
        <v>37</v>
      </c>
      <c r="EP1" t="s">
        <v>283</v>
      </c>
      <c r="EQ1" t="s">
        <v>38</v>
      </c>
      <c r="ER1" t="s">
        <v>284</v>
      </c>
      <c r="ES1" t="s">
        <v>56</v>
      </c>
      <c r="ET1" t="s">
        <v>39</v>
      </c>
      <c r="EU1" t="s">
        <v>40</v>
      </c>
      <c r="EV1" t="s">
        <v>41</v>
      </c>
      <c r="EW1" t="s">
        <v>42</v>
      </c>
      <c r="EX1" t="s">
        <v>43</v>
      </c>
      <c r="EY1" t="s">
        <v>44</v>
      </c>
      <c r="EZ1" t="s">
        <v>45</v>
      </c>
      <c r="FA1" t="s">
        <v>46</v>
      </c>
      <c r="FB1" t="s">
        <v>57</v>
      </c>
      <c r="FC1" t="s">
        <v>47</v>
      </c>
      <c r="FD1" t="s">
        <v>48</v>
      </c>
      <c r="FE1" t="s">
        <v>49</v>
      </c>
      <c r="FF1" t="s">
        <v>50</v>
      </c>
      <c r="FG1" t="s">
        <v>51</v>
      </c>
      <c r="FH1" t="s">
        <v>52</v>
      </c>
      <c r="FI1" t="s">
        <v>53</v>
      </c>
      <c r="FJ1" t="s">
        <v>54</v>
      </c>
    </row>
    <row r="2" spans="1:166" x14ac:dyDescent="0.25">
      <c r="A2" t="s">
        <v>267</v>
      </c>
      <c r="B2" t="s">
        <v>255</v>
      </c>
      <c r="C2" s="4">
        <v>41932</v>
      </c>
      <c r="D2" s="5">
        <v>1</v>
      </c>
      <c r="E2" s="6" t="s">
        <v>209</v>
      </c>
      <c r="F2" t="s">
        <v>10</v>
      </c>
      <c r="G2">
        <v>0</v>
      </c>
      <c r="H2" t="s">
        <v>253</v>
      </c>
      <c r="I2" s="7"/>
      <c r="K2" s="5"/>
      <c r="L2" s="5"/>
      <c r="M2" s="8"/>
      <c r="N2" s="8"/>
      <c r="O2" s="8"/>
      <c r="P2" s="8"/>
      <c r="Q2" s="5"/>
      <c r="R2" s="5"/>
      <c r="S2" s="5"/>
      <c r="T2" s="5"/>
      <c r="U2" s="5"/>
      <c r="V2" s="5"/>
      <c r="W2" s="5"/>
      <c r="X2" s="8"/>
      <c r="Y2" s="8"/>
      <c r="Z2" s="8"/>
      <c r="AA2" s="8"/>
      <c r="AB2" s="8"/>
      <c r="AC2" s="5"/>
      <c r="AD2" s="9"/>
      <c r="AE2" s="8"/>
      <c r="AF2" s="8"/>
      <c r="AG2" s="8"/>
      <c r="AH2" s="8"/>
      <c r="AI2" s="8"/>
      <c r="AJ2" s="5"/>
      <c r="AK2" s="8"/>
      <c r="AL2" s="8"/>
      <c r="AM2" s="8"/>
      <c r="AN2" s="8"/>
      <c r="AO2" s="8"/>
      <c r="AP2" s="8"/>
      <c r="AQ2" s="9"/>
      <c r="AR2" s="9"/>
      <c r="AS2" s="8"/>
      <c r="AT2" s="8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9"/>
      <c r="BJ2" s="5"/>
      <c r="BK2" s="5"/>
      <c r="BL2" s="5"/>
      <c r="BM2" s="8"/>
      <c r="BN2" s="8"/>
      <c r="BO2" s="7"/>
      <c r="BP2" s="5"/>
      <c r="BQ2" s="5"/>
      <c r="BR2" s="5"/>
      <c r="BS2" s="5"/>
      <c r="BT2" s="7"/>
      <c r="BU2" s="7"/>
      <c r="BV2" s="7"/>
      <c r="BW2" s="7"/>
      <c r="BX2" s="7"/>
      <c r="BY2" s="7"/>
      <c r="BZ2" s="7"/>
      <c r="CA2" s="5"/>
      <c r="CB2" s="5"/>
      <c r="CC2" s="5"/>
      <c r="CD2" s="5"/>
      <c r="CE2" s="5"/>
      <c r="CF2" s="5"/>
      <c r="CG2" s="5"/>
      <c r="CH2" s="5"/>
      <c r="CI2" s="5"/>
      <c r="CJ2" s="5"/>
      <c r="CK2" s="8"/>
      <c r="CL2" s="5"/>
      <c r="CM2" s="5"/>
      <c r="CN2" s="8"/>
      <c r="CO2" s="5"/>
      <c r="CP2" s="5"/>
      <c r="CQ2" s="5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</row>
    <row r="3" spans="1:166" x14ac:dyDescent="0.25">
      <c r="A3" t="s">
        <v>267</v>
      </c>
      <c r="B3" t="s">
        <v>255</v>
      </c>
      <c r="C3" s="4">
        <v>41961</v>
      </c>
      <c r="D3" s="5"/>
      <c r="E3" s="6"/>
      <c r="G3">
        <v>29</v>
      </c>
      <c r="H3" t="s">
        <v>253</v>
      </c>
      <c r="I3" s="7"/>
      <c r="K3" s="5"/>
      <c r="L3" s="5"/>
      <c r="M3" s="8"/>
      <c r="N3" s="8"/>
      <c r="O3" s="8"/>
      <c r="P3" s="8"/>
      <c r="Q3" s="5"/>
      <c r="R3" s="5"/>
      <c r="S3" s="5"/>
      <c r="T3" s="5"/>
      <c r="U3" s="5"/>
      <c r="V3" s="5"/>
      <c r="W3" s="5"/>
      <c r="X3" s="8"/>
      <c r="Y3" s="8"/>
      <c r="Z3" s="8"/>
      <c r="AA3" s="8"/>
      <c r="AB3" s="8"/>
      <c r="AC3" s="5"/>
      <c r="AD3" s="9"/>
      <c r="AE3" s="8"/>
      <c r="AF3" s="8"/>
      <c r="AG3" s="8"/>
      <c r="AH3" s="8"/>
      <c r="AI3" s="8"/>
      <c r="AJ3" s="5"/>
      <c r="AK3" s="8"/>
      <c r="AL3" s="8"/>
      <c r="AM3" s="8"/>
      <c r="AN3" s="8"/>
      <c r="AO3" s="8"/>
      <c r="AP3" s="8"/>
      <c r="AQ3" s="9"/>
      <c r="AR3" s="9"/>
      <c r="AS3" s="8"/>
      <c r="AT3" s="8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9"/>
      <c r="BJ3" s="5"/>
      <c r="BK3" s="5"/>
      <c r="BL3" s="5"/>
      <c r="BM3" s="8"/>
      <c r="BN3" s="8"/>
      <c r="BO3" s="7"/>
      <c r="BP3" s="5"/>
      <c r="BQ3" s="5"/>
      <c r="BR3" s="5"/>
      <c r="BS3" s="5"/>
      <c r="BT3" s="7"/>
      <c r="BU3" s="7"/>
      <c r="BV3" s="7"/>
      <c r="BW3" s="7"/>
      <c r="BX3" s="7"/>
      <c r="BY3" s="7"/>
      <c r="BZ3" s="7"/>
      <c r="CA3" s="5"/>
      <c r="CB3" s="5"/>
      <c r="CC3" s="5"/>
      <c r="CD3" s="5"/>
      <c r="CE3" s="5"/>
      <c r="CF3" s="5"/>
      <c r="CG3" s="5"/>
      <c r="CH3" s="5"/>
      <c r="CI3" s="5"/>
      <c r="CJ3" s="5"/>
      <c r="CK3" s="8"/>
      <c r="CL3" s="5">
        <v>155.16677081796246</v>
      </c>
      <c r="CM3" s="5">
        <v>1200</v>
      </c>
      <c r="CN3" s="8"/>
      <c r="CO3" s="5"/>
      <c r="CP3" s="5"/>
      <c r="CQ3" s="5"/>
      <c r="CR3" s="8"/>
      <c r="CS3" s="5">
        <v>150</v>
      </c>
      <c r="CT3" s="8">
        <v>26.337412587412587</v>
      </c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4" spans="1:166" x14ac:dyDescent="0.25">
      <c r="A4" t="s">
        <v>267</v>
      </c>
      <c r="B4" t="s">
        <v>255</v>
      </c>
      <c r="C4" s="10">
        <v>41976</v>
      </c>
      <c r="G4">
        <v>44</v>
      </c>
      <c r="H4" t="s">
        <v>253</v>
      </c>
      <c r="I4" s="7"/>
      <c r="L4">
        <v>30</v>
      </c>
      <c r="AC4" s="5"/>
      <c r="AE4" s="8"/>
      <c r="AF4" s="8"/>
      <c r="AG4" s="8"/>
      <c r="AH4" s="8"/>
      <c r="AI4" s="8"/>
      <c r="AJ4" s="5"/>
      <c r="AK4" s="8"/>
      <c r="AL4" s="8"/>
      <c r="AM4" s="8"/>
      <c r="AN4" s="8"/>
      <c r="AO4" s="8"/>
      <c r="AP4" s="8"/>
      <c r="AS4" s="8"/>
      <c r="AT4" s="8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J4" s="5"/>
      <c r="BK4" s="5"/>
      <c r="BL4" s="5"/>
      <c r="BO4" s="7"/>
      <c r="BP4" s="5"/>
      <c r="BQ4" s="5"/>
      <c r="BR4" s="5"/>
      <c r="BS4" s="5"/>
      <c r="BT4" s="7"/>
      <c r="BU4" s="7"/>
      <c r="BV4" s="7"/>
      <c r="BW4" s="7"/>
      <c r="BX4" s="7"/>
      <c r="BY4" s="7"/>
      <c r="BZ4" s="7"/>
      <c r="CA4" s="5"/>
      <c r="CB4" s="5"/>
      <c r="CC4" s="5"/>
      <c r="CD4" s="5"/>
      <c r="CE4" s="5"/>
      <c r="CF4" s="5"/>
      <c r="CG4" s="5"/>
      <c r="CH4" s="5"/>
      <c r="CI4" s="5"/>
      <c r="CJ4" s="5"/>
      <c r="CL4" s="5">
        <v>161.44618632430695</v>
      </c>
      <c r="CM4" s="5">
        <v>1300</v>
      </c>
      <c r="CO4" s="5"/>
      <c r="CP4" s="5"/>
      <c r="CQ4" s="5"/>
      <c r="CS4">
        <v>150</v>
      </c>
      <c r="CT4">
        <v>7.0484494900005767</v>
      </c>
      <c r="CV4">
        <v>100</v>
      </c>
      <c r="CW4">
        <v>16.221740302256343</v>
      </c>
      <c r="CY4">
        <v>100</v>
      </c>
      <c r="CZ4">
        <v>15.5930159312515</v>
      </c>
      <c r="DB4">
        <v>100</v>
      </c>
      <c r="DC4">
        <v>15.077530342788705</v>
      </c>
      <c r="DE4">
        <v>100</v>
      </c>
      <c r="DF4">
        <v>15.442527308936601</v>
      </c>
      <c r="DH4">
        <v>100</v>
      </c>
      <c r="DI4">
        <v>15.68526454911887</v>
      </c>
      <c r="DK4">
        <v>250</v>
      </c>
      <c r="DL4">
        <v>33.533449156320565</v>
      </c>
      <c r="DN4">
        <v>200</v>
      </c>
      <c r="DO4">
        <v>21.041301568209441</v>
      </c>
      <c r="DQ4">
        <v>200</v>
      </c>
      <c r="DR4">
        <v>21.802907675424358</v>
      </c>
    </row>
    <row r="5" spans="1:166" x14ac:dyDescent="0.25">
      <c r="A5" t="s">
        <v>267</v>
      </c>
      <c r="B5" t="s">
        <v>255</v>
      </c>
      <c r="C5" s="10">
        <v>41978</v>
      </c>
      <c r="D5" s="5">
        <v>4</v>
      </c>
      <c r="E5" t="s">
        <v>210</v>
      </c>
      <c r="F5" t="s">
        <v>12</v>
      </c>
      <c r="G5">
        <v>46</v>
      </c>
      <c r="H5" t="s">
        <v>253</v>
      </c>
      <c r="I5" s="7"/>
      <c r="R5">
        <v>46</v>
      </c>
      <c r="AC5" s="5"/>
      <c r="AE5" s="8"/>
      <c r="AF5" s="8"/>
      <c r="AG5" s="8"/>
      <c r="AH5" s="8"/>
      <c r="AI5" s="8"/>
      <c r="AJ5" s="5"/>
      <c r="AK5" s="8"/>
      <c r="AL5" s="8"/>
      <c r="AM5" s="8"/>
      <c r="AN5" s="8"/>
      <c r="AO5" s="8"/>
      <c r="AP5" s="8"/>
      <c r="AS5" s="8"/>
      <c r="AT5" s="8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J5" s="5"/>
      <c r="BK5" s="5"/>
      <c r="BL5" s="5"/>
      <c r="BO5" s="7"/>
      <c r="BP5" s="5"/>
      <c r="BQ5" s="5"/>
      <c r="BR5" s="5"/>
      <c r="BS5" s="5"/>
      <c r="BT5" s="7"/>
      <c r="BU5" s="7"/>
      <c r="BV5" s="7"/>
      <c r="BW5" s="7"/>
      <c r="BX5" s="7"/>
      <c r="BY5" s="7"/>
      <c r="BZ5" s="7"/>
      <c r="CA5" s="5"/>
      <c r="CB5" s="5"/>
      <c r="CC5" s="5"/>
      <c r="CD5" s="5"/>
      <c r="CE5" s="5"/>
      <c r="CF5" s="5"/>
      <c r="CG5" s="5"/>
      <c r="CH5" s="5"/>
      <c r="CI5" s="5"/>
      <c r="CJ5" s="5"/>
      <c r="CL5" s="5"/>
      <c r="CM5" s="5"/>
      <c r="CO5" s="5"/>
      <c r="CP5" s="5"/>
      <c r="CQ5" s="5"/>
    </row>
    <row r="6" spans="1:166" x14ac:dyDescent="0.25">
      <c r="A6" t="s">
        <v>267</v>
      </c>
      <c r="B6" t="s">
        <v>255</v>
      </c>
      <c r="C6" s="10">
        <v>41982</v>
      </c>
      <c r="G6">
        <v>50</v>
      </c>
      <c r="H6" t="s">
        <v>253</v>
      </c>
      <c r="I6" s="7"/>
      <c r="L6">
        <v>30</v>
      </c>
      <c r="AC6" s="5"/>
      <c r="AE6" s="8"/>
      <c r="AF6" s="8"/>
      <c r="AG6" s="8"/>
      <c r="AH6" s="8"/>
      <c r="AI6" s="8"/>
      <c r="AJ6" s="5"/>
      <c r="AK6" s="8"/>
      <c r="AL6" s="8"/>
      <c r="AM6" s="8"/>
      <c r="AN6" s="8"/>
      <c r="AO6" s="8"/>
      <c r="AP6" s="8"/>
      <c r="AS6" s="8"/>
      <c r="AT6" s="8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J6" s="5"/>
      <c r="BK6" s="5"/>
      <c r="BL6" s="5"/>
      <c r="BO6" s="7"/>
      <c r="BP6" s="5"/>
      <c r="BQ6" s="5"/>
      <c r="BR6" s="5"/>
      <c r="BS6" s="5"/>
      <c r="BT6" s="7"/>
      <c r="BU6" s="7"/>
      <c r="BV6" s="7"/>
      <c r="BW6" s="7"/>
      <c r="BX6" s="7"/>
      <c r="BY6" s="7"/>
      <c r="BZ6" s="7"/>
      <c r="CA6" s="5"/>
      <c r="CB6" s="5"/>
      <c r="CC6" s="5"/>
      <c r="CD6" s="5"/>
      <c r="CE6" s="5"/>
      <c r="CF6" s="5"/>
      <c r="CG6" s="5"/>
      <c r="CH6" s="5"/>
      <c r="CI6" s="5"/>
      <c r="CJ6" s="5"/>
      <c r="CL6" s="5">
        <v>209.90683581783958</v>
      </c>
      <c r="CM6" s="5">
        <v>1300</v>
      </c>
      <c r="CO6" s="5"/>
      <c r="CP6" s="5"/>
      <c r="CQ6" s="5"/>
      <c r="CS6">
        <v>150</v>
      </c>
      <c r="CT6">
        <v>34.436496676100326</v>
      </c>
      <c r="CV6">
        <v>100</v>
      </c>
      <c r="CW6">
        <v>22.846565891807195</v>
      </c>
      <c r="CY6">
        <v>100</v>
      </c>
      <c r="CZ6">
        <v>19.723204669283078</v>
      </c>
      <c r="DB6">
        <v>100</v>
      </c>
      <c r="DC6">
        <v>16.888239806277461</v>
      </c>
      <c r="DE6">
        <v>100</v>
      </c>
      <c r="DF6">
        <v>16.962682381858599</v>
      </c>
      <c r="DH6">
        <v>100</v>
      </c>
      <c r="DI6">
        <v>16.831953956447812</v>
      </c>
      <c r="DK6">
        <v>250</v>
      </c>
      <c r="DL6">
        <v>35.80998600812481</v>
      </c>
      <c r="DN6">
        <v>200</v>
      </c>
      <c r="DO6">
        <v>23.283902163812733</v>
      </c>
      <c r="DQ6">
        <v>200</v>
      </c>
      <c r="DR6">
        <v>23.123804264127564</v>
      </c>
    </row>
    <row r="7" spans="1:166" x14ac:dyDescent="0.25">
      <c r="A7" t="s">
        <v>267</v>
      </c>
      <c r="B7" t="s">
        <v>255</v>
      </c>
      <c r="C7" s="4">
        <v>41988</v>
      </c>
      <c r="G7">
        <v>56</v>
      </c>
      <c r="H7" t="s">
        <v>253</v>
      </c>
      <c r="I7" s="7">
        <v>11.333333333333334</v>
      </c>
      <c r="M7" s="5">
        <v>370.83333333333337</v>
      </c>
      <c r="N7" s="7">
        <v>12.666666666666666</v>
      </c>
      <c r="O7" s="7"/>
      <c r="P7" s="7"/>
      <c r="AC7" s="5">
        <v>113.14082178519774</v>
      </c>
      <c r="AD7" s="5"/>
      <c r="AE7" s="8"/>
      <c r="AF7" s="8"/>
      <c r="AG7" s="8"/>
      <c r="AH7" s="8"/>
      <c r="AI7" s="8"/>
      <c r="AJ7" s="5">
        <v>141.79691848565488</v>
      </c>
      <c r="AK7" s="8">
        <v>0.74135833333333345</v>
      </c>
      <c r="AL7" s="8"/>
      <c r="AM7" s="8"/>
      <c r="AN7" s="8"/>
      <c r="AO7" s="8"/>
      <c r="AP7" s="8"/>
      <c r="AQ7" s="9">
        <f>AK7/AJ7</f>
        <v>5.2283106096437078E-3</v>
      </c>
      <c r="AR7" s="5"/>
      <c r="AS7" s="8"/>
      <c r="AT7" s="8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>
        <v>1.6565476472755827</v>
      </c>
      <c r="BI7" s="5"/>
      <c r="BJ7" s="5"/>
      <c r="BK7" s="5">
        <f>AC7+AJ7+BH7</f>
        <v>256.5942879181282</v>
      </c>
      <c r="BL7" s="5"/>
      <c r="BM7" s="8">
        <f>BH7/BK7</f>
        <v>6.4559022755960142E-3</v>
      </c>
      <c r="BN7" s="8"/>
      <c r="BO7" s="7"/>
      <c r="BP7" s="5"/>
      <c r="BQ7" s="5"/>
      <c r="BR7" s="5"/>
      <c r="BS7" s="5"/>
      <c r="BT7" s="7"/>
      <c r="BU7" s="7"/>
      <c r="BV7" s="7"/>
      <c r="BW7" s="7"/>
      <c r="BX7" s="8">
        <f>AC7/BK7</f>
        <v>0.44093273744775524</v>
      </c>
      <c r="BY7" s="8">
        <f>AJ7/BK7</f>
        <v>0.55261136027664881</v>
      </c>
      <c r="BZ7" s="8">
        <f>BH7/BK7</f>
        <v>6.4559022755960142E-3</v>
      </c>
      <c r="CA7" s="5">
        <v>19.49525113637301</v>
      </c>
      <c r="CB7" s="5"/>
      <c r="CC7" s="5"/>
      <c r="CD7" s="5"/>
      <c r="CE7" s="5"/>
      <c r="CF7" s="5"/>
      <c r="CG7" s="5"/>
      <c r="CH7" s="5"/>
      <c r="CI7" s="5"/>
      <c r="CJ7" s="5"/>
      <c r="CL7" s="5"/>
      <c r="CM7" s="5"/>
      <c r="CO7" s="5"/>
      <c r="CP7" s="5"/>
      <c r="CQ7" s="5"/>
    </row>
    <row r="8" spans="1:166" x14ac:dyDescent="0.25">
      <c r="A8" t="s">
        <v>267</v>
      </c>
      <c r="B8" t="s">
        <v>255</v>
      </c>
      <c r="C8" s="10">
        <v>41993</v>
      </c>
      <c r="G8">
        <v>61</v>
      </c>
      <c r="H8" t="s">
        <v>253</v>
      </c>
      <c r="I8" s="7"/>
      <c r="L8">
        <v>40</v>
      </c>
      <c r="AC8" s="5"/>
      <c r="AD8" s="5"/>
      <c r="AE8" s="8"/>
      <c r="AF8" s="8"/>
      <c r="AG8" s="8"/>
      <c r="AH8" s="8"/>
      <c r="AI8" s="8"/>
      <c r="AJ8" s="5"/>
      <c r="AK8" s="8"/>
      <c r="AL8" s="8"/>
      <c r="AM8" s="8"/>
      <c r="AN8" s="8"/>
      <c r="AO8" s="8"/>
      <c r="AP8" s="8"/>
      <c r="AQ8" s="5"/>
      <c r="AR8" s="5"/>
      <c r="AS8" s="8"/>
      <c r="AT8" s="8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1"/>
      <c r="BL8" s="1"/>
      <c r="BO8" s="7"/>
      <c r="BP8" s="5"/>
      <c r="BQ8" s="5"/>
      <c r="BR8" s="5"/>
      <c r="BS8" s="5"/>
      <c r="BT8" s="7"/>
      <c r="BU8" s="7"/>
      <c r="BV8" s="7"/>
      <c r="BW8" s="7"/>
      <c r="BX8" s="7"/>
      <c r="BY8" s="7"/>
      <c r="BZ8" s="7"/>
      <c r="CA8" s="5"/>
      <c r="CB8" s="5"/>
      <c r="CC8" s="5"/>
      <c r="CD8" s="5"/>
      <c r="CE8" s="5"/>
      <c r="CF8" s="5"/>
      <c r="CG8" s="5"/>
      <c r="CH8" s="5"/>
      <c r="CI8" s="5"/>
      <c r="CJ8" s="5"/>
      <c r="CL8" s="5">
        <v>185.24031846881417</v>
      </c>
      <c r="CM8" s="5">
        <v>1300</v>
      </c>
      <c r="CO8" s="5"/>
      <c r="CP8" s="5"/>
      <c r="CQ8" s="5"/>
      <c r="CS8">
        <v>150</v>
      </c>
      <c r="CT8">
        <v>17.814396277665068</v>
      </c>
      <c r="CV8">
        <v>100</v>
      </c>
      <c r="CW8">
        <v>16.757689653685254</v>
      </c>
      <c r="CY8">
        <v>100</v>
      </c>
      <c r="CZ8">
        <v>17.335856298788116</v>
      </c>
      <c r="DB8">
        <v>100</v>
      </c>
      <c r="DC8">
        <v>16.571949643686352</v>
      </c>
      <c r="DE8">
        <v>100</v>
      </c>
      <c r="DF8">
        <v>16.460830482087175</v>
      </c>
      <c r="DH8">
        <v>100</v>
      </c>
      <c r="DI8">
        <v>17.092684538239332</v>
      </c>
      <c r="DK8">
        <v>250</v>
      </c>
      <c r="DL8">
        <v>35.911171478431434</v>
      </c>
      <c r="DN8">
        <v>200</v>
      </c>
      <c r="DO8">
        <v>23.525548057345027</v>
      </c>
      <c r="DQ8">
        <v>200</v>
      </c>
      <c r="DR8">
        <v>23.770192038886414</v>
      </c>
    </row>
    <row r="9" spans="1:166" x14ac:dyDescent="0.25">
      <c r="A9" t="s">
        <v>267</v>
      </c>
      <c r="B9" t="s">
        <v>255</v>
      </c>
      <c r="C9" s="10">
        <v>41996</v>
      </c>
      <c r="G9">
        <v>64</v>
      </c>
      <c r="H9" t="s">
        <v>253</v>
      </c>
      <c r="I9" s="7"/>
      <c r="AC9" s="5"/>
      <c r="AD9" s="5"/>
      <c r="AE9" s="8"/>
      <c r="AF9" s="8"/>
      <c r="AG9" s="8"/>
      <c r="AH9" s="8"/>
      <c r="AI9" s="8"/>
      <c r="AJ9" s="5"/>
      <c r="AK9" s="8"/>
      <c r="AL9" s="8"/>
      <c r="AM9" s="8"/>
      <c r="AN9" s="8"/>
      <c r="AO9" s="8"/>
      <c r="AP9" s="8"/>
      <c r="AQ9" s="5"/>
      <c r="AR9" s="5"/>
      <c r="AS9" s="8"/>
      <c r="AT9" s="8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1"/>
      <c r="BL9" s="1"/>
      <c r="BO9" s="7"/>
      <c r="BP9" s="5"/>
      <c r="BQ9" s="5"/>
      <c r="BR9" s="5"/>
      <c r="BS9" s="5"/>
      <c r="BT9" s="7"/>
      <c r="BU9" s="7"/>
      <c r="BV9" s="7"/>
      <c r="BW9" s="7"/>
      <c r="BX9" s="7"/>
      <c r="BY9" s="7"/>
      <c r="BZ9" s="7"/>
      <c r="CA9" s="5"/>
      <c r="CB9" s="5"/>
      <c r="CC9" s="5"/>
      <c r="CD9" s="5"/>
      <c r="CE9" s="5"/>
      <c r="CF9" s="5"/>
      <c r="CG9" s="5"/>
      <c r="CH9" s="5"/>
      <c r="CI9" s="5"/>
      <c r="CJ9" s="5"/>
      <c r="CL9" s="5">
        <v>214.4078973614875</v>
      </c>
      <c r="CM9" s="5">
        <v>1300</v>
      </c>
      <c r="CO9" s="5"/>
      <c r="CP9" s="5"/>
      <c r="CQ9" s="5"/>
      <c r="CS9">
        <v>150</v>
      </c>
      <c r="CT9">
        <v>38.039781592040214</v>
      </c>
      <c r="CV9">
        <v>100</v>
      </c>
      <c r="CW9">
        <v>23.131096303963432</v>
      </c>
      <c r="CY9">
        <v>100</v>
      </c>
      <c r="CZ9">
        <v>19.715103290636989</v>
      </c>
      <c r="DB9">
        <v>100</v>
      </c>
      <c r="DC9">
        <v>17.008800465267413</v>
      </c>
      <c r="DE9">
        <v>100</v>
      </c>
      <c r="DF9">
        <v>16.754969439261458</v>
      </c>
      <c r="DH9">
        <v>100</v>
      </c>
      <c r="DI9">
        <v>16.481529149443887</v>
      </c>
      <c r="DK9">
        <v>250</v>
      </c>
      <c r="DL9">
        <v>36.403607433923739</v>
      </c>
      <c r="DN9">
        <v>200</v>
      </c>
      <c r="DO9">
        <v>23.62448496164486</v>
      </c>
      <c r="DQ9">
        <v>200</v>
      </c>
      <c r="DR9">
        <v>23.248524725305522</v>
      </c>
    </row>
    <row r="10" spans="1:166" x14ac:dyDescent="0.25">
      <c r="A10" t="s">
        <v>267</v>
      </c>
      <c r="B10" t="s">
        <v>255</v>
      </c>
      <c r="C10" s="4">
        <v>42003</v>
      </c>
      <c r="G10">
        <v>71</v>
      </c>
      <c r="H10" t="s">
        <v>253</v>
      </c>
      <c r="I10" s="7">
        <v>11</v>
      </c>
      <c r="M10" s="5">
        <v>620</v>
      </c>
      <c r="N10" s="7">
        <v>16.416666666666668</v>
      </c>
      <c r="O10" s="7"/>
      <c r="P10" s="7"/>
      <c r="AC10" s="5">
        <v>313.01975142173035</v>
      </c>
      <c r="AD10" s="5"/>
      <c r="AE10" s="8"/>
      <c r="AF10" s="8"/>
      <c r="AG10" s="8"/>
      <c r="AH10" s="8"/>
      <c r="AI10" s="8"/>
      <c r="AJ10" s="5">
        <v>248.90848823875774</v>
      </c>
      <c r="AK10" s="8">
        <v>1.8732516666666663</v>
      </c>
      <c r="AL10" s="8"/>
      <c r="AM10" s="8"/>
      <c r="AN10" s="8"/>
      <c r="AO10" s="8"/>
      <c r="AP10" s="8"/>
      <c r="AQ10" s="9">
        <f>AK10/AJ10</f>
        <v>7.5258649470796987E-3</v>
      </c>
      <c r="AR10" s="5"/>
      <c r="AS10" s="8"/>
      <c r="AT10" s="8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>
        <v>30.357411734716013</v>
      </c>
      <c r="BI10" s="5"/>
      <c r="BJ10" s="5"/>
      <c r="BK10" s="5">
        <f>AC10+AJ10+BH10</f>
        <v>592.28565139520413</v>
      </c>
      <c r="BL10" s="5"/>
      <c r="BM10" s="8">
        <f>BH10/BK10</f>
        <v>5.1254680344197556E-2</v>
      </c>
      <c r="BN10" s="8"/>
      <c r="BO10" s="7"/>
      <c r="BP10" s="5"/>
      <c r="BQ10" s="5"/>
      <c r="BR10" s="5"/>
      <c r="BS10" s="5"/>
      <c r="BT10" s="7"/>
      <c r="BU10" s="7"/>
      <c r="BV10" s="7"/>
      <c r="BW10" s="7"/>
      <c r="BX10" s="8">
        <f>AC10/BK10</f>
        <v>0.52849457130081157</v>
      </c>
      <c r="BY10" s="8">
        <f>AJ10/BK10</f>
        <v>0.42025074835499082</v>
      </c>
      <c r="BZ10" s="8">
        <f>BH10/BK10</f>
        <v>5.1254680344197556E-2</v>
      </c>
      <c r="CA10" s="5">
        <v>111.47646980074792</v>
      </c>
      <c r="CB10" s="5"/>
      <c r="CC10" s="5"/>
      <c r="CD10" s="5"/>
      <c r="CE10" s="5"/>
      <c r="CF10" s="5"/>
      <c r="CG10" s="5"/>
      <c r="CH10" s="5"/>
      <c r="CI10" s="5"/>
      <c r="CJ10" s="5"/>
      <c r="CL10" s="5"/>
      <c r="CM10" s="5"/>
      <c r="CO10" s="5"/>
      <c r="CP10" s="5"/>
      <c r="CQ10" s="5"/>
    </row>
    <row r="11" spans="1:166" x14ac:dyDescent="0.25">
      <c r="A11" t="s">
        <v>267</v>
      </c>
      <c r="B11" t="s">
        <v>255</v>
      </c>
      <c r="C11" s="10">
        <v>42004</v>
      </c>
      <c r="G11">
        <v>72</v>
      </c>
      <c r="H11" t="s">
        <v>253</v>
      </c>
      <c r="I11" s="7"/>
      <c r="L11">
        <v>40</v>
      </c>
      <c r="AC11" s="5"/>
      <c r="AD11" s="5"/>
      <c r="AE11" s="8"/>
      <c r="AF11" s="8"/>
      <c r="AG11" s="8"/>
      <c r="AH11" s="8"/>
      <c r="AI11" s="8"/>
      <c r="AJ11" s="5"/>
      <c r="AK11" s="8"/>
      <c r="AL11" s="8"/>
      <c r="AM11" s="8"/>
      <c r="AN11" s="8"/>
      <c r="AO11" s="8"/>
      <c r="AP11" s="8"/>
      <c r="AQ11" s="5"/>
      <c r="AR11" s="5"/>
      <c r="AS11" s="8"/>
      <c r="AT11" s="8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1"/>
      <c r="BL11" s="1"/>
      <c r="BO11" s="7"/>
      <c r="BP11" s="5"/>
      <c r="BQ11" s="5"/>
      <c r="BR11" s="5"/>
      <c r="BS11" s="5"/>
      <c r="BT11" s="7"/>
      <c r="BU11" s="7"/>
      <c r="BV11" s="7"/>
      <c r="BW11" s="7"/>
      <c r="BX11" s="7"/>
      <c r="BY11" s="7"/>
      <c r="BZ11" s="7"/>
      <c r="CA11" s="5"/>
      <c r="CB11" s="5"/>
      <c r="CC11" s="5"/>
      <c r="CD11" s="5"/>
      <c r="CE11" s="5"/>
      <c r="CF11" s="5"/>
      <c r="CG11" s="5"/>
      <c r="CH11" s="5"/>
      <c r="CI11" s="5"/>
      <c r="CJ11" s="5"/>
      <c r="CL11" s="5">
        <v>197.10003918543575</v>
      </c>
      <c r="CM11" s="5">
        <v>1300</v>
      </c>
      <c r="CO11" s="5"/>
      <c r="CP11" s="5"/>
      <c r="CQ11" s="5"/>
      <c r="CS11">
        <v>150</v>
      </c>
      <c r="CT11">
        <v>25.471755930508309</v>
      </c>
      <c r="CV11">
        <v>100</v>
      </c>
      <c r="CW11">
        <v>21.644975028812908</v>
      </c>
      <c r="CY11">
        <v>100</v>
      </c>
      <c r="CZ11">
        <v>18.762257793713793</v>
      </c>
      <c r="DB11">
        <v>100</v>
      </c>
      <c r="DC11">
        <v>16.43664137079422</v>
      </c>
      <c r="DE11">
        <v>100</v>
      </c>
      <c r="DF11">
        <v>16.712312177982511</v>
      </c>
      <c r="DH11">
        <v>100</v>
      </c>
      <c r="DI11">
        <v>16.438079028198075</v>
      </c>
      <c r="DK11">
        <v>250</v>
      </c>
      <c r="DL11">
        <v>35.258476316213759</v>
      </c>
      <c r="DN11">
        <v>200</v>
      </c>
      <c r="DO11">
        <v>22.892813811110905</v>
      </c>
      <c r="DQ11">
        <v>200</v>
      </c>
      <c r="DR11">
        <v>23.482727728101274</v>
      </c>
    </row>
    <row r="12" spans="1:166" x14ac:dyDescent="0.25">
      <c r="A12" t="s">
        <v>267</v>
      </c>
      <c r="B12" t="s">
        <v>255</v>
      </c>
      <c r="C12" s="10">
        <v>42008</v>
      </c>
      <c r="G12">
        <v>76</v>
      </c>
      <c r="H12" t="s">
        <v>253</v>
      </c>
      <c r="I12" s="7"/>
      <c r="AC12" s="5"/>
      <c r="AD12" s="5"/>
      <c r="AE12" s="8"/>
      <c r="AF12" s="8"/>
      <c r="AG12" s="8"/>
      <c r="AH12" s="8"/>
      <c r="AI12" s="8"/>
      <c r="AJ12" s="5"/>
      <c r="AK12" s="8"/>
      <c r="AL12" s="8"/>
      <c r="AM12" s="8"/>
      <c r="AN12" s="8"/>
      <c r="AO12" s="8"/>
      <c r="AP12" s="8"/>
      <c r="AQ12" s="5"/>
      <c r="AR12" s="5"/>
      <c r="AS12" s="8"/>
      <c r="AT12" s="8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1"/>
      <c r="BL12" s="1"/>
      <c r="BO12" s="7"/>
      <c r="BP12" s="5"/>
      <c r="BQ12" s="5"/>
      <c r="BR12" s="5"/>
      <c r="BS12" s="5"/>
      <c r="BT12" s="7"/>
      <c r="BU12" s="7"/>
      <c r="BV12" s="7"/>
      <c r="BW12" s="7"/>
      <c r="BX12" s="7"/>
      <c r="BY12" s="7"/>
      <c r="BZ12" s="7"/>
      <c r="CA12" s="5"/>
      <c r="CB12" s="5"/>
      <c r="CC12" s="5"/>
      <c r="CD12" s="5"/>
      <c r="CE12" s="5"/>
      <c r="CF12" s="5"/>
      <c r="CG12" s="5"/>
      <c r="CH12" s="5"/>
      <c r="CI12" s="5"/>
      <c r="CJ12" s="5"/>
      <c r="CL12" s="5">
        <v>212.58307619073753</v>
      </c>
      <c r="CM12" s="5">
        <v>1300</v>
      </c>
      <c r="CO12" s="5"/>
      <c r="CP12" s="5"/>
      <c r="CQ12" s="5"/>
      <c r="CS12">
        <v>150</v>
      </c>
      <c r="CT12">
        <v>39.776397052019703</v>
      </c>
      <c r="CV12">
        <v>100</v>
      </c>
      <c r="CW12">
        <v>23.360427399215133</v>
      </c>
      <c r="CY12">
        <v>100</v>
      </c>
      <c r="CZ12">
        <v>19.080020834819841</v>
      </c>
      <c r="DB12">
        <v>100</v>
      </c>
      <c r="DC12">
        <v>16.329070873841637</v>
      </c>
      <c r="DE12">
        <v>100</v>
      </c>
      <c r="DF12">
        <v>16.125765272700001</v>
      </c>
      <c r="DH12">
        <v>100</v>
      </c>
      <c r="DI12">
        <v>15.666885786435278</v>
      </c>
      <c r="DK12">
        <v>250</v>
      </c>
      <c r="DL12">
        <v>34.179479866078552</v>
      </c>
      <c r="DN12">
        <v>200</v>
      </c>
      <c r="DO12">
        <v>22.707556151101237</v>
      </c>
      <c r="DQ12">
        <v>200</v>
      </c>
      <c r="DR12">
        <v>25.357472954526152</v>
      </c>
    </row>
    <row r="13" spans="1:166" x14ac:dyDescent="0.25">
      <c r="A13" t="s">
        <v>267</v>
      </c>
      <c r="B13" t="s">
        <v>255</v>
      </c>
      <c r="C13" s="10">
        <v>42009</v>
      </c>
      <c r="E13" t="s">
        <v>206</v>
      </c>
      <c r="F13" t="s">
        <v>13</v>
      </c>
      <c r="G13">
        <v>77</v>
      </c>
      <c r="H13" t="s">
        <v>253</v>
      </c>
      <c r="I13" s="7"/>
      <c r="L13">
        <v>40</v>
      </c>
      <c r="S13">
        <v>77</v>
      </c>
      <c r="AC13" s="5"/>
      <c r="AD13" s="5"/>
      <c r="AE13" s="8"/>
      <c r="AF13" s="8"/>
      <c r="AG13" s="8"/>
      <c r="AH13" s="8"/>
      <c r="AI13" s="8"/>
      <c r="AJ13" s="5"/>
      <c r="AK13" s="8"/>
      <c r="AL13" s="8"/>
      <c r="AM13" s="8"/>
      <c r="AN13" s="8"/>
      <c r="AO13" s="8"/>
      <c r="AP13" s="8"/>
      <c r="AQ13" s="5"/>
      <c r="AR13" s="5"/>
      <c r="AS13" s="8"/>
      <c r="AT13" s="8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1"/>
      <c r="BL13" s="1"/>
      <c r="BO13" s="7"/>
      <c r="BP13" s="5"/>
      <c r="BQ13" s="5"/>
      <c r="BR13" s="5"/>
      <c r="BS13" s="5"/>
      <c r="BT13" s="7"/>
      <c r="BU13" s="7"/>
      <c r="BV13" s="7"/>
      <c r="BW13" s="7"/>
      <c r="BX13" s="7"/>
      <c r="BY13" s="7"/>
      <c r="BZ13" s="7"/>
      <c r="CA13" s="5"/>
      <c r="CB13" s="5"/>
      <c r="CC13" s="5"/>
      <c r="CD13" s="5"/>
      <c r="CE13" s="5"/>
      <c r="CF13" s="5"/>
      <c r="CG13" s="5"/>
      <c r="CH13" s="5"/>
      <c r="CI13" s="5"/>
      <c r="CJ13" s="5"/>
      <c r="CL13" s="5">
        <v>204.81474199482258</v>
      </c>
      <c r="CM13" s="5">
        <v>1300</v>
      </c>
      <c r="CO13" s="5"/>
      <c r="CP13" s="5"/>
      <c r="CQ13" s="5"/>
      <c r="CS13">
        <v>150</v>
      </c>
      <c r="CT13">
        <v>29.115189428894489</v>
      </c>
      <c r="CV13">
        <v>100</v>
      </c>
      <c r="CW13">
        <v>21.882220353358925</v>
      </c>
      <c r="CY13">
        <v>100</v>
      </c>
      <c r="CZ13">
        <v>18.267941231437149</v>
      </c>
      <c r="DB13">
        <v>100</v>
      </c>
      <c r="DC13">
        <v>16.368231180754535</v>
      </c>
      <c r="DE13">
        <v>100</v>
      </c>
      <c r="DF13">
        <v>16.497143933590174</v>
      </c>
      <c r="DH13">
        <v>100</v>
      </c>
      <c r="DI13">
        <v>16.653654909568097</v>
      </c>
      <c r="DK13">
        <v>250</v>
      </c>
      <c r="DL13">
        <v>35.880441076338315</v>
      </c>
      <c r="DN13">
        <v>200</v>
      </c>
      <c r="DO13">
        <v>23.604697580784894</v>
      </c>
      <c r="DQ13">
        <v>200</v>
      </c>
      <c r="DR13">
        <v>26.545222300096007</v>
      </c>
    </row>
    <row r="14" spans="1:166" x14ac:dyDescent="0.25">
      <c r="A14" t="s">
        <v>267</v>
      </c>
      <c r="B14" t="s">
        <v>255</v>
      </c>
      <c r="C14" s="4">
        <v>42013</v>
      </c>
      <c r="G14">
        <v>81</v>
      </c>
      <c r="H14" t="s">
        <v>253</v>
      </c>
      <c r="I14" s="7">
        <v>8.3333333333333339</v>
      </c>
      <c r="M14" s="5">
        <v>773.33333333333326</v>
      </c>
      <c r="N14" s="7">
        <v>15.583333333333334</v>
      </c>
      <c r="O14" s="7"/>
      <c r="P14" s="7"/>
      <c r="AC14" s="5">
        <v>579.34654585527812</v>
      </c>
      <c r="AD14" s="5"/>
      <c r="AE14" s="8"/>
      <c r="AF14" s="8"/>
      <c r="AG14" s="8"/>
      <c r="AH14" s="8"/>
      <c r="AI14" s="8"/>
      <c r="AJ14" s="5">
        <v>322.87146545542578</v>
      </c>
      <c r="AK14" s="8">
        <v>2.4187800000000004</v>
      </c>
      <c r="AL14" s="8"/>
      <c r="AM14" s="8"/>
      <c r="AN14" s="8"/>
      <c r="AO14" s="8"/>
      <c r="AP14" s="8"/>
      <c r="AQ14" s="9">
        <f>AK14/AJ14</f>
        <v>7.491464123620198E-3</v>
      </c>
      <c r="AR14" s="5"/>
      <c r="AS14" s="8"/>
      <c r="AT14" s="8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>
        <v>124.8067856774918</v>
      </c>
      <c r="BI14" s="5"/>
      <c r="BJ14" s="5"/>
      <c r="BK14" s="5">
        <f>AC14+AJ14+BH14</f>
        <v>1027.0247969881957</v>
      </c>
      <c r="BL14" s="5"/>
      <c r="BM14" s="8">
        <f>BH14/BK14</f>
        <v>0.12152266044938181</v>
      </c>
      <c r="BN14" s="8"/>
      <c r="BO14" s="7"/>
      <c r="BP14" s="5"/>
      <c r="BQ14" s="5"/>
      <c r="BR14" s="5"/>
      <c r="BS14" s="5"/>
      <c r="BT14" s="7"/>
      <c r="BU14" s="7"/>
      <c r="BV14" s="7"/>
      <c r="BW14" s="7"/>
      <c r="BX14" s="8">
        <f>AC14/BK14</f>
        <v>0.56410180898673756</v>
      </c>
      <c r="BY14" s="8">
        <f>AJ14/BK14</f>
        <v>0.31437553056388057</v>
      </c>
      <c r="BZ14" s="8">
        <f>BH14/BK14</f>
        <v>0.12152266044938181</v>
      </c>
      <c r="CA14" s="5"/>
      <c r="CB14" s="5"/>
      <c r="CC14" s="5"/>
      <c r="CD14" s="5"/>
      <c r="CE14" s="5"/>
      <c r="CF14" s="5"/>
      <c r="CG14" s="5"/>
      <c r="CH14" s="5"/>
      <c r="CI14" s="5"/>
      <c r="CJ14" s="5"/>
      <c r="CL14" s="5"/>
      <c r="CM14" s="5"/>
      <c r="CO14" s="5"/>
      <c r="CP14" s="5"/>
      <c r="CQ14" s="5"/>
    </row>
    <row r="15" spans="1:166" x14ac:dyDescent="0.25">
      <c r="A15" t="s">
        <v>267</v>
      </c>
      <c r="B15" t="s">
        <v>255</v>
      </c>
      <c r="C15" s="10">
        <v>42015</v>
      </c>
      <c r="G15">
        <v>83</v>
      </c>
      <c r="H15" t="s">
        <v>253</v>
      </c>
      <c r="I15" s="7"/>
      <c r="L15">
        <v>80</v>
      </c>
      <c r="AC15" s="5"/>
      <c r="AD15" s="5"/>
      <c r="AE15" s="8"/>
      <c r="AF15" s="8"/>
      <c r="AG15" s="8"/>
      <c r="AH15" s="8"/>
      <c r="AI15" s="8"/>
      <c r="AJ15" s="5"/>
      <c r="AK15" s="8"/>
      <c r="AL15" s="8"/>
      <c r="AM15" s="8"/>
      <c r="AN15" s="8"/>
      <c r="AO15" s="8"/>
      <c r="AP15" s="8"/>
      <c r="AQ15" s="5"/>
      <c r="AR15" s="5"/>
      <c r="AS15" s="8"/>
      <c r="AT15" s="8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1"/>
      <c r="BL15" s="1"/>
      <c r="BO15" s="7"/>
      <c r="BP15" s="5"/>
      <c r="BQ15" s="5"/>
      <c r="BR15" s="5"/>
      <c r="BS15" s="5"/>
      <c r="BT15" s="7"/>
      <c r="BU15" s="7"/>
      <c r="BV15" s="7"/>
      <c r="BW15" s="7"/>
      <c r="BX15" s="7"/>
      <c r="BY15" s="7"/>
      <c r="BZ15" s="7"/>
      <c r="CA15" s="5"/>
      <c r="CB15" s="5"/>
      <c r="CC15" s="5"/>
      <c r="CD15" s="5"/>
      <c r="CE15" s="5"/>
      <c r="CF15" s="5"/>
      <c r="CG15" s="5"/>
      <c r="CH15" s="5"/>
      <c r="CI15" s="5"/>
      <c r="CJ15" s="5"/>
      <c r="CL15" s="5">
        <v>177.64864680831442</v>
      </c>
      <c r="CM15" s="5">
        <v>1300</v>
      </c>
      <c r="CO15" s="5"/>
      <c r="CP15" s="5"/>
      <c r="CQ15" s="5"/>
      <c r="CS15">
        <v>150</v>
      </c>
      <c r="CT15">
        <v>20.44572669555183</v>
      </c>
      <c r="CV15">
        <v>100</v>
      </c>
      <c r="CW15">
        <v>16.860484527745072</v>
      </c>
      <c r="CY15">
        <v>100</v>
      </c>
      <c r="CZ15">
        <v>14.423940068954744</v>
      </c>
      <c r="DB15">
        <v>100</v>
      </c>
      <c r="DC15">
        <v>13.936480418155099</v>
      </c>
      <c r="DE15">
        <v>100</v>
      </c>
      <c r="DF15">
        <v>15.008438250762467</v>
      </c>
      <c r="DH15">
        <v>100</v>
      </c>
      <c r="DI15">
        <v>15.944707940466074</v>
      </c>
      <c r="DK15">
        <v>250</v>
      </c>
      <c r="DL15">
        <v>33.568746368587895</v>
      </c>
      <c r="DN15">
        <v>200</v>
      </c>
      <c r="DO15">
        <v>22.054110019772757</v>
      </c>
      <c r="DQ15">
        <v>200</v>
      </c>
      <c r="DR15">
        <v>25.40601251831847</v>
      </c>
    </row>
    <row r="16" spans="1:166" x14ac:dyDescent="0.25">
      <c r="A16" t="s">
        <v>267</v>
      </c>
      <c r="B16" t="s">
        <v>255</v>
      </c>
      <c r="C16" s="10">
        <v>42016</v>
      </c>
      <c r="G16">
        <v>84</v>
      </c>
      <c r="H16" t="s">
        <v>253</v>
      </c>
      <c r="I16" s="7"/>
      <c r="AC16" s="5"/>
      <c r="AD16" s="5"/>
      <c r="AE16" s="8"/>
      <c r="AF16" s="8"/>
      <c r="AG16" s="8"/>
      <c r="AH16" s="8"/>
      <c r="AI16" s="8"/>
      <c r="AJ16" s="5"/>
      <c r="AK16" s="8"/>
      <c r="AL16" s="8"/>
      <c r="AM16" s="8"/>
      <c r="AN16" s="8"/>
      <c r="AO16" s="8"/>
      <c r="AP16" s="8"/>
      <c r="AQ16" s="5"/>
      <c r="AR16" s="5"/>
      <c r="AS16" s="8"/>
      <c r="AT16" s="8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1"/>
      <c r="BL16" s="1"/>
      <c r="BO16" s="7"/>
      <c r="BP16" s="5"/>
      <c r="BQ16" s="5"/>
      <c r="BR16" s="5"/>
      <c r="BS16" s="5"/>
      <c r="BT16" s="7"/>
      <c r="BU16" s="7"/>
      <c r="BV16" s="7"/>
      <c r="BW16" s="7"/>
      <c r="BX16" s="7"/>
      <c r="BY16" s="7"/>
      <c r="BZ16" s="7"/>
      <c r="CA16" s="5">
        <v>141.58083366537087</v>
      </c>
      <c r="CB16" s="5"/>
      <c r="CC16" s="5"/>
      <c r="CD16" s="5"/>
      <c r="CE16" s="5"/>
      <c r="CF16" s="5"/>
      <c r="CG16" s="5"/>
      <c r="CH16" s="5"/>
      <c r="CI16" s="5"/>
      <c r="CJ16" s="5"/>
      <c r="CL16" s="5"/>
      <c r="CM16" s="5"/>
      <c r="CO16" s="5"/>
      <c r="CP16" s="5"/>
      <c r="CQ16" s="5"/>
    </row>
    <row r="17" spans="1:122" x14ac:dyDescent="0.25">
      <c r="A17" t="s">
        <v>267</v>
      </c>
      <c r="B17" t="s">
        <v>255</v>
      </c>
      <c r="C17" s="10">
        <v>42018</v>
      </c>
      <c r="G17">
        <v>86</v>
      </c>
      <c r="H17" t="s">
        <v>253</v>
      </c>
      <c r="I17" s="7"/>
      <c r="L17">
        <v>100</v>
      </c>
      <c r="AC17" s="5"/>
      <c r="AD17" s="5"/>
      <c r="AE17" s="8"/>
      <c r="AF17" s="8"/>
      <c r="AG17" s="8"/>
      <c r="AH17" s="8"/>
      <c r="AI17" s="8"/>
      <c r="AJ17" s="5"/>
      <c r="AK17" s="8"/>
      <c r="AL17" s="8"/>
      <c r="AM17" s="8"/>
      <c r="AN17" s="8"/>
      <c r="AO17" s="8"/>
      <c r="AP17" s="8"/>
      <c r="AQ17" s="5"/>
      <c r="AR17" s="5"/>
      <c r="AS17" s="8"/>
      <c r="AT17" s="8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1"/>
      <c r="BL17" s="1"/>
      <c r="BO17" s="7"/>
      <c r="BP17" s="5"/>
      <c r="BQ17" s="5"/>
      <c r="BR17" s="5"/>
      <c r="BS17" s="5"/>
      <c r="BT17" s="7"/>
      <c r="BU17" s="7"/>
      <c r="BV17" s="7"/>
      <c r="BW17" s="7"/>
      <c r="BX17" s="7"/>
      <c r="BY17" s="7"/>
      <c r="BZ17" s="7"/>
      <c r="CA17" s="5"/>
      <c r="CB17" s="5"/>
      <c r="CC17" s="5"/>
      <c r="CD17" s="5"/>
      <c r="CE17" s="5"/>
      <c r="CF17" s="5"/>
      <c r="CG17" s="5"/>
      <c r="CH17" s="5"/>
      <c r="CI17" s="5"/>
      <c r="CJ17" s="5"/>
      <c r="CL17" s="5">
        <v>209.91788666855939</v>
      </c>
      <c r="CM17" s="5">
        <v>1300</v>
      </c>
      <c r="CO17" s="5"/>
      <c r="CP17" s="5"/>
      <c r="CQ17" s="5"/>
      <c r="CS17">
        <v>150</v>
      </c>
      <c r="CT17">
        <v>39.435731357658277</v>
      </c>
      <c r="CV17">
        <v>100</v>
      </c>
      <c r="CW17">
        <v>23.102116456917464</v>
      </c>
      <c r="CY17">
        <v>100</v>
      </c>
      <c r="CZ17">
        <v>18.534956371220616</v>
      </c>
      <c r="DB17">
        <v>100</v>
      </c>
      <c r="DC17">
        <v>16.028070492075734</v>
      </c>
      <c r="DE17">
        <v>100</v>
      </c>
      <c r="DF17">
        <v>15.81661776013379</v>
      </c>
      <c r="DH17">
        <v>100</v>
      </c>
      <c r="DI17">
        <v>15.814108998907363</v>
      </c>
      <c r="DK17">
        <v>250</v>
      </c>
      <c r="DL17">
        <v>33.675268693753523</v>
      </c>
      <c r="DN17">
        <v>200</v>
      </c>
      <c r="DO17">
        <v>22.25709422828286</v>
      </c>
      <c r="DQ17">
        <v>200</v>
      </c>
      <c r="DR17">
        <v>25.253922309609742</v>
      </c>
    </row>
    <row r="18" spans="1:122" x14ac:dyDescent="0.25">
      <c r="A18" t="s">
        <v>267</v>
      </c>
      <c r="B18" t="s">
        <v>255</v>
      </c>
      <c r="C18" s="4">
        <v>42023</v>
      </c>
      <c r="G18">
        <v>91</v>
      </c>
      <c r="H18" t="s">
        <v>253</v>
      </c>
      <c r="I18" s="7">
        <v>8.3333333333333339</v>
      </c>
      <c r="M18" s="5">
        <v>930.83333333333326</v>
      </c>
      <c r="N18" s="7">
        <v>16.75</v>
      </c>
      <c r="O18" s="7"/>
      <c r="P18" s="7"/>
      <c r="AC18" s="5">
        <v>633.11989072056383</v>
      </c>
      <c r="AD18" s="5"/>
      <c r="AE18" s="8"/>
      <c r="AF18" s="8"/>
      <c r="AG18" s="8"/>
      <c r="AH18" s="8"/>
      <c r="AI18" s="8"/>
      <c r="AJ18" s="5">
        <v>416.98410415715449</v>
      </c>
      <c r="AK18" s="8">
        <v>3.9333666666666662</v>
      </c>
      <c r="AL18" s="8"/>
      <c r="AM18" s="8"/>
      <c r="AN18" s="8"/>
      <c r="AO18" s="8"/>
      <c r="AP18" s="8"/>
      <c r="AQ18" s="9">
        <f>AK18/AJ18</f>
        <v>9.4328935502640751E-3</v>
      </c>
      <c r="AR18" s="5"/>
      <c r="AS18" s="8"/>
      <c r="AT18" s="8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>
        <v>228.7985184938442</v>
      </c>
      <c r="BI18" s="5"/>
      <c r="BJ18" s="5"/>
      <c r="BK18" s="5">
        <f>AC18+AJ18+BH18</f>
        <v>1278.9025133715627</v>
      </c>
      <c r="BL18" s="5"/>
      <c r="BM18" s="8">
        <f>BH18/BK18</f>
        <v>0.17890223539452127</v>
      </c>
      <c r="BN18" s="8"/>
      <c r="BO18" s="7"/>
      <c r="BP18" s="5"/>
      <c r="BQ18" s="5"/>
      <c r="BR18" s="5"/>
      <c r="BS18" s="5"/>
      <c r="BT18" s="7"/>
      <c r="BU18" s="7"/>
      <c r="BV18" s="7"/>
      <c r="BW18" s="7"/>
      <c r="BX18" s="8">
        <f>AC18/BK18</f>
        <v>0.49504937561775042</v>
      </c>
      <c r="BY18" s="8">
        <f>AJ18/BK18</f>
        <v>0.32604838898772814</v>
      </c>
      <c r="BZ18" s="8">
        <f>BH18/BK18</f>
        <v>0.17890223539452127</v>
      </c>
      <c r="CA18" s="5">
        <v>221.59570305554482</v>
      </c>
      <c r="CB18" s="5"/>
      <c r="CC18" s="5"/>
      <c r="CD18" s="5"/>
      <c r="CE18" s="5"/>
      <c r="CF18" s="5"/>
      <c r="CG18" s="5"/>
      <c r="CH18" s="5"/>
      <c r="CI18" s="5"/>
      <c r="CJ18" s="5"/>
      <c r="CL18" s="5"/>
      <c r="CM18" s="5"/>
      <c r="CO18" s="5"/>
      <c r="CP18" s="5"/>
      <c r="CQ18" s="5"/>
    </row>
    <row r="19" spans="1:122" x14ac:dyDescent="0.25">
      <c r="A19" t="s">
        <v>267</v>
      </c>
      <c r="B19" t="s">
        <v>255</v>
      </c>
      <c r="C19" s="10">
        <v>42025</v>
      </c>
      <c r="G19">
        <v>93</v>
      </c>
      <c r="H19" t="s">
        <v>253</v>
      </c>
      <c r="I19" s="7"/>
      <c r="L19">
        <v>60</v>
      </c>
      <c r="AC19" s="5"/>
      <c r="AD19" s="5"/>
      <c r="AE19" s="8"/>
      <c r="AF19" s="8"/>
      <c r="AG19" s="8"/>
      <c r="AH19" s="8"/>
      <c r="AI19" s="8"/>
      <c r="AJ19" s="5"/>
      <c r="AK19" s="8"/>
      <c r="AL19" s="8"/>
      <c r="AM19" s="8"/>
      <c r="AN19" s="8"/>
      <c r="AO19" s="8"/>
      <c r="AP19" s="8"/>
      <c r="AQ19" s="5"/>
      <c r="AR19" s="5"/>
      <c r="AS19" s="8"/>
      <c r="AT19" s="8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1"/>
      <c r="BL19" s="1"/>
      <c r="BO19" s="7"/>
      <c r="BP19" s="5"/>
      <c r="BQ19" s="5"/>
      <c r="BR19" s="5"/>
      <c r="BS19" s="5"/>
      <c r="BT19" s="7"/>
      <c r="BU19" s="7"/>
      <c r="BV19" s="7"/>
      <c r="BW19" s="7"/>
      <c r="BX19" s="7"/>
      <c r="BY19" s="7"/>
      <c r="BZ19" s="7"/>
      <c r="CA19" s="5"/>
      <c r="CB19" s="5"/>
      <c r="CC19" s="5"/>
      <c r="CD19" s="5"/>
      <c r="CE19" s="5"/>
      <c r="CF19" s="5"/>
      <c r="CG19" s="5"/>
      <c r="CH19" s="5"/>
      <c r="CI19" s="5"/>
      <c r="CJ19" s="5"/>
      <c r="CL19" s="5">
        <v>209.44294692171252</v>
      </c>
      <c r="CM19" s="5">
        <v>1300</v>
      </c>
      <c r="CO19" s="5"/>
      <c r="CP19" s="5"/>
      <c r="CQ19" s="5"/>
      <c r="CS19">
        <v>150</v>
      </c>
      <c r="CT19">
        <v>39.017227387829323</v>
      </c>
      <c r="CV19">
        <v>100</v>
      </c>
      <c r="CW19">
        <v>22.703894524765538</v>
      </c>
      <c r="CY19">
        <v>100</v>
      </c>
      <c r="CZ19">
        <v>18.107400576041762</v>
      </c>
      <c r="DB19">
        <v>100</v>
      </c>
      <c r="DC19">
        <v>15.656415436103197</v>
      </c>
      <c r="DE19">
        <v>100</v>
      </c>
      <c r="DF19">
        <v>15.616992045402162</v>
      </c>
      <c r="DH19">
        <v>100</v>
      </c>
      <c r="DI19">
        <v>15.811958632141852</v>
      </c>
      <c r="DK19">
        <v>250</v>
      </c>
      <c r="DL19">
        <v>34.37062276080708</v>
      </c>
      <c r="DN19">
        <v>200</v>
      </c>
      <c r="DO19">
        <v>22.476056785567813</v>
      </c>
      <c r="DQ19">
        <v>200</v>
      </c>
      <c r="DR19">
        <v>25.682378773053792</v>
      </c>
    </row>
    <row r="20" spans="1:122" x14ac:dyDescent="0.25">
      <c r="A20" t="s">
        <v>267</v>
      </c>
      <c r="B20" t="s">
        <v>255</v>
      </c>
      <c r="C20" s="4">
        <v>42032</v>
      </c>
      <c r="G20">
        <v>100</v>
      </c>
      <c r="H20" t="s">
        <v>253</v>
      </c>
      <c r="I20" s="7">
        <v>8.6666666666666661</v>
      </c>
      <c r="M20" s="5">
        <v>942.5</v>
      </c>
      <c r="N20" s="7">
        <v>20.166666666666668</v>
      </c>
      <c r="O20" s="7"/>
      <c r="P20" s="7"/>
      <c r="AC20" s="5">
        <v>645.79003863328933</v>
      </c>
      <c r="AD20" s="5"/>
      <c r="AE20" s="8"/>
      <c r="AF20" s="8"/>
      <c r="AG20" s="8"/>
      <c r="AH20" s="8"/>
      <c r="AI20" s="8"/>
      <c r="AJ20" s="5">
        <v>475.33499782092713</v>
      </c>
      <c r="AK20" s="8">
        <v>3.6675208333333336</v>
      </c>
      <c r="AL20" s="8"/>
      <c r="AM20" s="8"/>
      <c r="AN20" s="8"/>
      <c r="AO20" s="8"/>
      <c r="AP20" s="8"/>
      <c r="AQ20" s="9">
        <f>AK20/AJ20</f>
        <v>7.7156549594418842E-3</v>
      </c>
      <c r="AR20" s="5"/>
      <c r="AS20" s="8"/>
      <c r="AT20" s="8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>
        <v>531.81520360967738</v>
      </c>
      <c r="BI20" s="5"/>
      <c r="BJ20" s="5"/>
      <c r="BK20" s="5">
        <f>AC20+AJ20+BH20</f>
        <v>1652.940240063894</v>
      </c>
      <c r="BL20" s="5"/>
      <c r="BM20" s="8">
        <f>BH20/BK20</f>
        <v>0.32173891754799328</v>
      </c>
      <c r="BN20" s="8"/>
      <c r="BO20" s="7"/>
      <c r="BP20" s="5"/>
      <c r="BQ20" s="5"/>
      <c r="BR20" s="5"/>
      <c r="BS20" s="5"/>
      <c r="BT20" s="7"/>
      <c r="BU20" s="7"/>
      <c r="BV20" s="7"/>
      <c r="BW20" s="7"/>
      <c r="BX20" s="8">
        <f>AC20/BK20</f>
        <v>0.39069170377770374</v>
      </c>
      <c r="BY20" s="8">
        <f>AJ20/BK20</f>
        <v>0.28756937867430293</v>
      </c>
      <c r="BZ20" s="8">
        <f>BH20/BK20</f>
        <v>0.32173891754799328</v>
      </c>
      <c r="CA20" s="5">
        <v>216.25956967506272</v>
      </c>
      <c r="CB20" s="5"/>
      <c r="CC20" s="5"/>
      <c r="CD20" s="5"/>
      <c r="CE20" s="5"/>
      <c r="CF20" s="5"/>
      <c r="CG20" s="5"/>
      <c r="CH20" s="5"/>
      <c r="CI20" s="5"/>
      <c r="CJ20" s="5"/>
      <c r="CL20" s="5"/>
      <c r="CM20" s="5"/>
      <c r="CO20" s="5"/>
      <c r="CP20" s="5"/>
      <c r="CQ20" s="5"/>
    </row>
    <row r="21" spans="1:122" x14ac:dyDescent="0.25">
      <c r="A21" t="s">
        <v>267</v>
      </c>
      <c r="B21" t="s">
        <v>255</v>
      </c>
      <c r="C21" s="10">
        <v>42037</v>
      </c>
      <c r="G21">
        <v>105</v>
      </c>
      <c r="H21" t="s">
        <v>253</v>
      </c>
      <c r="I21" s="7"/>
      <c r="L21">
        <v>60</v>
      </c>
      <c r="AC21" s="5"/>
      <c r="AD21" s="5"/>
      <c r="AE21" s="8"/>
      <c r="AF21" s="8"/>
      <c r="AG21" s="8"/>
      <c r="AH21" s="8"/>
      <c r="AI21" s="8"/>
      <c r="AJ21" s="5"/>
      <c r="AK21" s="8"/>
      <c r="AL21" s="8"/>
      <c r="AM21" s="8"/>
      <c r="AN21" s="8"/>
      <c r="AO21" s="8"/>
      <c r="AP21" s="8"/>
      <c r="AQ21" s="5"/>
      <c r="AR21" s="5"/>
      <c r="AS21" s="8"/>
      <c r="AT21" s="8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1"/>
      <c r="BL21" s="1"/>
      <c r="BO21" s="7"/>
      <c r="BP21" s="5"/>
      <c r="BQ21" s="5"/>
      <c r="BR21" s="5"/>
      <c r="BS21" s="5"/>
      <c r="BT21" s="7"/>
      <c r="BU21" s="7"/>
      <c r="BV21" s="7"/>
      <c r="BW21" s="7"/>
      <c r="BX21" s="7"/>
      <c r="BY21" s="7"/>
      <c r="BZ21" s="7"/>
      <c r="CA21" s="5"/>
      <c r="CB21" s="5"/>
      <c r="CC21" s="5"/>
      <c r="CD21" s="5"/>
      <c r="CE21" s="5"/>
      <c r="CF21" s="5"/>
      <c r="CG21" s="5"/>
      <c r="CH21" s="5"/>
      <c r="CI21" s="5"/>
      <c r="CJ21" s="5"/>
      <c r="CL21" s="5">
        <v>147.83581835958938</v>
      </c>
      <c r="CM21" s="5">
        <v>1300</v>
      </c>
      <c r="CO21" s="5"/>
      <c r="CP21" s="5"/>
      <c r="CQ21" s="5"/>
      <c r="CS21">
        <v>150</v>
      </c>
      <c r="CT21">
        <v>13.437500607746774</v>
      </c>
      <c r="CV21">
        <v>100</v>
      </c>
      <c r="CW21">
        <v>13.062654474255476</v>
      </c>
      <c r="CY21">
        <v>100</v>
      </c>
      <c r="CZ21">
        <v>10.389092663270944</v>
      </c>
      <c r="DB21">
        <v>100</v>
      </c>
      <c r="DC21">
        <v>10.731000359699628</v>
      </c>
      <c r="DE21">
        <v>100</v>
      </c>
      <c r="DF21">
        <v>11.676444947602747</v>
      </c>
      <c r="DH21">
        <v>100</v>
      </c>
      <c r="DI21">
        <v>12.604686601381786</v>
      </c>
      <c r="DK21">
        <v>250</v>
      </c>
      <c r="DL21">
        <v>31.312544342509938</v>
      </c>
      <c r="DN21">
        <v>200</v>
      </c>
      <c r="DO21">
        <v>21.980136182852171</v>
      </c>
      <c r="DQ21">
        <v>200</v>
      </c>
      <c r="DR21">
        <v>22.641758180269925</v>
      </c>
    </row>
    <row r="22" spans="1:122" x14ac:dyDescent="0.25">
      <c r="A22" t="s">
        <v>267</v>
      </c>
      <c r="B22" t="s">
        <v>255</v>
      </c>
      <c r="C22" s="4">
        <v>42042</v>
      </c>
      <c r="G22">
        <v>110</v>
      </c>
      <c r="H22" t="s">
        <v>253</v>
      </c>
      <c r="I22" s="7">
        <v>8.6666666666666661</v>
      </c>
      <c r="M22" s="5">
        <v>1074.1666666666667</v>
      </c>
      <c r="N22" s="7">
        <v>23.583333333333332</v>
      </c>
      <c r="O22" s="7"/>
      <c r="P22" s="7"/>
      <c r="AC22" s="5">
        <v>1085.1959865664173</v>
      </c>
      <c r="AD22" s="5"/>
      <c r="AE22" s="8"/>
      <c r="AF22" s="8"/>
      <c r="AG22" s="8"/>
      <c r="AH22" s="8"/>
      <c r="AI22" s="8"/>
      <c r="AJ22" s="5">
        <v>697.96312993146171</v>
      </c>
      <c r="AK22" s="8">
        <v>4.7438125000000007</v>
      </c>
      <c r="AL22" s="8"/>
      <c r="AM22" s="8"/>
      <c r="AN22" s="8"/>
      <c r="AO22" s="8"/>
      <c r="AP22" s="8"/>
      <c r="AQ22" s="9">
        <f>AK22/AJ22</f>
        <v>6.7966519957376997E-3</v>
      </c>
      <c r="AR22" s="5"/>
      <c r="AS22" s="8"/>
      <c r="AT22" s="8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>
        <v>1259.652705561693</v>
      </c>
      <c r="BI22" s="5"/>
      <c r="BJ22" s="5"/>
      <c r="BK22" s="5">
        <f>AC22+AJ22+BH22</f>
        <v>3042.811822059572</v>
      </c>
      <c r="BL22" s="5"/>
      <c r="BM22" s="8">
        <f>BH22/BK22</f>
        <v>0.41397653855212069</v>
      </c>
      <c r="BN22" s="8"/>
      <c r="BO22" s="7"/>
      <c r="BP22" s="5"/>
      <c r="BQ22" s="5"/>
      <c r="BR22" s="5"/>
      <c r="BS22" s="5"/>
      <c r="BT22" s="7"/>
      <c r="BU22" s="7"/>
      <c r="BV22" s="7"/>
      <c r="BW22" s="7"/>
      <c r="BX22" s="8">
        <f>AC22/BK22</f>
        <v>0.35664249057369785</v>
      </c>
      <c r="BY22" s="8">
        <f>AJ22/BK22</f>
        <v>0.22938097087418147</v>
      </c>
      <c r="BZ22" s="8">
        <f>BH22/BK22</f>
        <v>0.41397653855212069</v>
      </c>
      <c r="CA22" s="5">
        <v>274.88813868144638</v>
      </c>
      <c r="CB22" s="5"/>
      <c r="CC22" s="5"/>
      <c r="CD22" s="5"/>
      <c r="CE22" s="5"/>
      <c r="CF22" s="5"/>
      <c r="CG22" s="5"/>
      <c r="CH22" s="5"/>
      <c r="CI22" s="5"/>
      <c r="CJ22" s="5"/>
      <c r="CL22" s="5"/>
      <c r="CM22" s="5"/>
      <c r="CO22" s="5"/>
      <c r="CP22" s="5"/>
      <c r="CQ22" s="5"/>
    </row>
    <row r="23" spans="1:122" x14ac:dyDescent="0.25">
      <c r="A23" t="s">
        <v>267</v>
      </c>
      <c r="B23" t="s">
        <v>255</v>
      </c>
      <c r="C23" s="10">
        <v>42046</v>
      </c>
      <c r="G23">
        <v>114</v>
      </c>
      <c r="H23" t="s">
        <v>253</v>
      </c>
      <c r="I23" s="7"/>
      <c r="L23">
        <v>100</v>
      </c>
      <c r="AC23" s="5"/>
      <c r="AD23" s="5"/>
      <c r="AE23" s="8"/>
      <c r="AF23" s="8"/>
      <c r="AG23" s="8"/>
      <c r="AH23" s="8"/>
      <c r="AI23" s="8"/>
      <c r="AJ23" s="5"/>
      <c r="AK23" s="8"/>
      <c r="AL23" s="8"/>
      <c r="AM23" s="8"/>
      <c r="AN23" s="8"/>
      <c r="AO23" s="8"/>
      <c r="AP23" s="8"/>
      <c r="AQ23" s="5"/>
      <c r="AR23" s="5"/>
      <c r="AS23" s="8"/>
      <c r="AT23" s="8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1"/>
      <c r="BL23" s="1"/>
      <c r="BO23" s="7"/>
      <c r="BP23" s="5"/>
      <c r="BQ23" s="5"/>
      <c r="BR23" s="5"/>
      <c r="BS23" s="5"/>
      <c r="BT23" s="7"/>
      <c r="BU23" s="7"/>
      <c r="BV23" s="7"/>
      <c r="BW23" s="7"/>
      <c r="BX23" s="7"/>
      <c r="BY23" s="7"/>
      <c r="BZ23" s="7"/>
      <c r="CA23" s="5"/>
      <c r="CB23" s="5"/>
      <c r="CC23" s="5"/>
      <c r="CD23" s="5"/>
      <c r="CE23" s="5"/>
      <c r="CF23" s="5"/>
      <c r="CG23" s="5"/>
      <c r="CH23" s="5"/>
      <c r="CI23" s="5"/>
      <c r="CJ23" s="5"/>
      <c r="CL23" s="5">
        <v>152.91310408042</v>
      </c>
      <c r="CM23" s="5">
        <v>1300</v>
      </c>
      <c r="CO23" s="5"/>
      <c r="CP23" s="5"/>
      <c r="CQ23" s="5"/>
      <c r="CS23">
        <v>150</v>
      </c>
      <c r="CT23">
        <v>10.824288534845708</v>
      </c>
      <c r="CV23">
        <v>100</v>
      </c>
      <c r="CW23">
        <v>15.124428285637265</v>
      </c>
      <c r="CY23">
        <v>100</v>
      </c>
      <c r="CZ23">
        <v>13.20776265944013</v>
      </c>
      <c r="DB23">
        <v>100</v>
      </c>
      <c r="DC23">
        <v>12.442333910585681</v>
      </c>
      <c r="DE23">
        <v>100</v>
      </c>
      <c r="DF23">
        <v>13.202488562193921</v>
      </c>
      <c r="DH23">
        <v>100</v>
      </c>
      <c r="DI23">
        <v>13.359465336076241</v>
      </c>
      <c r="DK23">
        <v>250</v>
      </c>
      <c r="DL23">
        <v>31.396874516599411</v>
      </c>
      <c r="DN23">
        <v>200</v>
      </c>
      <c r="DO23">
        <v>21.561148370533964</v>
      </c>
      <c r="DQ23">
        <v>200</v>
      </c>
      <c r="DR23">
        <v>21.794313904507668</v>
      </c>
    </row>
    <row r="24" spans="1:122" x14ac:dyDescent="0.25">
      <c r="A24" t="s">
        <v>267</v>
      </c>
      <c r="B24" t="s">
        <v>255</v>
      </c>
      <c r="C24" s="4">
        <v>42050</v>
      </c>
      <c r="G24">
        <v>118</v>
      </c>
      <c r="H24" t="s">
        <v>253</v>
      </c>
      <c r="I24" s="7"/>
      <c r="L24">
        <v>100</v>
      </c>
      <c r="AC24" s="5"/>
      <c r="AD24" s="5"/>
      <c r="AE24" s="8"/>
      <c r="AF24" s="8"/>
      <c r="AG24" s="8"/>
      <c r="AH24" s="8"/>
      <c r="AI24" s="8"/>
      <c r="AJ24" s="5"/>
      <c r="AK24" s="8"/>
      <c r="AL24" s="8"/>
      <c r="AM24" s="8"/>
      <c r="AN24" s="8"/>
      <c r="AO24" s="8"/>
      <c r="AP24" s="8"/>
      <c r="AQ24" s="5"/>
      <c r="AR24" s="5"/>
      <c r="AS24" s="8"/>
      <c r="AT24" s="8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1"/>
      <c r="BL24" s="1"/>
      <c r="BO24" s="7"/>
      <c r="BP24" s="5"/>
      <c r="BQ24" s="5"/>
      <c r="BR24" s="5"/>
      <c r="BS24" s="5"/>
      <c r="BT24" s="7"/>
      <c r="BU24" s="7"/>
      <c r="BV24" s="7"/>
      <c r="BW24" s="7"/>
      <c r="BX24" s="7"/>
      <c r="BY24" s="7"/>
      <c r="BZ24" s="7"/>
      <c r="CA24" s="5"/>
      <c r="CB24" s="5"/>
      <c r="CC24" s="5"/>
      <c r="CD24" s="5"/>
      <c r="CE24" s="5"/>
      <c r="CF24" s="5"/>
      <c r="CG24" s="5"/>
      <c r="CH24" s="5"/>
      <c r="CI24" s="5"/>
      <c r="CJ24" s="5"/>
      <c r="CL24" s="5">
        <v>174.0368497919539</v>
      </c>
      <c r="CM24" s="5">
        <v>1300</v>
      </c>
      <c r="CO24" s="5"/>
      <c r="CP24" s="5"/>
      <c r="CQ24" s="5"/>
      <c r="CS24">
        <v>150</v>
      </c>
      <c r="CT24">
        <v>6.1349999999999998</v>
      </c>
      <c r="CV24">
        <v>100</v>
      </c>
      <c r="CW24">
        <v>22.528080474375273</v>
      </c>
      <c r="CY24">
        <v>100</v>
      </c>
      <c r="CZ24">
        <v>18.11144289143018</v>
      </c>
      <c r="DB24">
        <v>100</v>
      </c>
      <c r="DC24">
        <v>15.675211199078575</v>
      </c>
      <c r="DE24">
        <v>100</v>
      </c>
      <c r="DF24">
        <v>15.405600017375894</v>
      </c>
      <c r="DH24">
        <v>100</v>
      </c>
      <c r="DI24">
        <v>15.14704432063723</v>
      </c>
      <c r="DK24">
        <v>250</v>
      </c>
      <c r="DL24">
        <v>33.341728245318578</v>
      </c>
      <c r="DN24">
        <v>200</v>
      </c>
      <c r="DO24">
        <v>22.449854803444687</v>
      </c>
      <c r="DQ24">
        <v>200</v>
      </c>
      <c r="DR24">
        <v>25.242887840293484</v>
      </c>
    </row>
    <row r="25" spans="1:122" x14ac:dyDescent="0.25">
      <c r="A25" t="s">
        <v>267</v>
      </c>
      <c r="B25" t="s">
        <v>255</v>
      </c>
      <c r="C25" s="4">
        <v>42055</v>
      </c>
      <c r="G25">
        <v>123</v>
      </c>
      <c r="H25" t="s">
        <v>253</v>
      </c>
      <c r="I25" s="7">
        <v>9.5</v>
      </c>
      <c r="M25" s="5">
        <v>1083.75</v>
      </c>
      <c r="N25" s="7">
        <v>23.5</v>
      </c>
      <c r="O25" s="7"/>
      <c r="P25" s="7"/>
      <c r="AC25" s="5">
        <v>1108.1497567657145</v>
      </c>
      <c r="AD25" s="5"/>
      <c r="AE25" s="8"/>
      <c r="AF25" s="8"/>
      <c r="AG25" s="8"/>
      <c r="AH25" s="8"/>
      <c r="AI25" s="8"/>
      <c r="AJ25" s="5">
        <v>672.9810043290604</v>
      </c>
      <c r="AK25" s="8">
        <v>4.1827549999999993</v>
      </c>
      <c r="AL25" s="8"/>
      <c r="AM25" s="8"/>
      <c r="AN25" s="8"/>
      <c r="AO25" s="8"/>
      <c r="AP25" s="8"/>
      <c r="AQ25" s="9">
        <f>AK25/AJ25</f>
        <v>6.2152645811601572E-3</v>
      </c>
      <c r="AR25" s="5"/>
      <c r="AS25" s="8"/>
      <c r="AT25" s="8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>
        <v>1715.2848902827634</v>
      </c>
      <c r="BI25" s="5"/>
      <c r="BJ25" s="5"/>
      <c r="BK25" s="5">
        <f>AC25+AJ25+BH25</f>
        <v>3496.4156513775383</v>
      </c>
      <c r="BL25" s="5"/>
      <c r="BM25" s="8">
        <f>BH25/BK25</f>
        <v>0.49058380390413975</v>
      </c>
      <c r="BN25" s="8"/>
      <c r="BO25" s="7"/>
      <c r="BP25" s="5"/>
      <c r="BQ25" s="5"/>
      <c r="BR25" s="5"/>
      <c r="BS25" s="5"/>
      <c r="BT25" s="7"/>
      <c r="BU25" s="7"/>
      <c r="BV25" s="7"/>
      <c r="BW25" s="7"/>
      <c r="BX25" s="8">
        <f>AC25/BK25</f>
        <v>0.31693879311206014</v>
      </c>
      <c r="BY25" s="8">
        <f>AJ25/BK25</f>
        <v>0.19247740298380012</v>
      </c>
      <c r="BZ25" s="8">
        <f>BH25/BK25</f>
        <v>0.49058380390413975</v>
      </c>
      <c r="CA25" s="5">
        <v>199.81983485864311</v>
      </c>
      <c r="CB25" s="5"/>
      <c r="CC25" s="5"/>
      <c r="CD25" s="5"/>
      <c r="CE25" s="5"/>
      <c r="CF25" s="5"/>
      <c r="CG25" s="5"/>
      <c r="CH25" s="5"/>
      <c r="CI25" s="5"/>
      <c r="CJ25" s="5"/>
      <c r="CL25" s="5"/>
      <c r="CM25" s="5"/>
      <c r="CO25" s="5"/>
      <c r="CP25" s="5"/>
      <c r="CQ25" s="5"/>
    </row>
    <row r="26" spans="1:122" x14ac:dyDescent="0.25">
      <c r="A26" t="s">
        <v>267</v>
      </c>
      <c r="B26" t="s">
        <v>255</v>
      </c>
      <c r="C26" s="4">
        <v>42065</v>
      </c>
      <c r="G26">
        <v>133</v>
      </c>
      <c r="H26" t="s">
        <v>253</v>
      </c>
      <c r="I26" s="7">
        <v>9.6666666666666661</v>
      </c>
      <c r="M26" s="5">
        <v>1067.5</v>
      </c>
      <c r="N26" s="7">
        <v>23.75</v>
      </c>
      <c r="O26" s="7"/>
      <c r="P26" s="7"/>
      <c r="AC26" s="5">
        <v>953.34416363103583</v>
      </c>
      <c r="AD26" s="5"/>
      <c r="AE26" s="8"/>
      <c r="AF26" s="8"/>
      <c r="AG26" s="8"/>
      <c r="AH26" s="8"/>
      <c r="AI26" s="8"/>
      <c r="AJ26" s="5">
        <v>533.54001137404111</v>
      </c>
      <c r="AK26" s="8">
        <v>3.5733333333333337</v>
      </c>
      <c r="AL26" s="8"/>
      <c r="AM26" s="8"/>
      <c r="AN26" s="8"/>
      <c r="AO26" s="8"/>
      <c r="AP26" s="8"/>
      <c r="AQ26" s="9">
        <f>AK26/AJ26</f>
        <v>6.6974046128814675E-3</v>
      </c>
      <c r="AR26" s="5"/>
      <c r="AS26" s="8"/>
      <c r="AT26" s="8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>
        <v>2132.892028155562</v>
      </c>
      <c r="BI26" s="5"/>
      <c r="BJ26" s="5"/>
      <c r="BK26" s="5">
        <f>AC26+AJ26+BH26</f>
        <v>3619.7762031606389</v>
      </c>
      <c r="BL26" s="5"/>
      <c r="BM26" s="8">
        <f>BH26/BK26</f>
        <v>0.58923312062585775</v>
      </c>
      <c r="BN26" s="8"/>
      <c r="BO26" s="7"/>
      <c r="BP26" s="5"/>
      <c r="BQ26" s="5"/>
      <c r="BR26" s="5"/>
      <c r="BS26" s="5"/>
      <c r="BT26" s="7"/>
      <c r="BU26" s="7"/>
      <c r="BV26" s="7"/>
      <c r="BW26" s="7"/>
      <c r="BX26" s="8">
        <f>AC26/BK26</f>
        <v>0.26337102354521674</v>
      </c>
      <c r="BY26" s="8">
        <f>AJ26/BK26</f>
        <v>0.14739585582892556</v>
      </c>
      <c r="BZ26" s="8">
        <f>BH26/BK26</f>
        <v>0.58923312062585775</v>
      </c>
      <c r="CA26" s="5">
        <v>311.40645820858566</v>
      </c>
      <c r="CB26" s="5"/>
      <c r="CC26" s="5"/>
      <c r="CD26" s="5"/>
      <c r="CE26" s="5"/>
      <c r="CF26" s="5"/>
      <c r="CG26" s="5"/>
      <c r="CH26" s="5"/>
      <c r="CI26" s="5"/>
      <c r="CJ26" s="5"/>
      <c r="CL26" s="5"/>
      <c r="CM26" s="5"/>
      <c r="CO26" s="5"/>
      <c r="CP26" s="5"/>
      <c r="CQ26" s="5"/>
    </row>
    <row r="27" spans="1:122" x14ac:dyDescent="0.25">
      <c r="A27" t="s">
        <v>267</v>
      </c>
      <c r="B27" t="s">
        <v>255</v>
      </c>
      <c r="C27" s="4">
        <v>42087</v>
      </c>
      <c r="D27" s="5">
        <v>9</v>
      </c>
      <c r="E27" s="6" t="s">
        <v>207</v>
      </c>
      <c r="F27" t="s">
        <v>15</v>
      </c>
      <c r="G27">
        <v>155</v>
      </c>
      <c r="H27" t="s">
        <v>253</v>
      </c>
      <c r="I27" s="7"/>
      <c r="L27">
        <v>100</v>
      </c>
      <c r="V27">
        <v>155</v>
      </c>
      <c r="AC27" s="5"/>
      <c r="AD27" s="5"/>
      <c r="AE27" s="8"/>
      <c r="AF27" s="8"/>
      <c r="AG27" s="8"/>
      <c r="AH27" s="8"/>
      <c r="AI27" s="8"/>
      <c r="AJ27" s="5"/>
      <c r="AK27" s="8"/>
      <c r="AL27" s="8"/>
      <c r="AM27" s="8"/>
      <c r="AN27" s="8"/>
      <c r="AO27" s="8"/>
      <c r="AP27" s="8"/>
      <c r="AQ27" s="5"/>
      <c r="AR27" s="5"/>
      <c r="AS27" s="8"/>
      <c r="AT27" s="8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1"/>
      <c r="BL27" s="1"/>
      <c r="BO27" s="7"/>
      <c r="BP27" s="5"/>
      <c r="BQ27" s="5"/>
      <c r="BR27" s="5"/>
      <c r="BS27" s="5"/>
      <c r="BT27" s="7"/>
      <c r="BU27" s="7"/>
      <c r="BV27" s="7"/>
      <c r="BW27" s="7"/>
      <c r="BX27" s="7"/>
      <c r="BY27" s="7"/>
      <c r="BZ27" s="7"/>
      <c r="CA27" s="5"/>
      <c r="CB27" s="5"/>
      <c r="CC27" s="5"/>
      <c r="CD27" s="5"/>
      <c r="CE27" s="5"/>
      <c r="CF27" s="5"/>
      <c r="CG27" s="5"/>
      <c r="CH27" s="5"/>
      <c r="CI27" s="5"/>
      <c r="CJ27" s="5"/>
      <c r="CL27" s="5">
        <v>132.22363901102213</v>
      </c>
      <c r="CM27" s="5">
        <v>1300</v>
      </c>
      <c r="CO27" s="5"/>
      <c r="CP27" s="5"/>
      <c r="CQ27" s="5"/>
      <c r="CS27">
        <v>150</v>
      </c>
      <c r="CT27">
        <v>6.1349999999999998</v>
      </c>
      <c r="CV27">
        <v>100</v>
      </c>
      <c r="CW27">
        <v>13.753925363014858</v>
      </c>
      <c r="CY27">
        <v>100</v>
      </c>
      <c r="CZ27">
        <v>11.086513644838689</v>
      </c>
      <c r="DB27">
        <v>100</v>
      </c>
      <c r="DC27">
        <v>11.333526737691827</v>
      </c>
      <c r="DE27">
        <v>100</v>
      </c>
      <c r="DF27">
        <v>11.578648213481422</v>
      </c>
      <c r="DH27">
        <v>100</v>
      </c>
      <c r="DI27">
        <v>11.791300905723922</v>
      </c>
      <c r="DK27">
        <v>250</v>
      </c>
      <c r="DL27">
        <v>27.233812713864182</v>
      </c>
      <c r="DN27">
        <v>200</v>
      </c>
      <c r="DO27">
        <v>18.409387435509792</v>
      </c>
      <c r="DQ27">
        <v>200</v>
      </c>
      <c r="DR27">
        <v>20.901523996897446</v>
      </c>
    </row>
    <row r="28" spans="1:122" x14ac:dyDescent="0.25">
      <c r="A28" t="s">
        <v>267</v>
      </c>
      <c r="B28" t="s">
        <v>255</v>
      </c>
      <c r="C28" s="11">
        <v>42109</v>
      </c>
      <c r="D28" s="5">
        <v>10</v>
      </c>
      <c r="E28" s="6" t="s">
        <v>108</v>
      </c>
      <c r="F28" t="s">
        <v>16</v>
      </c>
      <c r="G28" s="12">
        <v>177</v>
      </c>
      <c r="H28" t="s">
        <v>253</v>
      </c>
      <c r="I28" s="7"/>
      <c r="AC28" s="5"/>
      <c r="AD28" s="5"/>
      <c r="AE28" s="8"/>
      <c r="AF28" s="8"/>
      <c r="AG28" s="8"/>
      <c r="AH28" s="8"/>
      <c r="AI28" s="8"/>
      <c r="AJ28" s="5"/>
      <c r="AK28" s="8"/>
      <c r="AL28" s="8"/>
      <c r="AM28" s="8"/>
      <c r="AN28" s="8"/>
      <c r="AO28" s="8"/>
      <c r="AP28" s="8"/>
      <c r="AQ28" s="5"/>
      <c r="AR28" s="5"/>
      <c r="AS28" s="8"/>
      <c r="AT28" s="8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>
        <v>751.36666666666702</v>
      </c>
      <c r="BH28" s="5"/>
      <c r="BI28" s="5"/>
      <c r="BJ28" s="5"/>
      <c r="BK28" s="1"/>
      <c r="BL28" s="1"/>
      <c r="BN28" s="5">
        <f>BP28*(1/(BO28/100))</f>
        <v>751.36666666666702</v>
      </c>
      <c r="BO28" s="7">
        <v>43.557649601178042</v>
      </c>
      <c r="BP28" s="5">
        <v>327.27765988671825</v>
      </c>
      <c r="BQ28" s="5">
        <f>BN28-BP28</f>
        <v>424.08900677994876</v>
      </c>
      <c r="BR28" s="5"/>
      <c r="BS28" s="5"/>
      <c r="BT28" s="7">
        <v>14.417518056683624</v>
      </c>
      <c r="BU28" s="7"/>
      <c r="BV28" s="7"/>
      <c r="BW28" s="7"/>
      <c r="BX28" s="7"/>
      <c r="BY28" s="7"/>
      <c r="BZ28" s="7"/>
      <c r="CA28" s="5"/>
      <c r="CB28" s="5"/>
      <c r="CC28" s="5"/>
      <c r="CD28" s="5"/>
      <c r="CE28" s="5"/>
      <c r="CF28" s="5"/>
      <c r="CG28" s="5"/>
      <c r="CH28" s="5"/>
      <c r="CI28" s="5"/>
      <c r="CJ28" s="5"/>
      <c r="CL28" s="5"/>
      <c r="CM28" s="5"/>
      <c r="CO28" s="5"/>
      <c r="CP28" s="5"/>
      <c r="CQ28" s="5"/>
    </row>
    <row r="29" spans="1:122" x14ac:dyDescent="0.25">
      <c r="A29" t="s">
        <v>267</v>
      </c>
      <c r="B29" t="s">
        <v>255</v>
      </c>
      <c r="C29" s="6">
        <v>42166</v>
      </c>
      <c r="G29">
        <v>234</v>
      </c>
      <c r="H29" t="s">
        <v>253</v>
      </c>
      <c r="AU29"/>
      <c r="AV29"/>
      <c r="AW29"/>
      <c r="AY29"/>
      <c r="AZ29"/>
      <c r="BA29"/>
      <c r="BB29"/>
      <c r="BC29"/>
      <c r="BD29"/>
      <c r="CL29" s="5">
        <v>127.24298580158452</v>
      </c>
      <c r="CM29" s="5">
        <v>1200</v>
      </c>
    </row>
    <row r="30" spans="1:122" x14ac:dyDescent="0.25">
      <c r="A30" t="s">
        <v>268</v>
      </c>
      <c r="B30">
        <v>-1.8</v>
      </c>
      <c r="C30" s="4">
        <v>41932</v>
      </c>
      <c r="D30" s="5">
        <v>1</v>
      </c>
      <c r="E30" s="6" t="s">
        <v>209</v>
      </c>
      <c r="F30" t="s">
        <v>10</v>
      </c>
      <c r="G30">
        <v>0</v>
      </c>
      <c r="H30" t="s">
        <v>253</v>
      </c>
      <c r="I30" s="7"/>
      <c r="AC30" s="5"/>
      <c r="AD30" s="5"/>
      <c r="AE30" s="8"/>
      <c r="AF30" s="8"/>
      <c r="AG30" s="8"/>
      <c r="AH30" s="8"/>
      <c r="AI30" s="8"/>
      <c r="AJ30" s="5"/>
      <c r="AK30" s="8"/>
      <c r="AL30" s="8"/>
      <c r="AM30" s="8"/>
      <c r="AN30" s="8"/>
      <c r="AO30" s="8"/>
      <c r="AP30" s="8"/>
      <c r="AQ30" s="5"/>
      <c r="AR30" s="5"/>
      <c r="AS30" s="8"/>
      <c r="AT30" s="8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1"/>
      <c r="BL30" s="1"/>
      <c r="BO30" s="7"/>
      <c r="BP30" s="5"/>
      <c r="BQ30" s="5"/>
      <c r="BR30" s="5"/>
      <c r="BS30" s="5"/>
      <c r="BT30" s="7"/>
      <c r="BU30" s="7"/>
      <c r="BV30" s="7"/>
      <c r="BW30" s="7"/>
      <c r="BX30" s="7"/>
      <c r="BY30" s="7"/>
      <c r="BZ30" s="7"/>
      <c r="CA30" s="5"/>
      <c r="CB30" s="5"/>
      <c r="CC30" s="5"/>
      <c r="CD30" s="5"/>
      <c r="CE30" s="5"/>
      <c r="CF30" s="5"/>
      <c r="CG30" s="5"/>
      <c r="CH30" s="5"/>
      <c r="CI30" s="5"/>
      <c r="CJ30" s="5"/>
      <c r="CL30" s="5"/>
      <c r="CM30" s="5"/>
      <c r="CO30" s="5"/>
      <c r="CP30" s="5"/>
      <c r="CQ30" s="5"/>
    </row>
    <row r="31" spans="1:122" x14ac:dyDescent="0.25">
      <c r="A31" t="s">
        <v>268</v>
      </c>
      <c r="B31">
        <v>-1.8</v>
      </c>
      <c r="C31" s="4">
        <v>41961</v>
      </c>
      <c r="D31" s="5"/>
      <c r="E31" s="6"/>
      <c r="G31">
        <v>29</v>
      </c>
      <c r="H31" t="s">
        <v>253</v>
      </c>
      <c r="I31" s="7"/>
      <c r="AC31" s="5"/>
      <c r="AD31" s="5"/>
      <c r="AE31" s="8"/>
      <c r="AF31" s="8"/>
      <c r="AG31" s="8"/>
      <c r="AH31" s="8"/>
      <c r="AI31" s="8"/>
      <c r="AJ31" s="5"/>
      <c r="AK31" s="8"/>
      <c r="AL31" s="8"/>
      <c r="AM31" s="8"/>
      <c r="AN31" s="8"/>
      <c r="AO31" s="8"/>
      <c r="AP31" s="8"/>
      <c r="AQ31" s="5"/>
      <c r="AR31" s="5"/>
      <c r="AS31" s="8"/>
      <c r="AT31" s="8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1"/>
      <c r="BL31" s="1"/>
      <c r="BO31" s="7"/>
      <c r="BP31" s="5"/>
      <c r="BQ31" s="5"/>
      <c r="BR31" s="5"/>
      <c r="BS31" s="5"/>
      <c r="BT31" s="7"/>
      <c r="BU31" s="7"/>
      <c r="BV31" s="7"/>
      <c r="BW31" s="7"/>
      <c r="BX31" s="7"/>
      <c r="BY31" s="7"/>
      <c r="BZ31" s="7"/>
      <c r="CA31" s="5"/>
      <c r="CB31" s="5"/>
      <c r="CC31" s="5"/>
      <c r="CD31" s="5"/>
      <c r="CE31" s="5"/>
      <c r="CF31" s="5"/>
      <c r="CG31" s="5"/>
      <c r="CH31" s="5"/>
      <c r="CI31" s="5"/>
      <c r="CJ31" s="5"/>
      <c r="CL31" s="5">
        <v>155.16677081796246</v>
      </c>
      <c r="CM31" s="5">
        <v>1200</v>
      </c>
      <c r="CO31" s="5"/>
      <c r="CP31" s="5"/>
      <c r="CQ31" s="5"/>
    </row>
    <row r="32" spans="1:122" x14ac:dyDescent="0.25">
      <c r="A32" t="s">
        <v>268</v>
      </c>
      <c r="B32">
        <v>-1.8</v>
      </c>
      <c r="C32" s="4">
        <v>41988</v>
      </c>
      <c r="G32">
        <v>56</v>
      </c>
      <c r="H32" t="s">
        <v>253</v>
      </c>
      <c r="I32" s="7">
        <v>13.666666666666666</v>
      </c>
      <c r="M32" s="5">
        <v>417.5</v>
      </c>
      <c r="N32" s="7">
        <v>12.833333333333334</v>
      </c>
      <c r="O32" s="7"/>
      <c r="P32" s="7"/>
      <c r="AC32" s="5">
        <v>139.28011029044865</v>
      </c>
      <c r="AD32" s="5"/>
      <c r="AE32" s="8"/>
      <c r="AF32" s="8"/>
      <c r="AG32" s="8"/>
      <c r="AH32" s="8"/>
      <c r="AI32" s="8"/>
      <c r="AJ32" s="5">
        <v>165.31968220579569</v>
      </c>
      <c r="AK32" s="8">
        <v>0.7705333333333334</v>
      </c>
      <c r="AL32" s="8"/>
      <c r="AM32" s="8"/>
      <c r="AN32" s="8"/>
      <c r="AO32" s="8"/>
      <c r="AP32" s="8"/>
      <c r="AQ32" s="9">
        <f>AK32/AJ32</f>
        <v>4.6608687063295143E-3</v>
      </c>
      <c r="AR32" s="5"/>
      <c r="AS32" s="8"/>
      <c r="AT32" s="8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>
        <v>3.806267422638907</v>
      </c>
      <c r="BI32" s="5"/>
      <c r="BJ32" s="5"/>
      <c r="BK32" s="5">
        <f>AC32+AJ32+BH32</f>
        <v>308.40605991888322</v>
      </c>
      <c r="BL32" s="5"/>
      <c r="BM32" s="8">
        <f>BH32/BK32</f>
        <v>1.2341740054135217E-2</v>
      </c>
      <c r="BN32" s="8"/>
      <c r="BO32" s="7"/>
      <c r="BP32" s="5"/>
      <c r="BQ32" s="5"/>
      <c r="BR32" s="5"/>
      <c r="BS32" s="5"/>
      <c r="BT32" s="7"/>
      <c r="BU32" s="7"/>
      <c r="BV32" s="7"/>
      <c r="BW32" s="7"/>
      <c r="BX32" s="8">
        <f>AC32/BK32</f>
        <v>0.45161275471397033</v>
      </c>
      <c r="BY32" s="8">
        <f>AJ32/BK32</f>
        <v>0.53604550523189454</v>
      </c>
      <c r="BZ32" s="8">
        <f>BH32/BK32</f>
        <v>1.2341740054135217E-2</v>
      </c>
      <c r="CA32" s="5">
        <v>39.944194686513605</v>
      </c>
      <c r="CB32" s="5"/>
      <c r="CC32" s="5"/>
      <c r="CD32" s="5"/>
      <c r="CE32" s="5"/>
      <c r="CF32" s="5"/>
      <c r="CG32" s="5"/>
      <c r="CH32" s="5"/>
      <c r="CI32" s="5"/>
      <c r="CJ32" s="5"/>
      <c r="CL32" s="5"/>
      <c r="CM32" s="5"/>
      <c r="CO32" s="5"/>
      <c r="CP32" s="5"/>
      <c r="CQ32" s="5"/>
    </row>
    <row r="33" spans="1:122" x14ac:dyDescent="0.25">
      <c r="A33" t="s">
        <v>268</v>
      </c>
      <c r="B33">
        <v>-1.8</v>
      </c>
      <c r="C33" s="10">
        <v>41996</v>
      </c>
      <c r="G33">
        <v>64</v>
      </c>
      <c r="H33" t="s">
        <v>253</v>
      </c>
      <c r="I33" s="7"/>
      <c r="AC33" s="5"/>
      <c r="AD33" s="5"/>
      <c r="AE33" s="8"/>
      <c r="AF33" s="8"/>
      <c r="AG33" s="8"/>
      <c r="AH33" s="8"/>
      <c r="AI33" s="8"/>
      <c r="AJ33" s="5"/>
      <c r="AK33" s="8"/>
      <c r="AL33" s="8"/>
      <c r="AM33" s="8"/>
      <c r="AN33" s="8"/>
      <c r="AO33" s="8"/>
      <c r="AP33" s="8"/>
      <c r="AQ33" s="5"/>
      <c r="AR33" s="5"/>
      <c r="AS33" s="8"/>
      <c r="AT33" s="8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1"/>
      <c r="BL33" s="1"/>
      <c r="BO33" s="7"/>
      <c r="BP33" s="5"/>
      <c r="BQ33" s="5"/>
      <c r="BR33" s="5"/>
      <c r="BS33" s="5"/>
      <c r="BT33" s="7"/>
      <c r="BU33" s="7"/>
      <c r="BV33" s="7"/>
      <c r="BW33" s="7"/>
      <c r="BX33" s="7"/>
      <c r="BY33" s="7"/>
      <c r="BZ33" s="7"/>
      <c r="CA33" s="5"/>
      <c r="CB33" s="5"/>
      <c r="CC33" s="5"/>
      <c r="CD33" s="5"/>
      <c r="CE33" s="5"/>
      <c r="CF33" s="5"/>
      <c r="CG33" s="5"/>
      <c r="CH33" s="5"/>
      <c r="CI33" s="5"/>
      <c r="CJ33" s="5"/>
      <c r="CL33" s="5">
        <v>213.774234892929</v>
      </c>
      <c r="CM33" s="5">
        <v>1300</v>
      </c>
      <c r="CO33" s="5"/>
      <c r="CP33" s="5"/>
      <c r="CQ33" s="5"/>
      <c r="CS33">
        <v>150</v>
      </c>
      <c r="CT33">
        <v>39.81081027585158</v>
      </c>
      <c r="CV33">
        <v>100</v>
      </c>
      <c r="CW33">
        <v>22.851413723206974</v>
      </c>
      <c r="CY33">
        <v>100</v>
      </c>
      <c r="CZ33">
        <v>18.816489843446753</v>
      </c>
      <c r="DB33">
        <v>100</v>
      </c>
      <c r="DC33">
        <v>16.833406494507933</v>
      </c>
      <c r="DE33">
        <v>100</v>
      </c>
      <c r="DF33">
        <v>16.451570551953914</v>
      </c>
      <c r="DH33">
        <v>100</v>
      </c>
      <c r="DI33">
        <v>16.602997644721412</v>
      </c>
      <c r="DK33">
        <v>250</v>
      </c>
      <c r="DL33">
        <v>36.051706853857326</v>
      </c>
      <c r="DN33">
        <v>200</v>
      </c>
      <c r="DO33">
        <v>23.363651304854407</v>
      </c>
      <c r="DQ33">
        <v>200</v>
      </c>
      <c r="DR33">
        <v>22.992188200528723</v>
      </c>
    </row>
    <row r="34" spans="1:122" x14ac:dyDescent="0.25">
      <c r="A34" t="s">
        <v>268</v>
      </c>
      <c r="B34">
        <v>-1.8</v>
      </c>
      <c r="C34" s="4">
        <v>42003</v>
      </c>
      <c r="G34">
        <v>71</v>
      </c>
      <c r="H34" t="s">
        <v>253</v>
      </c>
      <c r="I34" s="7">
        <v>14</v>
      </c>
      <c r="M34" s="5">
        <v>668.33333333333326</v>
      </c>
      <c r="N34" s="7">
        <v>16.333333333333332</v>
      </c>
      <c r="O34" s="7"/>
      <c r="P34" s="7"/>
      <c r="AC34" s="5">
        <v>326.0613572026088</v>
      </c>
      <c r="AD34" s="5"/>
      <c r="AE34" s="8"/>
      <c r="AF34" s="8"/>
      <c r="AG34" s="8"/>
      <c r="AH34" s="8"/>
      <c r="AI34" s="8"/>
      <c r="AJ34" s="5">
        <v>247.18492267797441</v>
      </c>
      <c r="AK34" s="8">
        <v>1.4183441666666665</v>
      </c>
      <c r="AL34" s="8"/>
      <c r="AM34" s="8"/>
      <c r="AN34" s="8"/>
      <c r="AO34" s="8"/>
      <c r="AP34" s="8"/>
      <c r="AQ34" s="9">
        <f>AK34/AJ34</f>
        <v>5.7379881883590673E-3</v>
      </c>
      <c r="AR34" s="5"/>
      <c r="AS34" s="8"/>
      <c r="AT34" s="8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>
        <v>25.301376839302527</v>
      </c>
      <c r="BI34" s="5"/>
      <c r="BJ34" s="5"/>
      <c r="BK34" s="5">
        <f>AC34+AJ34+BH34</f>
        <v>598.54765671988571</v>
      </c>
      <c r="BL34" s="5"/>
      <c r="BM34" s="8">
        <f>BH34/BK34</f>
        <v>4.2271282086303978E-2</v>
      </c>
      <c r="BN34" s="8"/>
      <c r="BO34" s="7"/>
      <c r="BP34" s="5"/>
      <c r="BQ34" s="5"/>
      <c r="BR34" s="5"/>
      <c r="BS34" s="5"/>
      <c r="BT34" s="7"/>
      <c r="BU34" s="7"/>
      <c r="BV34" s="7"/>
      <c r="BW34" s="7"/>
      <c r="BX34" s="8">
        <f>AC34/BK34</f>
        <v>0.54475421220336051</v>
      </c>
      <c r="BY34" s="8">
        <f>AJ34/BK34</f>
        <v>0.41297450571033556</v>
      </c>
      <c r="BZ34" s="8">
        <f>BH34/BK34</f>
        <v>4.2271282086303978E-2</v>
      </c>
      <c r="CA34" s="5">
        <v>116.85401931141864</v>
      </c>
      <c r="CB34" s="5"/>
      <c r="CC34" s="5"/>
      <c r="CD34" s="5"/>
      <c r="CE34" s="5"/>
      <c r="CF34" s="5"/>
      <c r="CG34" s="5"/>
      <c r="CH34" s="5"/>
      <c r="CI34" s="5"/>
      <c r="CJ34" s="5"/>
      <c r="CL34" s="5"/>
      <c r="CM34" s="5"/>
      <c r="CO34" s="5"/>
      <c r="CP34" s="5"/>
      <c r="CQ34" s="5"/>
    </row>
    <row r="35" spans="1:122" x14ac:dyDescent="0.25">
      <c r="A35" t="s">
        <v>268</v>
      </c>
      <c r="B35">
        <v>-1.8</v>
      </c>
      <c r="C35" s="10">
        <v>42004</v>
      </c>
      <c r="G35">
        <v>72</v>
      </c>
      <c r="H35" t="s">
        <v>253</v>
      </c>
      <c r="I35" s="7"/>
      <c r="AC35" s="5"/>
      <c r="AD35" s="5"/>
      <c r="AE35" s="8"/>
      <c r="AF35" s="8"/>
      <c r="AG35" s="8"/>
      <c r="AH35" s="8"/>
      <c r="AI35" s="8"/>
      <c r="AJ35" s="5"/>
      <c r="AK35" s="8"/>
      <c r="AL35" s="8"/>
      <c r="AM35" s="8"/>
      <c r="AN35" s="8"/>
      <c r="AO35" s="8"/>
      <c r="AP35" s="8"/>
      <c r="AQ35" s="5"/>
      <c r="AR35" s="5"/>
      <c r="AS35" s="8"/>
      <c r="AT35" s="8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1"/>
      <c r="BL35" s="1"/>
      <c r="BO35" s="7"/>
      <c r="BP35" s="5"/>
      <c r="BQ35" s="5"/>
      <c r="BR35" s="5"/>
      <c r="BS35" s="5"/>
      <c r="BT35" s="7"/>
      <c r="BU35" s="7"/>
      <c r="BV35" s="7"/>
      <c r="BW35" s="7"/>
      <c r="BX35" s="7"/>
      <c r="BY35" s="7"/>
      <c r="BZ35" s="7"/>
      <c r="CA35" s="5"/>
      <c r="CB35" s="5"/>
      <c r="CC35" s="5"/>
      <c r="CD35" s="5"/>
      <c r="CE35" s="5"/>
      <c r="CF35" s="5"/>
      <c r="CG35" s="5"/>
      <c r="CH35" s="5"/>
      <c r="CI35" s="5"/>
      <c r="CJ35" s="5"/>
      <c r="CL35" s="5">
        <v>192.59615403119523</v>
      </c>
      <c r="CM35" s="5">
        <v>1300</v>
      </c>
      <c r="CO35" s="5"/>
      <c r="CP35" s="5"/>
      <c r="CQ35" s="5"/>
      <c r="CS35">
        <v>150</v>
      </c>
      <c r="CT35">
        <v>25.643655625658049</v>
      </c>
      <c r="CV35">
        <v>100</v>
      </c>
      <c r="CW35">
        <v>20.697890610549088</v>
      </c>
      <c r="CY35">
        <v>100</v>
      </c>
      <c r="CZ35">
        <v>18.043135413554154</v>
      </c>
      <c r="DB35">
        <v>100</v>
      </c>
      <c r="DC35">
        <v>15.86193782360508</v>
      </c>
      <c r="DE35">
        <v>100</v>
      </c>
      <c r="DF35">
        <v>15.937055422956258</v>
      </c>
      <c r="DH35">
        <v>100</v>
      </c>
      <c r="DI35">
        <v>16.198349656106046</v>
      </c>
      <c r="DK35">
        <v>250</v>
      </c>
      <c r="DL35">
        <v>34.509214424664123</v>
      </c>
      <c r="DN35">
        <v>200</v>
      </c>
      <c r="DO35">
        <v>22.844742355098624</v>
      </c>
      <c r="DQ35">
        <v>200</v>
      </c>
      <c r="DR35">
        <v>22.860172699003805</v>
      </c>
    </row>
    <row r="36" spans="1:122" x14ac:dyDescent="0.25">
      <c r="A36" t="s">
        <v>268</v>
      </c>
      <c r="B36">
        <v>-1.8</v>
      </c>
      <c r="C36" s="10">
        <v>42009</v>
      </c>
      <c r="G36">
        <v>77</v>
      </c>
      <c r="H36" t="s">
        <v>253</v>
      </c>
      <c r="I36" s="7"/>
      <c r="S36">
        <v>77</v>
      </c>
      <c r="AC36" s="5"/>
      <c r="AD36" s="5"/>
      <c r="AE36" s="8"/>
      <c r="AF36" s="8"/>
      <c r="AG36" s="8"/>
      <c r="AH36" s="8"/>
      <c r="AI36" s="8"/>
      <c r="AJ36" s="5"/>
      <c r="AK36" s="8"/>
      <c r="AL36" s="8"/>
      <c r="AM36" s="8"/>
      <c r="AN36" s="8"/>
      <c r="AO36" s="8"/>
      <c r="AP36" s="8"/>
      <c r="AQ36" s="5"/>
      <c r="AR36" s="5"/>
      <c r="AS36" s="8"/>
      <c r="AT36" s="8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1"/>
      <c r="BL36" s="1"/>
      <c r="BO36" s="7"/>
      <c r="BP36" s="5"/>
      <c r="BQ36" s="5"/>
      <c r="BR36" s="5"/>
      <c r="BS36" s="5"/>
      <c r="BT36" s="7"/>
      <c r="BU36" s="7"/>
      <c r="BV36" s="7"/>
      <c r="BW36" s="7"/>
      <c r="BX36" s="7"/>
      <c r="BY36" s="7"/>
      <c r="BZ36" s="7"/>
      <c r="CA36" s="5"/>
      <c r="CB36" s="5"/>
      <c r="CC36" s="5"/>
      <c r="CD36" s="5"/>
      <c r="CE36" s="5"/>
      <c r="CF36" s="5"/>
      <c r="CG36" s="5"/>
      <c r="CH36" s="5"/>
      <c r="CI36" s="5"/>
      <c r="CJ36" s="5"/>
      <c r="CL36" s="5">
        <v>200.79396395613381</v>
      </c>
      <c r="CM36" s="5">
        <v>1300</v>
      </c>
      <c r="CO36" s="5"/>
      <c r="CP36" s="5"/>
      <c r="CQ36" s="5"/>
      <c r="CS36">
        <v>150</v>
      </c>
      <c r="CT36">
        <v>32.202712773164599</v>
      </c>
      <c r="CV36">
        <v>100</v>
      </c>
      <c r="CW36">
        <v>20.68816218858268</v>
      </c>
      <c r="CY36">
        <v>100</v>
      </c>
      <c r="CZ36">
        <v>16.619097482784888</v>
      </c>
      <c r="DB36">
        <v>100</v>
      </c>
      <c r="DC36">
        <v>15.204385060083467</v>
      </c>
      <c r="DE36">
        <v>100</v>
      </c>
      <c r="DF36">
        <v>15.751265639718611</v>
      </c>
      <c r="DH36">
        <v>100</v>
      </c>
      <c r="DI36">
        <v>16.091885814816727</v>
      </c>
      <c r="DK36">
        <v>250</v>
      </c>
      <c r="DL36">
        <v>34.807875091087951</v>
      </c>
      <c r="DN36">
        <v>200</v>
      </c>
      <c r="DO36">
        <v>23.631680372866676</v>
      </c>
      <c r="DQ36">
        <v>200</v>
      </c>
      <c r="DR36">
        <v>25.796899533028245</v>
      </c>
    </row>
    <row r="37" spans="1:122" x14ac:dyDescent="0.25">
      <c r="A37" t="s">
        <v>268</v>
      </c>
      <c r="B37">
        <v>-1.8</v>
      </c>
      <c r="C37" s="10">
        <v>42011</v>
      </c>
      <c r="G37">
        <v>79</v>
      </c>
      <c r="H37" t="s">
        <v>253</v>
      </c>
      <c r="I37" s="7"/>
      <c r="AC37" s="5"/>
      <c r="AD37" s="5"/>
      <c r="AE37" s="8"/>
      <c r="AF37" s="8"/>
      <c r="AG37" s="8"/>
      <c r="AH37" s="8"/>
      <c r="AI37" s="8"/>
      <c r="AJ37" s="5"/>
      <c r="AK37" s="8"/>
      <c r="AL37" s="8"/>
      <c r="AM37" s="8"/>
      <c r="AN37" s="8"/>
      <c r="AO37" s="8"/>
      <c r="AP37" s="8"/>
      <c r="AQ37" s="5"/>
      <c r="AR37" s="5"/>
      <c r="AS37" s="8"/>
      <c r="AT37" s="8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1"/>
      <c r="BL37" s="1"/>
      <c r="BO37" s="7"/>
      <c r="BP37" s="5"/>
      <c r="BQ37" s="5"/>
      <c r="BR37" s="5"/>
      <c r="BS37" s="5"/>
      <c r="BT37" s="7"/>
      <c r="BU37" s="7"/>
      <c r="BV37" s="7"/>
      <c r="BW37" s="7"/>
      <c r="BX37" s="7"/>
      <c r="BY37" s="7"/>
      <c r="BZ37" s="7"/>
      <c r="CA37" s="5"/>
      <c r="CB37" s="5"/>
      <c r="CC37" s="5"/>
      <c r="CD37" s="5"/>
      <c r="CE37" s="5"/>
      <c r="CF37" s="5"/>
      <c r="CG37" s="5"/>
      <c r="CH37" s="5"/>
      <c r="CI37" s="5"/>
      <c r="CJ37" s="5"/>
      <c r="CL37" s="5">
        <v>153.57198508826056</v>
      </c>
      <c r="CM37" s="5">
        <v>1300</v>
      </c>
      <c r="CO37" s="5"/>
      <c r="CP37" s="5"/>
      <c r="CQ37" s="5"/>
      <c r="CS37">
        <v>150</v>
      </c>
      <c r="CT37">
        <v>18.975282358693516</v>
      </c>
      <c r="CV37">
        <v>100</v>
      </c>
      <c r="CW37">
        <v>13.038599547736553</v>
      </c>
      <c r="CY37">
        <v>100</v>
      </c>
      <c r="CZ37">
        <v>9.6052377227539694</v>
      </c>
      <c r="DB37">
        <v>100</v>
      </c>
      <c r="DC37">
        <v>9.8627974008815045</v>
      </c>
      <c r="DE37">
        <v>100</v>
      </c>
      <c r="DF37">
        <v>10.884506615393761</v>
      </c>
      <c r="DH37">
        <v>100</v>
      </c>
      <c r="DI37">
        <v>12.758358676890204</v>
      </c>
      <c r="DK37">
        <v>250</v>
      </c>
      <c r="DL37">
        <v>31.135232086410173</v>
      </c>
      <c r="DN37">
        <v>200</v>
      </c>
      <c r="DO37">
        <v>22.527710056374666</v>
      </c>
      <c r="DQ37">
        <v>200</v>
      </c>
      <c r="DR37">
        <v>24.784260623126208</v>
      </c>
    </row>
    <row r="38" spans="1:122" x14ac:dyDescent="0.25">
      <c r="A38" t="s">
        <v>268</v>
      </c>
      <c r="B38">
        <v>-1.8</v>
      </c>
      <c r="C38" s="4">
        <v>42013</v>
      </c>
      <c r="G38">
        <v>81</v>
      </c>
      <c r="H38" t="s">
        <v>253</v>
      </c>
      <c r="I38" s="7">
        <v>15</v>
      </c>
      <c r="M38" s="5">
        <v>820</v>
      </c>
      <c r="N38" s="7">
        <v>15.416666666666666</v>
      </c>
      <c r="O38" s="7"/>
      <c r="P38" s="7"/>
      <c r="AC38" s="5">
        <v>780.41104519765781</v>
      </c>
      <c r="AD38" s="5"/>
      <c r="AE38" s="8"/>
      <c r="AF38" s="8"/>
      <c r="AG38" s="8"/>
      <c r="AH38" s="8"/>
      <c r="AI38" s="8"/>
      <c r="AJ38" s="5">
        <v>447.23189542871006</v>
      </c>
      <c r="AK38" s="8">
        <v>2.1034008333333332</v>
      </c>
      <c r="AL38" s="8"/>
      <c r="AM38" s="8"/>
      <c r="AN38" s="8"/>
      <c r="AO38" s="8"/>
      <c r="AP38" s="8"/>
      <c r="AQ38" s="9">
        <f>AK38/AJ38</f>
        <v>4.7031547947112388E-3</v>
      </c>
      <c r="AR38" s="5"/>
      <c r="AS38" s="8"/>
      <c r="AT38" s="8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>
        <v>142.41923199157878</v>
      </c>
      <c r="BI38" s="5"/>
      <c r="BJ38" s="5"/>
      <c r="BK38" s="5">
        <f>AC38+AJ38+BH38</f>
        <v>1370.0621726179465</v>
      </c>
      <c r="BL38" s="5"/>
      <c r="BM38" s="8">
        <f>BH38/BK38</f>
        <v>0.1039509263433212</v>
      </c>
      <c r="BN38" s="8"/>
      <c r="BO38" s="7"/>
      <c r="BP38" s="5"/>
      <c r="BQ38" s="5"/>
      <c r="BR38" s="5"/>
      <c r="BS38" s="5"/>
      <c r="BT38" s="7"/>
      <c r="BU38" s="7"/>
      <c r="BV38" s="7"/>
      <c r="BW38" s="7"/>
      <c r="BX38" s="8">
        <f>AC38/BK38</f>
        <v>0.56961724861465979</v>
      </c>
      <c r="BY38" s="8">
        <f>AJ38/BK38</f>
        <v>0.32643182504201906</v>
      </c>
      <c r="BZ38" s="8">
        <f>BH38/BK38</f>
        <v>0.1039509263433212</v>
      </c>
      <c r="CA38" s="5"/>
      <c r="CB38" s="5"/>
      <c r="CC38" s="5"/>
      <c r="CD38" s="5"/>
      <c r="CE38" s="5"/>
      <c r="CF38" s="5"/>
      <c r="CG38" s="5"/>
      <c r="CH38" s="5"/>
      <c r="CI38" s="5"/>
      <c r="CJ38" s="5"/>
      <c r="CL38" s="5">
        <v>182.73164973416411</v>
      </c>
      <c r="CM38" s="5">
        <v>1300</v>
      </c>
      <c r="CO38" s="5"/>
      <c r="CP38" s="5"/>
      <c r="CQ38" s="5"/>
      <c r="CS38">
        <v>150</v>
      </c>
      <c r="CT38">
        <v>23.138493118446881</v>
      </c>
      <c r="CV38">
        <v>100</v>
      </c>
      <c r="CW38">
        <v>17.367294055338455</v>
      </c>
      <c r="CY38">
        <v>100</v>
      </c>
      <c r="CZ38">
        <v>13.828895377964812</v>
      </c>
      <c r="DB38">
        <v>100</v>
      </c>
      <c r="DC38">
        <v>13.930783633518951</v>
      </c>
      <c r="DE38">
        <v>100</v>
      </c>
      <c r="DF38">
        <v>15.104094923079652</v>
      </c>
      <c r="DH38">
        <v>100</v>
      </c>
      <c r="DI38">
        <v>16.243418150631499</v>
      </c>
      <c r="DK38">
        <v>250</v>
      </c>
      <c r="DL38">
        <v>34.613651947411384</v>
      </c>
      <c r="DN38">
        <v>200</v>
      </c>
      <c r="DO38">
        <v>23.319033003884236</v>
      </c>
      <c r="DQ38">
        <v>200</v>
      </c>
      <c r="DR38">
        <v>25.185985523888242</v>
      </c>
    </row>
    <row r="39" spans="1:122" x14ac:dyDescent="0.25">
      <c r="A39" t="s">
        <v>268</v>
      </c>
      <c r="B39">
        <v>-1.8</v>
      </c>
      <c r="C39" s="10">
        <v>42016</v>
      </c>
      <c r="G39">
        <v>84</v>
      </c>
      <c r="H39" t="s">
        <v>253</v>
      </c>
      <c r="I39" s="7"/>
      <c r="AC39" s="5"/>
      <c r="AD39" s="5"/>
      <c r="AE39" s="8"/>
      <c r="AF39" s="8"/>
      <c r="AG39" s="8"/>
      <c r="AH39" s="8"/>
      <c r="AI39" s="8"/>
      <c r="AJ39" s="5"/>
      <c r="AK39" s="8"/>
      <c r="AL39" s="8"/>
      <c r="AM39" s="8"/>
      <c r="AN39" s="8"/>
      <c r="AO39" s="8"/>
      <c r="AP39" s="8"/>
      <c r="AQ39" s="5"/>
      <c r="AR39" s="5"/>
      <c r="AS39" s="8"/>
      <c r="AT39" s="8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1"/>
      <c r="BL39" s="1"/>
      <c r="BO39" s="7"/>
      <c r="BP39" s="5"/>
      <c r="BQ39" s="5"/>
      <c r="BR39" s="5"/>
      <c r="BS39" s="5"/>
      <c r="BT39" s="7"/>
      <c r="BU39" s="7"/>
      <c r="BV39" s="7"/>
      <c r="BW39" s="7"/>
      <c r="BX39" s="7"/>
      <c r="BY39" s="7"/>
      <c r="BZ39" s="7"/>
      <c r="CA39" s="5">
        <v>194.10790179679216</v>
      </c>
      <c r="CB39" s="5"/>
      <c r="CC39" s="5"/>
      <c r="CD39" s="5"/>
      <c r="CE39" s="5"/>
      <c r="CF39" s="5"/>
      <c r="CG39" s="5"/>
      <c r="CH39" s="5"/>
      <c r="CI39" s="5"/>
      <c r="CJ39" s="5"/>
      <c r="CL39" s="5">
        <v>219.36784000835527</v>
      </c>
      <c r="CM39" s="5">
        <v>1300</v>
      </c>
      <c r="CO39" s="5"/>
      <c r="CP39" s="5"/>
      <c r="CQ39" s="5"/>
      <c r="CS39">
        <v>150</v>
      </c>
      <c r="CT39">
        <v>44.017769771304259</v>
      </c>
      <c r="CV39">
        <v>100</v>
      </c>
      <c r="CW39">
        <v>23.688825381829638</v>
      </c>
      <c r="CY39">
        <v>100</v>
      </c>
      <c r="CZ39">
        <v>19.059017191279821</v>
      </c>
      <c r="DB39">
        <v>100</v>
      </c>
      <c r="DC39">
        <v>16.28391456493992</v>
      </c>
      <c r="DE39">
        <v>100</v>
      </c>
      <c r="DF39">
        <v>16.355868015362901</v>
      </c>
      <c r="DH39">
        <v>100</v>
      </c>
      <c r="DI39">
        <v>16.282106689301145</v>
      </c>
      <c r="DK39">
        <v>250</v>
      </c>
      <c r="DL39">
        <v>34.502452744708862</v>
      </c>
      <c r="DN39">
        <v>200</v>
      </c>
      <c r="DO39">
        <v>23.620539566916527</v>
      </c>
      <c r="DQ39">
        <v>200</v>
      </c>
      <c r="DR39">
        <v>25.557346082712193</v>
      </c>
    </row>
    <row r="40" spans="1:122" x14ac:dyDescent="0.25">
      <c r="A40" t="s">
        <v>268</v>
      </c>
      <c r="B40">
        <v>-1.8</v>
      </c>
      <c r="C40" s="4">
        <v>42023</v>
      </c>
      <c r="G40">
        <v>91</v>
      </c>
      <c r="H40" t="s">
        <v>253</v>
      </c>
      <c r="I40" s="7">
        <v>14</v>
      </c>
      <c r="M40" s="5">
        <v>1003.3333333333333</v>
      </c>
      <c r="N40" s="7">
        <v>17.5</v>
      </c>
      <c r="O40" s="7"/>
      <c r="P40" s="7"/>
      <c r="AC40" s="5">
        <v>856.24113124745531</v>
      </c>
      <c r="AD40" s="5"/>
      <c r="AE40" s="8"/>
      <c r="AF40" s="8"/>
      <c r="AG40" s="8"/>
      <c r="AH40" s="8"/>
      <c r="AI40" s="8"/>
      <c r="AJ40" s="5">
        <v>541.04968908024705</v>
      </c>
      <c r="AK40" s="8">
        <v>3.2750866666666663</v>
      </c>
      <c r="AL40" s="8"/>
      <c r="AM40" s="8"/>
      <c r="AN40" s="8"/>
      <c r="AO40" s="8"/>
      <c r="AP40" s="8"/>
      <c r="AQ40" s="9">
        <f>AK40/AJ40</f>
        <v>6.0532086659806101E-3</v>
      </c>
      <c r="AR40" s="5"/>
      <c r="AS40" s="8"/>
      <c r="AT40" s="8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>
        <v>208.40937342781868</v>
      </c>
      <c r="BI40" s="5"/>
      <c r="BJ40" s="5"/>
      <c r="BK40" s="5">
        <f>AC40+AJ40+BH40</f>
        <v>1605.7001937555212</v>
      </c>
      <c r="BL40" s="5"/>
      <c r="BM40" s="8">
        <f>BH40/BK40</f>
        <v>0.12979345349668084</v>
      </c>
      <c r="BN40" s="8"/>
      <c r="BO40" s="7"/>
      <c r="BP40" s="5"/>
      <c r="BQ40" s="5"/>
      <c r="BR40" s="5"/>
      <c r="BS40" s="5"/>
      <c r="BT40" s="7"/>
      <c r="BU40" s="7"/>
      <c r="BV40" s="7"/>
      <c r="BW40" s="7"/>
      <c r="BX40" s="8">
        <f>AC40/BK40</f>
        <v>0.53325093599498175</v>
      </c>
      <c r="BY40" s="8">
        <f>AJ40/BK40</f>
        <v>0.33695561050833722</v>
      </c>
      <c r="BZ40" s="8">
        <f>BH40/BK40</f>
        <v>0.12979345349668084</v>
      </c>
      <c r="CA40" s="5">
        <v>259.79210419206635</v>
      </c>
      <c r="CB40" s="5"/>
      <c r="CC40" s="5"/>
      <c r="CD40" s="5"/>
      <c r="CE40" s="5"/>
      <c r="CF40" s="5"/>
      <c r="CG40" s="5"/>
      <c r="CH40" s="5"/>
      <c r="CI40" s="5"/>
      <c r="CJ40" s="5"/>
      <c r="CL40" s="5"/>
      <c r="CM40" s="5"/>
      <c r="CO40" s="5"/>
      <c r="CP40" s="5"/>
      <c r="CQ40" s="5"/>
    </row>
    <row r="41" spans="1:122" x14ac:dyDescent="0.25">
      <c r="A41" t="s">
        <v>268</v>
      </c>
      <c r="B41">
        <v>-1.8</v>
      </c>
      <c r="C41" s="10">
        <v>42027</v>
      </c>
      <c r="G41">
        <v>95</v>
      </c>
      <c r="H41" t="s">
        <v>253</v>
      </c>
      <c r="I41" s="7"/>
      <c r="AC41" s="5"/>
      <c r="AD41" s="5"/>
      <c r="AE41" s="8"/>
      <c r="AF41" s="8"/>
      <c r="AG41" s="8"/>
      <c r="AH41" s="8"/>
      <c r="AI41" s="8"/>
      <c r="AJ41" s="5"/>
      <c r="AK41" s="8"/>
      <c r="AL41" s="8"/>
      <c r="AM41" s="8"/>
      <c r="AN41" s="8"/>
      <c r="AO41" s="8"/>
      <c r="AP41" s="8"/>
      <c r="AQ41" s="5"/>
      <c r="AR41" s="5"/>
      <c r="AS41" s="8"/>
      <c r="AT41" s="8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1"/>
      <c r="BL41" s="1"/>
      <c r="BO41" s="7"/>
      <c r="BP41" s="5"/>
      <c r="BQ41" s="5"/>
      <c r="BR41" s="5"/>
      <c r="BS41" s="5"/>
      <c r="BT41" s="7"/>
      <c r="BU41" s="7"/>
      <c r="BV41" s="7"/>
      <c r="BW41" s="7"/>
      <c r="BX41" s="7"/>
      <c r="BY41" s="7"/>
      <c r="BZ41" s="7"/>
      <c r="CA41" s="5"/>
      <c r="CB41" s="5"/>
      <c r="CC41" s="5"/>
      <c r="CD41" s="5"/>
      <c r="CE41" s="5"/>
      <c r="CF41" s="5"/>
      <c r="CG41" s="5"/>
      <c r="CH41" s="5"/>
      <c r="CI41" s="5"/>
      <c r="CJ41" s="5"/>
      <c r="CL41" s="5">
        <v>169.87632747117607</v>
      </c>
      <c r="CM41" s="5">
        <v>1300</v>
      </c>
      <c r="CO41" s="5"/>
      <c r="CP41" s="5"/>
      <c r="CQ41" s="5"/>
      <c r="CS41">
        <v>150</v>
      </c>
      <c r="CT41">
        <v>26.030748448421928</v>
      </c>
      <c r="CV41">
        <v>100</v>
      </c>
      <c r="CW41">
        <v>16.175469207600599</v>
      </c>
      <c r="CY41">
        <v>100</v>
      </c>
      <c r="CZ41">
        <v>11.766071869751684</v>
      </c>
      <c r="DB41">
        <v>100</v>
      </c>
      <c r="DC41">
        <v>11.772056010833083</v>
      </c>
      <c r="DE41">
        <v>100</v>
      </c>
      <c r="DF41">
        <v>12.720791697259997</v>
      </c>
      <c r="DH41">
        <v>100</v>
      </c>
      <c r="DI41">
        <v>14.07798158719296</v>
      </c>
      <c r="DK41">
        <v>250</v>
      </c>
      <c r="DL41">
        <v>32.086278806560401</v>
      </c>
      <c r="DN41">
        <v>200</v>
      </c>
      <c r="DO41">
        <v>21.727574391984653</v>
      </c>
      <c r="DQ41">
        <v>200</v>
      </c>
      <c r="DR41">
        <v>23.519355451570753</v>
      </c>
    </row>
    <row r="42" spans="1:122" x14ac:dyDescent="0.25">
      <c r="A42" t="s">
        <v>268</v>
      </c>
      <c r="B42">
        <v>-1.8</v>
      </c>
      <c r="C42" s="10">
        <v>42030</v>
      </c>
      <c r="G42">
        <v>98</v>
      </c>
      <c r="H42" t="s">
        <v>253</v>
      </c>
      <c r="I42" s="7"/>
      <c r="AC42" s="5"/>
      <c r="AD42" s="5"/>
      <c r="AE42" s="8"/>
      <c r="AF42" s="8"/>
      <c r="AG42" s="8"/>
      <c r="AH42" s="8"/>
      <c r="AI42" s="8"/>
      <c r="AJ42" s="5"/>
      <c r="AK42" s="8"/>
      <c r="AL42" s="8"/>
      <c r="AM42" s="8"/>
      <c r="AN42" s="8"/>
      <c r="AO42" s="8"/>
      <c r="AP42" s="8"/>
      <c r="AQ42" s="5"/>
      <c r="AR42" s="5"/>
      <c r="AS42" s="8"/>
      <c r="AT42" s="8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1"/>
      <c r="BL42" s="1"/>
      <c r="BO42" s="7"/>
      <c r="BP42" s="5"/>
      <c r="BQ42" s="5"/>
      <c r="BR42" s="5"/>
      <c r="BS42" s="5"/>
      <c r="BT42" s="7"/>
      <c r="BU42" s="7"/>
      <c r="BV42" s="7"/>
      <c r="BW42" s="7"/>
      <c r="BX42" s="7"/>
      <c r="BY42" s="7"/>
      <c r="BZ42" s="7"/>
      <c r="CA42" s="5"/>
      <c r="CB42" s="5"/>
      <c r="CC42" s="5"/>
      <c r="CD42" s="5"/>
      <c r="CE42" s="5"/>
      <c r="CF42" s="5"/>
      <c r="CG42" s="5"/>
      <c r="CH42" s="5"/>
      <c r="CI42" s="5"/>
      <c r="CJ42" s="5"/>
      <c r="CL42" s="5">
        <v>196.45479118239274</v>
      </c>
      <c r="CM42" s="5">
        <v>1300</v>
      </c>
      <c r="CO42" s="5"/>
      <c r="CP42" s="5"/>
      <c r="CQ42" s="5"/>
      <c r="CS42">
        <v>150</v>
      </c>
      <c r="CT42">
        <v>34.906921280975197</v>
      </c>
      <c r="CV42">
        <v>100</v>
      </c>
      <c r="CW42">
        <v>22.064901214327406</v>
      </c>
      <c r="CY42">
        <v>100</v>
      </c>
      <c r="CZ42">
        <v>17.571058715647318</v>
      </c>
      <c r="DB42">
        <v>100</v>
      </c>
      <c r="DC42">
        <v>14.906800048489771</v>
      </c>
      <c r="DE42">
        <v>100</v>
      </c>
      <c r="DF42">
        <v>14.887146284630608</v>
      </c>
      <c r="DH42">
        <v>100</v>
      </c>
      <c r="DI42">
        <v>14.77062754175123</v>
      </c>
      <c r="DK42">
        <v>250</v>
      </c>
      <c r="DL42">
        <v>32.02880985762593</v>
      </c>
      <c r="DN42">
        <v>200</v>
      </c>
      <c r="DO42">
        <v>21.679883065564276</v>
      </c>
      <c r="DQ42">
        <v>200</v>
      </c>
      <c r="DR42">
        <v>23.638643173381006</v>
      </c>
    </row>
    <row r="43" spans="1:122" x14ac:dyDescent="0.25">
      <c r="A43" t="s">
        <v>268</v>
      </c>
      <c r="B43">
        <v>-1.8</v>
      </c>
      <c r="C43" s="4">
        <v>42032</v>
      </c>
      <c r="G43">
        <v>100</v>
      </c>
      <c r="H43" t="s">
        <v>253</v>
      </c>
      <c r="I43" s="7">
        <v>12.333333333333334</v>
      </c>
      <c r="M43" s="5">
        <v>1033.3333333333333</v>
      </c>
      <c r="N43" s="7">
        <v>19.75</v>
      </c>
      <c r="O43" s="7"/>
      <c r="P43" s="7"/>
      <c r="AC43" s="5">
        <v>938.39293464899367</v>
      </c>
      <c r="AD43" s="5"/>
      <c r="AE43" s="8"/>
      <c r="AF43" s="8"/>
      <c r="AG43" s="8"/>
      <c r="AH43" s="8"/>
      <c r="AI43" s="8"/>
      <c r="AJ43" s="5">
        <v>634.38575245915342</v>
      </c>
      <c r="AK43" s="8">
        <v>3.3079083333333328</v>
      </c>
      <c r="AL43" s="8"/>
      <c r="AM43" s="8"/>
      <c r="AN43" s="8"/>
      <c r="AO43" s="8"/>
      <c r="AP43" s="8"/>
      <c r="AQ43" s="9">
        <f>AK43/AJ43</f>
        <v>5.2143484000238818E-3</v>
      </c>
      <c r="AR43" s="5"/>
      <c r="AS43" s="8"/>
      <c r="AT43" s="8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>
        <v>496.65441468163783</v>
      </c>
      <c r="BI43" s="5"/>
      <c r="BJ43" s="5"/>
      <c r="BK43" s="5">
        <f>AC43+AJ43+BH43</f>
        <v>2069.4331017897848</v>
      </c>
      <c r="BL43" s="5"/>
      <c r="BM43" s="8">
        <f>BH43/BK43</f>
        <v>0.2399953949959038</v>
      </c>
      <c r="BN43" s="8"/>
      <c r="BO43" s="7"/>
      <c r="BP43" s="5"/>
      <c r="BQ43" s="5"/>
      <c r="BR43" s="5"/>
      <c r="BS43" s="5"/>
      <c r="BT43" s="7"/>
      <c r="BU43" s="7"/>
      <c r="BV43" s="7"/>
      <c r="BW43" s="7"/>
      <c r="BX43" s="8">
        <f>AC43/BK43</f>
        <v>0.45345410481614912</v>
      </c>
      <c r="BY43" s="8">
        <f>AJ43/BK43</f>
        <v>0.30655050018794711</v>
      </c>
      <c r="BZ43" s="8">
        <f>BH43/BK43</f>
        <v>0.2399953949959038</v>
      </c>
      <c r="CA43" s="5">
        <v>266.09782757736673</v>
      </c>
      <c r="CB43" s="5"/>
      <c r="CC43" s="5"/>
      <c r="CD43" s="5"/>
      <c r="CE43" s="5"/>
      <c r="CF43" s="5"/>
      <c r="CG43" s="5"/>
      <c r="CH43" s="5"/>
      <c r="CI43" s="5"/>
      <c r="CJ43" s="5"/>
      <c r="CL43" s="5"/>
      <c r="CM43" s="5"/>
      <c r="CO43" s="5"/>
      <c r="CP43" s="5"/>
      <c r="CQ43" s="5"/>
    </row>
    <row r="44" spans="1:122" x14ac:dyDescent="0.25">
      <c r="A44" t="s">
        <v>268</v>
      </c>
      <c r="B44">
        <v>-1.8</v>
      </c>
      <c r="C44" s="4">
        <v>42042</v>
      </c>
      <c r="G44">
        <v>110</v>
      </c>
      <c r="H44" t="s">
        <v>253</v>
      </c>
      <c r="I44" s="7">
        <v>12.333333333333334</v>
      </c>
      <c r="M44" s="5">
        <v>1092.5</v>
      </c>
      <c r="N44" s="7">
        <v>24.75</v>
      </c>
      <c r="O44" s="7"/>
      <c r="P44" s="7"/>
      <c r="AC44" s="5">
        <v>1061.6625009149773</v>
      </c>
      <c r="AD44" s="5"/>
      <c r="AE44" s="8"/>
      <c r="AF44" s="8"/>
      <c r="AG44" s="8"/>
      <c r="AH44" s="8"/>
      <c r="AI44" s="8"/>
      <c r="AJ44" s="5">
        <v>630.09142516429279</v>
      </c>
      <c r="AK44" s="8">
        <v>3.2474283333333331</v>
      </c>
      <c r="AL44" s="8"/>
      <c r="AM44" s="8"/>
      <c r="AN44" s="8"/>
      <c r="AO44" s="8"/>
      <c r="AP44" s="8"/>
      <c r="AQ44" s="9">
        <f>AK44/AJ44</f>
        <v>5.1539002177129842E-3</v>
      </c>
      <c r="AR44" s="5"/>
      <c r="AS44" s="8"/>
      <c r="AT44" s="8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>
        <v>1011.9849984825589</v>
      </c>
      <c r="BI44" s="5"/>
      <c r="BJ44" s="5"/>
      <c r="BK44" s="5">
        <f>AC44+AJ44+BH44</f>
        <v>2703.7389245618288</v>
      </c>
      <c r="BL44" s="5"/>
      <c r="BM44" s="8">
        <f>BH44/BK44</f>
        <v>0.37429094550856551</v>
      </c>
      <c r="BN44" s="8"/>
      <c r="BO44" s="7"/>
      <c r="BP44" s="5"/>
      <c r="BQ44" s="5"/>
      <c r="BR44" s="5"/>
      <c r="BS44" s="5"/>
      <c r="BT44" s="7"/>
      <c r="BU44" s="7"/>
      <c r="BV44" s="7"/>
      <c r="BW44" s="7"/>
      <c r="BX44" s="8">
        <f>AC44/BK44</f>
        <v>0.3926645769199153</v>
      </c>
      <c r="BY44" s="8">
        <f>AJ44/BK44</f>
        <v>0.23304447757151928</v>
      </c>
      <c r="BZ44" s="8">
        <f>BH44/BK44</f>
        <v>0.37429094550856551</v>
      </c>
      <c r="CA44" s="5">
        <v>231.44390489624746</v>
      </c>
      <c r="CB44" s="5"/>
      <c r="CC44" s="5"/>
      <c r="CD44" s="5"/>
      <c r="CE44" s="5"/>
      <c r="CF44" s="5"/>
      <c r="CG44" s="5"/>
      <c r="CH44" s="5"/>
      <c r="CI44" s="5"/>
      <c r="CJ44" s="5"/>
      <c r="CL44" s="5"/>
      <c r="CM44" s="5"/>
      <c r="CO44" s="5"/>
      <c r="CP44" s="5"/>
      <c r="CQ44" s="5"/>
    </row>
    <row r="45" spans="1:122" x14ac:dyDescent="0.25">
      <c r="A45" t="s">
        <v>268</v>
      </c>
      <c r="B45">
        <v>-1.8</v>
      </c>
      <c r="C45" s="10">
        <v>42045</v>
      </c>
      <c r="G45">
        <v>113</v>
      </c>
      <c r="H45" t="s">
        <v>253</v>
      </c>
      <c r="I45" s="7"/>
      <c r="AC45" s="5"/>
      <c r="AD45" s="5"/>
      <c r="AE45" s="8"/>
      <c r="AF45" s="8"/>
      <c r="AG45" s="8"/>
      <c r="AH45" s="8"/>
      <c r="AI45" s="8"/>
      <c r="AJ45" s="5"/>
      <c r="AK45" s="8"/>
      <c r="AL45" s="8"/>
      <c r="AM45" s="8"/>
      <c r="AN45" s="8"/>
      <c r="AO45" s="8"/>
      <c r="AP45" s="8"/>
      <c r="AQ45" s="5"/>
      <c r="AR45" s="5"/>
      <c r="AS45" s="8"/>
      <c r="AT45" s="8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1"/>
      <c r="BL45" s="1"/>
      <c r="BO45" s="7"/>
      <c r="BP45" s="5"/>
      <c r="BQ45" s="5"/>
      <c r="BR45" s="5"/>
      <c r="BS45" s="5"/>
      <c r="BT45" s="7"/>
      <c r="BU45" s="7"/>
      <c r="BV45" s="7"/>
      <c r="BW45" s="7"/>
      <c r="BX45" s="7"/>
      <c r="BY45" s="7"/>
      <c r="BZ45" s="7"/>
      <c r="CA45" s="5"/>
      <c r="CB45" s="5"/>
      <c r="CC45" s="5"/>
      <c r="CD45" s="5"/>
      <c r="CE45" s="5"/>
      <c r="CF45" s="5"/>
      <c r="CG45" s="5"/>
      <c r="CH45" s="5"/>
      <c r="CI45" s="5"/>
      <c r="CJ45" s="5"/>
      <c r="CL45" s="5">
        <v>188.47018327181476</v>
      </c>
      <c r="CM45" s="5">
        <v>1300</v>
      </c>
      <c r="CO45" s="5"/>
      <c r="CP45" s="5"/>
      <c r="CQ45" s="5"/>
      <c r="CS45">
        <v>150</v>
      </c>
      <c r="CT45">
        <v>24.0837108426967</v>
      </c>
      <c r="CV45">
        <v>100</v>
      </c>
      <c r="CW45">
        <v>21.173698127223119</v>
      </c>
      <c r="CY45">
        <v>100</v>
      </c>
      <c r="CZ45">
        <v>18.349628158793195</v>
      </c>
      <c r="DB45">
        <v>100</v>
      </c>
      <c r="DC45">
        <v>16.404001302555898</v>
      </c>
      <c r="DE45">
        <v>100</v>
      </c>
      <c r="DF45">
        <v>15.761703115335351</v>
      </c>
      <c r="DH45">
        <v>100</v>
      </c>
      <c r="DI45">
        <v>15.187964846975419</v>
      </c>
      <c r="DK45">
        <v>250</v>
      </c>
      <c r="DL45">
        <v>33.069141310209432</v>
      </c>
      <c r="DN45">
        <v>200</v>
      </c>
      <c r="DO45">
        <v>21.664852726086728</v>
      </c>
      <c r="DQ45">
        <v>200</v>
      </c>
      <c r="DR45">
        <v>22.775482841938903</v>
      </c>
    </row>
    <row r="46" spans="1:122" x14ac:dyDescent="0.25">
      <c r="A46" t="s">
        <v>268</v>
      </c>
      <c r="B46">
        <v>-1.8</v>
      </c>
      <c r="C46" s="10">
        <v>42050</v>
      </c>
      <c r="G46">
        <v>118</v>
      </c>
      <c r="H46" t="s">
        <v>253</v>
      </c>
      <c r="I46" s="7"/>
      <c r="AC46" s="5"/>
      <c r="AD46" s="5"/>
      <c r="AE46" s="8"/>
      <c r="AF46" s="8"/>
      <c r="AG46" s="8"/>
      <c r="AH46" s="8"/>
      <c r="AI46" s="8"/>
      <c r="AJ46" s="5"/>
      <c r="AK46" s="8"/>
      <c r="AL46" s="8"/>
      <c r="AM46" s="8"/>
      <c r="AN46" s="8"/>
      <c r="AO46" s="8"/>
      <c r="AP46" s="8"/>
      <c r="AQ46" s="5"/>
      <c r="AR46" s="5"/>
      <c r="AS46" s="8"/>
      <c r="AT46" s="8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1"/>
      <c r="BL46" s="1"/>
      <c r="BO46" s="7"/>
      <c r="BP46" s="5"/>
      <c r="BQ46" s="5"/>
      <c r="BR46" s="5"/>
      <c r="BS46" s="5"/>
      <c r="BT46" s="7"/>
      <c r="BU46" s="7"/>
      <c r="BV46" s="7"/>
      <c r="BW46" s="7"/>
      <c r="BX46" s="7"/>
      <c r="BY46" s="7"/>
      <c r="BZ46" s="7"/>
      <c r="CA46" s="5"/>
      <c r="CB46" s="5"/>
      <c r="CC46" s="5"/>
      <c r="CD46" s="5"/>
      <c r="CE46" s="5"/>
      <c r="CF46" s="5"/>
      <c r="CG46" s="5"/>
      <c r="CH46" s="5"/>
      <c r="CI46" s="5"/>
      <c r="CJ46" s="5"/>
      <c r="CL46" s="5">
        <v>152.00455644873773</v>
      </c>
      <c r="CM46" s="5">
        <v>1300</v>
      </c>
      <c r="CO46" s="5"/>
      <c r="CP46" s="5"/>
      <c r="CQ46" s="5"/>
      <c r="CS46">
        <v>150</v>
      </c>
      <c r="CT46">
        <v>6.1349999999999998</v>
      </c>
      <c r="CV46">
        <v>100</v>
      </c>
      <c r="CW46">
        <v>18.324504023718767</v>
      </c>
      <c r="CY46">
        <v>100</v>
      </c>
      <c r="CZ46">
        <v>14.534069179726103</v>
      </c>
      <c r="DB46">
        <v>100</v>
      </c>
      <c r="DC46">
        <v>13.252990106321255</v>
      </c>
      <c r="DE46">
        <v>100</v>
      </c>
      <c r="DF46">
        <v>8.4545530033987717</v>
      </c>
      <c r="DH46">
        <v>100</v>
      </c>
      <c r="DI46">
        <v>13.985505142322955</v>
      </c>
      <c r="DK46">
        <v>250</v>
      </c>
      <c r="DL46">
        <v>31.203376734659248</v>
      </c>
      <c r="DN46">
        <v>200</v>
      </c>
      <c r="DO46">
        <v>21.85038028699686</v>
      </c>
      <c r="DQ46">
        <v>200</v>
      </c>
      <c r="DR46">
        <v>24.264177971593774</v>
      </c>
    </row>
    <row r="47" spans="1:122" x14ac:dyDescent="0.25">
      <c r="A47" t="s">
        <v>268</v>
      </c>
      <c r="B47">
        <v>-1.8</v>
      </c>
      <c r="C47" s="10">
        <v>42053</v>
      </c>
      <c r="G47">
        <v>121</v>
      </c>
      <c r="H47" t="s">
        <v>253</v>
      </c>
      <c r="I47" s="7"/>
      <c r="AC47" s="5"/>
      <c r="AD47" s="5"/>
      <c r="AE47" s="8"/>
      <c r="AF47" s="8"/>
      <c r="AG47" s="8"/>
      <c r="AH47" s="8"/>
      <c r="AI47" s="8"/>
      <c r="AJ47" s="5"/>
      <c r="AK47" s="8"/>
      <c r="AL47" s="8"/>
      <c r="AM47" s="8"/>
      <c r="AN47" s="8"/>
      <c r="AO47" s="8"/>
      <c r="AP47" s="8"/>
      <c r="AQ47" s="5"/>
      <c r="AR47" s="5"/>
      <c r="AS47" s="8"/>
      <c r="AT47" s="8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1"/>
      <c r="BL47" s="1"/>
      <c r="BO47" s="7"/>
      <c r="BP47" s="5"/>
      <c r="BQ47" s="5"/>
      <c r="BR47" s="5"/>
      <c r="BS47" s="5"/>
      <c r="BT47" s="7"/>
      <c r="BU47" s="7"/>
      <c r="BV47" s="7"/>
      <c r="BW47" s="7"/>
      <c r="BX47" s="7"/>
      <c r="BY47" s="7"/>
      <c r="BZ47" s="7"/>
      <c r="CA47" s="5"/>
      <c r="CB47" s="5"/>
      <c r="CC47" s="5"/>
      <c r="CD47" s="5"/>
      <c r="CE47" s="5"/>
      <c r="CF47" s="5"/>
      <c r="CG47" s="5"/>
      <c r="CH47" s="5"/>
      <c r="CI47" s="5"/>
      <c r="CJ47" s="5"/>
      <c r="CL47" s="5">
        <v>168.6450578416036</v>
      </c>
      <c r="CM47" s="5">
        <v>1300</v>
      </c>
      <c r="CO47" s="5"/>
      <c r="CP47" s="5"/>
      <c r="CQ47" s="5"/>
      <c r="CS47">
        <v>150</v>
      </c>
      <c r="CT47">
        <v>6.1349999999999998</v>
      </c>
      <c r="CV47">
        <v>100</v>
      </c>
      <c r="CW47">
        <v>22.479566352964568</v>
      </c>
      <c r="CY47">
        <v>100</v>
      </c>
      <c r="CZ47">
        <v>17.955092620193334</v>
      </c>
      <c r="DB47">
        <v>100</v>
      </c>
      <c r="DC47">
        <v>15.466298384428422</v>
      </c>
      <c r="DE47">
        <v>100</v>
      </c>
      <c r="DF47">
        <v>14.675321081698783</v>
      </c>
      <c r="DH47">
        <v>100</v>
      </c>
      <c r="DI47">
        <v>14.123501467509797</v>
      </c>
      <c r="DK47">
        <v>250</v>
      </c>
      <c r="DL47">
        <v>31.22981466156374</v>
      </c>
      <c r="DN47">
        <v>200</v>
      </c>
      <c r="DO47">
        <v>22.152293269860714</v>
      </c>
      <c r="DQ47">
        <v>200</v>
      </c>
      <c r="DR47">
        <v>24.42817000338426</v>
      </c>
    </row>
    <row r="48" spans="1:122" x14ac:dyDescent="0.25">
      <c r="A48" t="s">
        <v>268</v>
      </c>
      <c r="B48">
        <v>-1.8</v>
      </c>
      <c r="C48" s="4">
        <v>42055</v>
      </c>
      <c r="G48">
        <v>123</v>
      </c>
      <c r="H48" t="s">
        <v>253</v>
      </c>
      <c r="I48" s="7">
        <v>12.333333333333334</v>
      </c>
      <c r="M48" s="5">
        <v>1092.5</v>
      </c>
      <c r="N48" s="7">
        <v>22.166666666666668</v>
      </c>
      <c r="O48" s="7"/>
      <c r="P48" s="7"/>
      <c r="AC48" s="5">
        <v>1151.0058363363407</v>
      </c>
      <c r="AD48" s="5"/>
      <c r="AE48" s="8"/>
      <c r="AF48" s="8"/>
      <c r="AG48" s="8"/>
      <c r="AH48" s="8"/>
      <c r="AI48" s="8"/>
      <c r="AJ48" s="5">
        <v>647.82470299296801</v>
      </c>
      <c r="AK48" s="8">
        <v>3.0968624999999999</v>
      </c>
      <c r="AL48" s="8"/>
      <c r="AM48" s="8"/>
      <c r="AN48" s="8"/>
      <c r="AO48" s="8"/>
      <c r="AP48" s="8"/>
      <c r="AQ48" s="9">
        <f>AK48/AJ48</f>
        <v>4.7804019909898614E-3</v>
      </c>
      <c r="AR48" s="5"/>
      <c r="AS48" s="8"/>
      <c r="AT48" s="8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>
        <v>1548.8794348282906</v>
      </c>
      <c r="BI48" s="5"/>
      <c r="BJ48" s="5"/>
      <c r="BK48" s="5">
        <f>AC48+AJ48+BH48</f>
        <v>3347.7099741575994</v>
      </c>
      <c r="BL48" s="5"/>
      <c r="BM48" s="8">
        <f>BH48/BK48</f>
        <v>0.46266834546145019</v>
      </c>
      <c r="BN48" s="8"/>
      <c r="BO48" s="7"/>
      <c r="BP48" s="5"/>
      <c r="BQ48" s="5"/>
      <c r="BR48" s="5"/>
      <c r="BS48" s="5"/>
      <c r="BT48" s="7"/>
      <c r="BU48" s="7"/>
      <c r="BV48" s="7"/>
      <c r="BW48" s="7"/>
      <c r="BX48" s="8">
        <f>AC48/BK48</f>
        <v>0.34381886281112928</v>
      </c>
      <c r="BY48" s="8">
        <f>AJ48/BK48</f>
        <v>0.19351279172742056</v>
      </c>
      <c r="BZ48" s="8">
        <f>BH48/BK48</f>
        <v>0.46266834546145019</v>
      </c>
      <c r="CA48" s="5">
        <v>170.51431120624201</v>
      </c>
      <c r="CB48" s="5"/>
      <c r="CC48" s="5"/>
      <c r="CD48" s="5"/>
      <c r="CE48" s="5"/>
      <c r="CF48" s="5"/>
      <c r="CG48" s="5"/>
      <c r="CH48" s="5"/>
      <c r="CI48" s="5"/>
      <c r="CJ48" s="5"/>
      <c r="CL48" s="5"/>
      <c r="CM48" s="5"/>
      <c r="CO48" s="5"/>
      <c r="CP48" s="5"/>
      <c r="CQ48" s="5"/>
    </row>
    <row r="49" spans="1:122" x14ac:dyDescent="0.25">
      <c r="A49" t="s">
        <v>268</v>
      </c>
      <c r="B49">
        <v>-1.8</v>
      </c>
      <c r="C49" s="4">
        <v>42065</v>
      </c>
      <c r="G49">
        <v>133</v>
      </c>
      <c r="H49" t="s">
        <v>253</v>
      </c>
      <c r="I49" s="7">
        <v>11.666666666666666</v>
      </c>
      <c r="M49" s="5">
        <v>1144.1666666666667</v>
      </c>
      <c r="N49" s="7">
        <v>25.25</v>
      </c>
      <c r="O49" s="7"/>
      <c r="P49" s="7"/>
      <c r="AC49" s="5">
        <v>1151.3774255831615</v>
      </c>
      <c r="AD49" s="5"/>
      <c r="AE49" s="8"/>
      <c r="AF49" s="8"/>
      <c r="AG49" s="8"/>
      <c r="AH49" s="8"/>
      <c r="AI49" s="8"/>
      <c r="AJ49" s="5">
        <v>628.65026959502245</v>
      </c>
      <c r="AK49" s="8">
        <v>3.2069966666666665</v>
      </c>
      <c r="AL49" s="8"/>
      <c r="AM49" s="8"/>
      <c r="AN49" s="8"/>
      <c r="AO49" s="8"/>
      <c r="AP49" s="8"/>
      <c r="AQ49" s="9">
        <f>AK49/AJ49</f>
        <v>5.1014002884825277E-3</v>
      </c>
      <c r="AR49" s="5"/>
      <c r="AS49" s="8"/>
      <c r="AT49" s="8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>
        <v>1839.4572460870031</v>
      </c>
      <c r="BI49" s="5"/>
      <c r="BJ49" s="5"/>
      <c r="BK49" s="5">
        <f>AC49+AJ49+BH49</f>
        <v>3619.484941265187</v>
      </c>
      <c r="BL49" s="5"/>
      <c r="BM49" s="8">
        <f>BH49/BK49</f>
        <v>0.50820966959017733</v>
      </c>
      <c r="BN49" s="8"/>
      <c r="BO49" s="7"/>
      <c r="BP49" s="5"/>
      <c r="BQ49" s="5"/>
      <c r="BR49" s="5"/>
      <c r="BS49" s="5"/>
      <c r="BT49" s="7"/>
      <c r="BU49" s="7"/>
      <c r="BV49" s="7"/>
      <c r="BW49" s="7"/>
      <c r="BX49" s="8">
        <f>AC49/BK49</f>
        <v>0.318105322792336</v>
      </c>
      <c r="BY49" s="8">
        <f>AJ49/BK49</f>
        <v>0.1736850076174867</v>
      </c>
      <c r="BZ49" s="8">
        <f>BH49/BK49</f>
        <v>0.50820966959017733</v>
      </c>
      <c r="CA49" s="5">
        <v>324.89481143845273</v>
      </c>
      <c r="CB49" s="5"/>
      <c r="CC49" s="5"/>
      <c r="CD49" s="5"/>
      <c r="CE49" s="5"/>
      <c r="CF49" s="5"/>
      <c r="CG49" s="5"/>
      <c r="CH49" s="5"/>
      <c r="CI49" s="5"/>
      <c r="CJ49" s="5"/>
      <c r="CL49" s="5"/>
      <c r="CM49" s="5"/>
      <c r="CO49" s="5"/>
      <c r="CP49" s="5"/>
      <c r="CQ49" s="5"/>
    </row>
    <row r="50" spans="1:122" x14ac:dyDescent="0.25">
      <c r="A50" t="s">
        <v>268</v>
      </c>
      <c r="B50">
        <v>-1.8</v>
      </c>
      <c r="C50" s="10">
        <v>42087</v>
      </c>
      <c r="D50" s="5">
        <v>9</v>
      </c>
      <c r="E50" s="6" t="s">
        <v>207</v>
      </c>
      <c r="F50" t="s">
        <v>15</v>
      </c>
      <c r="G50">
        <v>155</v>
      </c>
      <c r="H50" t="s">
        <v>253</v>
      </c>
      <c r="I50" s="7"/>
      <c r="V50">
        <v>155</v>
      </c>
      <c r="AC50" s="5"/>
      <c r="AE50" s="8"/>
      <c r="AF50" s="8"/>
      <c r="AG50" s="8"/>
      <c r="AH50" s="8"/>
      <c r="AI50" s="8"/>
      <c r="AJ50" s="5"/>
      <c r="AK50" s="8"/>
      <c r="AL50" s="8"/>
      <c r="AM50" s="8"/>
      <c r="AN50" s="8"/>
      <c r="AO50" s="8"/>
      <c r="AP50" s="8"/>
      <c r="AS50" s="8"/>
      <c r="AT50" s="8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J50" s="5"/>
      <c r="BK50" s="5"/>
      <c r="BL50" s="5"/>
      <c r="BO50" s="7"/>
      <c r="BP50" s="5"/>
      <c r="BQ50" s="5"/>
      <c r="BR50" s="5"/>
      <c r="BS50" s="5"/>
      <c r="BT50" s="7"/>
      <c r="BU50" s="7"/>
      <c r="BV50" s="7"/>
      <c r="BW50" s="7"/>
      <c r="BX50" s="7"/>
      <c r="BY50" s="7"/>
      <c r="BZ50" s="7"/>
      <c r="CA50" s="5"/>
      <c r="CB50" s="5"/>
      <c r="CC50" s="5"/>
      <c r="CD50" s="5"/>
      <c r="CE50" s="5"/>
      <c r="CF50" s="5"/>
      <c r="CG50" s="5"/>
      <c r="CH50" s="5"/>
      <c r="CI50" s="5"/>
      <c r="CJ50" s="5"/>
      <c r="CL50" s="5">
        <v>135.24049317990111</v>
      </c>
      <c r="CM50" s="5">
        <v>1300</v>
      </c>
      <c r="CO50" s="5"/>
      <c r="CP50" s="5"/>
      <c r="CQ50" s="5"/>
      <c r="CS50">
        <v>150</v>
      </c>
      <c r="CT50">
        <v>24.52870339058645</v>
      </c>
      <c r="CV50">
        <v>100</v>
      </c>
      <c r="CW50">
        <v>11.106650093225603</v>
      </c>
      <c r="CY50">
        <v>100</v>
      </c>
      <c r="CZ50">
        <v>8.858536357986317</v>
      </c>
      <c r="DB50">
        <v>100</v>
      </c>
      <c r="DC50">
        <v>9.7036651635915945</v>
      </c>
      <c r="DE50">
        <v>100</v>
      </c>
      <c r="DF50">
        <v>10.327351247551142</v>
      </c>
      <c r="DH50">
        <v>100</v>
      </c>
      <c r="DI50">
        <v>10.785482215402432</v>
      </c>
      <c r="DK50">
        <v>250</v>
      </c>
      <c r="DL50">
        <v>24.947144858335612</v>
      </c>
      <c r="DN50">
        <v>200</v>
      </c>
      <c r="DO50">
        <v>16.284885203745297</v>
      </c>
      <c r="DQ50">
        <v>200</v>
      </c>
      <c r="DR50">
        <v>18.698074649476673</v>
      </c>
    </row>
    <row r="51" spans="1:122" x14ac:dyDescent="0.25">
      <c r="A51" t="s">
        <v>268</v>
      </c>
      <c r="B51">
        <v>-1.8</v>
      </c>
      <c r="C51" s="11">
        <v>42109</v>
      </c>
      <c r="D51" s="5">
        <v>10</v>
      </c>
      <c r="E51" s="6" t="s">
        <v>108</v>
      </c>
      <c r="F51" t="s">
        <v>16</v>
      </c>
      <c r="G51" s="12">
        <v>177</v>
      </c>
      <c r="H51" t="s">
        <v>253</v>
      </c>
      <c r="I51" s="7"/>
      <c r="AC51" s="5"/>
      <c r="AE51" s="8"/>
      <c r="AF51" s="8"/>
      <c r="AG51" s="8"/>
      <c r="AH51" s="8"/>
      <c r="AI51" s="8"/>
      <c r="AJ51" s="5"/>
      <c r="AK51" s="8"/>
      <c r="AL51" s="8"/>
      <c r="AM51" s="8"/>
      <c r="AN51" s="8"/>
      <c r="AO51" s="8"/>
      <c r="AP51" s="8"/>
      <c r="AS51" s="8"/>
      <c r="AT51" s="8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>
        <v>734.15</v>
      </c>
      <c r="BH51" s="5"/>
      <c r="BJ51" s="5"/>
      <c r="BK51" s="5"/>
      <c r="BL51" s="5"/>
      <c r="BN51" s="5">
        <f>BP51*(1/(BO51/100))</f>
        <v>734.15</v>
      </c>
      <c r="BO51" s="7">
        <v>43.595659047247729</v>
      </c>
      <c r="BP51" s="5">
        <v>320.05753089536921</v>
      </c>
      <c r="BQ51" s="5">
        <f>BN51-BP51</f>
        <v>414.09246910463077</v>
      </c>
      <c r="BR51" s="5"/>
      <c r="BS51" s="5"/>
      <c r="BT51" s="7">
        <v>14.099450700236529</v>
      </c>
      <c r="BU51" s="7"/>
      <c r="BV51" s="7"/>
      <c r="BW51" s="7"/>
      <c r="BX51" s="7"/>
      <c r="BY51" s="7"/>
      <c r="BZ51" s="7"/>
      <c r="CA51" s="5"/>
      <c r="CB51" s="5"/>
      <c r="CC51" s="5"/>
      <c r="CD51" s="5"/>
      <c r="CE51" s="5"/>
      <c r="CF51" s="5"/>
      <c r="CG51" s="5"/>
      <c r="CH51" s="5"/>
      <c r="CI51" s="5"/>
      <c r="CJ51" s="5"/>
      <c r="CL51" s="5"/>
      <c r="CM51" s="5"/>
      <c r="CO51" s="5"/>
      <c r="CP51" s="5"/>
      <c r="CQ51" s="5"/>
    </row>
    <row r="52" spans="1:122" x14ac:dyDescent="0.25">
      <c r="A52" t="s">
        <v>268</v>
      </c>
      <c r="B52">
        <v>-1.8</v>
      </c>
      <c r="C52" s="6">
        <v>42166</v>
      </c>
      <c r="G52">
        <v>234</v>
      </c>
      <c r="H52" t="s">
        <v>253</v>
      </c>
      <c r="AU52"/>
      <c r="AV52"/>
      <c r="AW52"/>
      <c r="AY52"/>
      <c r="AZ52"/>
      <c r="BA52"/>
      <c r="BB52"/>
      <c r="BC52"/>
      <c r="BD52"/>
      <c r="CL52" s="5">
        <v>124.34513810517265</v>
      </c>
      <c r="CM52" s="5">
        <v>1200</v>
      </c>
    </row>
    <row r="53" spans="1:122" x14ac:dyDescent="0.25">
      <c r="A53" t="s">
        <v>269</v>
      </c>
      <c r="B53" s="7">
        <v>-2</v>
      </c>
      <c r="C53" s="4">
        <v>41932</v>
      </c>
      <c r="D53" s="5">
        <v>1</v>
      </c>
      <c r="E53" s="6" t="s">
        <v>209</v>
      </c>
      <c r="F53" t="s">
        <v>10</v>
      </c>
      <c r="G53">
        <v>0</v>
      </c>
      <c r="H53" t="s">
        <v>253</v>
      </c>
      <c r="I53" s="7"/>
      <c r="AC53" s="5"/>
      <c r="AE53" s="8"/>
      <c r="AF53" s="8"/>
      <c r="AG53" s="8"/>
      <c r="AH53" s="8"/>
      <c r="AI53" s="8"/>
      <c r="AJ53" s="5"/>
      <c r="AK53" s="8"/>
      <c r="AL53" s="8"/>
      <c r="AM53" s="8"/>
      <c r="AN53" s="8"/>
      <c r="AO53" s="8"/>
      <c r="AP53" s="8"/>
      <c r="AS53" s="8"/>
      <c r="AT53" s="8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J53" s="5"/>
      <c r="BK53" s="5"/>
      <c r="BL53" s="5"/>
      <c r="BO53" s="7"/>
      <c r="BP53" s="5"/>
      <c r="BQ53" s="5"/>
      <c r="BR53" s="5"/>
      <c r="BS53" s="5"/>
      <c r="BT53" s="7"/>
      <c r="BU53" s="7"/>
      <c r="BV53" s="7"/>
      <c r="BW53" s="7"/>
      <c r="BX53" s="7"/>
      <c r="BY53" s="7"/>
      <c r="BZ53" s="7"/>
      <c r="CA53" s="5"/>
      <c r="CB53" s="5"/>
      <c r="CC53" s="5"/>
      <c r="CD53" s="5"/>
      <c r="CE53" s="5"/>
      <c r="CF53" s="5"/>
      <c r="CG53" s="5"/>
      <c r="CH53" s="5"/>
      <c r="CI53" s="5"/>
      <c r="CJ53" s="5"/>
      <c r="CL53" s="5"/>
      <c r="CM53" s="5"/>
      <c r="CO53" s="5"/>
      <c r="CP53" s="5"/>
      <c r="CQ53" s="5"/>
    </row>
    <row r="54" spans="1:122" x14ac:dyDescent="0.25">
      <c r="A54" t="s">
        <v>269</v>
      </c>
      <c r="B54" s="7">
        <v>-2</v>
      </c>
      <c r="C54" s="4">
        <v>41961</v>
      </c>
      <c r="D54" s="5"/>
      <c r="E54" s="6"/>
      <c r="G54">
        <v>29</v>
      </c>
      <c r="H54" t="s">
        <v>253</v>
      </c>
      <c r="I54" s="7"/>
      <c r="AC54" s="5"/>
      <c r="AE54" s="8"/>
      <c r="AF54" s="8"/>
      <c r="AG54" s="8"/>
      <c r="AH54" s="8"/>
      <c r="AI54" s="8"/>
      <c r="AJ54" s="5"/>
      <c r="AK54" s="8"/>
      <c r="AL54" s="8"/>
      <c r="AM54" s="8"/>
      <c r="AN54" s="8"/>
      <c r="AO54" s="8"/>
      <c r="AP54" s="8"/>
      <c r="AS54" s="8"/>
      <c r="AT54" s="8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J54" s="5"/>
      <c r="BK54" s="5"/>
      <c r="BL54" s="5"/>
      <c r="BO54" s="7"/>
      <c r="BP54" s="5"/>
      <c r="BQ54" s="5"/>
      <c r="BR54" s="5"/>
      <c r="BS54" s="5"/>
      <c r="BT54" s="7"/>
      <c r="BU54" s="7"/>
      <c r="BV54" s="7"/>
      <c r="BW54" s="7"/>
      <c r="BX54" s="7"/>
      <c r="BY54" s="7"/>
      <c r="BZ54" s="7"/>
      <c r="CA54" s="5"/>
      <c r="CB54" s="5"/>
      <c r="CC54" s="5"/>
      <c r="CD54" s="5"/>
      <c r="CE54" s="5"/>
      <c r="CF54" s="5"/>
      <c r="CG54" s="5"/>
      <c r="CH54" s="5"/>
      <c r="CI54" s="5"/>
      <c r="CJ54" s="5"/>
      <c r="CL54" s="5">
        <v>155.16677081796246</v>
      </c>
      <c r="CM54" s="5">
        <v>1200</v>
      </c>
      <c r="CO54" s="5"/>
      <c r="CP54" s="5"/>
      <c r="CQ54" s="5"/>
    </row>
    <row r="55" spans="1:122" x14ac:dyDescent="0.25">
      <c r="A55" t="s">
        <v>269</v>
      </c>
      <c r="B55" s="7">
        <v>-2</v>
      </c>
      <c r="C55" s="10">
        <v>41976</v>
      </c>
      <c r="G55">
        <v>44</v>
      </c>
      <c r="H55" t="s">
        <v>253</v>
      </c>
      <c r="I55" s="7"/>
      <c r="AC55" s="5"/>
      <c r="AE55" s="8"/>
      <c r="AF55" s="8"/>
      <c r="AG55" s="8"/>
      <c r="AH55" s="8"/>
      <c r="AI55" s="8"/>
      <c r="AJ55" s="5"/>
      <c r="AK55" s="8"/>
      <c r="AL55" s="8"/>
      <c r="AM55" s="8"/>
      <c r="AN55" s="8"/>
      <c r="AO55" s="8"/>
      <c r="AP55" s="8"/>
      <c r="AS55" s="8"/>
      <c r="AT55" s="8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J55" s="5"/>
      <c r="BK55" s="5"/>
      <c r="BL55" s="5"/>
      <c r="BO55" s="7"/>
      <c r="BP55" s="5"/>
      <c r="BQ55" s="5"/>
      <c r="BR55" s="5"/>
      <c r="BS55" s="5"/>
      <c r="BT55" s="7"/>
      <c r="BU55" s="7"/>
      <c r="BV55" s="7"/>
      <c r="BW55" s="7"/>
      <c r="BX55" s="7"/>
      <c r="BY55" s="7"/>
      <c r="BZ55" s="7"/>
      <c r="CA55" s="5"/>
      <c r="CB55" s="5"/>
      <c r="CC55" s="5"/>
      <c r="CD55" s="5"/>
      <c r="CE55" s="5"/>
      <c r="CF55" s="5"/>
      <c r="CG55" s="5"/>
      <c r="CH55" s="5"/>
      <c r="CI55" s="5"/>
      <c r="CJ55" s="5"/>
      <c r="CL55" s="5">
        <v>160.4853803377564</v>
      </c>
      <c r="CM55" s="5">
        <v>1300</v>
      </c>
      <c r="CO55" s="5"/>
      <c r="CP55" s="5"/>
      <c r="CQ55" s="5"/>
      <c r="CS55">
        <v>150</v>
      </c>
      <c r="CT55">
        <v>6.5581047900856131</v>
      </c>
      <c r="CV55">
        <v>100</v>
      </c>
      <c r="CW55">
        <v>13.993302242228401</v>
      </c>
      <c r="CY55">
        <v>100</v>
      </c>
      <c r="CZ55">
        <v>14.216887691026855</v>
      </c>
      <c r="DB55">
        <v>100</v>
      </c>
      <c r="DC55">
        <v>14.930676094690156</v>
      </c>
      <c r="DE55">
        <v>100</v>
      </c>
      <c r="DF55">
        <v>15.885585149680486</v>
      </c>
      <c r="DH55">
        <v>100</v>
      </c>
      <c r="DI55">
        <v>16.009983529744552</v>
      </c>
      <c r="DK55">
        <v>250</v>
      </c>
      <c r="DL55">
        <v>34.192644550509684</v>
      </c>
      <c r="DN55">
        <v>200</v>
      </c>
      <c r="DO55">
        <v>21.579252095253047</v>
      </c>
      <c r="DQ55">
        <v>200</v>
      </c>
      <c r="DR55">
        <v>23.118944194537626</v>
      </c>
    </row>
    <row r="56" spans="1:122" x14ac:dyDescent="0.25">
      <c r="A56" t="s">
        <v>269</v>
      </c>
      <c r="B56" s="7">
        <v>-2</v>
      </c>
      <c r="C56" s="10">
        <v>41982</v>
      </c>
      <c r="G56">
        <v>50</v>
      </c>
      <c r="H56" t="s">
        <v>253</v>
      </c>
      <c r="I56" s="7"/>
      <c r="AC56" s="5"/>
      <c r="AE56" s="8"/>
      <c r="AF56" s="8"/>
      <c r="AG56" s="8"/>
      <c r="AH56" s="8"/>
      <c r="AI56" s="8"/>
      <c r="AJ56" s="5"/>
      <c r="AK56" s="8"/>
      <c r="AL56" s="8"/>
      <c r="AM56" s="8"/>
      <c r="AN56" s="8"/>
      <c r="AO56" s="8"/>
      <c r="AP56" s="8"/>
      <c r="AS56" s="8"/>
      <c r="AT56" s="8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J56" s="5"/>
      <c r="BK56" s="5"/>
      <c r="BL56" s="5"/>
      <c r="BO56" s="7"/>
      <c r="BP56" s="5"/>
      <c r="BQ56" s="5"/>
      <c r="BR56" s="5"/>
      <c r="BS56" s="5"/>
      <c r="BT56" s="7"/>
      <c r="BU56" s="7"/>
      <c r="BV56" s="7"/>
      <c r="BW56" s="7"/>
      <c r="BX56" s="7"/>
      <c r="BY56" s="7"/>
      <c r="BZ56" s="7"/>
      <c r="CA56" s="5"/>
      <c r="CB56" s="5"/>
      <c r="CC56" s="5"/>
      <c r="CD56" s="5"/>
      <c r="CE56" s="5"/>
      <c r="CF56" s="5"/>
      <c r="CG56" s="5"/>
      <c r="CH56" s="5"/>
      <c r="CI56" s="5"/>
      <c r="CJ56" s="5"/>
      <c r="CL56" s="5">
        <v>210.96267158684077</v>
      </c>
      <c r="CM56" s="5">
        <v>1300</v>
      </c>
      <c r="CO56" s="5"/>
      <c r="CP56" s="5"/>
      <c r="CQ56" s="5"/>
      <c r="CS56">
        <v>150</v>
      </c>
      <c r="CT56">
        <v>32.021257884643774</v>
      </c>
      <c r="CV56">
        <v>100</v>
      </c>
      <c r="CW56">
        <v>23.351486177599526</v>
      </c>
      <c r="CY56">
        <v>100</v>
      </c>
      <c r="CZ56">
        <v>19.668200572159684</v>
      </c>
      <c r="DB56">
        <v>100</v>
      </c>
      <c r="DC56">
        <v>17.206708775958745</v>
      </c>
      <c r="DE56">
        <v>100</v>
      </c>
      <c r="DF56">
        <v>17.218692214954736</v>
      </c>
      <c r="DH56">
        <v>100</v>
      </c>
      <c r="DI56">
        <v>17.126456048137122</v>
      </c>
      <c r="DK56">
        <v>250</v>
      </c>
      <c r="DL56">
        <v>36.245458291444457</v>
      </c>
      <c r="DN56">
        <v>200</v>
      </c>
      <c r="DO56">
        <v>23.435005799470652</v>
      </c>
      <c r="DQ56">
        <v>200</v>
      </c>
      <c r="DR56">
        <v>24.689405822472047</v>
      </c>
    </row>
    <row r="57" spans="1:122" x14ac:dyDescent="0.25">
      <c r="A57" t="s">
        <v>269</v>
      </c>
      <c r="B57" s="7">
        <v>-2</v>
      </c>
      <c r="C57" s="10">
        <v>41993</v>
      </c>
      <c r="G57">
        <v>61</v>
      </c>
      <c r="H57" t="s">
        <v>253</v>
      </c>
      <c r="I57" s="7"/>
      <c r="AC57" s="5"/>
      <c r="AE57" s="8"/>
      <c r="AF57" s="8"/>
      <c r="AG57" s="8"/>
      <c r="AH57" s="8"/>
      <c r="AI57" s="8"/>
      <c r="AJ57" s="5"/>
      <c r="AK57" s="8"/>
      <c r="AL57" s="8"/>
      <c r="AM57" s="8"/>
      <c r="AN57" s="8"/>
      <c r="AO57" s="8"/>
      <c r="AP57" s="8"/>
      <c r="AS57" s="8"/>
      <c r="AT57" s="8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J57" s="5"/>
      <c r="BK57" s="5"/>
      <c r="BL57" s="5"/>
      <c r="BO57" s="7"/>
      <c r="BP57" s="5"/>
      <c r="BQ57" s="5"/>
      <c r="BR57" s="5"/>
      <c r="BS57" s="5"/>
      <c r="BT57" s="7"/>
      <c r="BU57" s="7"/>
      <c r="BV57" s="7"/>
      <c r="BW57" s="7"/>
      <c r="BX57" s="7"/>
      <c r="BY57" s="7"/>
      <c r="BZ57" s="7"/>
      <c r="CA57" s="5"/>
      <c r="CB57" s="5"/>
      <c r="CC57" s="5"/>
      <c r="CD57" s="5"/>
      <c r="CE57" s="5"/>
      <c r="CF57" s="5"/>
      <c r="CG57" s="5"/>
      <c r="CH57" s="5"/>
      <c r="CI57" s="5"/>
      <c r="CJ57" s="5"/>
      <c r="CL57" s="5">
        <v>174.83794162662687</v>
      </c>
      <c r="CM57" s="5">
        <v>1300</v>
      </c>
      <c r="CO57" s="5"/>
      <c r="CP57" s="5"/>
      <c r="CQ57" s="5"/>
      <c r="CS57">
        <v>150</v>
      </c>
      <c r="CT57">
        <v>19.11882033684487</v>
      </c>
      <c r="CV57">
        <v>100</v>
      </c>
      <c r="CW57">
        <v>12.211169620908272</v>
      </c>
      <c r="CY57">
        <v>100</v>
      </c>
      <c r="CZ57">
        <v>12.14756285849829</v>
      </c>
      <c r="DB57">
        <v>100</v>
      </c>
      <c r="DC57">
        <v>14.155652580676906</v>
      </c>
      <c r="DE57">
        <v>100</v>
      </c>
      <c r="DF57">
        <v>16.296330546778606</v>
      </c>
      <c r="DH57">
        <v>100</v>
      </c>
      <c r="DI57">
        <v>16.625330417395759</v>
      </c>
      <c r="DK57">
        <v>250</v>
      </c>
      <c r="DL57">
        <v>34.996005113658065</v>
      </c>
      <c r="DN57">
        <v>200</v>
      </c>
      <c r="DO57">
        <v>24.038221106898668</v>
      </c>
      <c r="DQ57">
        <v>200</v>
      </c>
      <c r="DR57">
        <v>25.248849044967407</v>
      </c>
    </row>
    <row r="58" spans="1:122" x14ac:dyDescent="0.25">
      <c r="A58" t="s">
        <v>269</v>
      </c>
      <c r="B58" s="7">
        <v>-2</v>
      </c>
      <c r="C58" s="10">
        <v>41996</v>
      </c>
      <c r="G58">
        <v>64</v>
      </c>
      <c r="H58" t="s">
        <v>253</v>
      </c>
      <c r="I58" s="7"/>
      <c r="AC58" s="5"/>
      <c r="AE58" s="8"/>
      <c r="AF58" s="8"/>
      <c r="AG58" s="8"/>
      <c r="AH58" s="8"/>
      <c r="AI58" s="8"/>
      <c r="AJ58" s="5"/>
      <c r="AK58" s="8"/>
      <c r="AL58" s="8"/>
      <c r="AM58" s="8"/>
      <c r="AN58" s="8"/>
      <c r="AO58" s="8"/>
      <c r="AP58" s="8"/>
      <c r="AS58" s="8"/>
      <c r="AT58" s="8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J58" s="5"/>
      <c r="BK58" s="5"/>
      <c r="BL58" s="5"/>
      <c r="BO58" s="7"/>
      <c r="BP58" s="5"/>
      <c r="BQ58" s="5"/>
      <c r="BR58" s="5"/>
      <c r="BS58" s="5"/>
      <c r="BT58" s="7"/>
      <c r="BU58" s="7"/>
      <c r="BV58" s="7"/>
      <c r="BW58" s="7"/>
      <c r="BX58" s="7"/>
      <c r="BY58" s="7"/>
      <c r="BZ58" s="7"/>
      <c r="CA58" s="5"/>
      <c r="CB58" s="5"/>
      <c r="CC58" s="5"/>
      <c r="CD58" s="5"/>
      <c r="CE58" s="5"/>
      <c r="CF58" s="5"/>
      <c r="CG58" s="5"/>
      <c r="CH58" s="5"/>
      <c r="CI58" s="5"/>
      <c r="CJ58" s="5"/>
      <c r="CL58" s="5">
        <v>218.33996796779437</v>
      </c>
      <c r="CM58" s="5">
        <v>1300</v>
      </c>
      <c r="CO58" s="5"/>
      <c r="CP58" s="5"/>
      <c r="CQ58" s="5"/>
      <c r="CS58">
        <v>150</v>
      </c>
      <c r="CT58">
        <v>37.245726082420013</v>
      </c>
      <c r="CV58">
        <v>100</v>
      </c>
      <c r="CW58">
        <v>23.181439168499594</v>
      </c>
      <c r="CY58">
        <v>100</v>
      </c>
      <c r="CZ58">
        <v>19.53410143614957</v>
      </c>
      <c r="DB58">
        <v>100</v>
      </c>
      <c r="DC58">
        <v>17.280061947994795</v>
      </c>
      <c r="DE58">
        <v>100</v>
      </c>
      <c r="DF58">
        <v>17.258273877093004</v>
      </c>
      <c r="DH58">
        <v>100</v>
      </c>
      <c r="DI58">
        <v>17.174934505893617</v>
      </c>
      <c r="DK58">
        <v>250</v>
      </c>
      <c r="DL58">
        <v>36.946636124569338</v>
      </c>
      <c r="DN58">
        <v>200</v>
      </c>
      <c r="DO58">
        <v>24.227100651471055</v>
      </c>
      <c r="DQ58">
        <v>200</v>
      </c>
      <c r="DR58">
        <v>25.491694173703344</v>
      </c>
    </row>
    <row r="59" spans="1:122" x14ac:dyDescent="0.25">
      <c r="A59" t="s">
        <v>269</v>
      </c>
      <c r="B59" s="7">
        <v>-2</v>
      </c>
      <c r="C59" s="10">
        <v>42004</v>
      </c>
      <c r="G59">
        <v>72</v>
      </c>
      <c r="H59" t="s">
        <v>253</v>
      </c>
      <c r="I59" s="7"/>
      <c r="AC59" s="5"/>
      <c r="AE59" s="8"/>
      <c r="AF59" s="8"/>
      <c r="AG59" s="8"/>
      <c r="AH59" s="8"/>
      <c r="AI59" s="8"/>
      <c r="AJ59" s="5"/>
      <c r="AK59" s="8"/>
      <c r="AL59" s="8"/>
      <c r="AM59" s="8"/>
      <c r="AN59" s="8"/>
      <c r="AO59" s="8"/>
      <c r="AP59" s="8"/>
      <c r="AS59" s="8"/>
      <c r="AT59" s="8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J59" s="5"/>
      <c r="BK59" s="5"/>
      <c r="BL59" s="5"/>
      <c r="BO59" s="7"/>
      <c r="BP59" s="5"/>
      <c r="BQ59" s="5"/>
      <c r="BR59" s="5"/>
      <c r="BS59" s="5"/>
      <c r="BT59" s="7"/>
      <c r="BU59" s="7"/>
      <c r="BV59" s="7"/>
      <c r="BW59" s="7"/>
      <c r="BX59" s="7"/>
      <c r="BY59" s="7"/>
      <c r="BZ59" s="7"/>
      <c r="CA59" s="5"/>
      <c r="CB59" s="5"/>
      <c r="CC59" s="5"/>
      <c r="CD59" s="5"/>
      <c r="CE59" s="5"/>
      <c r="CF59" s="5"/>
      <c r="CG59" s="5"/>
      <c r="CH59" s="5"/>
      <c r="CI59" s="5"/>
      <c r="CJ59" s="5"/>
      <c r="CL59" s="5">
        <v>196.81582093125138</v>
      </c>
      <c r="CM59" s="5">
        <v>1300</v>
      </c>
      <c r="CO59" s="5"/>
      <c r="CP59" s="5"/>
      <c r="CQ59" s="5"/>
      <c r="CS59">
        <v>150</v>
      </c>
      <c r="CT59">
        <v>23.22300818044318</v>
      </c>
      <c r="CV59">
        <v>100</v>
      </c>
      <c r="CW59">
        <v>21.41318663650204</v>
      </c>
      <c r="CY59">
        <v>100</v>
      </c>
      <c r="CZ59">
        <v>18.836111324540056</v>
      </c>
      <c r="DB59">
        <v>100</v>
      </c>
      <c r="DC59">
        <v>16.964261638007272</v>
      </c>
      <c r="DE59">
        <v>100</v>
      </c>
      <c r="DF59">
        <v>16.759036043607644</v>
      </c>
      <c r="DH59">
        <v>100</v>
      </c>
      <c r="DI59">
        <v>16.932633175122568</v>
      </c>
      <c r="DK59">
        <v>250</v>
      </c>
      <c r="DL59">
        <v>35.831921308459144</v>
      </c>
      <c r="DN59">
        <v>200</v>
      </c>
      <c r="DO59">
        <v>22.949193913841363</v>
      </c>
      <c r="DQ59">
        <v>200</v>
      </c>
      <c r="DR59">
        <v>23.906468710728156</v>
      </c>
    </row>
    <row r="60" spans="1:122" x14ac:dyDescent="0.25">
      <c r="A60" t="s">
        <v>269</v>
      </c>
      <c r="B60" s="7">
        <v>-2</v>
      </c>
      <c r="C60" s="10">
        <v>42008</v>
      </c>
      <c r="G60">
        <v>76</v>
      </c>
      <c r="H60" t="s">
        <v>253</v>
      </c>
      <c r="I60" s="7"/>
      <c r="AC60" s="5"/>
      <c r="AE60" s="8"/>
      <c r="AF60" s="8"/>
      <c r="AG60" s="8"/>
      <c r="AH60" s="8"/>
      <c r="AI60" s="8"/>
      <c r="AJ60" s="5"/>
      <c r="AK60" s="8"/>
      <c r="AL60" s="8"/>
      <c r="AM60" s="8"/>
      <c r="AN60" s="8"/>
      <c r="AO60" s="8"/>
      <c r="AP60" s="8"/>
      <c r="AS60" s="8"/>
      <c r="AT60" s="8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J60" s="5"/>
      <c r="BK60" s="5"/>
      <c r="BL60" s="5"/>
      <c r="BO60" s="7"/>
      <c r="BP60" s="5"/>
      <c r="BQ60" s="5"/>
      <c r="BR60" s="5"/>
      <c r="BS60" s="5"/>
      <c r="BT60" s="7"/>
      <c r="BU60" s="7"/>
      <c r="BV60" s="7"/>
      <c r="BW60" s="7"/>
      <c r="BX60" s="7"/>
      <c r="BY60" s="7"/>
      <c r="BZ60" s="7"/>
      <c r="CA60" s="5"/>
      <c r="CB60" s="5"/>
      <c r="CC60" s="5"/>
      <c r="CD60" s="5"/>
      <c r="CE60" s="5"/>
      <c r="CF60" s="5"/>
      <c r="CG60" s="5"/>
      <c r="CH60" s="5"/>
      <c r="CI60" s="5"/>
      <c r="CJ60" s="5"/>
      <c r="CL60" s="5">
        <v>173.78871758873896</v>
      </c>
      <c r="CM60" s="5">
        <v>1300</v>
      </c>
      <c r="CO60" s="5"/>
      <c r="CP60" s="5"/>
      <c r="CQ60" s="5"/>
      <c r="CS60">
        <v>150</v>
      </c>
      <c r="CT60">
        <v>18.212656644812434</v>
      </c>
      <c r="CV60">
        <v>100</v>
      </c>
      <c r="CW60">
        <v>17.448735640385308</v>
      </c>
      <c r="CY60">
        <v>100</v>
      </c>
      <c r="CZ60">
        <v>14.374630610060649</v>
      </c>
      <c r="DB60">
        <v>100</v>
      </c>
      <c r="DC60">
        <v>13.327789960534465</v>
      </c>
      <c r="DE60">
        <v>100</v>
      </c>
      <c r="DF60">
        <v>13.525328026891941</v>
      </c>
      <c r="DH60">
        <v>100</v>
      </c>
      <c r="DI60">
        <v>14.259246828176273</v>
      </c>
      <c r="DK60">
        <v>250</v>
      </c>
      <c r="DL60">
        <v>32.926543012707171</v>
      </c>
      <c r="DN60">
        <v>200</v>
      </c>
      <c r="DO60">
        <v>23.933708131122636</v>
      </c>
      <c r="DQ60">
        <v>200</v>
      </c>
      <c r="DR60">
        <v>25.780078734048082</v>
      </c>
    </row>
    <row r="61" spans="1:122" x14ac:dyDescent="0.25">
      <c r="A61" t="s">
        <v>269</v>
      </c>
      <c r="B61" s="7">
        <v>-2</v>
      </c>
      <c r="C61" s="10">
        <v>42009</v>
      </c>
      <c r="G61">
        <v>77</v>
      </c>
      <c r="H61" t="s">
        <v>253</v>
      </c>
      <c r="I61" s="7"/>
      <c r="S61">
        <v>77</v>
      </c>
      <c r="AC61" s="5"/>
      <c r="AE61" s="8"/>
      <c r="AF61" s="8"/>
      <c r="AG61" s="8"/>
      <c r="AH61" s="8"/>
      <c r="AI61" s="8"/>
      <c r="AJ61" s="5"/>
      <c r="AK61" s="8"/>
      <c r="AL61" s="8"/>
      <c r="AM61" s="8"/>
      <c r="AN61" s="8"/>
      <c r="AO61" s="8"/>
      <c r="AP61" s="8"/>
      <c r="AS61" s="8"/>
      <c r="AT61" s="8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J61" s="5"/>
      <c r="BK61" s="5"/>
      <c r="BL61" s="5"/>
      <c r="BO61" s="7"/>
      <c r="BP61" s="5"/>
      <c r="BQ61" s="5"/>
      <c r="BR61" s="5"/>
      <c r="BS61" s="5"/>
      <c r="BT61" s="7"/>
      <c r="BU61" s="7"/>
      <c r="BV61" s="7"/>
      <c r="BW61" s="7"/>
      <c r="BX61" s="7"/>
      <c r="BY61" s="7"/>
      <c r="BZ61" s="7"/>
      <c r="CA61" s="5"/>
      <c r="CB61" s="5"/>
      <c r="CC61" s="5"/>
      <c r="CD61" s="5"/>
      <c r="CE61" s="5"/>
      <c r="CF61" s="5"/>
      <c r="CG61" s="5"/>
      <c r="CH61" s="5"/>
      <c r="CI61" s="5"/>
      <c r="CJ61" s="5"/>
      <c r="CL61" s="5">
        <v>206.5308042654591</v>
      </c>
      <c r="CM61" s="5">
        <v>1300</v>
      </c>
      <c r="CO61" s="5"/>
      <c r="CP61" s="5"/>
      <c r="CQ61" s="5"/>
      <c r="CS61">
        <v>150</v>
      </c>
      <c r="CT61">
        <v>30.540160822459121</v>
      </c>
      <c r="CV61">
        <v>100</v>
      </c>
      <c r="CW61">
        <v>21.888932735297082</v>
      </c>
      <c r="CY61">
        <v>100</v>
      </c>
      <c r="CZ61">
        <v>18.174562182832325</v>
      </c>
      <c r="DB61">
        <v>100</v>
      </c>
      <c r="DC61">
        <v>16.688878957526008</v>
      </c>
      <c r="DE61">
        <v>100</v>
      </c>
      <c r="DF61">
        <v>16.575944123351675</v>
      </c>
      <c r="DH61">
        <v>100</v>
      </c>
      <c r="DI61">
        <v>16.347895647912864</v>
      </c>
      <c r="DK61">
        <v>250</v>
      </c>
      <c r="DL61">
        <v>35.642842601618256</v>
      </c>
      <c r="DN61">
        <v>200</v>
      </c>
      <c r="DO61">
        <v>24.317043291743623</v>
      </c>
      <c r="DQ61">
        <v>200</v>
      </c>
      <c r="DR61">
        <v>26.354543902718156</v>
      </c>
    </row>
    <row r="62" spans="1:122" x14ac:dyDescent="0.25">
      <c r="A62" t="s">
        <v>269</v>
      </c>
      <c r="B62" s="7">
        <v>-2</v>
      </c>
      <c r="C62" s="10">
        <v>42022</v>
      </c>
      <c r="G62">
        <v>90</v>
      </c>
      <c r="H62" t="s">
        <v>253</v>
      </c>
      <c r="I62" s="7"/>
      <c r="AC62" s="5"/>
      <c r="AE62" s="8"/>
      <c r="AF62" s="8"/>
      <c r="AG62" s="8"/>
      <c r="AH62" s="8"/>
      <c r="AI62" s="8"/>
      <c r="AJ62" s="5"/>
      <c r="AK62" s="8"/>
      <c r="AL62" s="8"/>
      <c r="AM62" s="8"/>
      <c r="AN62" s="8"/>
      <c r="AO62" s="8"/>
      <c r="AP62" s="8"/>
      <c r="AS62" s="8"/>
      <c r="AT62" s="8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J62" s="5"/>
      <c r="BK62" s="5"/>
      <c r="BL62" s="5"/>
      <c r="BO62" s="7"/>
      <c r="BP62" s="5"/>
      <c r="BQ62" s="5"/>
      <c r="BR62" s="5"/>
      <c r="BS62" s="5"/>
      <c r="BT62" s="7"/>
      <c r="BU62" s="7"/>
      <c r="BV62" s="7"/>
      <c r="BW62" s="7"/>
      <c r="BX62" s="7"/>
      <c r="BY62" s="7"/>
      <c r="BZ62" s="7"/>
      <c r="CA62" s="5"/>
      <c r="CB62" s="5"/>
      <c r="CC62" s="5"/>
      <c r="CD62" s="5"/>
      <c r="CE62" s="5"/>
      <c r="CF62" s="5"/>
      <c r="CG62" s="5"/>
      <c r="CH62" s="5"/>
      <c r="CI62" s="5"/>
      <c r="CJ62" s="5"/>
      <c r="CL62" s="5">
        <v>166.0697485042995</v>
      </c>
      <c r="CM62" s="5">
        <v>1300</v>
      </c>
      <c r="CO62" s="5"/>
      <c r="CP62" s="5"/>
      <c r="CQ62" s="5"/>
      <c r="CS62">
        <v>150</v>
      </c>
      <c r="CT62">
        <v>21.329691884375627</v>
      </c>
      <c r="CV62">
        <v>100</v>
      </c>
      <c r="CW62">
        <v>10.603181236612471</v>
      </c>
      <c r="CY62">
        <v>100</v>
      </c>
      <c r="CZ62">
        <v>7.9889972829602769</v>
      </c>
      <c r="DB62">
        <v>100</v>
      </c>
      <c r="DC62">
        <v>10.458943217671774</v>
      </c>
      <c r="DE62">
        <v>100</v>
      </c>
      <c r="DF62">
        <v>12.751411411056004</v>
      </c>
      <c r="DH62">
        <v>100</v>
      </c>
      <c r="DI62">
        <v>15.943726932684489</v>
      </c>
      <c r="DK62">
        <v>250</v>
      </c>
      <c r="DL62">
        <v>35.429978352973201</v>
      </c>
      <c r="DN62">
        <v>200</v>
      </c>
      <c r="DO62">
        <v>24.727781348988337</v>
      </c>
      <c r="DQ62">
        <v>200</v>
      </c>
      <c r="DR62">
        <v>26.836036836977307</v>
      </c>
    </row>
    <row r="63" spans="1:122" x14ac:dyDescent="0.25">
      <c r="A63" t="s">
        <v>269</v>
      </c>
      <c r="B63" s="7">
        <v>-2</v>
      </c>
      <c r="C63" s="10">
        <v>42025</v>
      </c>
      <c r="G63">
        <v>93</v>
      </c>
      <c r="H63" t="s">
        <v>253</v>
      </c>
      <c r="I63" s="7"/>
      <c r="AC63" s="5"/>
      <c r="AE63" s="8"/>
      <c r="AF63" s="8"/>
      <c r="AG63" s="8"/>
      <c r="AH63" s="8"/>
      <c r="AI63" s="8"/>
      <c r="AJ63" s="5"/>
      <c r="AK63" s="8"/>
      <c r="AL63" s="8"/>
      <c r="AM63" s="8"/>
      <c r="AN63" s="8"/>
      <c r="AO63" s="8"/>
      <c r="AP63" s="8"/>
      <c r="AS63" s="8"/>
      <c r="AT63" s="8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J63" s="5"/>
      <c r="BK63" s="5"/>
      <c r="BL63" s="5"/>
      <c r="BO63" s="7"/>
      <c r="BP63" s="5"/>
      <c r="BQ63" s="5"/>
      <c r="BR63" s="5"/>
      <c r="BS63" s="5"/>
      <c r="BT63" s="7"/>
      <c r="BU63" s="7"/>
      <c r="BV63" s="7"/>
      <c r="BW63" s="7"/>
      <c r="BX63" s="7"/>
      <c r="BY63" s="7"/>
      <c r="BZ63" s="7"/>
      <c r="CA63" s="5"/>
      <c r="CB63" s="5"/>
      <c r="CC63" s="5"/>
      <c r="CD63" s="5"/>
      <c r="CE63" s="5"/>
      <c r="CF63" s="5"/>
      <c r="CG63" s="5"/>
      <c r="CH63" s="5"/>
      <c r="CI63" s="5"/>
      <c r="CJ63" s="5"/>
      <c r="CL63" s="5">
        <v>177.05694568772583</v>
      </c>
      <c r="CM63" s="5">
        <v>1300</v>
      </c>
      <c r="CO63" s="5"/>
      <c r="CP63" s="5"/>
      <c r="CQ63" s="5"/>
      <c r="CS63">
        <v>150</v>
      </c>
      <c r="CT63">
        <v>27.750557538640482</v>
      </c>
      <c r="CV63">
        <v>100</v>
      </c>
      <c r="CW63">
        <v>13.685283276548645</v>
      </c>
      <c r="CY63">
        <v>100</v>
      </c>
      <c r="CZ63">
        <v>10.149507051364985</v>
      </c>
      <c r="DB63">
        <v>100</v>
      </c>
      <c r="DC63">
        <v>10.919397782729781</v>
      </c>
      <c r="DE63">
        <v>100</v>
      </c>
      <c r="DF63">
        <v>12.817138758276423</v>
      </c>
      <c r="DH63">
        <v>100</v>
      </c>
      <c r="DI63">
        <v>15.695706058919029</v>
      </c>
      <c r="DK63">
        <v>250</v>
      </c>
      <c r="DL63">
        <v>35.253840682439417</v>
      </c>
      <c r="DN63">
        <v>200</v>
      </c>
      <c r="DO63">
        <v>24.380602757536245</v>
      </c>
      <c r="DQ63">
        <v>200</v>
      </c>
      <c r="DR63">
        <v>26.404911781270805</v>
      </c>
    </row>
    <row r="64" spans="1:122" x14ac:dyDescent="0.25">
      <c r="A64" t="s">
        <v>269</v>
      </c>
      <c r="B64" s="7">
        <v>-2</v>
      </c>
      <c r="C64" s="10">
        <v>42027</v>
      </c>
      <c r="G64">
        <v>95</v>
      </c>
      <c r="H64" t="s">
        <v>253</v>
      </c>
      <c r="I64" s="7"/>
      <c r="AC64" s="5"/>
      <c r="AE64" s="8"/>
      <c r="AF64" s="8"/>
      <c r="AG64" s="8"/>
      <c r="AH64" s="8"/>
      <c r="AI64" s="8"/>
      <c r="AJ64" s="5"/>
      <c r="AK64" s="8"/>
      <c r="AL64" s="8"/>
      <c r="AM64" s="8"/>
      <c r="AN64" s="8"/>
      <c r="AO64" s="8"/>
      <c r="AP64" s="8"/>
      <c r="AS64" s="8"/>
      <c r="AT64" s="8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J64" s="5"/>
      <c r="BK64" s="5"/>
      <c r="BL64" s="5"/>
      <c r="BO64" s="7"/>
      <c r="BP64" s="5"/>
      <c r="BQ64" s="5"/>
      <c r="BR64" s="5"/>
      <c r="BS64" s="5"/>
      <c r="BT64" s="7"/>
      <c r="BU64" s="7"/>
      <c r="BV64" s="7"/>
      <c r="BW64" s="7"/>
      <c r="BX64" s="7"/>
      <c r="BY64" s="7"/>
      <c r="BZ64" s="7"/>
      <c r="CA64" s="5"/>
      <c r="CB64" s="5"/>
      <c r="CC64" s="5"/>
      <c r="CD64" s="5"/>
      <c r="CE64" s="5"/>
      <c r="CF64" s="5"/>
      <c r="CG64" s="5"/>
      <c r="CH64" s="5"/>
      <c r="CI64" s="5"/>
      <c r="CJ64" s="5"/>
      <c r="CL64" s="5">
        <v>219.9781116990074</v>
      </c>
      <c r="CM64" s="5">
        <v>1300</v>
      </c>
      <c r="CO64" s="5"/>
      <c r="CP64" s="5"/>
      <c r="CQ64" s="5"/>
      <c r="CS64">
        <v>150</v>
      </c>
      <c r="CT64">
        <v>37.147809970473858</v>
      </c>
      <c r="CV64">
        <v>100</v>
      </c>
      <c r="CW64">
        <v>24.621245094233849</v>
      </c>
      <c r="CY64">
        <v>100</v>
      </c>
      <c r="CZ64">
        <v>20.20544989289975</v>
      </c>
      <c r="DB64">
        <v>100</v>
      </c>
      <c r="DC64">
        <v>17.020420769748362</v>
      </c>
      <c r="DE64">
        <v>100</v>
      </c>
      <c r="DF64">
        <v>16.930726544535972</v>
      </c>
      <c r="DH64">
        <v>100</v>
      </c>
      <c r="DI64">
        <v>16.760053322471876</v>
      </c>
      <c r="DK64">
        <v>250</v>
      </c>
      <c r="DL64">
        <v>35.56489231338206</v>
      </c>
      <c r="DN64">
        <v>200</v>
      </c>
      <c r="DO64">
        <v>24.870490338220812</v>
      </c>
      <c r="DQ64">
        <v>200</v>
      </c>
      <c r="DR64">
        <v>26.857023453040888</v>
      </c>
    </row>
    <row r="65" spans="1:122" x14ac:dyDescent="0.25">
      <c r="A65" t="s">
        <v>269</v>
      </c>
      <c r="B65" s="7">
        <v>-2</v>
      </c>
      <c r="C65" s="10">
        <v>42041</v>
      </c>
      <c r="G65">
        <v>109</v>
      </c>
      <c r="H65" t="s">
        <v>253</v>
      </c>
      <c r="I65" s="7"/>
      <c r="AC65" s="5"/>
      <c r="AE65" s="8"/>
      <c r="AF65" s="8"/>
      <c r="AG65" s="8"/>
      <c r="AH65" s="8"/>
      <c r="AI65" s="8"/>
      <c r="AJ65" s="5"/>
      <c r="AK65" s="8"/>
      <c r="AL65" s="8"/>
      <c r="AM65" s="8"/>
      <c r="AN65" s="8"/>
      <c r="AO65" s="8"/>
      <c r="AP65" s="8"/>
      <c r="AS65" s="8"/>
      <c r="AT65" s="8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J65" s="5"/>
      <c r="BK65" s="5"/>
      <c r="BL65" s="5"/>
      <c r="BO65" s="7"/>
      <c r="BP65" s="5"/>
      <c r="BQ65" s="5"/>
      <c r="BR65" s="5"/>
      <c r="BS65" s="5"/>
      <c r="BT65" s="7"/>
      <c r="BU65" s="7"/>
      <c r="BV65" s="7"/>
      <c r="BW65" s="7"/>
      <c r="BX65" s="7"/>
      <c r="BY65" s="7"/>
      <c r="BZ65" s="7"/>
      <c r="CA65" s="5"/>
      <c r="CB65" s="5"/>
      <c r="CC65" s="5"/>
      <c r="CD65" s="5"/>
      <c r="CE65" s="5"/>
      <c r="CF65" s="5"/>
      <c r="CG65" s="5"/>
      <c r="CH65" s="5"/>
      <c r="CI65" s="5"/>
      <c r="CJ65" s="5"/>
      <c r="CL65" s="5">
        <v>155.30108862516025</v>
      </c>
      <c r="CM65" s="5">
        <v>1300</v>
      </c>
      <c r="CO65" s="5"/>
      <c r="CP65" s="5"/>
      <c r="CQ65" s="5"/>
      <c r="CS65">
        <v>150</v>
      </c>
      <c r="CT65">
        <v>17.265948507608197</v>
      </c>
      <c r="CV65">
        <v>100</v>
      </c>
      <c r="CW65">
        <v>14.295467870005979</v>
      </c>
      <c r="CY65">
        <v>100</v>
      </c>
      <c r="CZ65">
        <v>11.303369442783435</v>
      </c>
      <c r="DB65">
        <v>100</v>
      </c>
      <c r="DC65">
        <v>10.993073913254925</v>
      </c>
      <c r="DE65">
        <v>100</v>
      </c>
      <c r="DF65">
        <v>11.22772062933452</v>
      </c>
      <c r="DH65">
        <v>100</v>
      </c>
      <c r="DI65">
        <v>12.577993049409336</v>
      </c>
      <c r="DK65">
        <v>250</v>
      </c>
      <c r="DL65">
        <v>30.918025959526528</v>
      </c>
      <c r="DN65">
        <v>200</v>
      </c>
      <c r="DO65">
        <v>22.126906743680017</v>
      </c>
      <c r="DQ65">
        <v>200</v>
      </c>
      <c r="DR65">
        <v>24.592582509557296</v>
      </c>
    </row>
    <row r="66" spans="1:122" x14ac:dyDescent="0.25">
      <c r="A66" t="s">
        <v>269</v>
      </c>
      <c r="B66" s="7">
        <v>-2</v>
      </c>
      <c r="C66" s="10">
        <v>42044</v>
      </c>
      <c r="G66">
        <v>112</v>
      </c>
      <c r="H66" t="s">
        <v>253</v>
      </c>
      <c r="I66" s="7"/>
      <c r="AC66" s="5"/>
      <c r="AE66" s="8"/>
      <c r="AF66" s="8"/>
      <c r="AG66" s="8"/>
      <c r="AH66" s="8"/>
      <c r="AI66" s="8"/>
      <c r="AJ66" s="5"/>
      <c r="AK66" s="8"/>
      <c r="AL66" s="8"/>
      <c r="AM66" s="8"/>
      <c r="AN66" s="8"/>
      <c r="AO66" s="8"/>
      <c r="AP66" s="8"/>
      <c r="AS66" s="8"/>
      <c r="AT66" s="8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J66" s="5"/>
      <c r="BK66" s="5"/>
      <c r="BL66" s="5"/>
      <c r="BO66" s="7"/>
      <c r="BP66" s="5"/>
      <c r="BQ66" s="5"/>
      <c r="BR66" s="5"/>
      <c r="BS66" s="5"/>
      <c r="BT66" s="7"/>
      <c r="BU66" s="7"/>
      <c r="BV66" s="7"/>
      <c r="BW66" s="7"/>
      <c r="BX66" s="7"/>
      <c r="BY66" s="7"/>
      <c r="BZ66" s="7"/>
      <c r="CA66" s="5"/>
      <c r="CB66" s="5"/>
      <c r="CC66" s="5"/>
      <c r="CD66" s="5"/>
      <c r="CE66" s="5"/>
      <c r="CF66" s="5"/>
      <c r="CG66" s="5"/>
      <c r="CH66" s="5"/>
      <c r="CI66" s="5"/>
      <c r="CJ66" s="5"/>
      <c r="CL66" s="5">
        <v>203.11402772992761</v>
      </c>
      <c r="CM66" s="5">
        <v>1300</v>
      </c>
      <c r="CO66" s="5"/>
      <c r="CP66" s="5"/>
      <c r="CQ66" s="5"/>
      <c r="CS66">
        <v>150</v>
      </c>
      <c r="CT66">
        <v>37.736412461570509</v>
      </c>
      <c r="CV66">
        <v>100</v>
      </c>
      <c r="CW66">
        <v>22.496235248274331</v>
      </c>
      <c r="CY66">
        <v>100</v>
      </c>
      <c r="CZ66">
        <v>18.05716599866399</v>
      </c>
      <c r="DB66">
        <v>100</v>
      </c>
      <c r="DC66">
        <v>15.601645304901396</v>
      </c>
      <c r="DE66">
        <v>100</v>
      </c>
      <c r="DF66">
        <v>15.357327502630184</v>
      </c>
      <c r="DH66">
        <v>100</v>
      </c>
      <c r="DI66">
        <v>14.711906660946818</v>
      </c>
      <c r="DK66">
        <v>250</v>
      </c>
      <c r="DL66">
        <v>32.328456870842231</v>
      </c>
      <c r="DN66">
        <v>200</v>
      </c>
      <c r="DO66">
        <v>22.354538665698364</v>
      </c>
      <c r="DQ66">
        <v>200</v>
      </c>
      <c r="DR66">
        <v>24.47033901639977</v>
      </c>
    </row>
    <row r="67" spans="1:122" x14ac:dyDescent="0.25">
      <c r="A67" t="s">
        <v>269</v>
      </c>
      <c r="B67" s="7">
        <v>-2</v>
      </c>
      <c r="C67" s="10">
        <v>42050</v>
      </c>
      <c r="G67">
        <v>118</v>
      </c>
      <c r="H67" t="s">
        <v>253</v>
      </c>
      <c r="I67" s="7"/>
      <c r="AC67" s="5"/>
      <c r="AE67" s="8"/>
      <c r="AF67" s="8"/>
      <c r="AG67" s="8"/>
      <c r="AH67" s="8"/>
      <c r="AI67" s="8"/>
      <c r="AJ67" s="5"/>
      <c r="AK67" s="8"/>
      <c r="AL67" s="8"/>
      <c r="AM67" s="8"/>
      <c r="AN67" s="8"/>
      <c r="AO67" s="8"/>
      <c r="AP67" s="8"/>
      <c r="AS67" s="8"/>
      <c r="AT67" s="8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J67" s="5"/>
      <c r="BK67" s="5"/>
      <c r="BL67" s="5"/>
      <c r="BO67" s="7"/>
      <c r="BP67" s="5"/>
      <c r="BQ67" s="5"/>
      <c r="BR67" s="5"/>
      <c r="BS67" s="5"/>
      <c r="BT67" s="7"/>
      <c r="BU67" s="7"/>
      <c r="BV67" s="7"/>
      <c r="BW67" s="7"/>
      <c r="BX67" s="7"/>
      <c r="BY67" s="7"/>
      <c r="BZ67" s="7"/>
      <c r="CA67" s="5"/>
      <c r="CB67" s="5"/>
      <c r="CC67" s="5"/>
      <c r="CD67" s="5"/>
      <c r="CE67" s="5"/>
      <c r="CF67" s="5"/>
      <c r="CG67" s="5"/>
      <c r="CH67" s="5"/>
      <c r="CI67" s="5"/>
      <c r="CJ67" s="5"/>
      <c r="CL67" s="5">
        <v>156.96239722948036</v>
      </c>
      <c r="CM67" s="5">
        <v>1300</v>
      </c>
      <c r="CO67" s="5"/>
      <c r="CP67" s="5"/>
      <c r="CQ67" s="5"/>
      <c r="CS67">
        <v>150</v>
      </c>
      <c r="CT67">
        <v>6.1349999999999998</v>
      </c>
      <c r="CV67">
        <v>100</v>
      </c>
      <c r="CW67">
        <v>19.103839333615696</v>
      </c>
      <c r="CY67">
        <v>100</v>
      </c>
      <c r="CZ67">
        <v>15.766866581956799</v>
      </c>
      <c r="DB67">
        <v>100</v>
      </c>
      <c r="DC67">
        <v>13.898844405347097</v>
      </c>
      <c r="DE67">
        <v>100</v>
      </c>
      <c r="DF67">
        <v>8.8033357225855582</v>
      </c>
      <c r="DH67">
        <v>100</v>
      </c>
      <c r="DI67">
        <v>13.71018790386467</v>
      </c>
      <c r="DK67">
        <v>250</v>
      </c>
      <c r="DL67">
        <v>31.564798625101151</v>
      </c>
      <c r="DN67">
        <v>200</v>
      </c>
      <c r="DO67">
        <v>22.964531352929377</v>
      </c>
      <c r="DQ67">
        <v>200</v>
      </c>
      <c r="DR67">
        <v>25.014993304080015</v>
      </c>
    </row>
    <row r="68" spans="1:122" x14ac:dyDescent="0.25">
      <c r="A68" t="s">
        <v>269</v>
      </c>
      <c r="B68" s="7">
        <v>-2</v>
      </c>
      <c r="C68" s="10">
        <v>42053</v>
      </c>
      <c r="G68">
        <v>121</v>
      </c>
      <c r="H68" t="s">
        <v>253</v>
      </c>
      <c r="I68" s="7"/>
      <c r="AC68" s="5"/>
      <c r="AE68" s="8"/>
      <c r="AF68" s="8"/>
      <c r="AG68" s="8"/>
      <c r="AH68" s="8"/>
      <c r="AI68" s="8"/>
      <c r="AJ68" s="5"/>
      <c r="AK68" s="8"/>
      <c r="AL68" s="8"/>
      <c r="AM68" s="8"/>
      <c r="AN68" s="8"/>
      <c r="AO68" s="8"/>
      <c r="AP68" s="8"/>
      <c r="AS68" s="8"/>
      <c r="AT68" s="8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J68" s="5"/>
      <c r="BK68" s="5"/>
      <c r="BL68" s="5"/>
      <c r="BO68" s="7"/>
      <c r="BP68" s="5"/>
      <c r="BQ68" s="5"/>
      <c r="BR68" s="5"/>
      <c r="BS68" s="5"/>
      <c r="BT68" s="7"/>
      <c r="BU68" s="7"/>
      <c r="BV68" s="7"/>
      <c r="BW68" s="7"/>
      <c r="BX68" s="7"/>
      <c r="BY68" s="7"/>
      <c r="BZ68" s="7"/>
      <c r="CA68" s="5"/>
      <c r="CB68" s="5"/>
      <c r="CC68" s="5"/>
      <c r="CD68" s="5"/>
      <c r="CE68" s="5"/>
      <c r="CF68" s="5"/>
      <c r="CG68" s="5"/>
      <c r="CH68" s="5"/>
      <c r="CI68" s="5"/>
      <c r="CJ68" s="5"/>
      <c r="CL68" s="5">
        <v>175.86699264550427</v>
      </c>
      <c r="CM68" s="5">
        <v>1300</v>
      </c>
      <c r="CO68" s="5"/>
      <c r="CP68" s="5"/>
      <c r="CQ68" s="5"/>
      <c r="CS68">
        <v>150</v>
      </c>
      <c r="CT68">
        <v>6.1349999999999998</v>
      </c>
      <c r="CV68">
        <v>100</v>
      </c>
      <c r="CW68">
        <v>23.192051980865607</v>
      </c>
      <c r="CY68">
        <v>100</v>
      </c>
      <c r="CZ68">
        <v>18.720495677724308</v>
      </c>
      <c r="DB68">
        <v>100</v>
      </c>
      <c r="DC68">
        <v>16.13966890778574</v>
      </c>
      <c r="DE68">
        <v>100</v>
      </c>
      <c r="DF68">
        <v>15.724101050186624</v>
      </c>
      <c r="DH68">
        <v>100</v>
      </c>
      <c r="DI68">
        <v>15.245785673105331</v>
      </c>
      <c r="DK68">
        <v>250</v>
      </c>
      <c r="DL68">
        <v>31.61317319042859</v>
      </c>
      <c r="DN68">
        <v>200</v>
      </c>
      <c r="DO68">
        <v>23.203790949032886</v>
      </c>
      <c r="DQ68">
        <v>200</v>
      </c>
      <c r="DR68">
        <v>25.892925216375211</v>
      </c>
    </row>
    <row r="69" spans="1:122" x14ac:dyDescent="0.25">
      <c r="A69" t="s">
        <v>269</v>
      </c>
      <c r="B69" s="7">
        <v>-2</v>
      </c>
      <c r="C69" s="10">
        <v>42085</v>
      </c>
      <c r="D69" s="5">
        <v>9</v>
      </c>
      <c r="E69" s="6" t="s">
        <v>207</v>
      </c>
      <c r="F69" t="s">
        <v>15</v>
      </c>
      <c r="G69">
        <v>153</v>
      </c>
      <c r="H69" t="s">
        <v>253</v>
      </c>
      <c r="I69" s="7"/>
      <c r="V69">
        <v>153</v>
      </c>
      <c r="AC69" s="5"/>
      <c r="AE69" s="8"/>
      <c r="AF69" s="8"/>
      <c r="AG69" s="8"/>
      <c r="AH69" s="8"/>
      <c r="AI69" s="8"/>
      <c r="AJ69" s="5"/>
      <c r="AK69" s="8"/>
      <c r="AL69" s="8"/>
      <c r="AM69" s="8"/>
      <c r="AN69" s="8"/>
      <c r="AO69" s="8"/>
      <c r="AP69" s="8"/>
      <c r="AS69" s="8"/>
      <c r="AT69" s="8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J69" s="5"/>
      <c r="BK69" s="5"/>
      <c r="BL69" s="5"/>
      <c r="BO69" s="7"/>
      <c r="BP69" s="5"/>
      <c r="BQ69" s="5"/>
      <c r="BR69" s="5"/>
      <c r="BS69" s="5"/>
      <c r="BT69" s="7"/>
      <c r="BU69" s="7"/>
      <c r="BV69" s="7"/>
      <c r="BW69" s="7"/>
      <c r="BX69" s="7"/>
      <c r="BY69" s="7"/>
      <c r="BZ69" s="7"/>
      <c r="CA69" s="5"/>
      <c r="CB69" s="5"/>
      <c r="CC69" s="5"/>
      <c r="CD69" s="5"/>
      <c r="CE69" s="5"/>
      <c r="CF69" s="5"/>
      <c r="CG69" s="5"/>
      <c r="CH69" s="5"/>
      <c r="CI69" s="5"/>
      <c r="CJ69" s="5"/>
      <c r="CL69" s="5"/>
      <c r="CM69" s="5"/>
      <c r="CO69" s="5"/>
      <c r="CP69" s="5"/>
      <c r="CQ69" s="5"/>
    </row>
    <row r="70" spans="1:122" x14ac:dyDescent="0.25">
      <c r="A70" t="s">
        <v>269</v>
      </c>
      <c r="B70" s="7">
        <v>-2</v>
      </c>
      <c r="C70" s="10">
        <v>42087</v>
      </c>
      <c r="D70" s="5"/>
      <c r="E70" s="6"/>
      <c r="G70">
        <v>155</v>
      </c>
      <c r="H70" t="s">
        <v>253</v>
      </c>
      <c r="I70" s="7"/>
      <c r="AC70" s="5"/>
      <c r="AE70" s="8"/>
      <c r="AF70" s="8"/>
      <c r="AG70" s="8"/>
      <c r="AH70" s="8"/>
      <c r="AI70" s="8"/>
      <c r="AJ70" s="5"/>
      <c r="AK70" s="8"/>
      <c r="AL70" s="8"/>
      <c r="AM70" s="8"/>
      <c r="AN70" s="8"/>
      <c r="AO70" s="8"/>
      <c r="AP70" s="8"/>
      <c r="AS70" s="8"/>
      <c r="AT70" s="8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J70" s="5"/>
      <c r="BK70" s="5"/>
      <c r="BL70" s="5"/>
      <c r="BO70" s="7"/>
      <c r="BP70" s="5"/>
      <c r="BQ70" s="5"/>
      <c r="BR70" s="5"/>
      <c r="BS70" s="5"/>
      <c r="BT70" s="7"/>
      <c r="BU70" s="7"/>
      <c r="BV70" s="7"/>
      <c r="BW70" s="7"/>
      <c r="BX70" s="7"/>
      <c r="BY70" s="7"/>
      <c r="BZ70" s="7"/>
      <c r="CA70" s="5"/>
      <c r="CB70" s="5"/>
      <c r="CC70" s="5"/>
      <c r="CD70" s="5"/>
      <c r="CE70" s="5"/>
      <c r="CF70" s="5"/>
      <c r="CG70" s="5"/>
      <c r="CH70" s="5"/>
      <c r="CI70" s="5"/>
      <c r="CJ70" s="5"/>
      <c r="CL70" s="5">
        <v>134.3216651403163</v>
      </c>
      <c r="CM70" s="5">
        <v>1300</v>
      </c>
      <c r="CO70" s="5"/>
      <c r="CP70" s="5"/>
      <c r="CQ70" s="5"/>
      <c r="CS70">
        <v>150</v>
      </c>
      <c r="CT70">
        <v>17.598710419367034</v>
      </c>
      <c r="CV70">
        <v>100</v>
      </c>
      <c r="CW70">
        <v>11.49723769704503</v>
      </c>
      <c r="CY70">
        <v>100</v>
      </c>
      <c r="CZ70">
        <v>9.7102621617040441</v>
      </c>
      <c r="DB70">
        <v>100</v>
      </c>
      <c r="DC70">
        <v>10.281680870693691</v>
      </c>
      <c r="DE70">
        <v>100</v>
      </c>
      <c r="DF70">
        <v>11.149774830804425</v>
      </c>
      <c r="DH70">
        <v>100</v>
      </c>
      <c r="DI70">
        <v>11.496941054884893</v>
      </c>
      <c r="DK70">
        <v>250</v>
      </c>
      <c r="DL70">
        <v>25.5944817488379</v>
      </c>
      <c r="DN70">
        <v>200</v>
      </c>
      <c r="DO70">
        <v>16.393290198377763</v>
      </c>
      <c r="DQ70">
        <v>200</v>
      </c>
      <c r="DR70">
        <v>20.599286158601494</v>
      </c>
    </row>
    <row r="71" spans="1:122" x14ac:dyDescent="0.25">
      <c r="A71" t="s">
        <v>269</v>
      </c>
      <c r="B71" s="7">
        <v>-2</v>
      </c>
      <c r="C71" s="11">
        <v>42109</v>
      </c>
      <c r="D71" s="5">
        <v>10</v>
      </c>
      <c r="E71" s="6" t="s">
        <v>108</v>
      </c>
      <c r="F71" t="s">
        <v>16</v>
      </c>
      <c r="G71" s="12">
        <v>177</v>
      </c>
      <c r="H71" t="s">
        <v>253</v>
      </c>
      <c r="I71" s="7"/>
      <c r="AC71" s="5"/>
      <c r="AE71" s="8"/>
      <c r="AF71" s="8"/>
      <c r="AG71" s="8"/>
      <c r="AH71" s="8"/>
      <c r="AI71" s="8"/>
      <c r="AJ71" s="5"/>
      <c r="AK71" s="8"/>
      <c r="AL71" s="8"/>
      <c r="AM71" s="8"/>
      <c r="AN71" s="8"/>
      <c r="AO71" s="8"/>
      <c r="AP71" s="8"/>
      <c r="AS71" s="8"/>
      <c r="AT71" s="8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>
        <v>652.1</v>
      </c>
      <c r="BH71" s="5"/>
      <c r="BJ71" s="5"/>
      <c r="BK71" s="5"/>
      <c r="BL71" s="5"/>
      <c r="BN71" s="5">
        <f>BP71*(1/(BO71/100))</f>
        <v>652.1</v>
      </c>
      <c r="BO71" s="7">
        <v>43.346366333428364</v>
      </c>
      <c r="BP71" s="5">
        <v>282.66165486028638</v>
      </c>
      <c r="BQ71" s="5">
        <f>BN71-BP71</f>
        <v>369.43834513971365</v>
      </c>
      <c r="BR71" s="5"/>
      <c r="BS71" s="5"/>
      <c r="BT71" s="7">
        <v>12.452055280188828</v>
      </c>
      <c r="BU71" s="7"/>
      <c r="BV71" s="7"/>
      <c r="BW71" s="7"/>
      <c r="BX71" s="7"/>
      <c r="BY71" s="7"/>
      <c r="BZ71" s="7"/>
      <c r="CA71" s="5"/>
      <c r="CB71" s="5"/>
      <c r="CC71" s="5"/>
      <c r="CD71" s="5"/>
      <c r="CE71" s="5"/>
      <c r="CF71" s="5"/>
      <c r="CG71" s="5"/>
      <c r="CH71" s="5"/>
      <c r="CI71" s="5"/>
      <c r="CJ71" s="5"/>
      <c r="CL71" s="5"/>
      <c r="CM71" s="5"/>
      <c r="CO71" s="5"/>
      <c r="CP71" s="5"/>
      <c r="CQ71" s="5"/>
    </row>
    <row r="72" spans="1:122" x14ac:dyDescent="0.25">
      <c r="A72" t="s">
        <v>269</v>
      </c>
      <c r="B72" s="7">
        <v>-2</v>
      </c>
      <c r="C72" s="6">
        <v>42166</v>
      </c>
      <c r="G72">
        <v>234</v>
      </c>
      <c r="H72" t="s">
        <v>253</v>
      </c>
      <c r="AU72"/>
      <c r="AV72"/>
      <c r="AW72"/>
      <c r="AY72"/>
      <c r="AZ72"/>
      <c r="BA72"/>
      <c r="BB72"/>
      <c r="BC72"/>
      <c r="BD72"/>
      <c r="CL72" s="5">
        <v>121.02992463221402</v>
      </c>
      <c r="CM72" s="5">
        <v>1200</v>
      </c>
    </row>
    <row r="73" spans="1:122" x14ac:dyDescent="0.25">
      <c r="A73" t="s">
        <v>270</v>
      </c>
      <c r="B73" t="s">
        <v>256</v>
      </c>
      <c r="C73" s="4">
        <v>41932</v>
      </c>
      <c r="D73" s="5">
        <v>1</v>
      </c>
      <c r="E73" s="6" t="s">
        <v>209</v>
      </c>
      <c r="F73" t="s">
        <v>10</v>
      </c>
      <c r="G73">
        <v>0</v>
      </c>
      <c r="H73" t="s">
        <v>253</v>
      </c>
      <c r="I73" s="7"/>
      <c r="AC73" s="5"/>
      <c r="AE73" s="8"/>
      <c r="AF73" s="8"/>
      <c r="AG73" s="8"/>
      <c r="AH73" s="8"/>
      <c r="AI73" s="8"/>
      <c r="AJ73" s="5"/>
      <c r="AK73" s="8"/>
      <c r="AL73" s="8"/>
      <c r="AM73" s="8"/>
      <c r="AN73" s="8"/>
      <c r="AO73" s="8"/>
      <c r="AP73" s="8"/>
      <c r="AS73" s="8"/>
      <c r="AT73" s="8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J73" s="5"/>
      <c r="BK73" s="5"/>
      <c r="BL73" s="5"/>
      <c r="BO73" s="7"/>
      <c r="BP73" s="5"/>
      <c r="BQ73" s="5"/>
      <c r="BR73" s="5"/>
      <c r="BS73" s="5"/>
      <c r="BT73" s="7"/>
      <c r="BU73" s="7"/>
      <c r="BV73" s="7"/>
      <c r="BW73" s="7"/>
      <c r="BX73" s="7"/>
      <c r="BY73" s="7"/>
      <c r="BZ73" s="7"/>
      <c r="CA73" s="5"/>
      <c r="CB73" s="5"/>
      <c r="CC73" s="5"/>
      <c r="CD73" s="5"/>
      <c r="CE73" s="5"/>
      <c r="CF73" s="5"/>
      <c r="CG73" s="5"/>
      <c r="CH73" s="5"/>
      <c r="CI73" s="5"/>
      <c r="CJ73" s="5"/>
      <c r="CL73" s="5"/>
      <c r="CM73" s="5"/>
      <c r="CO73" s="5"/>
      <c r="CP73" s="5"/>
      <c r="CQ73" s="5"/>
    </row>
    <row r="74" spans="1:122" x14ac:dyDescent="0.25">
      <c r="A74" t="s">
        <v>270</v>
      </c>
      <c r="B74" t="s">
        <v>256</v>
      </c>
      <c r="C74" s="4">
        <v>41961</v>
      </c>
      <c r="D74" s="5"/>
      <c r="E74" s="6"/>
      <c r="G74">
        <v>29</v>
      </c>
      <c r="H74" t="s">
        <v>253</v>
      </c>
      <c r="I74" s="7"/>
      <c r="AC74" s="5"/>
      <c r="AE74" s="8"/>
      <c r="AF74" s="8"/>
      <c r="AG74" s="8"/>
      <c r="AH74" s="8"/>
      <c r="AI74" s="8"/>
      <c r="AJ74" s="5"/>
      <c r="AK74" s="8"/>
      <c r="AL74" s="8"/>
      <c r="AM74" s="8"/>
      <c r="AN74" s="8"/>
      <c r="AO74" s="8"/>
      <c r="AP74" s="8"/>
      <c r="AS74" s="8"/>
      <c r="AT74" s="8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J74" s="5"/>
      <c r="BK74" s="5"/>
      <c r="BL74" s="5"/>
      <c r="BO74" s="7"/>
      <c r="BP74" s="5"/>
      <c r="BQ74" s="5"/>
      <c r="BR74" s="5"/>
      <c r="BS74" s="5"/>
      <c r="BT74" s="7"/>
      <c r="BU74" s="7"/>
      <c r="BV74" s="7"/>
      <c r="BW74" s="7"/>
      <c r="BX74" s="7"/>
      <c r="BY74" s="7"/>
      <c r="BZ74" s="7"/>
      <c r="CA74" s="5"/>
      <c r="CB74" s="5"/>
      <c r="CC74" s="5"/>
      <c r="CD74" s="5"/>
      <c r="CE74" s="5"/>
      <c r="CF74" s="5"/>
      <c r="CG74" s="5"/>
      <c r="CH74" s="5"/>
      <c r="CI74" s="5"/>
      <c r="CJ74" s="5"/>
      <c r="CL74" s="5">
        <v>155.16677081796246</v>
      </c>
      <c r="CM74" s="5">
        <v>1200</v>
      </c>
      <c r="CO74" s="5"/>
      <c r="CP74" s="5"/>
      <c r="CQ74" s="5"/>
    </row>
    <row r="75" spans="1:122" x14ac:dyDescent="0.25">
      <c r="A75" t="s">
        <v>270</v>
      </c>
      <c r="B75" t="s">
        <v>256</v>
      </c>
      <c r="C75" s="10">
        <v>41976</v>
      </c>
      <c r="G75">
        <v>44</v>
      </c>
      <c r="H75" t="s">
        <v>253</v>
      </c>
      <c r="I75" s="7"/>
      <c r="AC75" s="5"/>
      <c r="AE75" s="8"/>
      <c r="AF75" s="8"/>
      <c r="AG75" s="8"/>
      <c r="AH75" s="8"/>
      <c r="AI75" s="8"/>
      <c r="AJ75" s="5"/>
      <c r="AK75" s="8"/>
      <c r="AL75" s="8"/>
      <c r="AM75" s="8"/>
      <c r="AN75" s="8"/>
      <c r="AO75" s="8"/>
      <c r="AP75" s="8"/>
      <c r="AS75" s="8"/>
      <c r="AT75" s="8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J75" s="5"/>
      <c r="BK75" s="5"/>
      <c r="BL75" s="5"/>
      <c r="BO75" s="7"/>
      <c r="BP75" s="5"/>
      <c r="BQ75" s="5"/>
      <c r="BR75" s="5"/>
      <c r="BS75" s="5"/>
      <c r="BT75" s="7"/>
      <c r="BU75" s="7"/>
      <c r="BV75" s="7"/>
      <c r="BW75" s="7"/>
      <c r="BX75" s="7"/>
      <c r="BY75" s="7"/>
      <c r="BZ75" s="7"/>
      <c r="CA75" s="5"/>
      <c r="CB75" s="5"/>
      <c r="CC75" s="5"/>
      <c r="CD75" s="5"/>
      <c r="CE75" s="5"/>
      <c r="CF75" s="5"/>
      <c r="CG75" s="5"/>
      <c r="CH75" s="5"/>
      <c r="CI75" s="5"/>
      <c r="CJ75" s="5"/>
      <c r="CL75" s="5">
        <v>159.21799751484977</v>
      </c>
      <c r="CM75" s="5">
        <v>1300</v>
      </c>
      <c r="CO75" s="5"/>
      <c r="CP75" s="5"/>
      <c r="CQ75" s="5"/>
      <c r="CS75">
        <v>150</v>
      </c>
      <c r="CT75">
        <v>6.7729219685900146</v>
      </c>
      <c r="CV75">
        <v>100</v>
      </c>
      <c r="CW75">
        <v>14.945732569461109</v>
      </c>
      <c r="CY75">
        <v>100</v>
      </c>
      <c r="CZ75">
        <v>14.470935696445451</v>
      </c>
      <c r="DB75">
        <v>100</v>
      </c>
      <c r="DC75">
        <v>14.478350752852629</v>
      </c>
      <c r="DE75">
        <v>100</v>
      </c>
      <c r="DF75">
        <v>15.611124540370094</v>
      </c>
      <c r="DH75">
        <v>100</v>
      </c>
      <c r="DI75">
        <v>15.813940237379981</v>
      </c>
      <c r="DK75">
        <v>250</v>
      </c>
      <c r="DL75">
        <v>34.121280763415569</v>
      </c>
      <c r="DN75">
        <v>200</v>
      </c>
      <c r="DO75">
        <v>21.339116630227018</v>
      </c>
      <c r="DQ75">
        <v>200</v>
      </c>
      <c r="DR75">
        <v>21.664594356107891</v>
      </c>
    </row>
    <row r="76" spans="1:122" x14ac:dyDescent="0.25">
      <c r="A76" t="s">
        <v>270</v>
      </c>
      <c r="B76" t="s">
        <v>256</v>
      </c>
      <c r="C76" s="10">
        <v>41982</v>
      </c>
      <c r="G76">
        <v>50</v>
      </c>
      <c r="H76" t="s">
        <v>253</v>
      </c>
      <c r="I76" s="7"/>
      <c r="AC76" s="5"/>
      <c r="AE76" s="8"/>
      <c r="AF76" s="8"/>
      <c r="AG76" s="8"/>
      <c r="AH76" s="8"/>
      <c r="AI76" s="8"/>
      <c r="AJ76" s="5"/>
      <c r="AK76" s="8"/>
      <c r="AL76" s="8"/>
      <c r="AM76" s="8"/>
      <c r="AN76" s="8"/>
      <c r="AO76" s="8"/>
      <c r="AP76" s="8"/>
      <c r="AS76" s="8"/>
      <c r="AT76" s="8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J76" s="5"/>
      <c r="BK76" s="5"/>
      <c r="BL76" s="5"/>
      <c r="BO76" s="7"/>
      <c r="BP76" s="5"/>
      <c r="BQ76" s="5"/>
      <c r="BR76" s="5"/>
      <c r="BS76" s="5"/>
      <c r="BT76" s="7"/>
      <c r="BU76" s="7"/>
      <c r="BV76" s="7"/>
      <c r="BW76" s="7"/>
      <c r="BX76" s="7"/>
      <c r="BY76" s="7"/>
      <c r="BZ76" s="7"/>
      <c r="CA76" s="5"/>
      <c r="CB76" s="5"/>
      <c r="CC76" s="5"/>
      <c r="CD76" s="5"/>
      <c r="CE76" s="5"/>
      <c r="CF76" s="5"/>
      <c r="CG76" s="5"/>
      <c r="CH76" s="5"/>
      <c r="CI76" s="5"/>
      <c r="CJ76" s="5"/>
      <c r="CL76" s="5">
        <v>208.65296126402185</v>
      </c>
      <c r="CM76" s="5">
        <v>1300</v>
      </c>
      <c r="CO76" s="5"/>
      <c r="CP76" s="5"/>
      <c r="CQ76" s="5"/>
      <c r="CS76">
        <v>150</v>
      </c>
      <c r="CT76">
        <v>31.313899705986092</v>
      </c>
      <c r="CV76">
        <v>100</v>
      </c>
      <c r="CW76">
        <v>22.994238294446603</v>
      </c>
      <c r="CY76">
        <v>100</v>
      </c>
      <c r="CZ76">
        <v>19.289141329193072</v>
      </c>
      <c r="DB76">
        <v>100</v>
      </c>
      <c r="DC76">
        <v>17.018968231688255</v>
      </c>
      <c r="DE76">
        <v>100</v>
      </c>
      <c r="DF76">
        <v>17.147880984523887</v>
      </c>
      <c r="DH76">
        <v>100</v>
      </c>
      <c r="DI76">
        <v>17.082153637303463</v>
      </c>
      <c r="DK76">
        <v>250</v>
      </c>
      <c r="DL76">
        <v>36.127783337087877</v>
      </c>
      <c r="DN76">
        <v>200</v>
      </c>
      <c r="DO76">
        <v>23.515354558114147</v>
      </c>
      <c r="DQ76">
        <v>200</v>
      </c>
      <c r="DR76">
        <v>24.163541185678433</v>
      </c>
    </row>
    <row r="77" spans="1:122" x14ac:dyDescent="0.25">
      <c r="A77" t="s">
        <v>270</v>
      </c>
      <c r="B77" t="s">
        <v>256</v>
      </c>
      <c r="C77" s="10">
        <v>41993</v>
      </c>
      <c r="G77">
        <v>61</v>
      </c>
      <c r="H77" t="s">
        <v>253</v>
      </c>
      <c r="I77" s="7"/>
      <c r="AC77" s="5"/>
      <c r="AE77" s="8"/>
      <c r="AF77" s="8"/>
      <c r="AG77" s="8"/>
      <c r="AH77" s="8"/>
      <c r="AI77" s="8"/>
      <c r="AJ77" s="5"/>
      <c r="AK77" s="8"/>
      <c r="AL77" s="8"/>
      <c r="AM77" s="8"/>
      <c r="AN77" s="8"/>
      <c r="AO77" s="8"/>
      <c r="AP77" s="8"/>
      <c r="AS77" s="8"/>
      <c r="AT77" s="8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J77" s="5"/>
      <c r="BK77" s="5"/>
      <c r="BL77" s="5"/>
      <c r="BO77" s="7"/>
      <c r="BP77" s="5"/>
      <c r="BQ77" s="5"/>
      <c r="BR77" s="5"/>
      <c r="BS77" s="5"/>
      <c r="BT77" s="7"/>
      <c r="BU77" s="7"/>
      <c r="BV77" s="7"/>
      <c r="BW77" s="7"/>
      <c r="BX77" s="7"/>
      <c r="BY77" s="7"/>
      <c r="BZ77" s="7"/>
      <c r="CA77" s="5"/>
      <c r="CB77" s="5"/>
      <c r="CC77" s="5"/>
      <c r="CD77" s="5"/>
      <c r="CE77" s="5"/>
      <c r="CF77" s="5"/>
      <c r="CG77" s="5"/>
      <c r="CH77" s="5"/>
      <c r="CI77" s="5"/>
      <c r="CJ77" s="5"/>
      <c r="CL77" s="5">
        <v>180.46942272230771</v>
      </c>
      <c r="CM77" s="5">
        <v>1300</v>
      </c>
      <c r="CO77" s="5"/>
      <c r="CP77" s="5"/>
      <c r="CQ77" s="5"/>
      <c r="CS77">
        <v>150</v>
      </c>
      <c r="CT77">
        <v>21.939810424633386</v>
      </c>
      <c r="CV77">
        <v>100</v>
      </c>
      <c r="CW77">
        <v>14.70593824125587</v>
      </c>
      <c r="CY77">
        <v>100</v>
      </c>
      <c r="CZ77">
        <v>14.542159830939744</v>
      </c>
      <c r="DB77">
        <v>100</v>
      </c>
      <c r="DC77">
        <v>15.202569387508319</v>
      </c>
      <c r="DE77">
        <v>100</v>
      </c>
      <c r="DF77">
        <v>16.00219158960433</v>
      </c>
      <c r="DH77">
        <v>100</v>
      </c>
      <c r="DI77">
        <v>16.422701358009036</v>
      </c>
      <c r="DK77">
        <v>250</v>
      </c>
      <c r="DL77">
        <v>35.297312958571169</v>
      </c>
      <c r="DN77">
        <v>200</v>
      </c>
      <c r="DO77">
        <v>22.744845939779161</v>
      </c>
      <c r="DQ77">
        <v>200</v>
      </c>
      <c r="DR77">
        <v>23.611892992006695</v>
      </c>
    </row>
    <row r="78" spans="1:122" x14ac:dyDescent="0.25">
      <c r="A78" t="s">
        <v>270</v>
      </c>
      <c r="B78" t="s">
        <v>256</v>
      </c>
      <c r="C78" s="10">
        <v>41996</v>
      </c>
      <c r="G78">
        <v>64</v>
      </c>
      <c r="H78" t="s">
        <v>253</v>
      </c>
      <c r="I78" s="7"/>
      <c r="AC78" s="5"/>
      <c r="AE78" s="8"/>
      <c r="AF78" s="8"/>
      <c r="AG78" s="8"/>
      <c r="AH78" s="8"/>
      <c r="AI78" s="8"/>
      <c r="AJ78" s="5"/>
      <c r="AK78" s="8"/>
      <c r="AL78" s="8"/>
      <c r="AM78" s="8"/>
      <c r="AN78" s="8"/>
      <c r="AO78" s="8"/>
      <c r="AP78" s="8"/>
      <c r="AS78" s="8"/>
      <c r="AT78" s="8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J78" s="5"/>
      <c r="BK78" s="5"/>
      <c r="BL78" s="5"/>
      <c r="BO78" s="7"/>
      <c r="BP78" s="5"/>
      <c r="BQ78" s="5"/>
      <c r="BR78" s="5"/>
      <c r="BS78" s="5"/>
      <c r="BT78" s="7"/>
      <c r="BU78" s="7"/>
      <c r="BV78" s="7"/>
      <c r="BW78" s="7"/>
      <c r="BX78" s="7"/>
      <c r="BY78" s="7"/>
      <c r="BZ78" s="7"/>
      <c r="CA78" s="5"/>
      <c r="CB78" s="5"/>
      <c r="CC78" s="5"/>
      <c r="CD78" s="5"/>
      <c r="CE78" s="5"/>
      <c r="CF78" s="5"/>
      <c r="CG78" s="5"/>
      <c r="CH78" s="5"/>
      <c r="CI78" s="5"/>
      <c r="CJ78" s="5"/>
      <c r="CL78" s="5">
        <v>215.18372959568026</v>
      </c>
      <c r="CM78" s="5">
        <v>1300</v>
      </c>
      <c r="CO78" s="5"/>
      <c r="CP78" s="5"/>
      <c r="CQ78" s="5"/>
      <c r="CS78">
        <v>150</v>
      </c>
      <c r="CT78">
        <v>39.741919550704964</v>
      </c>
      <c r="CV78">
        <v>100</v>
      </c>
      <c r="CW78">
        <v>22.818224723623871</v>
      </c>
      <c r="CY78">
        <v>100</v>
      </c>
      <c r="CZ78">
        <v>19.288714940843285</v>
      </c>
      <c r="DB78">
        <v>100</v>
      </c>
      <c r="DC78">
        <v>17.18855205020725</v>
      </c>
      <c r="DE78">
        <v>100</v>
      </c>
      <c r="DF78">
        <v>16.616252054520011</v>
      </c>
      <c r="DH78">
        <v>100</v>
      </c>
      <c r="DI78">
        <v>16.790556621734396</v>
      </c>
      <c r="DK78">
        <v>250</v>
      </c>
      <c r="DL78">
        <v>35.63085024958194</v>
      </c>
      <c r="DN78">
        <v>200</v>
      </c>
      <c r="DO78">
        <v>24.040019959704118</v>
      </c>
      <c r="DQ78">
        <v>200</v>
      </c>
      <c r="DR78">
        <v>23.0686394447604</v>
      </c>
    </row>
    <row r="79" spans="1:122" x14ac:dyDescent="0.25">
      <c r="A79" t="s">
        <v>270</v>
      </c>
      <c r="B79" t="s">
        <v>256</v>
      </c>
      <c r="C79" s="10">
        <v>42004</v>
      </c>
      <c r="G79">
        <v>72</v>
      </c>
      <c r="H79" t="s">
        <v>253</v>
      </c>
      <c r="I79" s="7"/>
      <c r="AC79" s="5"/>
      <c r="AE79" s="8"/>
      <c r="AF79" s="8"/>
      <c r="AG79" s="8"/>
      <c r="AH79" s="8"/>
      <c r="AI79" s="8"/>
      <c r="AJ79" s="5"/>
      <c r="AK79" s="8"/>
      <c r="AL79" s="8"/>
      <c r="AM79" s="8"/>
      <c r="AN79" s="8"/>
      <c r="AO79" s="8"/>
      <c r="AP79" s="8"/>
      <c r="AS79" s="8"/>
      <c r="AT79" s="8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J79" s="5"/>
      <c r="BK79" s="5"/>
      <c r="BL79" s="5"/>
      <c r="BO79" s="7"/>
      <c r="BP79" s="5"/>
      <c r="BQ79" s="5"/>
      <c r="BR79" s="5"/>
      <c r="BS79" s="5"/>
      <c r="BT79" s="7"/>
      <c r="BU79" s="7"/>
      <c r="BV79" s="7"/>
      <c r="BW79" s="7"/>
      <c r="BX79" s="7"/>
      <c r="BY79" s="7"/>
      <c r="BZ79" s="7"/>
      <c r="CA79" s="5"/>
      <c r="CB79" s="5"/>
      <c r="CC79" s="5"/>
      <c r="CD79" s="5"/>
      <c r="CE79" s="5"/>
      <c r="CF79" s="5"/>
      <c r="CG79" s="5"/>
      <c r="CH79" s="5"/>
      <c r="CI79" s="5"/>
      <c r="CJ79" s="5"/>
      <c r="CL79" s="5">
        <v>195.52284172932482</v>
      </c>
      <c r="CM79" s="5">
        <v>1300</v>
      </c>
      <c r="CO79" s="5"/>
      <c r="CP79" s="5"/>
      <c r="CQ79" s="5"/>
      <c r="CS79">
        <v>150</v>
      </c>
      <c r="CT79">
        <v>25.391300872769584</v>
      </c>
      <c r="CV79">
        <v>100</v>
      </c>
      <c r="CW79">
        <v>21.007926039754707</v>
      </c>
      <c r="CY79">
        <v>100</v>
      </c>
      <c r="CZ79">
        <v>18.420421451032276</v>
      </c>
      <c r="DB79">
        <v>100</v>
      </c>
      <c r="DC79">
        <v>16.244714107380219</v>
      </c>
      <c r="DE79">
        <v>100</v>
      </c>
      <c r="DF79">
        <v>16.676730157237216</v>
      </c>
      <c r="DH79">
        <v>100</v>
      </c>
      <c r="DI79">
        <v>16.509602484039618</v>
      </c>
      <c r="DK79">
        <v>250</v>
      </c>
      <c r="DL79">
        <v>35.33043513154081</v>
      </c>
      <c r="DN79">
        <v>200</v>
      </c>
      <c r="DO79">
        <v>22.890439912048571</v>
      </c>
      <c r="DQ79">
        <v>200</v>
      </c>
      <c r="DR79">
        <v>23.051271573521795</v>
      </c>
    </row>
    <row r="80" spans="1:122" x14ac:dyDescent="0.25">
      <c r="A80" t="s">
        <v>270</v>
      </c>
      <c r="B80" t="s">
        <v>256</v>
      </c>
      <c r="C80" s="10">
        <v>42009</v>
      </c>
      <c r="G80">
        <v>77</v>
      </c>
      <c r="H80" t="s">
        <v>253</v>
      </c>
      <c r="I80" s="7"/>
      <c r="S80">
        <v>77</v>
      </c>
      <c r="AC80" s="5"/>
      <c r="AE80" s="8"/>
      <c r="AF80" s="8"/>
      <c r="AG80" s="8"/>
      <c r="AH80" s="8"/>
      <c r="AI80" s="8"/>
      <c r="AJ80" s="5"/>
      <c r="AK80" s="8"/>
      <c r="AL80" s="8"/>
      <c r="AM80" s="8"/>
      <c r="AN80" s="8"/>
      <c r="AO80" s="8"/>
      <c r="AP80" s="8"/>
      <c r="AS80" s="8"/>
      <c r="AT80" s="8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J80" s="5"/>
      <c r="BK80" s="5"/>
      <c r="BL80" s="5"/>
      <c r="BO80" s="7"/>
      <c r="BP80" s="5"/>
      <c r="BQ80" s="5"/>
      <c r="BR80" s="5"/>
      <c r="BS80" s="5"/>
      <c r="BT80" s="7"/>
      <c r="BU80" s="7"/>
      <c r="BV80" s="7"/>
      <c r="BW80" s="7"/>
      <c r="BX80" s="7"/>
      <c r="BY80" s="7"/>
      <c r="BZ80" s="7"/>
      <c r="CA80" s="5"/>
      <c r="CB80" s="5"/>
      <c r="CC80" s="5"/>
      <c r="CD80" s="5"/>
      <c r="CE80" s="5"/>
      <c r="CF80" s="5"/>
      <c r="CG80" s="5"/>
      <c r="CH80" s="5"/>
      <c r="CI80" s="5"/>
      <c r="CJ80" s="5"/>
      <c r="CL80" s="5">
        <v>203.37023060812317</v>
      </c>
      <c r="CM80" s="5">
        <v>1300</v>
      </c>
      <c r="CO80" s="5"/>
      <c r="CP80" s="5"/>
      <c r="CQ80" s="5"/>
      <c r="CS80">
        <v>150</v>
      </c>
      <c r="CT80">
        <v>29.716980136759553</v>
      </c>
      <c r="CV80">
        <v>100</v>
      </c>
      <c r="CW80">
        <v>21.047274622273974</v>
      </c>
      <c r="CY80">
        <v>100</v>
      </c>
      <c r="CZ80">
        <v>17.500442201808482</v>
      </c>
      <c r="DB80">
        <v>100</v>
      </c>
      <c r="DC80">
        <v>16.08752820063637</v>
      </c>
      <c r="DE80">
        <v>100</v>
      </c>
      <c r="DF80">
        <v>16.612983843884741</v>
      </c>
      <c r="DH80">
        <v>100</v>
      </c>
      <c r="DI80">
        <v>16.518568869976946</v>
      </c>
      <c r="DK80">
        <v>250</v>
      </c>
      <c r="DL80">
        <v>35.616609331538783</v>
      </c>
      <c r="DN80">
        <v>200</v>
      </c>
      <c r="DO80">
        <v>23.355256658428978</v>
      </c>
      <c r="DQ80">
        <v>200</v>
      </c>
      <c r="DR80">
        <v>26.914586742815338</v>
      </c>
    </row>
    <row r="81" spans="1:122" x14ac:dyDescent="0.25">
      <c r="A81" t="s">
        <v>270</v>
      </c>
      <c r="B81" t="s">
        <v>256</v>
      </c>
      <c r="C81" s="10">
        <v>42027</v>
      </c>
      <c r="G81">
        <v>95</v>
      </c>
      <c r="H81" t="s">
        <v>253</v>
      </c>
      <c r="I81" s="7"/>
      <c r="AC81" s="5"/>
      <c r="AE81" s="8"/>
      <c r="AF81" s="8"/>
      <c r="AG81" s="8"/>
      <c r="AH81" s="8"/>
      <c r="AI81" s="8"/>
      <c r="AJ81" s="5"/>
      <c r="AK81" s="8"/>
      <c r="AL81" s="8"/>
      <c r="AM81" s="8"/>
      <c r="AN81" s="8"/>
      <c r="AO81" s="8"/>
      <c r="AP81" s="8"/>
      <c r="AS81" s="8"/>
      <c r="AT81" s="8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J81" s="5"/>
      <c r="BK81" s="5"/>
      <c r="BL81" s="5"/>
      <c r="BO81" s="7"/>
      <c r="BP81" s="5"/>
      <c r="BQ81" s="5"/>
      <c r="BR81" s="5"/>
      <c r="BS81" s="5"/>
      <c r="BT81" s="7"/>
      <c r="BU81" s="7"/>
      <c r="BV81" s="7"/>
      <c r="BW81" s="7"/>
      <c r="BX81" s="7"/>
      <c r="BY81" s="7"/>
      <c r="BZ81" s="7"/>
      <c r="CA81" s="5"/>
      <c r="CB81" s="5"/>
      <c r="CC81" s="5"/>
      <c r="CD81" s="5"/>
      <c r="CE81" s="5"/>
      <c r="CF81" s="5"/>
      <c r="CG81" s="5"/>
      <c r="CH81" s="5"/>
      <c r="CI81" s="5"/>
      <c r="CJ81" s="5"/>
      <c r="CL81" s="5">
        <v>139.20620366123867</v>
      </c>
      <c r="CM81" s="5">
        <v>1300</v>
      </c>
      <c r="CO81" s="5"/>
      <c r="CP81" s="5"/>
      <c r="CQ81" s="5"/>
      <c r="CS81">
        <v>150</v>
      </c>
      <c r="CT81">
        <v>18.093449495869315</v>
      </c>
      <c r="CV81">
        <v>100</v>
      </c>
      <c r="CW81">
        <v>9.0491430593917883</v>
      </c>
      <c r="CY81">
        <v>100</v>
      </c>
      <c r="CZ81">
        <v>5.415150665537773</v>
      </c>
      <c r="DB81">
        <v>100</v>
      </c>
      <c r="DC81">
        <v>6.7959268173899119</v>
      </c>
      <c r="DE81">
        <v>100</v>
      </c>
      <c r="DF81">
        <v>8.8062928284660131</v>
      </c>
      <c r="DH81">
        <v>100</v>
      </c>
      <c r="DI81">
        <v>12.688185481872821</v>
      </c>
      <c r="DK81">
        <v>250</v>
      </c>
      <c r="DL81">
        <v>32.408307308788096</v>
      </c>
      <c r="DN81">
        <v>200</v>
      </c>
      <c r="DO81">
        <v>21.380796732956533</v>
      </c>
      <c r="DQ81">
        <v>200</v>
      </c>
      <c r="DR81">
        <v>24.56895127096643</v>
      </c>
    </row>
    <row r="82" spans="1:122" x14ac:dyDescent="0.25">
      <c r="A82" t="s">
        <v>270</v>
      </c>
      <c r="B82" t="s">
        <v>256</v>
      </c>
      <c r="C82" s="10">
        <v>42030</v>
      </c>
      <c r="G82">
        <v>98</v>
      </c>
      <c r="H82" t="s">
        <v>253</v>
      </c>
      <c r="I82" s="7"/>
      <c r="AC82" s="5"/>
      <c r="AE82" s="8"/>
      <c r="AF82" s="8"/>
      <c r="AG82" s="8"/>
      <c r="AH82" s="8"/>
      <c r="AI82" s="8"/>
      <c r="AJ82" s="5"/>
      <c r="AK82" s="8"/>
      <c r="AL82" s="8"/>
      <c r="AM82" s="8"/>
      <c r="AN82" s="8"/>
      <c r="AO82" s="8"/>
      <c r="AP82" s="8"/>
      <c r="AS82" s="8"/>
      <c r="AT82" s="8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J82" s="5"/>
      <c r="BK82" s="5"/>
      <c r="BL82" s="5"/>
      <c r="BO82" s="7"/>
      <c r="BP82" s="5"/>
      <c r="BQ82" s="5"/>
      <c r="BR82" s="5"/>
      <c r="BS82" s="5"/>
      <c r="BT82" s="7"/>
      <c r="BU82" s="7"/>
      <c r="BV82" s="7"/>
      <c r="BW82" s="7"/>
      <c r="BX82" s="7"/>
      <c r="BY82" s="7"/>
      <c r="BZ82" s="7"/>
      <c r="CA82" s="5"/>
      <c r="CB82" s="5"/>
      <c r="CC82" s="5"/>
      <c r="CD82" s="5"/>
      <c r="CE82" s="5"/>
      <c r="CF82" s="5"/>
      <c r="CG82" s="5"/>
      <c r="CH82" s="5"/>
      <c r="CI82" s="5"/>
      <c r="CJ82" s="5"/>
      <c r="CL82" s="5">
        <v>202.7111028908877</v>
      </c>
      <c r="CM82" s="5">
        <v>1300</v>
      </c>
      <c r="CO82" s="5"/>
      <c r="CP82" s="5"/>
      <c r="CQ82" s="5"/>
      <c r="CS82">
        <v>150</v>
      </c>
      <c r="CT82">
        <v>36.09508977108576</v>
      </c>
      <c r="CV82">
        <v>100</v>
      </c>
      <c r="CW82">
        <v>22.566228638119327</v>
      </c>
      <c r="CY82">
        <v>100</v>
      </c>
      <c r="CZ82">
        <v>18.056092477839215</v>
      </c>
      <c r="DB82">
        <v>100</v>
      </c>
      <c r="DC82">
        <v>15.543441613499363</v>
      </c>
      <c r="DE82">
        <v>100</v>
      </c>
      <c r="DF82">
        <v>15.427975750826732</v>
      </c>
      <c r="DH82">
        <v>100</v>
      </c>
      <c r="DI82">
        <v>15.110005928390848</v>
      </c>
      <c r="DK82">
        <v>250</v>
      </c>
      <c r="DL82">
        <v>33.132785598865823</v>
      </c>
      <c r="DN82">
        <v>200</v>
      </c>
      <c r="DO82">
        <v>22.17189115181764</v>
      </c>
      <c r="DQ82">
        <v>200</v>
      </c>
      <c r="DR82">
        <v>24.607591960442981</v>
      </c>
    </row>
    <row r="83" spans="1:122" x14ac:dyDescent="0.25">
      <c r="A83" t="s">
        <v>270</v>
      </c>
      <c r="B83" t="s">
        <v>256</v>
      </c>
      <c r="C83" s="10">
        <v>42041</v>
      </c>
      <c r="G83">
        <v>109</v>
      </c>
      <c r="H83" t="s">
        <v>253</v>
      </c>
      <c r="I83" s="7"/>
      <c r="AC83" s="5"/>
      <c r="AE83" s="8"/>
      <c r="AF83" s="8"/>
      <c r="AG83" s="8"/>
      <c r="AH83" s="8"/>
      <c r="AI83" s="8"/>
      <c r="AJ83" s="5"/>
      <c r="AK83" s="8"/>
      <c r="AL83" s="8"/>
      <c r="AM83" s="8"/>
      <c r="AN83" s="8"/>
      <c r="AO83" s="8"/>
      <c r="AP83" s="8"/>
      <c r="AS83" s="8"/>
      <c r="AT83" s="8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J83" s="5"/>
      <c r="BK83" s="5"/>
      <c r="BL83" s="5"/>
      <c r="BO83" s="7"/>
      <c r="BP83" s="5"/>
      <c r="BQ83" s="5"/>
      <c r="BR83" s="5"/>
      <c r="BS83" s="5"/>
      <c r="BT83" s="7"/>
      <c r="BU83" s="7"/>
      <c r="BV83" s="7"/>
      <c r="BW83" s="7"/>
      <c r="BX83" s="7"/>
      <c r="BY83" s="7"/>
      <c r="BZ83" s="7"/>
      <c r="CA83" s="5"/>
      <c r="CB83" s="5"/>
      <c r="CC83" s="5"/>
      <c r="CD83" s="5"/>
      <c r="CE83" s="5"/>
      <c r="CF83" s="5"/>
      <c r="CG83" s="5"/>
      <c r="CH83" s="5"/>
      <c r="CI83" s="5"/>
      <c r="CJ83" s="5"/>
      <c r="CL83" s="5">
        <v>158.87542903823953</v>
      </c>
      <c r="CM83" s="5">
        <v>1300</v>
      </c>
      <c r="CO83" s="5"/>
      <c r="CP83" s="5"/>
      <c r="CQ83" s="5"/>
      <c r="CS83">
        <v>150</v>
      </c>
      <c r="CT83">
        <v>20.712438139861209</v>
      </c>
      <c r="CV83">
        <v>100</v>
      </c>
      <c r="CW83">
        <v>15.156154552154755</v>
      </c>
      <c r="CY83">
        <v>100</v>
      </c>
      <c r="CZ83">
        <v>11.866781994409756</v>
      </c>
      <c r="DB83">
        <v>100</v>
      </c>
      <c r="DC83">
        <v>11.11180234145089</v>
      </c>
      <c r="DE83">
        <v>100</v>
      </c>
      <c r="DF83">
        <v>11.667507588214242</v>
      </c>
      <c r="DH83">
        <v>100</v>
      </c>
      <c r="DI83">
        <v>12.077436806275465</v>
      </c>
      <c r="DK83">
        <v>250</v>
      </c>
      <c r="DL83">
        <v>30.89845019921168</v>
      </c>
      <c r="DN83">
        <v>200</v>
      </c>
      <c r="DO83">
        <v>21.20989112715403</v>
      </c>
      <c r="DQ83">
        <v>200</v>
      </c>
      <c r="DR83">
        <v>24.174966289507502</v>
      </c>
    </row>
    <row r="84" spans="1:122" x14ac:dyDescent="0.25">
      <c r="A84" t="s">
        <v>270</v>
      </c>
      <c r="B84" t="s">
        <v>256</v>
      </c>
      <c r="C84" s="10">
        <v>42044</v>
      </c>
      <c r="G84">
        <v>112</v>
      </c>
      <c r="H84" t="s">
        <v>253</v>
      </c>
      <c r="I84" s="7"/>
      <c r="AC84" s="5"/>
      <c r="AE84" s="8"/>
      <c r="AF84" s="8"/>
      <c r="AG84" s="8"/>
      <c r="AH84" s="8"/>
      <c r="AI84" s="8"/>
      <c r="AJ84" s="5"/>
      <c r="AK84" s="8"/>
      <c r="AL84" s="8"/>
      <c r="AM84" s="8"/>
      <c r="AN84" s="8"/>
      <c r="AO84" s="8"/>
      <c r="AP84" s="8"/>
      <c r="AS84" s="8"/>
      <c r="AT84" s="8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J84" s="5"/>
      <c r="BK84" s="5"/>
      <c r="BL84" s="5"/>
      <c r="BO84" s="7"/>
      <c r="BP84" s="5"/>
      <c r="BQ84" s="5"/>
      <c r="BR84" s="5"/>
      <c r="BS84" s="5"/>
      <c r="BT84" s="7"/>
      <c r="BU84" s="7"/>
      <c r="BV84" s="7"/>
      <c r="BW84" s="7"/>
      <c r="BX84" s="7"/>
      <c r="BY84" s="7"/>
      <c r="BZ84" s="7"/>
      <c r="CA84" s="5"/>
      <c r="CB84" s="5"/>
      <c r="CC84" s="5"/>
      <c r="CD84" s="5"/>
      <c r="CE84" s="5"/>
      <c r="CF84" s="5"/>
      <c r="CG84" s="5"/>
      <c r="CH84" s="5"/>
      <c r="CI84" s="5"/>
      <c r="CJ84" s="5"/>
      <c r="CL84" s="5">
        <v>200.93846668633859</v>
      </c>
      <c r="CM84" s="5">
        <v>1300</v>
      </c>
      <c r="CO84" s="5"/>
      <c r="CP84" s="5"/>
      <c r="CQ84" s="5"/>
      <c r="CS84">
        <v>150</v>
      </c>
      <c r="CT84">
        <v>37.559977343443578</v>
      </c>
      <c r="CV84">
        <v>100</v>
      </c>
      <c r="CW84">
        <v>22.229456412825655</v>
      </c>
      <c r="CY84">
        <v>100</v>
      </c>
      <c r="CZ84">
        <v>17.948607492763301</v>
      </c>
      <c r="DB84">
        <v>100</v>
      </c>
      <c r="DC84">
        <v>15.266631109844615</v>
      </c>
      <c r="DE84">
        <v>100</v>
      </c>
      <c r="DF84">
        <v>14.814203755135196</v>
      </c>
      <c r="DH84">
        <v>100</v>
      </c>
      <c r="DI84">
        <v>14.359667181988902</v>
      </c>
      <c r="DK84">
        <v>250</v>
      </c>
      <c r="DL84">
        <v>32.114409853195824</v>
      </c>
      <c r="DN84">
        <v>200</v>
      </c>
      <c r="DO84">
        <v>21.82805556059926</v>
      </c>
      <c r="DQ84">
        <v>200</v>
      </c>
      <c r="DR84">
        <v>24.817457976542265</v>
      </c>
    </row>
    <row r="85" spans="1:122" x14ac:dyDescent="0.25">
      <c r="A85" t="s">
        <v>270</v>
      </c>
      <c r="B85" t="s">
        <v>256</v>
      </c>
      <c r="C85" s="10">
        <v>42050</v>
      </c>
      <c r="G85">
        <v>118</v>
      </c>
      <c r="H85" t="s">
        <v>253</v>
      </c>
      <c r="I85" s="7"/>
      <c r="AC85" s="5"/>
      <c r="AE85" s="8"/>
      <c r="AF85" s="8"/>
      <c r="AG85" s="8"/>
      <c r="AH85" s="8"/>
      <c r="AI85" s="8"/>
      <c r="AJ85" s="5"/>
      <c r="AK85" s="8"/>
      <c r="AL85" s="8"/>
      <c r="AM85" s="8"/>
      <c r="AN85" s="8"/>
      <c r="AO85" s="8"/>
      <c r="AP85" s="8"/>
      <c r="AS85" s="8"/>
      <c r="AT85" s="8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J85" s="5"/>
      <c r="BK85" s="5"/>
      <c r="BL85" s="5"/>
      <c r="BO85" s="7"/>
      <c r="BP85" s="5"/>
      <c r="BQ85" s="5"/>
      <c r="BR85" s="5"/>
      <c r="BS85" s="5"/>
      <c r="BT85" s="7"/>
      <c r="BU85" s="7"/>
      <c r="BV85" s="7"/>
      <c r="BW85" s="7"/>
      <c r="BX85" s="7"/>
      <c r="BY85" s="7"/>
      <c r="BZ85" s="7"/>
      <c r="CA85" s="5"/>
      <c r="CB85" s="5"/>
      <c r="CC85" s="5"/>
      <c r="CD85" s="5"/>
      <c r="CE85" s="5"/>
      <c r="CF85" s="5"/>
      <c r="CG85" s="5"/>
      <c r="CH85" s="5"/>
      <c r="CI85" s="5"/>
      <c r="CJ85" s="5"/>
      <c r="CL85" s="5">
        <v>170.57765689055793</v>
      </c>
      <c r="CM85" s="5">
        <v>1300</v>
      </c>
      <c r="CO85" s="5"/>
      <c r="CP85" s="5"/>
      <c r="CQ85" s="5"/>
      <c r="CS85">
        <v>150</v>
      </c>
      <c r="CT85">
        <v>17.437015202514793</v>
      </c>
      <c r="CV85">
        <v>100</v>
      </c>
      <c r="CW85">
        <v>18.458910066356069</v>
      </c>
      <c r="CY85">
        <v>100</v>
      </c>
      <c r="CZ85">
        <v>14.863624735281656</v>
      </c>
      <c r="DB85">
        <v>100</v>
      </c>
      <c r="DC85">
        <v>13.353202728091697</v>
      </c>
      <c r="DE85">
        <v>100</v>
      </c>
      <c r="DF85">
        <v>13.306127759857896</v>
      </c>
      <c r="DH85">
        <v>100</v>
      </c>
      <c r="DI85">
        <v>13.527594087685094</v>
      </c>
      <c r="DK85">
        <v>250</v>
      </c>
      <c r="DL85">
        <v>31.504438961116971</v>
      </c>
      <c r="DN85">
        <v>200</v>
      </c>
      <c r="DO85">
        <v>22.354457090611142</v>
      </c>
      <c r="DQ85">
        <v>200</v>
      </c>
      <c r="DR85">
        <v>25.772286259042609</v>
      </c>
    </row>
    <row r="86" spans="1:122" x14ac:dyDescent="0.25">
      <c r="A86" t="s">
        <v>270</v>
      </c>
      <c r="B86" t="s">
        <v>256</v>
      </c>
      <c r="C86" s="10">
        <v>42053</v>
      </c>
      <c r="G86">
        <v>121</v>
      </c>
      <c r="H86" t="s">
        <v>253</v>
      </c>
      <c r="I86" s="7"/>
      <c r="AC86" s="5"/>
      <c r="AE86" s="8"/>
      <c r="AF86" s="8"/>
      <c r="AG86" s="8"/>
      <c r="AH86" s="8"/>
      <c r="AI86" s="8"/>
      <c r="AJ86" s="5"/>
      <c r="AK86" s="8"/>
      <c r="AL86" s="8"/>
      <c r="AM86" s="8"/>
      <c r="AN86" s="8"/>
      <c r="AO86" s="8"/>
      <c r="AP86" s="8"/>
      <c r="AS86" s="8"/>
      <c r="AT86" s="8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J86" s="5"/>
      <c r="BK86" s="5"/>
      <c r="BL86" s="5"/>
      <c r="BO86" s="7"/>
      <c r="BP86" s="5"/>
      <c r="BQ86" s="5"/>
      <c r="BR86" s="5"/>
      <c r="BS86" s="5"/>
      <c r="BT86" s="7"/>
      <c r="BU86" s="7"/>
      <c r="BV86" s="7"/>
      <c r="BW86" s="7"/>
      <c r="BX86" s="7"/>
      <c r="BY86" s="7"/>
      <c r="BZ86" s="7"/>
      <c r="CA86" s="5"/>
      <c r="CB86" s="5"/>
      <c r="CC86" s="5"/>
      <c r="CD86" s="5"/>
      <c r="CE86" s="5"/>
      <c r="CF86" s="5"/>
      <c r="CG86" s="5"/>
      <c r="CH86" s="5"/>
      <c r="CI86" s="5"/>
      <c r="CJ86" s="5"/>
      <c r="CL86" s="5">
        <v>201.42783866262323</v>
      </c>
      <c r="CM86" s="5">
        <v>1300</v>
      </c>
      <c r="CO86" s="5"/>
      <c r="CP86" s="5"/>
      <c r="CQ86" s="5"/>
      <c r="CS86">
        <v>150</v>
      </c>
      <c r="CT86">
        <v>34.260082344107261</v>
      </c>
      <c r="CV86">
        <v>100</v>
      </c>
      <c r="CW86">
        <v>23.017888827378677</v>
      </c>
      <c r="CY86">
        <v>100</v>
      </c>
      <c r="CZ86">
        <v>18.648081307044805</v>
      </c>
      <c r="DB86">
        <v>100</v>
      </c>
      <c r="DC86">
        <v>15.661353530704446</v>
      </c>
      <c r="DE86">
        <v>100</v>
      </c>
      <c r="DF86">
        <v>15.170488649726712</v>
      </c>
      <c r="DH86">
        <v>100</v>
      </c>
      <c r="DI86">
        <v>14.573132264256378</v>
      </c>
      <c r="DK86">
        <v>250</v>
      </c>
      <c r="DL86">
        <v>31.567288578865618</v>
      </c>
      <c r="DN86">
        <v>200</v>
      </c>
      <c r="DO86">
        <v>22.591009362353155</v>
      </c>
      <c r="DQ86">
        <v>200</v>
      </c>
      <c r="DR86">
        <v>25.938513798186158</v>
      </c>
    </row>
    <row r="87" spans="1:122" x14ac:dyDescent="0.25">
      <c r="A87" t="s">
        <v>270</v>
      </c>
      <c r="B87" t="s">
        <v>256</v>
      </c>
      <c r="C87" s="10">
        <v>42084</v>
      </c>
      <c r="D87" s="5">
        <v>9</v>
      </c>
      <c r="E87" s="6" t="s">
        <v>207</v>
      </c>
      <c r="F87" t="s">
        <v>15</v>
      </c>
      <c r="G87">
        <v>152</v>
      </c>
      <c r="H87" t="s">
        <v>253</v>
      </c>
      <c r="I87" s="7"/>
      <c r="V87">
        <v>152</v>
      </c>
      <c r="AC87" s="5"/>
      <c r="AE87" s="8"/>
      <c r="AF87" s="8"/>
      <c r="AG87" s="8"/>
      <c r="AH87" s="8"/>
      <c r="AI87" s="8"/>
      <c r="AJ87" s="5"/>
      <c r="AK87" s="8"/>
      <c r="AL87" s="8"/>
      <c r="AM87" s="8"/>
      <c r="AN87" s="8"/>
      <c r="AO87" s="8"/>
      <c r="AP87" s="8"/>
      <c r="AS87" s="8"/>
      <c r="AT87" s="8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J87" s="5"/>
      <c r="BK87" s="5"/>
      <c r="BL87" s="5"/>
      <c r="BO87" s="7"/>
      <c r="BP87" s="5"/>
      <c r="BQ87" s="5"/>
      <c r="BR87" s="5"/>
      <c r="BS87" s="5"/>
      <c r="BT87" s="7"/>
      <c r="BU87" s="7"/>
      <c r="BV87" s="7"/>
      <c r="BW87" s="7"/>
      <c r="BX87" s="7"/>
      <c r="BY87" s="7"/>
      <c r="BZ87" s="7"/>
      <c r="CA87" s="5"/>
      <c r="CB87" s="5"/>
      <c r="CC87" s="5"/>
      <c r="CD87" s="5"/>
      <c r="CE87" s="5"/>
      <c r="CF87" s="5"/>
      <c r="CG87" s="5"/>
      <c r="CH87" s="5"/>
      <c r="CI87" s="5"/>
      <c r="CJ87" s="5"/>
      <c r="CL87" s="5"/>
      <c r="CM87" s="5"/>
      <c r="CO87" s="5"/>
      <c r="CP87" s="5"/>
      <c r="CQ87" s="5"/>
    </row>
    <row r="88" spans="1:122" x14ac:dyDescent="0.25">
      <c r="A88" t="s">
        <v>270</v>
      </c>
      <c r="B88" t="s">
        <v>256</v>
      </c>
      <c r="C88" s="10">
        <v>42087</v>
      </c>
      <c r="G88">
        <v>155</v>
      </c>
      <c r="H88" t="s">
        <v>253</v>
      </c>
      <c r="I88" s="7"/>
      <c r="AC88" s="5"/>
      <c r="AE88" s="8"/>
      <c r="AF88" s="8"/>
      <c r="AG88" s="8"/>
      <c r="AH88" s="8"/>
      <c r="AI88" s="8"/>
      <c r="AJ88" s="5"/>
      <c r="AK88" s="8"/>
      <c r="AL88" s="8"/>
      <c r="AM88" s="8"/>
      <c r="AN88" s="8"/>
      <c r="AO88" s="8"/>
      <c r="AP88" s="8"/>
      <c r="AS88" s="8"/>
      <c r="AT88" s="8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J88" s="5"/>
      <c r="BK88" s="5"/>
      <c r="BL88" s="5"/>
      <c r="BO88" s="7"/>
      <c r="BP88" s="5"/>
      <c r="BQ88" s="5"/>
      <c r="BR88" s="5"/>
      <c r="BS88" s="5"/>
      <c r="BT88" s="7"/>
      <c r="BU88" s="7"/>
      <c r="BV88" s="7"/>
      <c r="BW88" s="7"/>
      <c r="BX88" s="7"/>
      <c r="BY88" s="7"/>
      <c r="BZ88" s="7"/>
      <c r="CA88" s="5"/>
      <c r="CB88" s="5"/>
      <c r="CC88" s="5"/>
      <c r="CD88" s="5"/>
      <c r="CE88" s="5"/>
      <c r="CF88" s="5"/>
      <c r="CG88" s="5"/>
      <c r="CH88" s="5"/>
      <c r="CI88" s="5"/>
      <c r="CJ88" s="5"/>
      <c r="CL88" s="5">
        <v>115.72898274513139</v>
      </c>
      <c r="CM88" s="5">
        <v>1300</v>
      </c>
      <c r="CO88" s="5"/>
      <c r="CP88" s="5"/>
      <c r="CQ88" s="5"/>
      <c r="CS88">
        <v>150</v>
      </c>
      <c r="CT88">
        <v>6.1349999999999998</v>
      </c>
      <c r="CV88">
        <v>100</v>
      </c>
      <c r="CW88">
        <v>11.591770156506016</v>
      </c>
      <c r="CY88">
        <v>100</v>
      </c>
      <c r="CZ88">
        <v>9.21673879880219</v>
      </c>
      <c r="DB88">
        <v>100</v>
      </c>
      <c r="DC88">
        <v>9.9612746330531508</v>
      </c>
      <c r="DE88">
        <v>100</v>
      </c>
      <c r="DF88">
        <v>10.487197566552219</v>
      </c>
      <c r="DH88">
        <v>100</v>
      </c>
      <c r="DI88">
        <v>11.013477299870488</v>
      </c>
      <c r="DK88">
        <v>250</v>
      </c>
      <c r="DL88">
        <v>24.027322587303342</v>
      </c>
      <c r="DN88">
        <v>200</v>
      </c>
      <c r="DO88">
        <v>14.615212623373514</v>
      </c>
      <c r="DQ88">
        <v>200</v>
      </c>
      <c r="DR88">
        <v>18.680989079670489</v>
      </c>
    </row>
    <row r="89" spans="1:122" x14ac:dyDescent="0.25">
      <c r="A89" t="s">
        <v>270</v>
      </c>
      <c r="B89" t="s">
        <v>256</v>
      </c>
      <c r="C89" s="11">
        <v>42109</v>
      </c>
      <c r="D89" s="5">
        <v>10</v>
      </c>
      <c r="E89" s="6" t="s">
        <v>108</v>
      </c>
      <c r="F89" t="s">
        <v>16</v>
      </c>
      <c r="G89" s="12">
        <v>177</v>
      </c>
      <c r="H89" t="s">
        <v>253</v>
      </c>
      <c r="I89" s="7"/>
      <c r="AC89" s="5"/>
      <c r="AE89" s="8"/>
      <c r="AF89" s="8"/>
      <c r="AG89" s="8"/>
      <c r="AH89" s="8"/>
      <c r="AI89" s="8"/>
      <c r="AJ89" s="5"/>
      <c r="AK89" s="8"/>
      <c r="AL89" s="8"/>
      <c r="AM89" s="8"/>
      <c r="AN89" s="8"/>
      <c r="AO89" s="8"/>
      <c r="AP89" s="8"/>
      <c r="AS89" s="8"/>
      <c r="AT89" s="8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>
        <v>601.26666666666699</v>
      </c>
      <c r="BH89" s="5"/>
      <c r="BJ89" s="5"/>
      <c r="BK89" s="5"/>
      <c r="BL89" s="5"/>
      <c r="BN89" s="5">
        <f>BP89*(1/(BO89/100))</f>
        <v>601.26666666666711</v>
      </c>
      <c r="BO89" s="7">
        <v>43.349462849957341</v>
      </c>
      <c r="BP89" s="5">
        <v>260.64587029584368</v>
      </c>
      <c r="BQ89" s="5">
        <f>BN89-BP89</f>
        <v>340.62079637082343</v>
      </c>
      <c r="BR89" s="5"/>
      <c r="BS89" s="5"/>
      <c r="BT89" s="7">
        <v>11.482196929332321</v>
      </c>
      <c r="BU89" s="7"/>
      <c r="BV89" s="7"/>
      <c r="BW89" s="7"/>
      <c r="BX89" s="7"/>
      <c r="BY89" s="7"/>
      <c r="BZ89" s="7"/>
      <c r="CA89" s="5"/>
      <c r="CB89" s="5"/>
      <c r="CC89" s="5"/>
      <c r="CD89" s="5"/>
      <c r="CE89" s="5"/>
      <c r="CF89" s="5"/>
      <c r="CG89" s="5"/>
      <c r="CH89" s="5"/>
      <c r="CI89" s="5"/>
      <c r="CJ89" s="5"/>
      <c r="CL89" s="5"/>
      <c r="CM89" s="5"/>
    </row>
    <row r="90" spans="1:122" x14ac:dyDescent="0.25">
      <c r="A90" t="s">
        <v>270</v>
      </c>
      <c r="B90" t="s">
        <v>256</v>
      </c>
      <c r="C90" s="6">
        <v>42166</v>
      </c>
      <c r="G90">
        <v>234</v>
      </c>
      <c r="H90" t="s">
        <v>253</v>
      </c>
      <c r="AU90"/>
      <c r="AV90"/>
      <c r="AW90"/>
      <c r="AY90"/>
      <c r="AZ90"/>
      <c r="BA90"/>
      <c r="BB90"/>
      <c r="BC90"/>
      <c r="BD90"/>
      <c r="CL90" s="5">
        <v>124.24237924508965</v>
      </c>
      <c r="CM90" s="5">
        <v>1200</v>
      </c>
    </row>
    <row r="91" spans="1:122" x14ac:dyDescent="0.25">
      <c r="A91" t="s">
        <v>295</v>
      </c>
      <c r="B91" s="27"/>
      <c r="C91" s="26">
        <v>39799</v>
      </c>
      <c r="D91" s="27"/>
      <c r="E91" s="27"/>
      <c r="F91" s="27"/>
      <c r="G91">
        <v>64</v>
      </c>
      <c r="H91" t="s">
        <v>115</v>
      </c>
      <c r="I91">
        <v>7.8</v>
      </c>
      <c r="AC91" s="5">
        <v>43.437339533504712</v>
      </c>
      <c r="AJ91" s="5">
        <v>53.10745519704183</v>
      </c>
      <c r="AK91" s="7">
        <v>0.77599669102229374</v>
      </c>
      <c r="AL91" s="7"/>
      <c r="AM91" s="7"/>
      <c r="AN91" s="7"/>
      <c r="AO91" s="7"/>
      <c r="AP91" s="7"/>
      <c r="AU91" s="5">
        <v>3.5065094128400895</v>
      </c>
      <c r="AV91" s="5"/>
      <c r="AW91" s="5"/>
      <c r="AY91" s="5">
        <v>0</v>
      </c>
      <c r="AZ91" s="5"/>
      <c r="BA91" s="5"/>
      <c r="BB91" s="5"/>
      <c r="BC91" s="5"/>
      <c r="BD91" s="5"/>
      <c r="BG91" s="5">
        <v>0</v>
      </c>
      <c r="BH91" s="5">
        <v>3.5065094128400895</v>
      </c>
      <c r="BK91" s="5">
        <v>100.05130414338663</v>
      </c>
      <c r="BL91" s="5"/>
      <c r="BM91" s="8">
        <f t="shared" ref="BM91:BM120" si="0">BH91/BK91</f>
        <v>3.5047113507034371E-2</v>
      </c>
      <c r="BN91" s="8"/>
      <c r="BX91" s="8">
        <f t="shared" ref="BX91:BX120" si="1">AC91/BK91</f>
        <v>0.43415065805892256</v>
      </c>
      <c r="BY91" s="8">
        <f t="shared" ref="BY91:BY120" si="2">AJ91/BK91</f>
        <v>0.53080222843404301</v>
      </c>
      <c r="BZ91" s="8">
        <f t="shared" ref="BZ91:BZ120" si="3">BH91/BK91</f>
        <v>3.5047113507034371E-2</v>
      </c>
    </row>
    <row r="92" spans="1:122" x14ac:dyDescent="0.25">
      <c r="A92" t="s">
        <v>295</v>
      </c>
      <c r="B92" s="27"/>
      <c r="C92" s="26">
        <v>39812</v>
      </c>
      <c r="D92" s="27"/>
      <c r="E92" s="27"/>
      <c r="F92" s="27"/>
      <c r="G92">
        <v>77</v>
      </c>
      <c r="H92" t="s">
        <v>115</v>
      </c>
      <c r="I92">
        <v>8.4</v>
      </c>
      <c r="AC92" s="5">
        <v>134.02026249210036</v>
      </c>
      <c r="AJ92" s="5">
        <v>122.06277003046678</v>
      </c>
      <c r="AK92" s="7">
        <v>1.979475842745672</v>
      </c>
      <c r="AL92" s="7"/>
      <c r="AM92" s="7"/>
      <c r="AN92" s="7"/>
      <c r="AO92" s="7"/>
      <c r="AP92" s="7"/>
      <c r="AU92" s="5">
        <v>16.765092669816994</v>
      </c>
      <c r="AV92" s="5"/>
      <c r="AW92" s="5"/>
      <c r="AY92" s="5">
        <v>4.9828764735917668</v>
      </c>
      <c r="AZ92" s="5"/>
      <c r="BA92" s="5"/>
      <c r="BB92" s="5"/>
      <c r="BC92" s="5"/>
      <c r="BD92" s="5"/>
      <c r="BG92" s="5">
        <v>0</v>
      </c>
      <c r="BH92" s="5">
        <v>21.74796914340876</v>
      </c>
      <c r="BK92" s="5">
        <v>277.83100166597586</v>
      </c>
      <c r="BL92" s="5"/>
      <c r="BM92" s="8">
        <f t="shared" si="0"/>
        <v>7.8277690441311512E-2</v>
      </c>
      <c r="BN92" s="8"/>
      <c r="BX92" s="8">
        <f t="shared" si="1"/>
        <v>0.48238051797123455</v>
      </c>
      <c r="BY92" s="8">
        <f t="shared" si="2"/>
        <v>0.43934179158745412</v>
      </c>
      <c r="BZ92" s="8">
        <f t="shared" si="3"/>
        <v>7.8277690441311512E-2</v>
      </c>
    </row>
    <row r="93" spans="1:122" x14ac:dyDescent="0.25">
      <c r="A93" t="s">
        <v>295</v>
      </c>
      <c r="B93" s="27"/>
      <c r="C93" s="26">
        <v>39828</v>
      </c>
      <c r="D93" s="27"/>
      <c r="E93" s="27"/>
      <c r="F93" s="27"/>
      <c r="G93">
        <v>93</v>
      </c>
      <c r="H93" t="s">
        <v>115</v>
      </c>
      <c r="I93">
        <v>7.8</v>
      </c>
      <c r="AC93" s="5">
        <v>315.70199632315979</v>
      </c>
      <c r="AJ93" s="5">
        <v>205.85140406850056</v>
      </c>
      <c r="AK93" s="7">
        <v>3.7508093160289016</v>
      </c>
      <c r="AL93" s="7"/>
      <c r="AM93" s="7"/>
      <c r="AN93" s="7"/>
      <c r="AO93" s="7"/>
      <c r="AP93" s="7"/>
      <c r="AU93" s="5">
        <v>26.056972805680537</v>
      </c>
      <c r="AV93" s="5"/>
      <c r="AW93" s="5"/>
      <c r="AY93" s="5">
        <v>109.15579283810368</v>
      </c>
      <c r="AZ93" s="5"/>
      <c r="BA93" s="5"/>
      <c r="BB93" s="5"/>
      <c r="BC93" s="5"/>
      <c r="BD93" s="5"/>
      <c r="BG93" s="5">
        <v>0</v>
      </c>
      <c r="BH93" s="5">
        <v>135.21276564378422</v>
      </c>
      <c r="BK93" s="5">
        <v>656.7661660354446</v>
      </c>
      <c r="BL93" s="5"/>
      <c r="BM93" s="8">
        <f t="shared" si="0"/>
        <v>0.2058765701345325</v>
      </c>
      <c r="BN93" s="8"/>
      <c r="BX93" s="8">
        <f t="shared" si="1"/>
        <v>0.48069162610627214</v>
      </c>
      <c r="BY93" s="8">
        <f t="shared" si="2"/>
        <v>0.31343180375919533</v>
      </c>
      <c r="BZ93" s="8">
        <f t="shared" si="3"/>
        <v>0.2058765701345325</v>
      </c>
    </row>
    <row r="94" spans="1:122" x14ac:dyDescent="0.25">
      <c r="A94" t="s">
        <v>295</v>
      </c>
      <c r="B94" s="27"/>
      <c r="C94" s="26">
        <v>39846</v>
      </c>
      <c r="D94" s="27"/>
      <c r="E94" s="27"/>
      <c r="F94" s="27"/>
      <c r="G94">
        <v>111</v>
      </c>
      <c r="H94" t="s">
        <v>115</v>
      </c>
      <c r="I94">
        <v>7.2</v>
      </c>
      <c r="AC94" s="5">
        <v>326.30961880381881</v>
      </c>
      <c r="AJ94" s="5">
        <v>229.83548871281187</v>
      </c>
      <c r="AK94" s="7">
        <v>4.0391300807568822</v>
      </c>
      <c r="AL94" s="7"/>
      <c r="AM94" s="7"/>
      <c r="AN94" s="7"/>
      <c r="AO94" s="7"/>
      <c r="AP94" s="7"/>
      <c r="AU94" s="5">
        <v>1.784486454030151</v>
      </c>
      <c r="AV94" s="5"/>
      <c r="AW94" s="5"/>
      <c r="AY94" s="5">
        <v>488.02374723866831</v>
      </c>
      <c r="AZ94" s="5"/>
      <c r="BA94" s="5"/>
      <c r="BB94" s="5"/>
      <c r="BC94" s="5"/>
      <c r="BD94" s="5"/>
      <c r="BG94" s="5">
        <v>0</v>
      </c>
      <c r="BH94" s="5">
        <v>489.80823369269848</v>
      </c>
      <c r="BK94" s="5">
        <v>1045.9533412093292</v>
      </c>
      <c r="BL94" s="5"/>
      <c r="BM94" s="8">
        <f t="shared" si="0"/>
        <v>0.46828879873970586</v>
      </c>
      <c r="BN94" s="8"/>
      <c r="BX94" s="8">
        <f t="shared" si="1"/>
        <v>0.31197339876226243</v>
      </c>
      <c r="BY94" s="8">
        <f t="shared" si="2"/>
        <v>0.21973780249803163</v>
      </c>
      <c r="BZ94" s="8">
        <f t="shared" si="3"/>
        <v>0.46828879873970586</v>
      </c>
    </row>
    <row r="95" spans="1:122" x14ac:dyDescent="0.25">
      <c r="A95" t="s">
        <v>295</v>
      </c>
      <c r="B95" s="27"/>
      <c r="C95" s="26">
        <v>39860</v>
      </c>
      <c r="D95" s="27"/>
      <c r="E95" s="27"/>
      <c r="F95" s="27"/>
      <c r="G95">
        <v>125</v>
      </c>
      <c r="H95" t="s">
        <v>115</v>
      </c>
      <c r="I95">
        <v>7.4</v>
      </c>
      <c r="AC95" s="5">
        <v>343.57217559681851</v>
      </c>
      <c r="AJ95" s="5">
        <v>229.40736379658088</v>
      </c>
      <c r="AK95" s="7">
        <v>3.6498391246253661</v>
      </c>
      <c r="AL95" s="7"/>
      <c r="AM95" s="7"/>
      <c r="AN95" s="7"/>
      <c r="AO95" s="7"/>
      <c r="AP95" s="7"/>
      <c r="AU95" s="5">
        <v>0</v>
      </c>
      <c r="AV95" s="5"/>
      <c r="AW95" s="5"/>
      <c r="AY95" s="5">
        <v>722.74767041010944</v>
      </c>
      <c r="AZ95" s="5"/>
      <c r="BA95" s="5"/>
      <c r="BB95" s="5"/>
      <c r="BC95" s="5"/>
      <c r="BD95" s="5"/>
      <c r="BG95" s="5">
        <v>21.103750417637684</v>
      </c>
      <c r="BH95" s="5">
        <v>743.85142082774712</v>
      </c>
      <c r="BK95" s="5">
        <v>1316.8309602211466</v>
      </c>
      <c r="BL95" s="5"/>
      <c r="BM95" s="8">
        <f t="shared" si="0"/>
        <v>0.56487996052494527</v>
      </c>
      <c r="BN95" s="8"/>
      <c r="BX95" s="8">
        <f t="shared" si="1"/>
        <v>0.2609083367383157</v>
      </c>
      <c r="BY95" s="8">
        <f t="shared" si="2"/>
        <v>0.17421170273673894</v>
      </c>
      <c r="BZ95" s="8">
        <f t="shared" si="3"/>
        <v>0.56487996052494527</v>
      </c>
    </row>
    <row r="96" spans="1:122" x14ac:dyDescent="0.25">
      <c r="A96" t="s">
        <v>295</v>
      </c>
      <c r="B96" s="27"/>
      <c r="C96" s="26">
        <v>39897</v>
      </c>
      <c r="D96" s="27"/>
      <c r="E96" s="27"/>
      <c r="F96" s="27"/>
      <c r="G96">
        <v>162</v>
      </c>
      <c r="H96" t="s">
        <v>115</v>
      </c>
      <c r="I96">
        <v>8.6</v>
      </c>
      <c r="AC96" s="5">
        <v>364.65984216304935</v>
      </c>
      <c r="AJ96" s="5">
        <v>194.42733147163207</v>
      </c>
      <c r="AK96" s="7">
        <v>2.9209326731795207</v>
      </c>
      <c r="AL96" s="7"/>
      <c r="AM96" s="7"/>
      <c r="AN96" s="7"/>
      <c r="AO96" s="7"/>
      <c r="AP96" s="7"/>
      <c r="AU96" s="5">
        <v>0</v>
      </c>
      <c r="AV96" s="5"/>
      <c r="AW96" s="5"/>
      <c r="AY96" s="5">
        <v>86.88199019589922</v>
      </c>
      <c r="AZ96" s="5"/>
      <c r="BA96" s="5"/>
      <c r="BB96" s="5"/>
      <c r="BC96" s="5"/>
      <c r="BD96" s="5"/>
      <c r="BG96" s="5">
        <v>938.55826910377164</v>
      </c>
      <c r="BH96" s="5">
        <v>1025.440259299671</v>
      </c>
      <c r="BK96" s="5">
        <v>1584.5274329343524</v>
      </c>
      <c r="BL96" s="5"/>
      <c r="BM96" s="8">
        <f t="shared" si="0"/>
        <v>0.64715841328204715</v>
      </c>
      <c r="BN96" s="8"/>
      <c r="BX96" s="8">
        <f t="shared" si="1"/>
        <v>0.23013791656970153</v>
      </c>
      <c r="BY96" s="8">
        <f t="shared" si="2"/>
        <v>0.12270367014825125</v>
      </c>
      <c r="BZ96" s="8">
        <f t="shared" si="3"/>
        <v>0.64715841328204715</v>
      </c>
    </row>
    <row r="97" spans="1:78" x14ac:dyDescent="0.25">
      <c r="A97" t="s">
        <v>296</v>
      </c>
      <c r="B97" s="27"/>
      <c r="C97" s="26">
        <v>39799</v>
      </c>
      <c r="D97" s="27"/>
      <c r="E97" s="27"/>
      <c r="F97" s="27"/>
      <c r="G97">
        <v>64</v>
      </c>
      <c r="H97" t="s">
        <v>115</v>
      </c>
      <c r="I97">
        <v>8.1999999999999993</v>
      </c>
      <c r="AC97" s="5">
        <v>42.848277463912879</v>
      </c>
      <c r="AJ97" s="5">
        <v>51.541697005251343</v>
      </c>
      <c r="AK97" s="7">
        <v>0.78448614715132392</v>
      </c>
      <c r="AL97" s="7"/>
      <c r="AM97" s="7"/>
      <c r="AN97" s="7"/>
      <c r="AO97" s="7"/>
      <c r="AP97" s="7"/>
      <c r="AU97" s="5">
        <v>3.7551706957895687</v>
      </c>
      <c r="AV97" s="5"/>
      <c r="AW97" s="5"/>
      <c r="AY97" s="5">
        <v>0</v>
      </c>
      <c r="AZ97" s="5"/>
      <c r="BA97" s="5"/>
      <c r="BB97" s="5"/>
      <c r="BC97" s="5"/>
      <c r="BD97" s="5"/>
      <c r="BG97" s="5">
        <v>0</v>
      </c>
      <c r="BH97" s="5">
        <v>3.7551706957895687</v>
      </c>
      <c r="BK97" s="5">
        <v>98.145145164953803</v>
      </c>
      <c r="BL97" s="5"/>
      <c r="BM97" s="8">
        <f t="shared" si="0"/>
        <v>3.8261400393042419E-2</v>
      </c>
      <c r="BN97" s="8"/>
      <c r="BX97" s="8">
        <f t="shared" si="1"/>
        <v>0.43658071310503671</v>
      </c>
      <c r="BY97" s="8">
        <f t="shared" si="2"/>
        <v>0.52515788650192075</v>
      </c>
      <c r="BZ97" s="8">
        <f t="shared" si="3"/>
        <v>3.8261400393042419E-2</v>
      </c>
    </row>
    <row r="98" spans="1:78" x14ac:dyDescent="0.25">
      <c r="A98" t="s">
        <v>296</v>
      </c>
      <c r="B98" s="27"/>
      <c r="C98" s="26">
        <v>39812</v>
      </c>
      <c r="D98" s="27"/>
      <c r="E98" s="27"/>
      <c r="F98" s="27"/>
      <c r="G98">
        <v>77</v>
      </c>
      <c r="H98" t="s">
        <v>115</v>
      </c>
      <c r="I98">
        <v>10.199999999999999</v>
      </c>
      <c r="AC98" s="5">
        <v>148.54810859431194</v>
      </c>
      <c r="AJ98" s="5">
        <v>129.08057834206971</v>
      </c>
      <c r="AK98" s="7">
        <v>2.0570802316946071</v>
      </c>
      <c r="AL98" s="7"/>
      <c r="AM98" s="7"/>
      <c r="AN98" s="7"/>
      <c r="AO98" s="7"/>
      <c r="AP98" s="7"/>
      <c r="AU98" s="5">
        <v>16.671121066882954</v>
      </c>
      <c r="AV98" s="5"/>
      <c r="AW98" s="5"/>
      <c r="AY98" s="5">
        <v>5.2338295800085364</v>
      </c>
      <c r="AZ98" s="5"/>
      <c r="BA98" s="5"/>
      <c r="BB98" s="5"/>
      <c r="BC98" s="5"/>
      <c r="BD98" s="5"/>
      <c r="BG98" s="5">
        <v>0</v>
      </c>
      <c r="BH98" s="5">
        <v>21.904950646891493</v>
      </c>
      <c r="BK98" s="5">
        <v>299.53363758327316</v>
      </c>
      <c r="BL98" s="5"/>
      <c r="BM98" s="8">
        <f t="shared" si="0"/>
        <v>7.3130186057322896E-2</v>
      </c>
      <c r="BN98" s="8"/>
      <c r="BX98" s="8">
        <f t="shared" si="1"/>
        <v>0.49593130772504362</v>
      </c>
      <c r="BY98" s="8">
        <f t="shared" si="2"/>
        <v>0.43093850621763341</v>
      </c>
      <c r="BZ98" s="8">
        <f t="shared" si="3"/>
        <v>7.3130186057322896E-2</v>
      </c>
    </row>
    <row r="99" spans="1:78" x14ac:dyDescent="0.25">
      <c r="A99" t="s">
        <v>296</v>
      </c>
      <c r="B99" s="27"/>
      <c r="C99" s="26">
        <v>39828</v>
      </c>
      <c r="D99" s="27"/>
      <c r="E99" s="27"/>
      <c r="F99" s="27"/>
      <c r="G99">
        <v>93</v>
      </c>
      <c r="H99" t="s">
        <v>115</v>
      </c>
      <c r="I99">
        <v>8.1999999999999993</v>
      </c>
      <c r="AC99" s="5">
        <v>341.98588410260101</v>
      </c>
      <c r="AJ99" s="5">
        <v>241.6831790717344</v>
      </c>
      <c r="AK99" s="7">
        <v>4.1067359944668507</v>
      </c>
      <c r="AL99" s="7"/>
      <c r="AM99" s="7"/>
      <c r="AN99" s="7"/>
      <c r="AO99" s="7"/>
      <c r="AP99" s="7"/>
      <c r="AU99" s="5">
        <v>25.551983409886354</v>
      </c>
      <c r="AV99" s="5"/>
      <c r="AW99" s="5"/>
      <c r="AY99" s="5">
        <v>89.701374277558529</v>
      </c>
      <c r="AZ99" s="5"/>
      <c r="BA99" s="5"/>
      <c r="BB99" s="5"/>
      <c r="BC99" s="5"/>
      <c r="BD99" s="5"/>
      <c r="BG99" s="5">
        <v>0</v>
      </c>
      <c r="BH99" s="5">
        <v>115.25335768744488</v>
      </c>
      <c r="BK99" s="5">
        <v>698.92242086178021</v>
      </c>
      <c r="BL99" s="5"/>
      <c r="BM99" s="8">
        <f t="shared" si="0"/>
        <v>0.16490150300992781</v>
      </c>
      <c r="BN99" s="8"/>
      <c r="BX99" s="8">
        <f t="shared" si="1"/>
        <v>0.48930449774515472</v>
      </c>
      <c r="BY99" s="8">
        <f t="shared" si="2"/>
        <v>0.3457939992449176</v>
      </c>
      <c r="BZ99" s="8">
        <f t="shared" si="3"/>
        <v>0.16490150300992781</v>
      </c>
    </row>
    <row r="100" spans="1:78" x14ac:dyDescent="0.25">
      <c r="A100" t="s">
        <v>296</v>
      </c>
      <c r="B100" s="27"/>
      <c r="C100" s="26">
        <v>39846</v>
      </c>
      <c r="D100" s="27"/>
      <c r="E100" s="27"/>
      <c r="F100" s="27"/>
      <c r="G100">
        <v>111</v>
      </c>
      <c r="H100" t="s">
        <v>115</v>
      </c>
      <c r="I100">
        <v>7</v>
      </c>
      <c r="AC100" s="5">
        <v>365.05079467073119</v>
      </c>
      <c r="AJ100" s="5">
        <v>230.44996898040654</v>
      </c>
      <c r="AK100" s="7">
        <v>4.3049826334223891</v>
      </c>
      <c r="AL100" s="7"/>
      <c r="AM100" s="7"/>
      <c r="AN100" s="7"/>
      <c r="AO100" s="7"/>
      <c r="AP100" s="7"/>
      <c r="AU100" s="5">
        <v>5.6477225680056957</v>
      </c>
      <c r="AV100" s="5"/>
      <c r="AW100" s="5"/>
      <c r="AY100" s="5">
        <v>469.3029670428744</v>
      </c>
      <c r="AZ100" s="5"/>
      <c r="BA100" s="5"/>
      <c r="BB100" s="5"/>
      <c r="BC100" s="5"/>
      <c r="BD100" s="5"/>
      <c r="BG100" s="5">
        <v>0</v>
      </c>
      <c r="BH100" s="5">
        <v>474.95068961088009</v>
      </c>
      <c r="BK100" s="5">
        <v>1070.4514532620178</v>
      </c>
      <c r="BL100" s="5"/>
      <c r="BM100" s="8">
        <f t="shared" si="0"/>
        <v>0.44369194713459359</v>
      </c>
      <c r="BN100" s="8"/>
      <c r="BX100" s="8">
        <f t="shared" si="1"/>
        <v>0.34102508204206861</v>
      </c>
      <c r="BY100" s="8">
        <f t="shared" si="2"/>
        <v>0.2152829708233378</v>
      </c>
      <c r="BZ100" s="8">
        <f t="shared" si="3"/>
        <v>0.44369194713459359</v>
      </c>
    </row>
    <row r="101" spans="1:78" x14ac:dyDescent="0.25">
      <c r="A101" t="s">
        <v>296</v>
      </c>
      <c r="B101" s="27"/>
      <c r="C101" s="26">
        <v>39860</v>
      </c>
      <c r="D101" s="27"/>
      <c r="E101" s="27"/>
      <c r="F101" s="27"/>
      <c r="G101">
        <v>125</v>
      </c>
      <c r="H101" t="s">
        <v>115</v>
      </c>
      <c r="I101">
        <v>7.8</v>
      </c>
      <c r="AC101" s="5">
        <v>410.29196825414948</v>
      </c>
      <c r="AJ101" s="5">
        <v>239.99667854461114</v>
      </c>
      <c r="AK101" s="7">
        <v>4.1885886771114036</v>
      </c>
      <c r="AL101" s="7"/>
      <c r="AM101" s="7"/>
      <c r="AN101" s="7"/>
      <c r="AO101" s="7"/>
      <c r="AP101" s="7"/>
      <c r="AU101" s="5">
        <v>0</v>
      </c>
      <c r="AV101" s="5"/>
      <c r="AW101" s="5"/>
      <c r="AY101" s="5">
        <v>654.88944612350508</v>
      </c>
      <c r="AZ101" s="5"/>
      <c r="BA101" s="5"/>
      <c r="BB101" s="5"/>
      <c r="BC101" s="5"/>
      <c r="BD101" s="5"/>
      <c r="BG101" s="5">
        <v>11.526905686538962</v>
      </c>
      <c r="BH101" s="5">
        <v>666.41635181004403</v>
      </c>
      <c r="BK101" s="5">
        <v>1316.7049986088045</v>
      </c>
      <c r="BL101" s="5"/>
      <c r="BM101" s="8">
        <f t="shared" si="0"/>
        <v>0.50612426664603072</v>
      </c>
      <c r="BN101" s="8"/>
      <c r="BX101" s="8">
        <f t="shared" si="1"/>
        <v>0.31160508138698728</v>
      </c>
      <c r="BY101" s="8">
        <f t="shared" si="2"/>
        <v>0.18227065196698217</v>
      </c>
      <c r="BZ101" s="8">
        <f t="shared" si="3"/>
        <v>0.50612426664603072</v>
      </c>
    </row>
    <row r="102" spans="1:78" x14ac:dyDescent="0.25">
      <c r="A102" t="s">
        <v>296</v>
      </c>
      <c r="C102" s="26">
        <v>39897</v>
      </c>
      <c r="D102" s="27"/>
      <c r="E102" s="27"/>
      <c r="F102" s="27"/>
      <c r="G102">
        <v>162</v>
      </c>
      <c r="H102" t="s">
        <v>115</v>
      </c>
      <c r="I102">
        <v>9.1999999999999993</v>
      </c>
      <c r="AC102" s="5">
        <v>463.11229858566111</v>
      </c>
      <c r="AJ102" s="5">
        <v>227.7381787266666</v>
      </c>
      <c r="AK102" s="7">
        <v>3.4187129000797141</v>
      </c>
      <c r="AL102" s="7"/>
      <c r="AM102" s="7"/>
      <c r="AN102" s="7"/>
      <c r="AO102" s="7"/>
      <c r="AP102" s="7"/>
      <c r="AU102" s="5">
        <v>0</v>
      </c>
      <c r="AV102" s="5"/>
      <c r="AW102" s="5"/>
      <c r="AY102" s="5">
        <v>167.12425903453573</v>
      </c>
      <c r="AZ102" s="5"/>
      <c r="BA102" s="5"/>
      <c r="BB102" s="5"/>
      <c r="BC102" s="5"/>
      <c r="BD102" s="5"/>
      <c r="BG102" s="5">
        <v>971.1358774759932</v>
      </c>
      <c r="BH102" s="5">
        <v>1138.2601365105288</v>
      </c>
      <c r="BK102" s="5">
        <v>1829.1106138228563</v>
      </c>
      <c r="BL102" s="5"/>
      <c r="BM102" s="8">
        <f t="shared" si="0"/>
        <v>0.62230251571913175</v>
      </c>
      <c r="BN102" s="8"/>
      <c r="BX102" s="8">
        <f t="shared" si="1"/>
        <v>0.2531898809650186</v>
      </c>
      <c r="BY102" s="8">
        <f t="shared" si="2"/>
        <v>0.12450760331584973</v>
      </c>
      <c r="BZ102" s="8">
        <f t="shared" si="3"/>
        <v>0.62230251571913175</v>
      </c>
    </row>
    <row r="103" spans="1:78" x14ac:dyDescent="0.25">
      <c r="A103" t="s">
        <v>292</v>
      </c>
      <c r="B103" s="27"/>
      <c r="C103" s="26">
        <v>39799</v>
      </c>
      <c r="D103" s="27"/>
      <c r="E103" s="27"/>
      <c r="F103" s="27"/>
      <c r="G103">
        <v>64</v>
      </c>
      <c r="H103" t="s">
        <v>115</v>
      </c>
      <c r="I103">
        <v>7.4</v>
      </c>
      <c r="AC103" s="5">
        <v>31.833347374093744</v>
      </c>
      <c r="AJ103" s="5">
        <v>42.15456961437161</v>
      </c>
      <c r="AK103" s="7">
        <v>0.61907917403444268</v>
      </c>
      <c r="AL103" s="7"/>
      <c r="AM103" s="7"/>
      <c r="AN103" s="7"/>
      <c r="AO103" s="7"/>
      <c r="AP103" s="7"/>
      <c r="AU103" s="5">
        <v>2.3923020884702448</v>
      </c>
      <c r="AV103" s="5"/>
      <c r="AW103" s="5"/>
      <c r="AY103" s="5">
        <v>0</v>
      </c>
      <c r="AZ103" s="5"/>
      <c r="BA103" s="5"/>
      <c r="BB103" s="5"/>
      <c r="BC103" s="5"/>
      <c r="BD103" s="5"/>
      <c r="BG103" s="5">
        <v>0</v>
      </c>
      <c r="BH103" s="5">
        <v>2.3923020884702448</v>
      </c>
      <c r="BK103" s="5">
        <v>76.380219076935603</v>
      </c>
      <c r="BL103" s="5"/>
      <c r="BM103" s="8">
        <f t="shared" si="0"/>
        <v>3.1320963953514552E-2</v>
      </c>
      <c r="BN103" s="8"/>
      <c r="BX103" s="8">
        <f t="shared" si="1"/>
        <v>0.41677475868495384</v>
      </c>
      <c r="BY103" s="8">
        <f t="shared" si="2"/>
        <v>0.55190427736153158</v>
      </c>
      <c r="BZ103" s="8">
        <f t="shared" si="3"/>
        <v>3.1320963953514552E-2</v>
      </c>
    </row>
    <row r="104" spans="1:78" x14ac:dyDescent="0.25">
      <c r="A104" t="s">
        <v>292</v>
      </c>
      <c r="B104" s="27"/>
      <c r="C104" s="26">
        <v>39812</v>
      </c>
      <c r="D104" s="27"/>
      <c r="E104" s="27"/>
      <c r="F104" s="27"/>
      <c r="G104">
        <v>77</v>
      </c>
      <c r="H104" t="s">
        <v>115</v>
      </c>
      <c r="I104">
        <v>7.4</v>
      </c>
      <c r="AC104" s="5">
        <v>98.075591982617865</v>
      </c>
      <c r="AJ104" s="5">
        <v>100.10507165316371</v>
      </c>
      <c r="AK104" s="7">
        <v>1.4962651376096141</v>
      </c>
      <c r="AL104" s="7"/>
      <c r="AM104" s="7"/>
      <c r="AN104" s="7"/>
      <c r="AO104" s="7"/>
      <c r="AP104" s="7"/>
      <c r="AU104" s="5">
        <v>14.548099538624328</v>
      </c>
      <c r="AV104" s="5"/>
      <c r="AW104" s="5"/>
      <c r="AY104" s="5">
        <v>4.7373744256102857</v>
      </c>
      <c r="AZ104" s="5"/>
      <c r="BA104" s="5"/>
      <c r="BB104" s="5"/>
      <c r="BC104" s="5"/>
      <c r="BD104" s="5"/>
      <c r="BG104" s="5">
        <v>0</v>
      </c>
      <c r="BH104" s="5">
        <v>19.285473964234615</v>
      </c>
      <c r="BK104" s="5">
        <v>217.4661376000162</v>
      </c>
      <c r="BL104" s="5"/>
      <c r="BM104" s="8">
        <f t="shared" si="0"/>
        <v>8.8682652743418106E-2</v>
      </c>
      <c r="BN104" s="8"/>
      <c r="BX104" s="8">
        <f t="shared" si="1"/>
        <v>0.45099247664483538</v>
      </c>
      <c r="BY104" s="8">
        <f t="shared" si="2"/>
        <v>0.46032487061174643</v>
      </c>
      <c r="BZ104" s="8">
        <f t="shared" si="3"/>
        <v>8.8682652743418106E-2</v>
      </c>
    </row>
    <row r="105" spans="1:78" x14ac:dyDescent="0.25">
      <c r="A105" t="s">
        <v>292</v>
      </c>
      <c r="B105" s="27"/>
      <c r="C105" s="26">
        <v>39828</v>
      </c>
      <c r="D105" s="27"/>
      <c r="E105" s="27"/>
      <c r="F105" s="27"/>
      <c r="G105">
        <v>93</v>
      </c>
      <c r="H105" t="s">
        <v>115</v>
      </c>
      <c r="I105">
        <v>8.8000000000000007</v>
      </c>
      <c r="AC105" s="5">
        <v>216.30942296097041</v>
      </c>
      <c r="AJ105" s="5">
        <v>146.94357922354988</v>
      </c>
      <c r="AK105" s="7">
        <v>2.2479649344472974</v>
      </c>
      <c r="AL105" s="7"/>
      <c r="AM105" s="7"/>
      <c r="AN105" s="7"/>
      <c r="AO105" s="7"/>
      <c r="AP105" s="7"/>
      <c r="AU105" s="5">
        <v>19.279628811258913</v>
      </c>
      <c r="AV105" s="5"/>
      <c r="AW105" s="5"/>
      <c r="AY105" s="5">
        <v>110.94364844807826</v>
      </c>
      <c r="AZ105" s="5"/>
      <c r="BA105" s="5"/>
      <c r="BB105" s="5"/>
      <c r="BC105" s="5"/>
      <c r="BD105" s="5"/>
      <c r="BG105" s="5">
        <v>0</v>
      </c>
      <c r="BH105" s="5">
        <v>130.22327725933718</v>
      </c>
      <c r="BK105" s="5">
        <v>493.47627944385738</v>
      </c>
      <c r="BL105" s="5"/>
      <c r="BM105" s="8">
        <f t="shared" si="0"/>
        <v>0.26388963904424639</v>
      </c>
      <c r="BN105" s="8"/>
      <c r="BX105" s="8">
        <f t="shared" si="1"/>
        <v>0.43833803562908613</v>
      </c>
      <c r="BY105" s="8">
        <f t="shared" si="2"/>
        <v>0.2977723253266677</v>
      </c>
      <c r="BZ105" s="8">
        <f t="shared" si="3"/>
        <v>0.26388963904424639</v>
      </c>
    </row>
    <row r="106" spans="1:78" x14ac:dyDescent="0.25">
      <c r="A106" t="s">
        <v>292</v>
      </c>
      <c r="B106" s="27"/>
      <c r="C106" s="26">
        <v>39846</v>
      </c>
      <c r="D106" s="27"/>
      <c r="E106" s="27"/>
      <c r="F106" s="27"/>
      <c r="G106">
        <v>111</v>
      </c>
      <c r="H106" t="s">
        <v>115</v>
      </c>
      <c r="I106">
        <v>8.4</v>
      </c>
      <c r="AC106" s="5">
        <v>218.27853707200498</v>
      </c>
      <c r="AJ106" s="5">
        <v>171.95566983936084</v>
      </c>
      <c r="AK106" s="7">
        <v>2.3640825747745731</v>
      </c>
      <c r="AL106" s="7"/>
      <c r="AM106" s="7"/>
      <c r="AN106" s="7"/>
      <c r="AO106" s="7"/>
      <c r="AP106" s="7"/>
      <c r="AU106" s="5">
        <v>0</v>
      </c>
      <c r="AV106" s="5"/>
      <c r="AW106" s="5"/>
      <c r="AY106" s="5">
        <v>388.71319651358766</v>
      </c>
      <c r="AZ106" s="5"/>
      <c r="BA106" s="5"/>
      <c r="BB106" s="5"/>
      <c r="BC106" s="5"/>
      <c r="BD106" s="5"/>
      <c r="BG106" s="5">
        <v>0</v>
      </c>
      <c r="BH106" s="5">
        <v>388.71319651358766</v>
      </c>
      <c r="BK106" s="5">
        <v>778.94740342495356</v>
      </c>
      <c r="BL106" s="5"/>
      <c r="BM106" s="8">
        <f t="shared" si="0"/>
        <v>0.49902367580205642</v>
      </c>
      <c r="BN106" s="8"/>
      <c r="BX106" s="8">
        <f t="shared" si="1"/>
        <v>0.28022243364860855</v>
      </c>
      <c r="BY106" s="8">
        <f t="shared" si="2"/>
        <v>0.22075389054933492</v>
      </c>
      <c r="BZ106" s="8">
        <f t="shared" si="3"/>
        <v>0.49902367580205642</v>
      </c>
    </row>
    <row r="107" spans="1:78" x14ac:dyDescent="0.25">
      <c r="A107" t="s">
        <v>292</v>
      </c>
      <c r="B107" s="27"/>
      <c r="C107" s="26">
        <v>39860</v>
      </c>
      <c r="D107" s="27"/>
      <c r="E107" s="27"/>
      <c r="F107" s="27"/>
      <c r="G107">
        <v>125</v>
      </c>
      <c r="H107" t="s">
        <v>115</v>
      </c>
      <c r="I107">
        <v>7.6</v>
      </c>
      <c r="AC107" s="5">
        <v>194.65138397399537</v>
      </c>
      <c r="AJ107" s="5">
        <v>130.41783056835493</v>
      </c>
      <c r="AK107" s="7">
        <v>1.8094019882499062</v>
      </c>
      <c r="AL107" s="7"/>
      <c r="AM107" s="7"/>
      <c r="AN107" s="7"/>
      <c r="AO107" s="7"/>
      <c r="AP107" s="7"/>
      <c r="AU107" s="5">
        <v>0</v>
      </c>
      <c r="AV107" s="5"/>
      <c r="AW107" s="5"/>
      <c r="AY107" s="5">
        <v>278.70830361343769</v>
      </c>
      <c r="AZ107" s="5"/>
      <c r="BA107" s="5"/>
      <c r="BB107" s="5"/>
      <c r="BC107" s="5"/>
      <c r="BD107" s="5"/>
      <c r="BG107" s="5">
        <v>133.92482190622576</v>
      </c>
      <c r="BH107" s="5">
        <v>412.63312551966345</v>
      </c>
      <c r="BK107" s="5">
        <v>737.70234006201372</v>
      </c>
      <c r="BL107" s="5"/>
      <c r="BM107" s="8">
        <f t="shared" si="0"/>
        <v>0.5593490803959984</v>
      </c>
      <c r="BN107" s="8"/>
      <c r="BX107" s="8">
        <f t="shared" si="1"/>
        <v>0.26386168702898832</v>
      </c>
      <c r="BY107" s="8">
        <f t="shared" si="2"/>
        <v>0.17678923257501336</v>
      </c>
      <c r="BZ107" s="8">
        <f t="shared" si="3"/>
        <v>0.5593490803959984</v>
      </c>
    </row>
    <row r="108" spans="1:78" x14ac:dyDescent="0.25">
      <c r="A108" t="s">
        <v>292</v>
      </c>
      <c r="B108" s="27"/>
      <c r="C108" s="26">
        <v>39897</v>
      </c>
      <c r="D108" s="27"/>
      <c r="E108" s="27"/>
      <c r="F108" s="27"/>
      <c r="G108">
        <v>162</v>
      </c>
      <c r="H108" t="s">
        <v>115</v>
      </c>
      <c r="I108">
        <v>8.6</v>
      </c>
      <c r="AC108" s="5">
        <v>244.77292929766918</v>
      </c>
      <c r="AJ108" s="5">
        <v>133.45308400025289</v>
      </c>
      <c r="AK108" s="7">
        <v>2.0053923047209152</v>
      </c>
      <c r="AL108" s="7"/>
      <c r="AM108" s="7"/>
      <c r="AN108" s="7"/>
      <c r="AO108" s="7"/>
      <c r="AP108" s="7"/>
      <c r="AU108" s="5">
        <v>0</v>
      </c>
      <c r="AV108" s="5"/>
      <c r="AW108" s="5"/>
      <c r="AY108" s="5">
        <v>23.238017532217302</v>
      </c>
      <c r="AZ108" s="5"/>
      <c r="BA108" s="5"/>
      <c r="BB108" s="5"/>
      <c r="BC108" s="5"/>
      <c r="BD108" s="5"/>
      <c r="BG108" s="5">
        <v>429.76326192244204</v>
      </c>
      <c r="BH108" s="5">
        <v>453.00127945465937</v>
      </c>
      <c r="BK108" s="5">
        <v>831.22729275258132</v>
      </c>
      <c r="BL108" s="5"/>
      <c r="BM108" s="8">
        <f t="shared" si="0"/>
        <v>0.54497883238958722</v>
      </c>
      <c r="BN108" s="8"/>
      <c r="BX108" s="8">
        <f t="shared" si="1"/>
        <v>0.29447171842386433</v>
      </c>
      <c r="BY108" s="8">
        <f t="shared" si="2"/>
        <v>0.16054944918654857</v>
      </c>
      <c r="BZ108" s="8">
        <f t="shared" si="3"/>
        <v>0.54497883238958722</v>
      </c>
    </row>
    <row r="109" spans="1:78" x14ac:dyDescent="0.25">
      <c r="A109" t="s">
        <v>293</v>
      </c>
      <c r="B109" s="27"/>
      <c r="C109" s="26">
        <v>39799</v>
      </c>
      <c r="D109" s="27"/>
      <c r="E109" s="27"/>
      <c r="F109" s="27"/>
      <c r="G109">
        <v>64</v>
      </c>
      <c r="H109" t="s">
        <v>115</v>
      </c>
      <c r="I109">
        <v>7.2</v>
      </c>
      <c r="AC109" s="5">
        <v>31.14477853886558</v>
      </c>
      <c r="AJ109" s="5">
        <v>41.183214298679232</v>
      </c>
      <c r="AK109" s="7">
        <v>0.62401100516142949</v>
      </c>
      <c r="AL109" s="7"/>
      <c r="AM109" s="7"/>
      <c r="AN109" s="7"/>
      <c r="AO109" s="7"/>
      <c r="AP109" s="7"/>
      <c r="AU109" s="5">
        <v>3.1241584559679203</v>
      </c>
      <c r="AV109" s="5"/>
      <c r="AW109" s="5"/>
      <c r="AY109" s="5">
        <v>0</v>
      </c>
      <c r="AZ109" s="5"/>
      <c r="BA109" s="5"/>
      <c r="BB109" s="5"/>
      <c r="BC109" s="5"/>
      <c r="BD109" s="5"/>
      <c r="BG109" s="5">
        <v>0</v>
      </c>
      <c r="BH109" s="5">
        <v>3.1241584559679203</v>
      </c>
      <c r="BK109" s="5">
        <v>75.452151293512728</v>
      </c>
      <c r="BL109" s="5"/>
      <c r="BM109" s="8">
        <f t="shared" si="0"/>
        <v>4.1405823457767083E-2</v>
      </c>
      <c r="BN109" s="8"/>
      <c r="BX109" s="8">
        <f t="shared" si="1"/>
        <v>0.41277522250771614</v>
      </c>
      <c r="BY109" s="8">
        <f t="shared" si="2"/>
        <v>0.54581895403451686</v>
      </c>
      <c r="BZ109" s="8">
        <f t="shared" si="3"/>
        <v>4.1405823457767083E-2</v>
      </c>
    </row>
    <row r="110" spans="1:78" x14ac:dyDescent="0.25">
      <c r="A110" t="s">
        <v>293</v>
      </c>
      <c r="B110" s="27"/>
      <c r="C110" s="26">
        <v>39812</v>
      </c>
      <c r="D110" s="27"/>
      <c r="E110" s="27"/>
      <c r="F110" s="27"/>
      <c r="G110">
        <v>77</v>
      </c>
      <c r="H110" t="s">
        <v>115</v>
      </c>
      <c r="I110">
        <v>6.2</v>
      </c>
      <c r="AC110" s="5">
        <v>98.882807025292436</v>
      </c>
      <c r="AJ110" s="5">
        <v>93.855127798039007</v>
      </c>
      <c r="AK110" s="7">
        <v>1.6370891948744859</v>
      </c>
      <c r="AL110" s="7"/>
      <c r="AM110" s="7"/>
      <c r="AN110" s="7"/>
      <c r="AO110" s="7"/>
      <c r="AP110" s="7"/>
      <c r="AU110" s="5">
        <v>12.500608837284545</v>
      </c>
      <c r="AV110" s="5"/>
      <c r="AW110" s="5"/>
      <c r="AY110" s="5">
        <v>3.6551794314154593</v>
      </c>
      <c r="AZ110" s="5"/>
      <c r="BA110" s="5"/>
      <c r="BB110" s="5"/>
      <c r="BC110" s="5"/>
      <c r="BD110" s="5"/>
      <c r="BG110" s="5">
        <v>0</v>
      </c>
      <c r="BH110" s="5">
        <v>16.1557882687</v>
      </c>
      <c r="BK110" s="5">
        <v>208.89372309203145</v>
      </c>
      <c r="BL110" s="5"/>
      <c r="BM110" s="8">
        <f t="shared" si="0"/>
        <v>7.73397497519938E-2</v>
      </c>
      <c r="BN110" s="8"/>
      <c r="BX110" s="8">
        <f t="shared" si="1"/>
        <v>0.47336418520209939</v>
      </c>
      <c r="BY110" s="8">
        <f t="shared" si="2"/>
        <v>0.4492960650459068</v>
      </c>
      <c r="BZ110" s="8">
        <f t="shared" si="3"/>
        <v>7.73397497519938E-2</v>
      </c>
    </row>
    <row r="111" spans="1:78" x14ac:dyDescent="0.25">
      <c r="A111" t="s">
        <v>293</v>
      </c>
      <c r="B111" s="27"/>
      <c r="C111" s="26">
        <v>39828</v>
      </c>
      <c r="D111" s="27"/>
      <c r="E111" s="27"/>
      <c r="F111" s="27"/>
      <c r="G111">
        <v>93</v>
      </c>
      <c r="H111" t="s">
        <v>115</v>
      </c>
      <c r="I111">
        <v>7.8</v>
      </c>
      <c r="AC111" s="5">
        <v>235.15893558722428</v>
      </c>
      <c r="AJ111" s="5">
        <v>174.34703592076698</v>
      </c>
      <c r="AK111" s="7">
        <v>2.573702500595668</v>
      </c>
      <c r="AL111" s="7"/>
      <c r="AM111" s="7"/>
      <c r="AN111" s="7"/>
      <c r="AO111" s="7"/>
      <c r="AP111" s="7"/>
      <c r="AU111" s="5">
        <v>22.752754352145971</v>
      </c>
      <c r="AV111" s="5"/>
      <c r="AW111" s="5"/>
      <c r="AY111" s="5">
        <v>104.99891039392983</v>
      </c>
      <c r="AZ111" s="5"/>
      <c r="BA111" s="5"/>
      <c r="BB111" s="5"/>
      <c r="BC111" s="5"/>
      <c r="BD111" s="5"/>
      <c r="BG111" s="5">
        <v>0</v>
      </c>
      <c r="BH111" s="5">
        <v>127.75166474607582</v>
      </c>
      <c r="BK111" s="5">
        <v>537.25763625406705</v>
      </c>
      <c r="BL111" s="5"/>
      <c r="BM111" s="8">
        <f t="shared" si="0"/>
        <v>0.23778473515388537</v>
      </c>
      <c r="BN111" s="8"/>
      <c r="BX111" s="8">
        <f t="shared" si="1"/>
        <v>0.43770236050403671</v>
      </c>
      <c r="BY111" s="8">
        <f t="shared" si="2"/>
        <v>0.32451290434207797</v>
      </c>
      <c r="BZ111" s="8">
        <f t="shared" si="3"/>
        <v>0.23778473515388537</v>
      </c>
    </row>
    <row r="112" spans="1:78" x14ac:dyDescent="0.25">
      <c r="A112" t="s">
        <v>293</v>
      </c>
      <c r="B112" s="27"/>
      <c r="C112" s="26">
        <v>39846</v>
      </c>
      <c r="D112" s="27"/>
      <c r="E112" s="27"/>
      <c r="F112" s="27"/>
      <c r="G112">
        <v>111</v>
      </c>
      <c r="H112" t="s">
        <v>115</v>
      </c>
      <c r="I112">
        <v>7.4</v>
      </c>
      <c r="AC112" s="5">
        <v>256.66733415563101</v>
      </c>
      <c r="AJ112" s="5">
        <v>184.78746473547511</v>
      </c>
      <c r="AK112" s="7">
        <v>2.6874421621672702</v>
      </c>
      <c r="AL112" s="7"/>
      <c r="AM112" s="7"/>
      <c r="AN112" s="7"/>
      <c r="AO112" s="7"/>
      <c r="AP112" s="7"/>
      <c r="AU112" s="5">
        <v>7.6765107804433644E-2</v>
      </c>
      <c r="AV112" s="5"/>
      <c r="AW112" s="5"/>
      <c r="AY112" s="5">
        <v>404.23211366318941</v>
      </c>
      <c r="AZ112" s="5"/>
      <c r="BA112" s="5"/>
      <c r="BB112" s="5"/>
      <c r="BC112" s="5"/>
      <c r="BD112" s="5"/>
      <c r="BG112" s="5">
        <v>0</v>
      </c>
      <c r="BH112" s="5">
        <v>404.30887877099383</v>
      </c>
      <c r="BK112" s="5">
        <v>845.76367766209989</v>
      </c>
      <c r="BL112" s="5"/>
      <c r="BM112" s="8">
        <f t="shared" si="0"/>
        <v>0.47804001218000236</v>
      </c>
      <c r="BN112" s="8"/>
      <c r="BX112" s="8">
        <f t="shared" si="1"/>
        <v>0.30347405656521337</v>
      </c>
      <c r="BY112" s="8">
        <f t="shared" si="2"/>
        <v>0.2184859312547843</v>
      </c>
      <c r="BZ112" s="8">
        <f t="shared" si="3"/>
        <v>0.47804001218000236</v>
      </c>
    </row>
    <row r="113" spans="1:78" x14ac:dyDescent="0.25">
      <c r="A113" t="s">
        <v>293</v>
      </c>
      <c r="B113" s="27"/>
      <c r="C113" s="26">
        <v>39860</v>
      </c>
      <c r="D113" s="27"/>
      <c r="E113" s="27"/>
      <c r="F113" s="27"/>
      <c r="G113">
        <v>125</v>
      </c>
      <c r="H113" t="s">
        <v>115</v>
      </c>
      <c r="I113">
        <v>6.8</v>
      </c>
      <c r="AC113" s="5">
        <v>235.02363507551013</v>
      </c>
      <c r="AJ113" s="5">
        <v>168.14675243538676</v>
      </c>
      <c r="AK113" s="7">
        <v>2.3862095820281817</v>
      </c>
      <c r="AL113" s="7"/>
      <c r="AM113" s="7"/>
      <c r="AN113" s="7"/>
      <c r="AO113" s="7"/>
      <c r="AP113" s="7"/>
      <c r="AU113" s="5">
        <v>0</v>
      </c>
      <c r="AV113" s="5"/>
      <c r="AW113" s="5"/>
      <c r="AY113" s="5">
        <v>432.40210027398115</v>
      </c>
      <c r="AZ113" s="5"/>
      <c r="BA113" s="5"/>
      <c r="BB113" s="5"/>
      <c r="BC113" s="5"/>
      <c r="BD113" s="5"/>
      <c r="BG113" s="5">
        <v>90.229660608084856</v>
      </c>
      <c r="BH113" s="5">
        <v>522.63176088206592</v>
      </c>
      <c r="BK113" s="5">
        <v>925.80214839296275</v>
      </c>
      <c r="BL113" s="5"/>
      <c r="BM113" s="8">
        <f t="shared" si="0"/>
        <v>0.56451776633837691</v>
      </c>
      <c r="BN113" s="8"/>
      <c r="BX113" s="8">
        <f t="shared" si="1"/>
        <v>0.25385946174727692</v>
      </c>
      <c r="BY113" s="8">
        <f t="shared" si="2"/>
        <v>0.1816227719143462</v>
      </c>
      <c r="BZ113" s="8">
        <f t="shared" si="3"/>
        <v>0.56451776633837691</v>
      </c>
    </row>
    <row r="114" spans="1:78" x14ac:dyDescent="0.25">
      <c r="A114" t="s">
        <v>293</v>
      </c>
      <c r="B114" s="27"/>
      <c r="C114" s="26">
        <v>39897</v>
      </c>
      <c r="D114" s="27"/>
      <c r="E114" s="27"/>
      <c r="F114" s="27"/>
      <c r="G114">
        <v>162</v>
      </c>
      <c r="H114" t="s">
        <v>115</v>
      </c>
      <c r="I114">
        <v>9.1999999999999993</v>
      </c>
      <c r="AC114" s="5">
        <v>297.83871215552625</v>
      </c>
      <c r="AJ114" s="5">
        <v>162.32728420842184</v>
      </c>
      <c r="AK114" s="7">
        <v>2.4367368959854576</v>
      </c>
      <c r="AL114" s="7"/>
      <c r="AM114" s="7"/>
      <c r="AN114" s="7"/>
      <c r="AO114" s="7"/>
      <c r="AP114" s="7"/>
      <c r="AU114" s="5">
        <v>0</v>
      </c>
      <c r="AV114" s="5"/>
      <c r="AW114" s="5"/>
      <c r="AY114" s="5">
        <v>16.346213131625404</v>
      </c>
      <c r="AZ114" s="5"/>
      <c r="BA114" s="5"/>
      <c r="BB114" s="5"/>
      <c r="BC114" s="5"/>
      <c r="BD114" s="5"/>
      <c r="BG114" s="5">
        <v>647.05574851053575</v>
      </c>
      <c r="BH114" s="5">
        <v>663.40196164216127</v>
      </c>
      <c r="BK114" s="5">
        <v>1123.5679580061092</v>
      </c>
      <c r="BL114" s="5"/>
      <c r="BM114" s="8">
        <f t="shared" si="0"/>
        <v>0.59044222195463691</v>
      </c>
      <c r="BN114" s="8"/>
      <c r="BX114" s="8">
        <f t="shared" si="1"/>
        <v>0.26508295295646622</v>
      </c>
      <c r="BY114" s="8">
        <f t="shared" si="2"/>
        <v>0.14447482508889706</v>
      </c>
      <c r="BZ114" s="8">
        <f t="shared" si="3"/>
        <v>0.59044222195463691</v>
      </c>
    </row>
    <row r="115" spans="1:78" x14ac:dyDescent="0.25">
      <c r="A115" t="s">
        <v>294</v>
      </c>
      <c r="B115" s="27"/>
      <c r="C115" s="26">
        <v>39799</v>
      </c>
      <c r="D115" s="27"/>
      <c r="E115" s="27"/>
      <c r="F115" s="27"/>
      <c r="G115">
        <v>64</v>
      </c>
      <c r="H115" t="s">
        <v>115</v>
      </c>
      <c r="I115">
        <v>7.6</v>
      </c>
      <c r="AC115" s="5">
        <v>30.691992663999894</v>
      </c>
      <c r="AJ115" s="5">
        <v>40.071515242695156</v>
      </c>
      <c r="AK115" s="7">
        <v>0.59213449868113444</v>
      </c>
      <c r="AL115" s="7"/>
      <c r="AM115" s="7"/>
      <c r="AN115" s="7"/>
      <c r="AO115" s="7"/>
      <c r="AP115" s="7"/>
      <c r="AU115" s="5">
        <v>2.7929058745955215</v>
      </c>
      <c r="AV115" s="5"/>
      <c r="AW115" s="5"/>
      <c r="AY115" s="5">
        <v>0</v>
      </c>
      <c r="AZ115" s="5"/>
      <c r="BA115" s="5"/>
      <c r="BB115" s="5"/>
      <c r="BC115" s="5"/>
      <c r="BD115" s="5"/>
      <c r="BG115" s="5">
        <v>0</v>
      </c>
      <c r="BH115" s="5">
        <v>2.7929058745955215</v>
      </c>
      <c r="BK115" s="5">
        <v>73.556413781290573</v>
      </c>
      <c r="BL115" s="5"/>
      <c r="BM115" s="8">
        <f t="shared" si="0"/>
        <v>3.7969576424699357E-2</v>
      </c>
      <c r="BN115" s="8"/>
      <c r="BX115" s="8">
        <f t="shared" si="1"/>
        <v>0.41725787169638429</v>
      </c>
      <c r="BY115" s="8">
        <f t="shared" si="2"/>
        <v>0.54477255187891638</v>
      </c>
      <c r="BZ115" s="8">
        <f t="shared" si="3"/>
        <v>3.7969576424699357E-2</v>
      </c>
    </row>
    <row r="116" spans="1:78" x14ac:dyDescent="0.25">
      <c r="A116" t="s">
        <v>294</v>
      </c>
      <c r="B116" s="27"/>
      <c r="C116" s="26">
        <v>39812</v>
      </c>
      <c r="D116" s="27"/>
      <c r="E116" s="27"/>
      <c r="F116" s="27"/>
      <c r="G116">
        <v>77</v>
      </c>
      <c r="H116" t="s">
        <v>115</v>
      </c>
      <c r="I116">
        <v>7.4</v>
      </c>
      <c r="AC116" s="5">
        <v>96.804195332422665</v>
      </c>
      <c r="AJ116" s="5">
        <v>104.47959124036497</v>
      </c>
      <c r="AK116" s="7">
        <v>1.6873959588592615</v>
      </c>
      <c r="AL116" s="7"/>
      <c r="AM116" s="7"/>
      <c r="AN116" s="7"/>
      <c r="AO116" s="7"/>
      <c r="AP116" s="7"/>
      <c r="AU116" s="5">
        <v>12.123697216832316</v>
      </c>
      <c r="AV116" s="5"/>
      <c r="AW116" s="5"/>
      <c r="AY116" s="5">
        <v>3.7568895551640238</v>
      </c>
      <c r="AZ116" s="5"/>
      <c r="BA116" s="5"/>
      <c r="BB116" s="5"/>
      <c r="BC116" s="5"/>
      <c r="BD116" s="5"/>
      <c r="BG116" s="5">
        <v>0</v>
      </c>
      <c r="BH116" s="5">
        <v>15.880586771996338</v>
      </c>
      <c r="BK116" s="5">
        <v>217.16437334478397</v>
      </c>
      <c r="BL116" s="5"/>
      <c r="BM116" s="8">
        <f t="shared" si="0"/>
        <v>7.312703519183282E-2</v>
      </c>
      <c r="BN116" s="8"/>
      <c r="BX116" s="8">
        <f t="shared" si="1"/>
        <v>0.44576462447056253</v>
      </c>
      <c r="BY116" s="8">
        <f t="shared" si="2"/>
        <v>0.48110834033760469</v>
      </c>
      <c r="BZ116" s="8">
        <f t="shared" si="3"/>
        <v>7.312703519183282E-2</v>
      </c>
    </row>
    <row r="117" spans="1:78" x14ac:dyDescent="0.25">
      <c r="A117" t="s">
        <v>294</v>
      </c>
      <c r="B117" s="27"/>
      <c r="C117" s="26">
        <v>39828</v>
      </c>
      <c r="D117" s="27"/>
      <c r="E117" s="27"/>
      <c r="F117" s="27"/>
      <c r="G117">
        <v>93</v>
      </c>
      <c r="H117" t="s">
        <v>115</v>
      </c>
      <c r="I117">
        <v>8</v>
      </c>
      <c r="AC117" s="5">
        <v>291.9079430713735</v>
      </c>
      <c r="AJ117" s="5">
        <v>224.95691145259511</v>
      </c>
      <c r="AK117" s="7">
        <v>3.7135296407515193</v>
      </c>
      <c r="AL117" s="7"/>
      <c r="AM117" s="7"/>
      <c r="AN117" s="7"/>
      <c r="AO117" s="7"/>
      <c r="AP117" s="7"/>
      <c r="AU117" s="5">
        <v>27.528698273306453</v>
      </c>
      <c r="AV117" s="5"/>
      <c r="AW117" s="5"/>
      <c r="AY117" s="5">
        <v>153.39039012993166</v>
      </c>
      <c r="AZ117" s="5"/>
      <c r="BA117" s="5"/>
      <c r="BB117" s="5"/>
      <c r="BC117" s="5"/>
      <c r="BD117" s="5"/>
      <c r="BG117" s="5">
        <v>0</v>
      </c>
      <c r="BH117" s="5">
        <v>180.91908840323811</v>
      </c>
      <c r="BK117" s="5">
        <v>697.78394292720679</v>
      </c>
      <c r="BL117" s="5"/>
      <c r="BM117" s="8">
        <f t="shared" si="0"/>
        <v>0.25927665753425294</v>
      </c>
      <c r="BN117" s="8"/>
      <c r="BX117" s="8">
        <f t="shared" si="1"/>
        <v>0.41833571269470371</v>
      </c>
      <c r="BY117" s="8">
        <f t="shared" si="2"/>
        <v>0.32238762977104324</v>
      </c>
      <c r="BZ117" s="8">
        <f t="shared" si="3"/>
        <v>0.25927665753425294</v>
      </c>
    </row>
    <row r="118" spans="1:78" x14ac:dyDescent="0.25">
      <c r="A118" t="s">
        <v>294</v>
      </c>
      <c r="B118" s="27"/>
      <c r="C118" s="26">
        <v>39846</v>
      </c>
      <c r="D118" s="27"/>
      <c r="E118" s="27"/>
      <c r="F118" s="27"/>
      <c r="G118">
        <v>111</v>
      </c>
      <c r="H118" t="s">
        <v>115</v>
      </c>
      <c r="I118">
        <v>8.1999999999999993</v>
      </c>
      <c r="AC118" s="5">
        <v>293.69266723134604</v>
      </c>
      <c r="AJ118" s="5">
        <v>208.99693383431372</v>
      </c>
      <c r="AK118" s="7">
        <v>3.9509591546815725</v>
      </c>
      <c r="AL118" s="7"/>
      <c r="AM118" s="7"/>
      <c r="AN118" s="7"/>
      <c r="AO118" s="7"/>
      <c r="AP118" s="7"/>
      <c r="AU118" s="5">
        <v>9.0748858447488576E-2</v>
      </c>
      <c r="AV118" s="5"/>
      <c r="AW118" s="5"/>
      <c r="AY118" s="5">
        <v>465.14298784923295</v>
      </c>
      <c r="AZ118" s="5"/>
      <c r="BA118" s="5"/>
      <c r="BB118" s="5"/>
      <c r="BC118" s="5"/>
      <c r="BD118" s="5"/>
      <c r="BG118" s="5">
        <v>0</v>
      </c>
      <c r="BH118" s="5">
        <v>465.23373670768041</v>
      </c>
      <c r="BK118" s="5">
        <v>967.92333777334022</v>
      </c>
      <c r="BL118" s="5"/>
      <c r="BM118" s="8">
        <f t="shared" si="0"/>
        <v>0.48065143028571622</v>
      </c>
      <c r="BN118" s="8"/>
      <c r="BX118" s="8">
        <f t="shared" si="1"/>
        <v>0.30342554598070909</v>
      </c>
      <c r="BY118" s="8">
        <f t="shared" si="2"/>
        <v>0.21592302373357464</v>
      </c>
      <c r="BZ118" s="8">
        <f t="shared" si="3"/>
        <v>0.48065143028571622</v>
      </c>
    </row>
    <row r="119" spans="1:78" x14ac:dyDescent="0.25">
      <c r="A119" t="s">
        <v>294</v>
      </c>
      <c r="B119" s="27"/>
      <c r="C119" s="26">
        <v>39860</v>
      </c>
      <c r="D119" s="27"/>
      <c r="E119" s="27"/>
      <c r="F119" s="27"/>
      <c r="G119">
        <v>125</v>
      </c>
      <c r="H119" t="s">
        <v>115</v>
      </c>
      <c r="I119">
        <v>7.6</v>
      </c>
      <c r="AC119" s="5">
        <v>274.19843291978913</v>
      </c>
      <c r="AJ119" s="5">
        <v>200.72597248220137</v>
      </c>
      <c r="AK119" s="7">
        <v>2.779082063208552</v>
      </c>
      <c r="AL119" s="7"/>
      <c r="AM119" s="7"/>
      <c r="AN119" s="7"/>
      <c r="AO119" s="7"/>
      <c r="AP119" s="7"/>
      <c r="AU119" s="5">
        <v>0</v>
      </c>
      <c r="AV119" s="5"/>
      <c r="AW119" s="5"/>
      <c r="AY119" s="5">
        <v>525.89537261710882</v>
      </c>
      <c r="AZ119" s="5"/>
      <c r="BA119" s="5"/>
      <c r="BB119" s="5"/>
      <c r="BC119" s="5"/>
      <c r="BD119" s="5"/>
      <c r="BG119" s="5">
        <v>66.23595639039317</v>
      </c>
      <c r="BH119" s="5">
        <v>592.13132900750202</v>
      </c>
      <c r="BK119" s="5">
        <v>1067.0557344094927</v>
      </c>
      <c r="BL119" s="5"/>
      <c r="BM119" s="8">
        <f t="shared" si="0"/>
        <v>0.55492071305458723</v>
      </c>
      <c r="BN119" s="8"/>
      <c r="BX119" s="8">
        <f t="shared" si="1"/>
        <v>0.25696730177972399</v>
      </c>
      <c r="BY119" s="8">
        <f t="shared" si="2"/>
        <v>0.18811198516568853</v>
      </c>
      <c r="BZ119" s="8">
        <f t="shared" si="3"/>
        <v>0.55492071305458723</v>
      </c>
    </row>
    <row r="120" spans="1:78" x14ac:dyDescent="0.25">
      <c r="A120" t="s">
        <v>294</v>
      </c>
      <c r="B120" s="27"/>
      <c r="C120" s="26">
        <v>39897</v>
      </c>
      <c r="D120" s="27"/>
      <c r="E120" s="27"/>
      <c r="F120" s="27"/>
      <c r="G120">
        <v>162</v>
      </c>
      <c r="H120" t="s">
        <v>115</v>
      </c>
      <c r="I120">
        <v>8.8000000000000007</v>
      </c>
      <c r="AC120" s="5">
        <v>313.15846945964853</v>
      </c>
      <c r="AJ120" s="5">
        <v>170.41917357368547</v>
      </c>
      <c r="AK120" s="7">
        <v>2.5676018718913864</v>
      </c>
      <c r="AL120" s="7"/>
      <c r="AM120" s="7"/>
      <c r="AN120" s="7"/>
      <c r="AO120" s="7"/>
      <c r="AP120" s="7"/>
      <c r="AU120" s="5">
        <v>0</v>
      </c>
      <c r="AV120" s="5"/>
      <c r="AW120" s="5"/>
      <c r="AY120" s="5">
        <v>28.980646602993193</v>
      </c>
      <c r="AZ120" s="5"/>
      <c r="BA120" s="5"/>
      <c r="BB120" s="5"/>
      <c r="BC120" s="5"/>
      <c r="BD120" s="5"/>
      <c r="BG120" s="5">
        <v>791.82952867821018</v>
      </c>
      <c r="BH120" s="5">
        <v>820.81017528120321</v>
      </c>
      <c r="BK120" s="5">
        <v>1304.3878183145373</v>
      </c>
      <c r="BL120" s="5"/>
      <c r="BM120" s="8">
        <f t="shared" si="0"/>
        <v>0.62926850723108696</v>
      </c>
      <c r="BN120" s="8"/>
      <c r="BX120" s="8">
        <f t="shared" si="1"/>
        <v>0.24008079887183842</v>
      </c>
      <c r="BY120" s="8">
        <f t="shared" si="2"/>
        <v>0.13065069389707451</v>
      </c>
      <c r="BZ120" s="8">
        <f t="shared" si="3"/>
        <v>0.62926850723108696</v>
      </c>
    </row>
    <row r="121" spans="1:78" x14ac:dyDescent="0.25">
      <c r="A121" t="s">
        <v>303</v>
      </c>
      <c r="B121" t="s">
        <v>290</v>
      </c>
      <c r="C121" s="26">
        <v>39360</v>
      </c>
      <c r="F121" t="s">
        <v>287</v>
      </c>
      <c r="G121">
        <v>0</v>
      </c>
      <c r="H121" t="s">
        <v>115</v>
      </c>
      <c r="AD121" s="5"/>
      <c r="AJ121" s="8"/>
      <c r="AU121"/>
      <c r="AV121"/>
      <c r="AW121"/>
      <c r="AY121"/>
      <c r="AZ121"/>
      <c r="BA121"/>
      <c r="BB121"/>
      <c r="BC121"/>
      <c r="BD121"/>
    </row>
    <row r="122" spans="1:78" x14ac:dyDescent="0.25">
      <c r="A122" t="s">
        <v>303</v>
      </c>
      <c r="B122" t="s">
        <v>290</v>
      </c>
      <c r="C122" s="26">
        <v>39366</v>
      </c>
      <c r="F122" t="s">
        <v>88</v>
      </c>
      <c r="G122">
        <v>6</v>
      </c>
      <c r="H122" t="s">
        <v>115</v>
      </c>
      <c r="AD122" s="5"/>
      <c r="AJ122" s="8"/>
      <c r="AU122"/>
      <c r="AV122"/>
      <c r="AW122"/>
      <c r="AY122"/>
      <c r="AZ122"/>
      <c r="BA122"/>
      <c r="BB122"/>
      <c r="BC122"/>
      <c r="BD122"/>
    </row>
    <row r="123" spans="1:78" x14ac:dyDescent="0.25">
      <c r="A123" t="s">
        <v>303</v>
      </c>
      <c r="B123" t="s">
        <v>290</v>
      </c>
      <c r="C123" s="26">
        <v>39423</v>
      </c>
      <c r="G123">
        <v>63</v>
      </c>
      <c r="H123" t="s">
        <v>115</v>
      </c>
      <c r="M123">
        <v>330.4</v>
      </c>
      <c r="N123">
        <v>12.52</v>
      </c>
      <c r="AU123"/>
      <c r="AV123"/>
      <c r="AW123"/>
      <c r="AY123"/>
      <c r="AZ123"/>
      <c r="BA123"/>
      <c r="BB123"/>
      <c r="BC123"/>
      <c r="BD123"/>
    </row>
    <row r="124" spans="1:78" x14ac:dyDescent="0.25">
      <c r="A124" t="s">
        <v>303</v>
      </c>
      <c r="B124" t="s">
        <v>290</v>
      </c>
      <c r="C124" s="26">
        <v>39428</v>
      </c>
      <c r="G124">
        <v>68</v>
      </c>
      <c r="H124" t="s">
        <v>115</v>
      </c>
      <c r="I124">
        <v>8.4</v>
      </c>
      <c r="AC124">
        <v>59.785891091251507</v>
      </c>
      <c r="AJ124">
        <v>70.745931479499603</v>
      </c>
      <c r="AK124">
        <v>1.0623654101791682</v>
      </c>
      <c r="AU124">
        <v>8.8912911208413821</v>
      </c>
      <c r="AV124"/>
      <c r="AW124"/>
      <c r="AY124">
        <v>0</v>
      </c>
      <c r="AZ124"/>
      <c r="BA124"/>
      <c r="BB124"/>
      <c r="BC124"/>
      <c r="BD124"/>
      <c r="BG124">
        <v>0</v>
      </c>
      <c r="BH124">
        <v>8.8912911208413821</v>
      </c>
      <c r="BK124">
        <v>139.42311369159248</v>
      </c>
      <c r="BM124" s="8">
        <f>BH124/BK124</f>
        <v>6.3772002255731763E-2</v>
      </c>
      <c r="BN124" s="8"/>
      <c r="BX124" s="8">
        <f>AC124/BK124</f>
        <v>0.42880903681077903</v>
      </c>
      <c r="BY124" s="8">
        <f>AJ124/BK124</f>
        <v>0.50741896093348937</v>
      </c>
      <c r="BZ124" s="8">
        <f>BH124/BK124</f>
        <v>6.3772002255731763E-2</v>
      </c>
    </row>
    <row r="125" spans="1:78" x14ac:dyDescent="0.25">
      <c r="A125" t="s">
        <v>303</v>
      </c>
      <c r="B125" t="s">
        <v>290</v>
      </c>
      <c r="C125" s="26">
        <v>39430</v>
      </c>
      <c r="G125">
        <v>70</v>
      </c>
      <c r="H125" t="s">
        <v>115</v>
      </c>
      <c r="M125">
        <v>481.59999999999997</v>
      </c>
      <c r="N125">
        <v>12.96</v>
      </c>
      <c r="AU125"/>
      <c r="AV125"/>
      <c r="AW125"/>
      <c r="AY125"/>
      <c r="AZ125"/>
      <c r="BA125"/>
      <c r="BB125"/>
      <c r="BC125"/>
      <c r="BD125"/>
    </row>
    <row r="126" spans="1:78" x14ac:dyDescent="0.25">
      <c r="A126" t="s">
        <v>303</v>
      </c>
      <c r="B126" t="s">
        <v>290</v>
      </c>
      <c r="C126" s="26">
        <v>39437</v>
      </c>
      <c r="G126">
        <v>77</v>
      </c>
      <c r="H126" t="s">
        <v>115</v>
      </c>
      <c r="M126">
        <v>639.6</v>
      </c>
      <c r="N126">
        <v>16.28</v>
      </c>
      <c r="AU126"/>
      <c r="AV126"/>
      <c r="AW126"/>
      <c r="AY126"/>
      <c r="AZ126"/>
      <c r="BA126"/>
      <c r="BB126"/>
      <c r="BC126"/>
      <c r="BD126"/>
    </row>
    <row r="127" spans="1:78" x14ac:dyDescent="0.25">
      <c r="A127" t="s">
        <v>303</v>
      </c>
      <c r="B127" t="s">
        <v>290</v>
      </c>
      <c r="C127" s="26">
        <v>39444</v>
      </c>
      <c r="G127">
        <v>84</v>
      </c>
      <c r="H127" t="s">
        <v>115</v>
      </c>
      <c r="M127">
        <v>765.19999999999993</v>
      </c>
      <c r="N127">
        <v>16.559999999999999</v>
      </c>
      <c r="AU127"/>
      <c r="AV127"/>
      <c r="AW127"/>
      <c r="AY127"/>
      <c r="AZ127"/>
      <c r="BA127"/>
      <c r="BB127"/>
      <c r="BC127"/>
      <c r="BD127"/>
    </row>
    <row r="128" spans="1:78" x14ac:dyDescent="0.25">
      <c r="A128" t="s">
        <v>303</v>
      </c>
      <c r="B128" t="s">
        <v>290</v>
      </c>
      <c r="C128" s="26">
        <v>39454</v>
      </c>
      <c r="G128">
        <v>94</v>
      </c>
      <c r="H128" t="s">
        <v>115</v>
      </c>
      <c r="M128">
        <v>899.9</v>
      </c>
      <c r="N128">
        <v>18.757999999999999</v>
      </c>
      <c r="AU128"/>
      <c r="AV128"/>
      <c r="AW128"/>
      <c r="AY128"/>
      <c r="AZ128"/>
      <c r="BA128"/>
      <c r="BB128"/>
      <c r="BC128"/>
      <c r="BD128"/>
    </row>
    <row r="129" spans="1:78" x14ac:dyDescent="0.25">
      <c r="A129" t="s">
        <v>303</v>
      </c>
      <c r="B129" t="s">
        <v>290</v>
      </c>
      <c r="C129" s="26">
        <v>39456</v>
      </c>
      <c r="G129">
        <v>96</v>
      </c>
      <c r="H129" t="s">
        <v>115</v>
      </c>
      <c r="I129">
        <v>9.4</v>
      </c>
      <c r="AC129">
        <v>273.55472681547326</v>
      </c>
      <c r="AJ129">
        <v>197.362871791804</v>
      </c>
      <c r="AK129">
        <v>3.0062715889200993</v>
      </c>
      <c r="AU129">
        <v>28.141684270466236</v>
      </c>
      <c r="AV129"/>
      <c r="AW129"/>
      <c r="AY129">
        <v>88.571455085936165</v>
      </c>
      <c r="AZ129"/>
      <c r="BA129"/>
      <c r="BB129"/>
      <c r="BC129"/>
      <c r="BD129"/>
      <c r="BG129">
        <v>0</v>
      </c>
      <c r="BH129">
        <v>116.71313935640242</v>
      </c>
      <c r="BK129">
        <v>587.63073796367962</v>
      </c>
      <c r="BM129" s="8">
        <f>BH129/BK129</f>
        <v>0.19861646407546543</v>
      </c>
      <c r="BN129" s="8"/>
      <c r="BX129" s="8">
        <f>AC129/BK129</f>
        <v>0.46552147316769732</v>
      </c>
      <c r="BY129" s="8">
        <f>AJ129/BK129</f>
        <v>0.33586206275683733</v>
      </c>
      <c r="BZ129" s="8">
        <f>BH129/BK129</f>
        <v>0.19861646407546543</v>
      </c>
    </row>
    <row r="130" spans="1:78" x14ac:dyDescent="0.25">
      <c r="A130" t="s">
        <v>303</v>
      </c>
      <c r="B130" t="s">
        <v>290</v>
      </c>
      <c r="C130" s="26">
        <v>39469</v>
      </c>
      <c r="G130">
        <v>109</v>
      </c>
      <c r="H130" t="s">
        <v>115</v>
      </c>
      <c r="M130">
        <v>988.40000000000009</v>
      </c>
      <c r="N130">
        <v>20.079999999999998</v>
      </c>
      <c r="AU130"/>
      <c r="AV130"/>
      <c r="AW130"/>
      <c r="AY130"/>
      <c r="AZ130"/>
      <c r="BA130"/>
      <c r="BB130"/>
      <c r="BC130"/>
      <c r="BD130"/>
    </row>
    <row r="131" spans="1:78" x14ac:dyDescent="0.25">
      <c r="A131" t="s">
        <v>303</v>
      </c>
      <c r="B131" t="s">
        <v>290</v>
      </c>
      <c r="C131" s="26">
        <v>39471</v>
      </c>
      <c r="G131">
        <v>111</v>
      </c>
      <c r="H131" t="s">
        <v>115</v>
      </c>
      <c r="I131">
        <v>7.4</v>
      </c>
      <c r="AC131">
        <v>314.04233252987393</v>
      </c>
      <c r="AJ131">
        <v>219.91583551779644</v>
      </c>
      <c r="AK131">
        <v>3.5813493313974538</v>
      </c>
      <c r="AU131">
        <v>13.684505972246146</v>
      </c>
      <c r="AV131"/>
      <c r="AW131"/>
      <c r="AY131">
        <v>300.22148397675772</v>
      </c>
      <c r="AZ131"/>
      <c r="BA131"/>
      <c r="BB131"/>
      <c r="BC131"/>
      <c r="BD131"/>
      <c r="BG131">
        <v>0</v>
      </c>
      <c r="BH131">
        <v>313.90598994900392</v>
      </c>
      <c r="BK131">
        <v>847.86415799667407</v>
      </c>
      <c r="BM131" s="8">
        <f>BH131/BK131</f>
        <v>0.37023146572287974</v>
      </c>
      <c r="BN131" s="8"/>
      <c r="BX131" s="8">
        <f>AC131/BK131</f>
        <v>0.370392272828103</v>
      </c>
      <c r="BY131" s="8">
        <f>AJ131/BK131</f>
        <v>0.25937626144901754</v>
      </c>
      <c r="BZ131" s="8">
        <f>BH131/BK131</f>
        <v>0.37023146572287974</v>
      </c>
    </row>
    <row r="132" spans="1:78" x14ac:dyDescent="0.25">
      <c r="A132" t="s">
        <v>303</v>
      </c>
      <c r="B132" t="s">
        <v>290</v>
      </c>
      <c r="C132" s="26">
        <v>39476</v>
      </c>
      <c r="F132" t="s">
        <v>89</v>
      </c>
      <c r="G132">
        <v>116</v>
      </c>
      <c r="H132" t="s">
        <v>115</v>
      </c>
      <c r="AD132" s="5"/>
      <c r="AJ132" s="8"/>
      <c r="AU132"/>
      <c r="AV132"/>
      <c r="AW132"/>
      <c r="AY132"/>
      <c r="AZ132"/>
      <c r="BA132"/>
      <c r="BB132"/>
      <c r="BC132"/>
      <c r="BD132"/>
    </row>
    <row r="133" spans="1:78" x14ac:dyDescent="0.25">
      <c r="A133" t="s">
        <v>303</v>
      </c>
      <c r="B133" t="s">
        <v>290</v>
      </c>
      <c r="C133" s="26">
        <v>39477</v>
      </c>
      <c r="G133">
        <v>117</v>
      </c>
      <c r="H133" t="s">
        <v>115</v>
      </c>
      <c r="M133">
        <v>1016.8000000000001</v>
      </c>
      <c r="N133">
        <v>21</v>
      </c>
      <c r="AU133"/>
      <c r="AV133"/>
      <c r="AW133"/>
      <c r="AY133"/>
      <c r="AZ133"/>
      <c r="BA133"/>
      <c r="BB133"/>
      <c r="BC133"/>
      <c r="BD133"/>
    </row>
    <row r="134" spans="1:78" x14ac:dyDescent="0.25">
      <c r="A134" t="s">
        <v>303</v>
      </c>
      <c r="B134" t="s">
        <v>290</v>
      </c>
      <c r="C134" s="26">
        <v>39492</v>
      </c>
      <c r="G134">
        <v>132</v>
      </c>
      <c r="H134" t="s">
        <v>115</v>
      </c>
      <c r="M134">
        <v>1036.4000000000001</v>
      </c>
      <c r="N134">
        <v>22.76</v>
      </c>
      <c r="AU134"/>
      <c r="AV134"/>
      <c r="AW134"/>
      <c r="AY134"/>
      <c r="AZ134"/>
      <c r="BA134"/>
      <c r="BB134"/>
      <c r="BC134"/>
      <c r="BD134"/>
    </row>
    <row r="135" spans="1:78" x14ac:dyDescent="0.25">
      <c r="A135" t="s">
        <v>303</v>
      </c>
      <c r="B135" t="s">
        <v>290</v>
      </c>
      <c r="C135" s="26">
        <v>39498</v>
      </c>
      <c r="G135">
        <v>138</v>
      </c>
      <c r="H135" t="s">
        <v>115</v>
      </c>
      <c r="I135">
        <v>10</v>
      </c>
      <c r="AC135">
        <v>409.89027710613402</v>
      </c>
      <c r="AJ135">
        <v>256.52170216641071</v>
      </c>
      <c r="AK135">
        <v>4.0361481098865903</v>
      </c>
      <c r="AU135">
        <v>1.3458893313158837</v>
      </c>
      <c r="AV135"/>
      <c r="AW135"/>
      <c r="AY135">
        <v>730.90073278791203</v>
      </c>
      <c r="AZ135"/>
      <c r="BA135"/>
      <c r="BB135"/>
      <c r="BC135"/>
      <c r="BD135"/>
      <c r="BG135">
        <v>28.103849791100458</v>
      </c>
      <c r="BH135">
        <v>760.35047191032834</v>
      </c>
      <c r="BK135">
        <v>1426.7624511828731</v>
      </c>
      <c r="BM135" s="8">
        <f>BH135/BK135</f>
        <v>0.53292015869912435</v>
      </c>
      <c r="BN135" s="8"/>
      <c r="BX135" s="8">
        <f>AC135/BK135</f>
        <v>0.28728698093106531</v>
      </c>
      <c r="BY135" s="8">
        <f>AJ135/BK135</f>
        <v>0.17979286036981038</v>
      </c>
      <c r="BZ135" s="8">
        <f>BH135/BK135</f>
        <v>0.53292015869912435</v>
      </c>
    </row>
    <row r="136" spans="1:78" x14ac:dyDescent="0.25">
      <c r="A136" t="s">
        <v>303</v>
      </c>
      <c r="B136" t="s">
        <v>290</v>
      </c>
      <c r="C136" s="26">
        <v>39533</v>
      </c>
      <c r="G136">
        <v>173</v>
      </c>
      <c r="H136" t="s">
        <v>115</v>
      </c>
      <c r="I136">
        <v>7.4</v>
      </c>
      <c r="AC136">
        <v>456.03855932801872</v>
      </c>
      <c r="AJ136">
        <v>269.70937267404918</v>
      </c>
      <c r="AK136">
        <v>3.8571883501943822</v>
      </c>
      <c r="AU136">
        <v>4.5632809797377893</v>
      </c>
      <c r="AV136"/>
      <c r="AW136"/>
      <c r="AY136">
        <v>278.98442204316223</v>
      </c>
      <c r="AZ136"/>
      <c r="BA136"/>
      <c r="BB136"/>
      <c r="BC136"/>
      <c r="BD136"/>
      <c r="BG136">
        <v>704.19474580562473</v>
      </c>
      <c r="BH136">
        <v>987.74244882852486</v>
      </c>
      <c r="BK136">
        <v>1713.4903808305928</v>
      </c>
      <c r="BM136" s="8">
        <f>BH136/BK136</f>
        <v>0.57645053621469944</v>
      </c>
      <c r="BN136" s="8"/>
      <c r="BX136" s="8">
        <f>AC136/BK136</f>
        <v>0.26614596990440048</v>
      </c>
      <c r="BY136" s="8">
        <f>AJ136/BK136</f>
        <v>0.15740349388089997</v>
      </c>
      <c r="BZ136" s="8">
        <f>BH136/BK136</f>
        <v>0.57645053621469944</v>
      </c>
    </row>
    <row r="137" spans="1:78" x14ac:dyDescent="0.25">
      <c r="A137" t="s">
        <v>303</v>
      </c>
      <c r="B137" t="s">
        <v>290</v>
      </c>
      <c r="C137" s="26">
        <v>39538</v>
      </c>
      <c r="F137" t="s">
        <v>297</v>
      </c>
      <c r="G137">
        <v>178</v>
      </c>
      <c r="H137" t="s">
        <v>115</v>
      </c>
      <c r="AD137" s="5"/>
      <c r="AJ137" s="8"/>
      <c r="AU137"/>
      <c r="AV137"/>
      <c r="AW137"/>
      <c r="AY137"/>
      <c r="AZ137"/>
      <c r="BA137"/>
      <c r="BB137"/>
      <c r="BC137"/>
      <c r="BD137"/>
    </row>
    <row r="138" spans="1:78" x14ac:dyDescent="0.25">
      <c r="A138" t="s">
        <v>303</v>
      </c>
      <c r="B138" t="s">
        <v>290</v>
      </c>
      <c r="C138" s="26">
        <v>39539</v>
      </c>
      <c r="F138" t="s">
        <v>18</v>
      </c>
      <c r="G138">
        <v>179</v>
      </c>
      <c r="H138" t="s">
        <v>115</v>
      </c>
      <c r="AD138" s="5"/>
      <c r="AJ138" s="8"/>
      <c r="AU138"/>
      <c r="AV138"/>
      <c r="AW138"/>
      <c r="AY138"/>
      <c r="AZ138"/>
      <c r="BA138"/>
      <c r="BB138"/>
      <c r="BC138"/>
      <c r="BD138"/>
    </row>
    <row r="139" spans="1:78" x14ac:dyDescent="0.25">
      <c r="A139" t="s">
        <v>303</v>
      </c>
      <c r="B139" t="s">
        <v>290</v>
      </c>
      <c r="C139" s="26"/>
      <c r="F139" t="s">
        <v>12</v>
      </c>
      <c r="G139" s="12"/>
      <c r="H139" t="s">
        <v>115</v>
      </c>
      <c r="AD139" s="5"/>
      <c r="AJ139" s="8"/>
      <c r="AU139"/>
      <c r="AV139"/>
      <c r="AW139"/>
      <c r="AY139"/>
      <c r="AZ139"/>
      <c r="BA139"/>
      <c r="BB139"/>
      <c r="BC139"/>
      <c r="BD139"/>
    </row>
    <row r="140" spans="1:78" x14ac:dyDescent="0.25">
      <c r="A140" t="s">
        <v>303</v>
      </c>
      <c r="B140" t="s">
        <v>290</v>
      </c>
      <c r="C140" s="26"/>
      <c r="F140" t="s">
        <v>13</v>
      </c>
      <c r="G140" s="12"/>
      <c r="H140" t="s">
        <v>115</v>
      </c>
      <c r="AD140" s="5"/>
      <c r="AJ140" s="8"/>
      <c r="AU140"/>
      <c r="AV140"/>
      <c r="AW140"/>
      <c r="AY140"/>
      <c r="AZ140"/>
      <c r="BA140"/>
      <c r="BB140"/>
      <c r="BC140"/>
      <c r="BD140"/>
    </row>
    <row r="141" spans="1:78" x14ac:dyDescent="0.25">
      <c r="A141" t="s">
        <v>303</v>
      </c>
      <c r="B141" t="s">
        <v>290</v>
      </c>
      <c r="C141" s="26"/>
      <c r="F141" t="s">
        <v>14</v>
      </c>
      <c r="G141" s="12"/>
      <c r="H141" t="s">
        <v>115</v>
      </c>
      <c r="AD141" s="5"/>
      <c r="AJ141" s="8"/>
      <c r="AU141"/>
      <c r="AV141"/>
      <c r="AW141"/>
      <c r="AY141"/>
      <c r="AZ141"/>
      <c r="BA141"/>
      <c r="BB141"/>
      <c r="BC141"/>
      <c r="BD141"/>
    </row>
    <row r="142" spans="1:78" x14ac:dyDescent="0.25">
      <c r="A142" t="s">
        <v>303</v>
      </c>
      <c r="B142" t="s">
        <v>290</v>
      </c>
      <c r="C142" s="26"/>
      <c r="F142" t="s">
        <v>15</v>
      </c>
      <c r="G142" s="12"/>
      <c r="H142" t="s">
        <v>115</v>
      </c>
      <c r="AD142" s="5"/>
      <c r="AJ142" s="8"/>
      <c r="AU142"/>
      <c r="AV142"/>
      <c r="AW142"/>
      <c r="AY142"/>
      <c r="AZ142"/>
      <c r="BA142"/>
      <c r="BB142"/>
      <c r="BC142"/>
      <c r="BD142"/>
    </row>
    <row r="143" spans="1:78" x14ac:dyDescent="0.25">
      <c r="A143" t="s">
        <v>304</v>
      </c>
      <c r="B143" t="s">
        <v>291</v>
      </c>
      <c r="C143" s="26">
        <v>39360</v>
      </c>
      <c r="F143" t="s">
        <v>287</v>
      </c>
      <c r="G143">
        <v>0</v>
      </c>
      <c r="H143" t="s">
        <v>115</v>
      </c>
      <c r="AD143" s="5"/>
      <c r="AJ143" s="8"/>
      <c r="AU143"/>
      <c r="AV143"/>
      <c r="AW143"/>
      <c r="AY143"/>
      <c r="AZ143"/>
      <c r="BA143"/>
      <c r="BB143"/>
      <c r="BC143"/>
      <c r="BD143"/>
    </row>
    <row r="144" spans="1:78" x14ac:dyDescent="0.25">
      <c r="A144" t="s">
        <v>304</v>
      </c>
      <c r="B144" t="s">
        <v>291</v>
      </c>
      <c r="C144" s="26">
        <v>39366</v>
      </c>
      <c r="F144" t="s">
        <v>88</v>
      </c>
      <c r="G144">
        <v>6</v>
      </c>
      <c r="H144" t="s">
        <v>115</v>
      </c>
      <c r="AD144" s="5"/>
      <c r="AJ144" s="8"/>
      <c r="AU144"/>
      <c r="AV144"/>
      <c r="AW144"/>
      <c r="AY144"/>
      <c r="AZ144"/>
      <c r="BA144"/>
      <c r="BB144"/>
      <c r="BC144"/>
      <c r="BD144"/>
    </row>
    <row r="145" spans="1:87" x14ac:dyDescent="0.25">
      <c r="A145" t="s">
        <v>304</v>
      </c>
      <c r="B145" t="s">
        <v>291</v>
      </c>
      <c r="C145" s="26">
        <v>39423</v>
      </c>
      <c r="G145">
        <v>63</v>
      </c>
      <c r="H145" t="s">
        <v>115</v>
      </c>
      <c r="M145">
        <v>330.4</v>
      </c>
      <c r="AK145" s="30"/>
      <c r="AU145"/>
      <c r="AV145"/>
      <c r="AW145"/>
      <c r="AY145"/>
      <c r="AZ145"/>
      <c r="BA145"/>
      <c r="BB145"/>
      <c r="BC145"/>
      <c r="BD145"/>
      <c r="CB145" s="30"/>
      <c r="CC145" s="30"/>
      <c r="CE145" s="30"/>
      <c r="CF145" s="30"/>
      <c r="CG145" s="30"/>
      <c r="CH145" s="30"/>
      <c r="CI145" s="30"/>
    </row>
    <row r="146" spans="1:87" x14ac:dyDescent="0.25">
      <c r="A146" t="s">
        <v>304</v>
      </c>
      <c r="B146" t="s">
        <v>291</v>
      </c>
      <c r="C146" s="26">
        <v>39428</v>
      </c>
      <c r="G146">
        <v>68</v>
      </c>
      <c r="H146" t="s">
        <v>115</v>
      </c>
      <c r="I146">
        <v>8.1999999999999993</v>
      </c>
      <c r="AC146">
        <v>64.041986727997667</v>
      </c>
      <c r="AJ146">
        <v>73.055945670640995</v>
      </c>
      <c r="AK146" s="30">
        <v>1.1584700266246051</v>
      </c>
      <c r="AU146">
        <v>8.8120725073835171</v>
      </c>
      <c r="AV146"/>
      <c r="AW146"/>
      <c r="AY146">
        <v>0</v>
      </c>
      <c r="AZ146"/>
      <c r="BA146"/>
      <c r="BB146"/>
      <c r="BC146"/>
      <c r="BD146"/>
      <c r="BG146">
        <v>0</v>
      </c>
      <c r="BH146">
        <v>8.8120725073835171</v>
      </c>
      <c r="BK146">
        <v>145.91000490602215</v>
      </c>
      <c r="BM146" s="8">
        <f>BH146/BK146</f>
        <v>6.0393888089162941E-2</v>
      </c>
      <c r="BN146" s="8"/>
      <c r="BX146" s="8">
        <f>AC146/BK146</f>
        <v>0.43891429356914824</v>
      </c>
      <c r="BY146" s="8">
        <f>AJ146/BK146</f>
        <v>0.50069181834168897</v>
      </c>
      <c r="BZ146" s="8">
        <f>BH146/BK146</f>
        <v>6.0393888089162941E-2</v>
      </c>
      <c r="CB146" s="30"/>
      <c r="CC146" s="30"/>
      <c r="CE146" s="30"/>
      <c r="CF146" s="30"/>
      <c r="CG146" s="30"/>
      <c r="CH146" s="30"/>
      <c r="CI146" s="30"/>
    </row>
    <row r="147" spans="1:87" x14ac:dyDescent="0.25">
      <c r="A147" t="s">
        <v>304</v>
      </c>
      <c r="B147" t="s">
        <v>291</v>
      </c>
      <c r="C147" s="26">
        <v>39430</v>
      </c>
      <c r="G147">
        <v>70</v>
      </c>
      <c r="H147" t="s">
        <v>115</v>
      </c>
      <c r="M147">
        <v>477.2</v>
      </c>
      <c r="N147">
        <v>12.48</v>
      </c>
      <c r="AK147" s="30"/>
      <c r="AU147"/>
      <c r="AV147"/>
      <c r="AW147"/>
      <c r="AY147"/>
      <c r="AZ147"/>
      <c r="BA147"/>
      <c r="BB147"/>
      <c r="BC147"/>
      <c r="BD147"/>
      <c r="CB147" s="30"/>
      <c r="CC147" s="30"/>
      <c r="CE147" s="30"/>
      <c r="CF147" s="30"/>
      <c r="CG147" s="30"/>
      <c r="CH147" s="30"/>
      <c r="CI147" s="30"/>
    </row>
    <row r="148" spans="1:87" x14ac:dyDescent="0.25">
      <c r="A148" t="s">
        <v>304</v>
      </c>
      <c r="B148" t="s">
        <v>291</v>
      </c>
      <c r="C148" s="26">
        <v>39437</v>
      </c>
      <c r="G148">
        <v>77</v>
      </c>
      <c r="H148" t="s">
        <v>115</v>
      </c>
      <c r="M148">
        <v>639.6</v>
      </c>
      <c r="N148">
        <v>15.68</v>
      </c>
      <c r="AK148" s="30"/>
      <c r="AU148"/>
      <c r="AV148"/>
      <c r="AW148"/>
      <c r="AY148"/>
      <c r="AZ148"/>
      <c r="BA148"/>
      <c r="BB148"/>
      <c r="BC148"/>
      <c r="BD148"/>
      <c r="CB148" s="30"/>
      <c r="CC148" s="30"/>
      <c r="CE148" s="30"/>
      <c r="CF148" s="30"/>
      <c r="CG148" s="30"/>
      <c r="CH148" s="30"/>
      <c r="CI148" s="30"/>
    </row>
    <row r="149" spans="1:87" x14ac:dyDescent="0.25">
      <c r="A149" t="s">
        <v>304</v>
      </c>
      <c r="B149" t="s">
        <v>291</v>
      </c>
      <c r="C149" s="26">
        <v>39444</v>
      </c>
      <c r="G149">
        <v>84</v>
      </c>
      <c r="H149" t="s">
        <v>115</v>
      </c>
      <c r="M149">
        <v>755.19999999999993</v>
      </c>
      <c r="N149">
        <v>16.079999999999998</v>
      </c>
      <c r="AK149" s="30"/>
      <c r="AU149"/>
      <c r="AV149"/>
      <c r="AW149"/>
      <c r="AY149"/>
      <c r="AZ149"/>
      <c r="BA149"/>
      <c r="BB149"/>
      <c r="BC149"/>
      <c r="BD149"/>
      <c r="CB149" s="30"/>
      <c r="CC149" s="30"/>
      <c r="CE149" s="30"/>
      <c r="CF149" s="30"/>
      <c r="CG149" s="30"/>
      <c r="CH149" s="30"/>
      <c r="CI149" s="30"/>
    </row>
    <row r="150" spans="1:87" x14ac:dyDescent="0.25">
      <c r="A150" t="s">
        <v>304</v>
      </c>
      <c r="B150" t="s">
        <v>291</v>
      </c>
      <c r="C150" s="26">
        <v>39454</v>
      </c>
      <c r="G150">
        <v>94</v>
      </c>
      <c r="H150" t="s">
        <v>115</v>
      </c>
      <c r="M150">
        <v>926.4</v>
      </c>
      <c r="N150">
        <v>18.658000000000001</v>
      </c>
      <c r="AU150"/>
      <c r="AV150"/>
      <c r="AW150"/>
      <c r="AY150"/>
      <c r="AZ150"/>
      <c r="BA150"/>
      <c r="BB150"/>
      <c r="BC150"/>
      <c r="BD150"/>
    </row>
    <row r="151" spans="1:87" x14ac:dyDescent="0.25">
      <c r="A151" t="s">
        <v>304</v>
      </c>
      <c r="B151" t="s">
        <v>291</v>
      </c>
      <c r="C151" s="26">
        <v>39456</v>
      </c>
      <c r="G151">
        <v>96</v>
      </c>
      <c r="H151" t="s">
        <v>115</v>
      </c>
      <c r="I151">
        <v>9.6</v>
      </c>
      <c r="AC151">
        <v>295.15005820866202</v>
      </c>
      <c r="AJ151">
        <v>203.06257734539088</v>
      </c>
      <c r="AK151">
        <v>3.461271235372164</v>
      </c>
      <c r="AU151">
        <v>28.619697782553761</v>
      </c>
      <c r="AV151"/>
      <c r="AW151"/>
      <c r="AY151">
        <v>94.03282589629525</v>
      </c>
      <c r="AZ151"/>
      <c r="BA151"/>
      <c r="BB151"/>
      <c r="BC151"/>
      <c r="BD151"/>
      <c r="BG151">
        <v>0</v>
      </c>
      <c r="BH151">
        <v>122.65252367884901</v>
      </c>
      <c r="BK151">
        <v>620.86515923290187</v>
      </c>
      <c r="BM151" s="8">
        <f>BH151/BK151</f>
        <v>0.19755098487148159</v>
      </c>
      <c r="BN151" s="8"/>
      <c r="BX151" s="8">
        <f>AC151/BK151</f>
        <v>0.47538511997247368</v>
      </c>
      <c r="BY151" s="8">
        <f>AJ151/BK151</f>
        <v>0.32706389515604478</v>
      </c>
      <c r="BZ151" s="8">
        <f>BH151/BK151</f>
        <v>0.19755098487148159</v>
      </c>
    </row>
    <row r="152" spans="1:87" x14ac:dyDescent="0.25">
      <c r="A152" t="s">
        <v>304</v>
      </c>
      <c r="B152" t="s">
        <v>291</v>
      </c>
      <c r="C152" s="26">
        <v>39469</v>
      </c>
      <c r="G152">
        <v>109</v>
      </c>
      <c r="H152" t="s">
        <v>115</v>
      </c>
      <c r="M152">
        <v>1058.8</v>
      </c>
      <c r="N152">
        <v>20.04</v>
      </c>
      <c r="AU152"/>
      <c r="AV152"/>
      <c r="AW152"/>
      <c r="AY152"/>
      <c r="AZ152"/>
      <c r="BA152"/>
      <c r="BB152"/>
      <c r="BC152"/>
      <c r="BD152"/>
    </row>
    <row r="153" spans="1:87" x14ac:dyDescent="0.25">
      <c r="A153" t="s">
        <v>304</v>
      </c>
      <c r="B153" t="s">
        <v>291</v>
      </c>
      <c r="C153" s="26">
        <v>39471</v>
      </c>
      <c r="G153">
        <v>111</v>
      </c>
      <c r="H153" t="s">
        <v>115</v>
      </c>
      <c r="I153">
        <v>9</v>
      </c>
      <c r="AC153">
        <v>380.79902248357564</v>
      </c>
      <c r="AJ153">
        <v>251.75649013397532</v>
      </c>
      <c r="AK153">
        <v>4.4603729006321613</v>
      </c>
      <c r="AU153">
        <v>11.734104769890383</v>
      </c>
      <c r="AV153"/>
      <c r="AW153"/>
      <c r="AY153">
        <v>296.87831666686554</v>
      </c>
      <c r="AZ153"/>
      <c r="BA153"/>
      <c r="BB153"/>
      <c r="BC153"/>
      <c r="BD153"/>
      <c r="BG153">
        <v>0</v>
      </c>
      <c r="BH153">
        <v>308.61242143675588</v>
      </c>
      <c r="BK153">
        <v>941.1679340543069</v>
      </c>
      <c r="BM153" s="8">
        <f>BH153/BK153</f>
        <v>0.3279036718849247</v>
      </c>
      <c r="BN153" s="8"/>
      <c r="BX153" s="8">
        <f>AC153/BK153</f>
        <v>0.4046026311618931</v>
      </c>
      <c r="BY153" s="8">
        <f>AJ153/BK153</f>
        <v>0.2674936969531822</v>
      </c>
      <c r="BZ153" s="8">
        <f>BH153/BK153</f>
        <v>0.3279036718849247</v>
      </c>
    </row>
    <row r="154" spans="1:87" x14ac:dyDescent="0.25">
      <c r="A154" t="s">
        <v>304</v>
      </c>
      <c r="B154" t="s">
        <v>291</v>
      </c>
      <c r="C154" s="26">
        <v>39477</v>
      </c>
      <c r="G154">
        <v>117</v>
      </c>
      <c r="H154" t="s">
        <v>115</v>
      </c>
      <c r="M154">
        <v>1105.2</v>
      </c>
      <c r="N154">
        <v>21.32</v>
      </c>
      <c r="AU154"/>
      <c r="AV154"/>
      <c r="AW154"/>
      <c r="AY154"/>
      <c r="AZ154"/>
      <c r="BA154"/>
      <c r="BB154"/>
      <c r="BC154"/>
      <c r="BD154"/>
    </row>
    <row r="155" spans="1:87" x14ac:dyDescent="0.25">
      <c r="A155" t="s">
        <v>304</v>
      </c>
      <c r="B155" t="s">
        <v>291</v>
      </c>
      <c r="C155" s="26">
        <v>39480</v>
      </c>
      <c r="F155" t="s">
        <v>89</v>
      </c>
      <c r="G155">
        <v>120</v>
      </c>
      <c r="H155" t="s">
        <v>115</v>
      </c>
      <c r="AD155" s="5"/>
      <c r="AJ155" s="8"/>
      <c r="AU155"/>
      <c r="AV155"/>
      <c r="AW155"/>
      <c r="AY155"/>
      <c r="AZ155"/>
      <c r="BA155"/>
      <c r="BB155"/>
      <c r="BC155"/>
      <c r="BD155"/>
    </row>
    <row r="156" spans="1:87" x14ac:dyDescent="0.25">
      <c r="A156" t="s">
        <v>304</v>
      </c>
      <c r="B156" t="s">
        <v>291</v>
      </c>
      <c r="C156" s="26">
        <v>39492</v>
      </c>
      <c r="G156">
        <v>132</v>
      </c>
      <c r="H156" t="s">
        <v>115</v>
      </c>
      <c r="M156">
        <v>1127.2</v>
      </c>
      <c r="N156">
        <v>23.48</v>
      </c>
      <c r="AU156"/>
      <c r="AV156"/>
      <c r="AW156"/>
      <c r="AY156"/>
      <c r="AZ156"/>
      <c r="BA156"/>
      <c r="BB156"/>
      <c r="BC156"/>
      <c r="BD156"/>
    </row>
    <row r="157" spans="1:87" x14ac:dyDescent="0.25">
      <c r="A157" t="s">
        <v>304</v>
      </c>
      <c r="B157" t="s">
        <v>291</v>
      </c>
      <c r="C157" s="26">
        <v>39498</v>
      </c>
      <c r="G157">
        <v>138</v>
      </c>
      <c r="H157" t="s">
        <v>115</v>
      </c>
      <c r="I157">
        <v>7.6</v>
      </c>
      <c r="AC157">
        <v>392.11660183075617</v>
      </c>
      <c r="AJ157">
        <v>232.91770136206569</v>
      </c>
      <c r="AK157">
        <v>3.7909090075304461</v>
      </c>
      <c r="AU157">
        <v>1.4006710270706999</v>
      </c>
      <c r="AV157"/>
      <c r="AW157"/>
      <c r="AY157">
        <v>573.59429871809527</v>
      </c>
      <c r="AZ157"/>
      <c r="BA157"/>
      <c r="BB157"/>
      <c r="BC157"/>
      <c r="BD157"/>
      <c r="BG157">
        <v>18.930225668439505</v>
      </c>
      <c r="BH157">
        <v>593.92519541360548</v>
      </c>
      <c r="BK157">
        <v>1218.9594986064274</v>
      </c>
      <c r="BM157" s="8">
        <f>BH157/BK157</f>
        <v>0.48723948260184946</v>
      </c>
      <c r="BN157" s="8"/>
      <c r="BX157" s="8">
        <f>AC157/BK157</f>
        <v>0.32168140309751275</v>
      </c>
      <c r="BY157" s="8">
        <f>AJ157/BK157</f>
        <v>0.19107911430063781</v>
      </c>
      <c r="BZ157" s="8">
        <f>BH157/BK157</f>
        <v>0.48723948260184946</v>
      </c>
    </row>
    <row r="158" spans="1:87" x14ac:dyDescent="0.25">
      <c r="A158" t="s">
        <v>304</v>
      </c>
      <c r="B158" t="s">
        <v>291</v>
      </c>
      <c r="C158" s="26">
        <v>39500</v>
      </c>
      <c r="G158">
        <v>140</v>
      </c>
      <c r="H158" t="s">
        <v>115</v>
      </c>
      <c r="M158">
        <v>1164.4000000000001</v>
      </c>
      <c r="N158">
        <v>24.058</v>
      </c>
      <c r="AU158"/>
      <c r="AV158"/>
      <c r="AW158"/>
      <c r="AY158"/>
      <c r="AZ158"/>
      <c r="BA158"/>
      <c r="BB158"/>
      <c r="BC158"/>
      <c r="BD158"/>
    </row>
    <row r="159" spans="1:87" x14ac:dyDescent="0.25">
      <c r="A159" t="s">
        <v>304</v>
      </c>
      <c r="B159" t="s">
        <v>291</v>
      </c>
      <c r="C159" s="26">
        <v>39533</v>
      </c>
      <c r="G159">
        <v>173</v>
      </c>
      <c r="H159" t="s">
        <v>115</v>
      </c>
      <c r="I159">
        <v>9</v>
      </c>
      <c r="AC159">
        <v>611.28580282313487</v>
      </c>
      <c r="AJ159">
        <v>268.38140288622628</v>
      </c>
      <c r="AK159">
        <v>3.9257140689116339</v>
      </c>
      <c r="AU159">
        <v>0.54352586832724259</v>
      </c>
      <c r="AV159"/>
      <c r="AW159"/>
      <c r="AY159">
        <v>291.7149247061642</v>
      </c>
      <c r="AZ159"/>
      <c r="BA159"/>
      <c r="BB159"/>
      <c r="BC159"/>
      <c r="BD159"/>
      <c r="BG159">
        <v>724.03734112376765</v>
      </c>
      <c r="BH159">
        <v>1016.295791698259</v>
      </c>
      <c r="BK159">
        <v>1895.9629974076204</v>
      </c>
      <c r="BM159" s="8">
        <f>BH159/BK159</f>
        <v>0.53603144844485673</v>
      </c>
      <c r="BN159" s="8"/>
      <c r="BX159" s="8">
        <f>AC159/BK159</f>
        <v>0.32241441613520699</v>
      </c>
      <c r="BY159" s="8">
        <f>AJ159/BK159</f>
        <v>0.14155413541993611</v>
      </c>
      <c r="BZ159" s="8">
        <f>BH159/BK159</f>
        <v>0.53603144844485673</v>
      </c>
    </row>
    <row r="160" spans="1:87" x14ac:dyDescent="0.25">
      <c r="A160" t="s">
        <v>304</v>
      </c>
      <c r="B160" t="s">
        <v>291</v>
      </c>
      <c r="C160" s="26">
        <v>39538</v>
      </c>
      <c r="F160" t="s">
        <v>297</v>
      </c>
      <c r="G160">
        <v>178</v>
      </c>
      <c r="H160" t="s">
        <v>115</v>
      </c>
      <c r="AD160" s="5"/>
      <c r="AJ160" s="8"/>
      <c r="AU160"/>
      <c r="AV160"/>
      <c r="AW160"/>
      <c r="AY160"/>
      <c r="AZ160"/>
      <c r="BA160"/>
      <c r="BB160"/>
      <c r="BC160"/>
      <c r="BD160"/>
    </row>
    <row r="161" spans="1:87" x14ac:dyDescent="0.25">
      <c r="A161" t="s">
        <v>304</v>
      </c>
      <c r="B161" t="s">
        <v>291</v>
      </c>
      <c r="C161" s="26">
        <v>39539</v>
      </c>
      <c r="F161" t="s">
        <v>18</v>
      </c>
      <c r="G161">
        <v>179</v>
      </c>
      <c r="H161" t="s">
        <v>115</v>
      </c>
      <c r="AD161" s="5"/>
      <c r="AJ161" s="8"/>
      <c r="AU161"/>
      <c r="AV161"/>
      <c r="AW161"/>
      <c r="AY161"/>
      <c r="AZ161"/>
      <c r="BA161"/>
      <c r="BB161"/>
      <c r="BC161"/>
      <c r="BD161"/>
    </row>
    <row r="162" spans="1:87" x14ac:dyDescent="0.25">
      <c r="A162" t="s">
        <v>304</v>
      </c>
      <c r="B162" t="s">
        <v>291</v>
      </c>
      <c r="C162" s="26"/>
      <c r="F162" t="s">
        <v>12</v>
      </c>
      <c r="G162" s="12"/>
      <c r="H162" t="s">
        <v>115</v>
      </c>
      <c r="AD162" s="5"/>
      <c r="AJ162" s="8"/>
      <c r="AU162"/>
      <c r="AV162"/>
      <c r="AW162"/>
      <c r="AY162"/>
      <c r="AZ162"/>
      <c r="BA162"/>
      <c r="BB162"/>
      <c r="BC162"/>
      <c r="BD162"/>
    </row>
    <row r="163" spans="1:87" x14ac:dyDescent="0.25">
      <c r="A163" t="s">
        <v>304</v>
      </c>
      <c r="B163" t="s">
        <v>291</v>
      </c>
      <c r="C163" s="26"/>
      <c r="F163" t="s">
        <v>13</v>
      </c>
      <c r="G163" s="12"/>
      <c r="H163" t="s">
        <v>115</v>
      </c>
      <c r="AD163" s="5"/>
      <c r="AJ163" s="8"/>
      <c r="AU163"/>
      <c r="AV163"/>
      <c r="AW163"/>
      <c r="AY163"/>
      <c r="AZ163"/>
      <c r="BA163"/>
      <c r="BB163"/>
      <c r="BC163"/>
      <c r="BD163"/>
    </row>
    <row r="164" spans="1:87" x14ac:dyDescent="0.25">
      <c r="A164" t="s">
        <v>304</v>
      </c>
      <c r="B164" t="s">
        <v>291</v>
      </c>
      <c r="C164" s="26"/>
      <c r="F164" t="s">
        <v>14</v>
      </c>
      <c r="G164" s="12"/>
      <c r="H164" t="s">
        <v>115</v>
      </c>
      <c r="AD164" s="5"/>
      <c r="AJ164" s="8"/>
      <c r="AU164"/>
      <c r="AV164"/>
      <c r="AW164"/>
      <c r="AY164"/>
      <c r="AZ164"/>
      <c r="BA164"/>
      <c r="BB164"/>
      <c r="BC164"/>
      <c r="BD164"/>
    </row>
    <row r="165" spans="1:87" x14ac:dyDescent="0.25">
      <c r="A165" t="s">
        <v>304</v>
      </c>
      <c r="B165" t="s">
        <v>291</v>
      </c>
      <c r="C165" s="26"/>
      <c r="F165" t="s">
        <v>15</v>
      </c>
      <c r="G165" s="12"/>
      <c r="H165" t="s">
        <v>115</v>
      </c>
      <c r="AD165" s="5"/>
      <c r="AJ165" s="8"/>
      <c r="AU165"/>
      <c r="AV165"/>
      <c r="AW165"/>
      <c r="AY165"/>
      <c r="AZ165"/>
      <c r="BA165"/>
      <c r="BB165"/>
      <c r="BC165"/>
      <c r="BD165"/>
    </row>
    <row r="166" spans="1:87" x14ac:dyDescent="0.25">
      <c r="A166" t="s">
        <v>305</v>
      </c>
      <c r="B166" t="s">
        <v>286</v>
      </c>
      <c r="C166" s="26">
        <v>39360</v>
      </c>
      <c r="F166" t="s">
        <v>287</v>
      </c>
      <c r="G166">
        <v>0</v>
      </c>
      <c r="H166" t="s">
        <v>115</v>
      </c>
      <c r="AD166" s="5"/>
      <c r="AJ166" s="8"/>
      <c r="AK166" s="5"/>
      <c r="AL166" s="5"/>
      <c r="AM166" s="5"/>
      <c r="AN166" s="5"/>
      <c r="AO166" s="5"/>
      <c r="AP166" s="5"/>
      <c r="AU166"/>
      <c r="AV166"/>
      <c r="AW166"/>
      <c r="AY166"/>
      <c r="AZ166"/>
      <c r="BA166"/>
      <c r="BB166"/>
      <c r="BC166"/>
      <c r="BD166"/>
    </row>
    <row r="167" spans="1:87" x14ac:dyDescent="0.25">
      <c r="A167" t="s">
        <v>305</v>
      </c>
      <c r="B167" t="s">
        <v>286</v>
      </c>
      <c r="C167" s="26">
        <v>39366</v>
      </c>
      <c r="F167" t="s">
        <v>88</v>
      </c>
      <c r="G167">
        <v>6</v>
      </c>
      <c r="H167" t="s">
        <v>115</v>
      </c>
      <c r="AD167" s="5"/>
      <c r="AJ167" s="8"/>
      <c r="AU167"/>
      <c r="AV167"/>
      <c r="AW167"/>
      <c r="AY167"/>
      <c r="AZ167"/>
      <c r="BA167"/>
      <c r="BB167"/>
      <c r="BC167"/>
      <c r="BD167"/>
    </row>
    <row r="168" spans="1:87" x14ac:dyDescent="0.25">
      <c r="A168" t="s">
        <v>305</v>
      </c>
      <c r="B168" t="s">
        <v>286</v>
      </c>
      <c r="C168" s="26">
        <v>39423</v>
      </c>
      <c r="G168">
        <v>63</v>
      </c>
      <c r="H168" t="s">
        <v>115</v>
      </c>
      <c r="M168">
        <v>330.4</v>
      </c>
      <c r="AD168" s="5"/>
      <c r="AJ168" s="8"/>
      <c r="AU168"/>
      <c r="AV168"/>
      <c r="AW168"/>
      <c r="AY168"/>
      <c r="AZ168"/>
      <c r="BA168"/>
      <c r="BB168"/>
      <c r="BC168"/>
      <c r="BD168"/>
    </row>
    <row r="169" spans="1:87" x14ac:dyDescent="0.25">
      <c r="A169" t="s">
        <v>305</v>
      </c>
      <c r="B169" t="s">
        <v>286</v>
      </c>
      <c r="C169" s="26">
        <v>39428</v>
      </c>
      <c r="G169">
        <v>68</v>
      </c>
      <c r="H169" t="s">
        <v>115</v>
      </c>
      <c r="I169">
        <v>9</v>
      </c>
      <c r="AC169">
        <v>54.872040141892739</v>
      </c>
      <c r="AJ169">
        <v>67.346352639004451</v>
      </c>
      <c r="AK169">
        <v>1.0620840712773529</v>
      </c>
      <c r="AU169">
        <v>7.1283378907325456</v>
      </c>
      <c r="AV169"/>
      <c r="AW169"/>
      <c r="AY169">
        <v>0</v>
      </c>
      <c r="AZ169"/>
      <c r="BA169"/>
      <c r="BB169"/>
      <c r="BC169"/>
      <c r="BD169"/>
      <c r="BG169">
        <v>0</v>
      </c>
      <c r="BH169">
        <v>7.1283378907325456</v>
      </c>
      <c r="BK169">
        <v>129.34673067162973</v>
      </c>
      <c r="BM169" s="8">
        <f>BH169/BK169</f>
        <v>5.5110305871040002E-2</v>
      </c>
      <c r="BN169" s="8"/>
      <c r="BX169" s="8">
        <f>AC169/BK169</f>
        <v>0.42422440719584498</v>
      </c>
      <c r="BY169" s="8">
        <f>AJ169/BK169</f>
        <v>0.52066528693311509</v>
      </c>
      <c r="BZ169" s="8">
        <f>BH169/BK169</f>
        <v>5.5110305871040002E-2</v>
      </c>
    </row>
    <row r="170" spans="1:87" x14ac:dyDescent="0.25">
      <c r="A170" t="s">
        <v>305</v>
      </c>
      <c r="B170" t="s">
        <v>286</v>
      </c>
      <c r="C170" s="26">
        <v>39430</v>
      </c>
      <c r="G170">
        <v>70</v>
      </c>
      <c r="H170" t="s">
        <v>115</v>
      </c>
      <c r="M170">
        <v>476.8</v>
      </c>
      <c r="N170">
        <v>12.96</v>
      </c>
      <c r="AD170" s="5"/>
      <c r="AJ170" s="8"/>
      <c r="AU170"/>
      <c r="AV170"/>
      <c r="AW170"/>
      <c r="AY170"/>
      <c r="AZ170"/>
      <c r="BA170"/>
      <c r="BB170"/>
      <c r="BC170"/>
      <c r="BD170"/>
    </row>
    <row r="171" spans="1:87" x14ac:dyDescent="0.25">
      <c r="A171" t="s">
        <v>305</v>
      </c>
      <c r="B171" t="s">
        <v>286</v>
      </c>
      <c r="C171" s="26">
        <v>39437</v>
      </c>
      <c r="G171">
        <v>77</v>
      </c>
      <c r="H171" t="s">
        <v>115</v>
      </c>
      <c r="M171">
        <v>608.40000000000009</v>
      </c>
      <c r="N171">
        <v>15.72</v>
      </c>
      <c r="AD171" s="5"/>
      <c r="AJ171" s="8"/>
      <c r="AK171" s="30"/>
      <c r="AU171"/>
      <c r="AV171"/>
      <c r="AW171"/>
      <c r="AY171"/>
      <c r="AZ171"/>
      <c r="BA171"/>
      <c r="BB171"/>
      <c r="BC171"/>
      <c r="BD171"/>
      <c r="CB171" s="30"/>
      <c r="CC171" s="30"/>
      <c r="CE171" s="30"/>
      <c r="CF171" s="30"/>
      <c r="CG171" s="30"/>
      <c r="CH171" s="30"/>
      <c r="CI171" s="30"/>
    </row>
    <row r="172" spans="1:87" x14ac:dyDescent="0.25">
      <c r="A172" t="s">
        <v>305</v>
      </c>
      <c r="B172" t="s">
        <v>286</v>
      </c>
      <c r="C172" s="26">
        <v>39444</v>
      </c>
      <c r="G172">
        <v>84</v>
      </c>
      <c r="H172" t="s">
        <v>115</v>
      </c>
      <c r="M172">
        <v>712</v>
      </c>
      <c r="N172">
        <v>16.2</v>
      </c>
      <c r="AD172" s="5"/>
      <c r="AJ172" s="8"/>
      <c r="AK172" s="30"/>
      <c r="AU172"/>
      <c r="AV172"/>
      <c r="AW172"/>
      <c r="AY172"/>
      <c r="AZ172"/>
      <c r="BA172"/>
      <c r="BB172"/>
      <c r="BC172"/>
      <c r="BD172"/>
      <c r="CB172" s="30"/>
      <c r="CC172" s="30"/>
      <c r="CE172" s="30"/>
      <c r="CF172" s="30"/>
      <c r="CG172" s="30"/>
      <c r="CH172" s="30"/>
      <c r="CI172" s="30"/>
    </row>
    <row r="173" spans="1:87" x14ac:dyDescent="0.25">
      <c r="A173" t="s">
        <v>305</v>
      </c>
      <c r="B173" t="s">
        <v>286</v>
      </c>
      <c r="C173" s="26">
        <v>39454</v>
      </c>
      <c r="G173">
        <v>94</v>
      </c>
      <c r="H173" t="s">
        <v>115</v>
      </c>
      <c r="M173">
        <v>807.90000000000009</v>
      </c>
      <c r="N173">
        <v>16.859000000000002</v>
      </c>
      <c r="AD173" s="5"/>
      <c r="AJ173" s="8"/>
      <c r="AK173" s="30"/>
      <c r="AU173"/>
      <c r="AV173"/>
      <c r="AW173"/>
      <c r="AY173"/>
      <c r="AZ173"/>
      <c r="BA173"/>
      <c r="BB173"/>
      <c r="BC173"/>
      <c r="BD173"/>
      <c r="CB173" s="30"/>
      <c r="CC173" s="30"/>
      <c r="CE173" s="30"/>
      <c r="CF173" s="30"/>
      <c r="CG173" s="30"/>
      <c r="CH173" s="30"/>
      <c r="CI173" s="30"/>
    </row>
    <row r="174" spans="1:87" x14ac:dyDescent="0.25">
      <c r="A174" t="s">
        <v>305</v>
      </c>
      <c r="B174" t="s">
        <v>286</v>
      </c>
      <c r="C174" s="26">
        <v>39456</v>
      </c>
      <c r="G174">
        <v>96</v>
      </c>
      <c r="H174" t="s">
        <v>115</v>
      </c>
      <c r="I174">
        <v>8.4</v>
      </c>
      <c r="AC174">
        <v>213.29746183072521</v>
      </c>
      <c r="AJ174">
        <v>164.1266929124462</v>
      </c>
      <c r="AK174" s="30">
        <v>2.3240681576077606</v>
      </c>
      <c r="AU174">
        <v>25.325603214832647</v>
      </c>
      <c r="AV174"/>
      <c r="AW174"/>
      <c r="AY174">
        <v>109.77283586797223</v>
      </c>
      <c r="AZ174"/>
      <c r="BA174"/>
      <c r="BB174"/>
      <c r="BC174"/>
      <c r="BD174"/>
      <c r="BG174">
        <v>0</v>
      </c>
      <c r="BH174">
        <v>135.09843908280487</v>
      </c>
      <c r="BK174">
        <v>512.5225938259764</v>
      </c>
      <c r="BM174" s="8">
        <f>BH174/BK174</f>
        <v>0.26359508968043005</v>
      </c>
      <c r="BN174" s="8"/>
      <c r="BX174" s="8">
        <f>AC174/BK174</f>
        <v>0.41617182227706617</v>
      </c>
      <c r="BY174" s="8">
        <f>AJ174/BK174</f>
        <v>0.32023308804250356</v>
      </c>
      <c r="BZ174" s="8">
        <f>BH174/BK174</f>
        <v>0.26359508968043005</v>
      </c>
      <c r="CB174" s="30"/>
      <c r="CC174" s="30"/>
      <c r="CE174" s="30"/>
      <c r="CF174" s="30"/>
      <c r="CG174" s="30"/>
      <c r="CH174" s="30"/>
      <c r="CI174" s="30"/>
    </row>
    <row r="175" spans="1:87" x14ac:dyDescent="0.25">
      <c r="A175" t="s">
        <v>305</v>
      </c>
      <c r="B175" t="s">
        <v>286</v>
      </c>
      <c r="C175" s="26">
        <v>39459</v>
      </c>
      <c r="F175" t="s">
        <v>89</v>
      </c>
      <c r="G175">
        <v>99</v>
      </c>
      <c r="H175" t="s">
        <v>115</v>
      </c>
      <c r="AD175" s="5"/>
      <c r="AJ175" s="8"/>
      <c r="AK175" s="30"/>
      <c r="AU175"/>
      <c r="AV175"/>
      <c r="AW175"/>
      <c r="AY175"/>
      <c r="AZ175"/>
      <c r="BA175"/>
      <c r="BB175"/>
      <c r="BC175"/>
      <c r="BD175"/>
      <c r="CB175" s="30"/>
      <c r="CC175" s="30"/>
      <c r="CE175" s="30"/>
      <c r="CF175" s="30"/>
      <c r="CG175" s="30"/>
      <c r="CH175" s="30"/>
      <c r="CI175" s="30"/>
    </row>
    <row r="176" spans="1:87" x14ac:dyDescent="0.25">
      <c r="A176" t="s">
        <v>305</v>
      </c>
      <c r="B176" t="s">
        <v>286</v>
      </c>
      <c r="C176" s="26">
        <v>39469</v>
      </c>
      <c r="G176">
        <v>109</v>
      </c>
      <c r="H176" t="s">
        <v>115</v>
      </c>
      <c r="M176">
        <v>817.6</v>
      </c>
      <c r="N176">
        <v>17.36</v>
      </c>
      <c r="AD176" s="5"/>
      <c r="AJ176" s="8"/>
      <c r="AU176"/>
      <c r="AV176"/>
      <c r="AW176"/>
      <c r="AY176"/>
      <c r="AZ176"/>
      <c r="BA176"/>
      <c r="BB176"/>
      <c r="BC176"/>
      <c r="BD176"/>
    </row>
    <row r="177" spans="1:78" x14ac:dyDescent="0.25">
      <c r="A177" t="s">
        <v>305</v>
      </c>
      <c r="B177" t="s">
        <v>286</v>
      </c>
      <c r="C177" s="26">
        <v>39471</v>
      </c>
      <c r="G177">
        <v>111</v>
      </c>
      <c r="H177" t="s">
        <v>115</v>
      </c>
      <c r="I177">
        <v>8.8000000000000007</v>
      </c>
      <c r="AC177">
        <v>266.79145417371313</v>
      </c>
      <c r="AJ177">
        <v>191.96417241617451</v>
      </c>
      <c r="AK177">
        <v>2.777420125191612</v>
      </c>
      <c r="AU177">
        <v>2.2588987338809283</v>
      </c>
      <c r="AV177"/>
      <c r="AW177"/>
      <c r="AY177">
        <v>337.8242247866491</v>
      </c>
      <c r="AZ177"/>
      <c r="BA177"/>
      <c r="BB177"/>
      <c r="BC177"/>
      <c r="BD177"/>
      <c r="BG177">
        <v>0</v>
      </c>
      <c r="BH177">
        <v>340.08312352052997</v>
      </c>
      <c r="BK177">
        <v>798.83875011041766</v>
      </c>
      <c r="BM177" s="8">
        <f>BH177/BK177</f>
        <v>0.42572186623836505</v>
      </c>
      <c r="BN177" s="8"/>
      <c r="BX177" s="8">
        <f>AC177/BK177</f>
        <v>0.33397410195341237</v>
      </c>
      <c r="BY177" s="8">
        <f>AJ177/BK177</f>
        <v>0.24030403180822249</v>
      </c>
      <c r="BZ177" s="8">
        <f>BH177/BK177</f>
        <v>0.42572186623836505</v>
      </c>
    </row>
    <row r="178" spans="1:78" x14ac:dyDescent="0.25">
      <c r="A178" t="s">
        <v>305</v>
      </c>
      <c r="B178" t="s">
        <v>286</v>
      </c>
      <c r="C178" s="26">
        <v>39477</v>
      </c>
      <c r="G178">
        <v>117</v>
      </c>
      <c r="H178" t="s">
        <v>115</v>
      </c>
      <c r="M178">
        <v>835.19999999999993</v>
      </c>
      <c r="N178">
        <v>18.28</v>
      </c>
      <c r="AD178" s="5"/>
      <c r="AJ178" s="8"/>
      <c r="AU178"/>
      <c r="AV178"/>
      <c r="AW178"/>
      <c r="AY178"/>
      <c r="AZ178"/>
      <c r="BA178"/>
      <c r="BB178"/>
      <c r="BC178"/>
      <c r="BD178"/>
    </row>
    <row r="179" spans="1:78" x14ac:dyDescent="0.25">
      <c r="A179" t="s">
        <v>305</v>
      </c>
      <c r="B179" t="s">
        <v>286</v>
      </c>
      <c r="C179" s="26">
        <v>39498</v>
      </c>
      <c r="G179">
        <v>138</v>
      </c>
      <c r="H179" t="s">
        <v>115</v>
      </c>
      <c r="I179">
        <v>8</v>
      </c>
      <c r="AC179">
        <v>261.94290792077493</v>
      </c>
      <c r="AJ179">
        <v>192.33380821412902</v>
      </c>
      <c r="AK179">
        <v>2.4883531817131597</v>
      </c>
      <c r="AU179">
        <v>0.10941758241758241</v>
      </c>
      <c r="AV179"/>
      <c r="AW179"/>
      <c r="AY179">
        <v>562.74271704376781</v>
      </c>
      <c r="AZ179"/>
      <c r="BA179"/>
      <c r="BB179"/>
      <c r="BC179"/>
      <c r="BD179"/>
      <c r="BG179">
        <v>117.70830298580313</v>
      </c>
      <c r="BH179">
        <v>680.5604376119885</v>
      </c>
      <c r="BK179">
        <v>1134.8371537468925</v>
      </c>
      <c r="BM179" s="8">
        <f>BH179/BK179</f>
        <v>0.59969876326747118</v>
      </c>
      <c r="BN179" s="8"/>
      <c r="BX179" s="8">
        <f>AC179/BK179</f>
        <v>0.23081982032040269</v>
      </c>
      <c r="BY179" s="8">
        <f>AJ179/BK179</f>
        <v>0.16948141641212608</v>
      </c>
      <c r="BZ179" s="8">
        <f>BH179/BK179</f>
        <v>0.59969876326747118</v>
      </c>
    </row>
    <row r="180" spans="1:78" x14ac:dyDescent="0.25">
      <c r="A180" t="s">
        <v>305</v>
      </c>
      <c r="B180" t="s">
        <v>286</v>
      </c>
      <c r="C180" s="26">
        <v>39533</v>
      </c>
      <c r="G180">
        <v>173</v>
      </c>
      <c r="H180" t="s">
        <v>115</v>
      </c>
      <c r="I180">
        <v>8.4</v>
      </c>
      <c r="AC180">
        <v>328.00776463520356</v>
      </c>
      <c r="AJ180">
        <v>150.75567338334358</v>
      </c>
      <c r="AK180">
        <v>1.7037408215746814</v>
      </c>
      <c r="AU180">
        <v>3.6151823789873694</v>
      </c>
      <c r="AV180"/>
      <c r="AW180"/>
      <c r="AY180">
        <v>13.855180650062962</v>
      </c>
      <c r="AZ180"/>
      <c r="BA180"/>
      <c r="BB180"/>
      <c r="BC180"/>
      <c r="BD180"/>
      <c r="BG180">
        <v>702.40893522116505</v>
      </c>
      <c r="BH180">
        <v>719.87929825021524</v>
      </c>
      <c r="BK180">
        <v>1198.6427362687625</v>
      </c>
      <c r="BM180" s="8">
        <f>BH180/BK180</f>
        <v>0.60057870161639404</v>
      </c>
      <c r="BN180" s="8"/>
      <c r="BX180" s="8">
        <f>AC180/BK180</f>
        <v>0.27364931577214918</v>
      </c>
      <c r="BY180" s="8">
        <f>AJ180/BK180</f>
        <v>0.12577198261145661</v>
      </c>
      <c r="BZ180" s="8">
        <f>BH180/BK180</f>
        <v>0.60057870161639404</v>
      </c>
    </row>
    <row r="181" spans="1:78" x14ac:dyDescent="0.25">
      <c r="A181" t="s">
        <v>305</v>
      </c>
      <c r="B181" t="s">
        <v>286</v>
      </c>
      <c r="C181" s="26">
        <v>39538</v>
      </c>
      <c r="F181" t="s">
        <v>297</v>
      </c>
      <c r="G181">
        <v>178</v>
      </c>
      <c r="H181" t="s">
        <v>115</v>
      </c>
      <c r="AD181" s="5"/>
      <c r="AJ181" s="8"/>
      <c r="AU181"/>
      <c r="AV181"/>
      <c r="AW181"/>
      <c r="AY181"/>
      <c r="AZ181"/>
      <c r="BA181"/>
      <c r="BB181"/>
      <c r="BC181"/>
      <c r="BD181"/>
    </row>
    <row r="182" spans="1:78" x14ac:dyDescent="0.25">
      <c r="A182" t="s">
        <v>305</v>
      </c>
      <c r="B182" t="s">
        <v>286</v>
      </c>
      <c r="C182" s="26">
        <v>39539</v>
      </c>
      <c r="F182" t="s">
        <v>18</v>
      </c>
      <c r="G182">
        <v>179</v>
      </c>
      <c r="H182" t="s">
        <v>115</v>
      </c>
      <c r="AD182" s="5"/>
      <c r="AJ182" s="8"/>
      <c r="AU182"/>
      <c r="AV182"/>
      <c r="AW182"/>
      <c r="AY182"/>
      <c r="AZ182"/>
      <c r="BA182"/>
      <c r="BB182"/>
      <c r="BC182"/>
      <c r="BD182"/>
    </row>
    <row r="183" spans="1:78" x14ac:dyDescent="0.25">
      <c r="A183" t="s">
        <v>305</v>
      </c>
      <c r="B183" t="s">
        <v>286</v>
      </c>
      <c r="C183" s="26"/>
      <c r="F183" t="s">
        <v>12</v>
      </c>
      <c r="G183" s="12"/>
      <c r="H183" t="s">
        <v>115</v>
      </c>
      <c r="AD183" s="5"/>
      <c r="AJ183" s="8"/>
      <c r="AU183"/>
      <c r="AV183"/>
      <c r="AW183"/>
      <c r="AY183"/>
      <c r="AZ183"/>
      <c r="BA183"/>
      <c r="BB183"/>
      <c r="BC183"/>
      <c r="BD183"/>
    </row>
    <row r="184" spans="1:78" x14ac:dyDescent="0.25">
      <c r="A184" t="s">
        <v>305</v>
      </c>
      <c r="B184" t="s">
        <v>286</v>
      </c>
      <c r="C184" s="26"/>
      <c r="F184" t="s">
        <v>13</v>
      </c>
      <c r="G184" s="12"/>
      <c r="H184" t="s">
        <v>115</v>
      </c>
      <c r="AD184" s="5"/>
      <c r="AJ184" s="8"/>
      <c r="AU184"/>
      <c r="AV184"/>
      <c r="AW184"/>
      <c r="AY184"/>
      <c r="AZ184"/>
      <c r="BA184"/>
      <c r="BB184"/>
      <c r="BC184"/>
      <c r="BD184"/>
    </row>
    <row r="185" spans="1:78" x14ac:dyDescent="0.25">
      <c r="A185" t="s">
        <v>305</v>
      </c>
      <c r="B185" t="s">
        <v>286</v>
      </c>
      <c r="C185" s="26"/>
      <c r="F185" t="s">
        <v>14</v>
      </c>
      <c r="G185" s="12"/>
      <c r="H185" t="s">
        <v>115</v>
      </c>
      <c r="AD185" s="5"/>
      <c r="AJ185" s="8"/>
      <c r="AU185"/>
      <c r="AV185"/>
      <c r="AW185"/>
      <c r="AY185"/>
      <c r="AZ185"/>
      <c r="BA185"/>
      <c r="BB185"/>
      <c r="BC185"/>
      <c r="BD185"/>
    </row>
    <row r="186" spans="1:78" x14ac:dyDescent="0.25">
      <c r="A186" t="s">
        <v>305</v>
      </c>
      <c r="B186" t="s">
        <v>286</v>
      </c>
      <c r="C186" s="26"/>
      <c r="F186" t="s">
        <v>15</v>
      </c>
      <c r="G186" s="12"/>
      <c r="H186" t="s">
        <v>115</v>
      </c>
      <c r="AD186" s="5"/>
      <c r="AJ186" s="8"/>
      <c r="AU186"/>
      <c r="AV186"/>
      <c r="AW186"/>
      <c r="AY186"/>
      <c r="AZ186"/>
      <c r="BA186"/>
      <c r="BB186"/>
      <c r="BC186"/>
      <c r="BD186"/>
    </row>
    <row r="187" spans="1:78" x14ac:dyDescent="0.25">
      <c r="A187" t="s">
        <v>306</v>
      </c>
      <c r="B187" t="s">
        <v>288</v>
      </c>
      <c r="C187" s="26">
        <v>39360</v>
      </c>
      <c r="F187" t="s">
        <v>287</v>
      </c>
      <c r="G187">
        <v>0</v>
      </c>
      <c r="H187" t="s">
        <v>115</v>
      </c>
      <c r="AD187" s="5"/>
      <c r="AJ187" s="8"/>
      <c r="AU187"/>
      <c r="AV187"/>
      <c r="AW187"/>
      <c r="AY187"/>
      <c r="AZ187"/>
      <c r="BA187"/>
      <c r="BB187"/>
      <c r="BC187"/>
      <c r="BD187"/>
    </row>
    <row r="188" spans="1:78" x14ac:dyDescent="0.25">
      <c r="A188" t="s">
        <v>306</v>
      </c>
      <c r="B188" t="s">
        <v>288</v>
      </c>
      <c r="C188" s="26">
        <v>39366</v>
      </c>
      <c r="F188" t="s">
        <v>88</v>
      </c>
      <c r="G188">
        <v>6</v>
      </c>
      <c r="H188" t="s">
        <v>115</v>
      </c>
      <c r="AD188" s="5"/>
      <c r="AJ188" s="8"/>
      <c r="AU188"/>
      <c r="AV188"/>
      <c r="AW188"/>
      <c r="AY188"/>
      <c r="AZ188"/>
      <c r="BA188"/>
      <c r="BB188"/>
      <c r="BC188"/>
      <c r="BD188"/>
    </row>
    <row r="189" spans="1:78" x14ac:dyDescent="0.25">
      <c r="A189" t="s">
        <v>306</v>
      </c>
      <c r="B189" t="s">
        <v>288</v>
      </c>
      <c r="C189" s="26">
        <v>39423</v>
      </c>
      <c r="G189">
        <v>63</v>
      </c>
      <c r="H189" t="s">
        <v>115</v>
      </c>
      <c r="M189">
        <v>330.4</v>
      </c>
      <c r="AD189" s="5"/>
      <c r="AJ189" s="8"/>
      <c r="AU189"/>
      <c r="AV189"/>
      <c r="AW189"/>
      <c r="AY189"/>
      <c r="AZ189"/>
      <c r="BA189"/>
      <c r="BB189"/>
      <c r="BC189"/>
      <c r="BD189"/>
    </row>
    <row r="190" spans="1:78" x14ac:dyDescent="0.25">
      <c r="A190" t="s">
        <v>306</v>
      </c>
      <c r="B190" t="s">
        <v>288</v>
      </c>
      <c r="C190" s="26">
        <v>39428</v>
      </c>
      <c r="G190">
        <v>68</v>
      </c>
      <c r="H190" t="s">
        <v>115</v>
      </c>
      <c r="I190">
        <v>8.8000000000000007</v>
      </c>
      <c r="AC190">
        <v>65.704569975158392</v>
      </c>
      <c r="AJ190">
        <v>69.964044532295631</v>
      </c>
      <c r="AK190">
        <v>1.1417349034195177</v>
      </c>
      <c r="AU190">
        <v>8.706113425869308</v>
      </c>
      <c r="AV190"/>
      <c r="AW190"/>
      <c r="AY190">
        <v>0</v>
      </c>
      <c r="AZ190"/>
      <c r="BA190"/>
      <c r="BB190"/>
      <c r="BC190"/>
      <c r="BD190"/>
      <c r="BG190">
        <v>0</v>
      </c>
      <c r="BH190">
        <v>8.706113425869308</v>
      </c>
      <c r="BK190">
        <v>144.37472793332333</v>
      </c>
      <c r="BM190" s="8">
        <f>BH190/BK190</f>
        <v>6.0302197971171645E-2</v>
      </c>
      <c r="BN190" s="8"/>
      <c r="BX190" s="8">
        <f>AC190/BK190</f>
        <v>0.45509744617841136</v>
      </c>
      <c r="BY190" s="8">
        <f>AJ190/BK190</f>
        <v>0.48460035585041705</v>
      </c>
      <c r="BZ190" s="8">
        <f>BH190/BK190</f>
        <v>6.0302197971171645E-2</v>
      </c>
    </row>
    <row r="191" spans="1:78" x14ac:dyDescent="0.25">
      <c r="A191" t="s">
        <v>306</v>
      </c>
      <c r="B191" t="s">
        <v>288</v>
      </c>
      <c r="C191" s="26">
        <v>39430</v>
      </c>
      <c r="G191">
        <v>70</v>
      </c>
      <c r="H191" t="s">
        <v>115</v>
      </c>
      <c r="M191">
        <v>465.20000000000005</v>
      </c>
      <c r="N191">
        <v>12.44</v>
      </c>
      <c r="AD191" s="5"/>
      <c r="AJ191" s="8"/>
      <c r="AU191"/>
      <c r="AV191"/>
      <c r="AW191"/>
      <c r="AY191"/>
      <c r="AZ191"/>
      <c r="BA191"/>
      <c r="BB191"/>
      <c r="BC191"/>
      <c r="BD191"/>
    </row>
    <row r="192" spans="1:78" x14ac:dyDescent="0.25">
      <c r="A192" t="s">
        <v>306</v>
      </c>
      <c r="B192" t="s">
        <v>288</v>
      </c>
      <c r="C192" s="26">
        <v>39437</v>
      </c>
      <c r="G192">
        <v>77</v>
      </c>
      <c r="H192" t="s">
        <v>115</v>
      </c>
      <c r="M192">
        <v>605.20000000000005</v>
      </c>
      <c r="N192">
        <v>15.48</v>
      </c>
      <c r="AD192" s="5"/>
      <c r="AJ192" s="8"/>
      <c r="AU192"/>
      <c r="AV192"/>
      <c r="AW192"/>
      <c r="AY192"/>
      <c r="AZ192"/>
      <c r="BA192"/>
      <c r="BB192"/>
      <c r="BC192"/>
      <c r="BD192"/>
    </row>
    <row r="193" spans="1:87" x14ac:dyDescent="0.25">
      <c r="A193" t="s">
        <v>306</v>
      </c>
      <c r="B193" t="s">
        <v>288</v>
      </c>
      <c r="C193" s="26">
        <v>39444</v>
      </c>
      <c r="G193">
        <v>84</v>
      </c>
      <c r="H193" t="s">
        <v>115</v>
      </c>
      <c r="M193">
        <v>714</v>
      </c>
      <c r="N193">
        <v>15.56</v>
      </c>
      <c r="AD193" s="5"/>
      <c r="AJ193" s="8"/>
      <c r="AU193"/>
      <c r="AV193"/>
      <c r="AW193"/>
      <c r="AY193"/>
      <c r="AZ193"/>
      <c r="BA193"/>
      <c r="BB193"/>
      <c r="BC193"/>
      <c r="BD193"/>
    </row>
    <row r="194" spans="1:87" x14ac:dyDescent="0.25">
      <c r="A194" t="s">
        <v>306</v>
      </c>
      <c r="B194" t="s">
        <v>288</v>
      </c>
      <c r="C194" s="26">
        <v>39454</v>
      </c>
      <c r="G194">
        <v>94</v>
      </c>
      <c r="H194" t="s">
        <v>115</v>
      </c>
      <c r="M194">
        <v>833.9</v>
      </c>
      <c r="N194">
        <v>17.259</v>
      </c>
      <c r="AD194" s="5"/>
      <c r="AJ194" s="8"/>
      <c r="AU194"/>
      <c r="AV194"/>
      <c r="AW194"/>
      <c r="AY194"/>
      <c r="AZ194"/>
      <c r="BA194"/>
      <c r="BB194"/>
      <c r="BC194"/>
      <c r="BD194"/>
    </row>
    <row r="195" spans="1:87" x14ac:dyDescent="0.25">
      <c r="A195" t="s">
        <v>306</v>
      </c>
      <c r="B195" t="s">
        <v>288</v>
      </c>
      <c r="C195" s="26">
        <v>39456</v>
      </c>
      <c r="G195">
        <v>96</v>
      </c>
      <c r="H195" t="s">
        <v>115</v>
      </c>
      <c r="I195">
        <v>7</v>
      </c>
      <c r="AC195">
        <v>214.79785151903403</v>
      </c>
      <c r="AJ195">
        <v>158.25206090928651</v>
      </c>
      <c r="AK195">
        <v>2.3953166931895877</v>
      </c>
      <c r="AU195">
        <v>24.953296952759754</v>
      </c>
      <c r="AV195"/>
      <c r="AW195"/>
      <c r="AY195">
        <v>79.387718183346763</v>
      </c>
      <c r="AZ195"/>
      <c r="BA195"/>
      <c r="BB195"/>
      <c r="BC195"/>
      <c r="BD195"/>
      <c r="BG195">
        <v>0</v>
      </c>
      <c r="BH195">
        <v>104.34101513610651</v>
      </c>
      <c r="BK195">
        <v>477.39092756442716</v>
      </c>
      <c r="BM195" s="8">
        <f>BH195/BK195</f>
        <v>0.21856514045718847</v>
      </c>
      <c r="BN195" s="8"/>
      <c r="BX195" s="8">
        <f>AC195/BK195</f>
        <v>0.44994120984849589</v>
      </c>
      <c r="BY195" s="8">
        <f>AJ195/BK195</f>
        <v>0.33149364969431538</v>
      </c>
      <c r="BZ195" s="8">
        <f>BH195/BK195</f>
        <v>0.21856514045718847</v>
      </c>
    </row>
    <row r="196" spans="1:87" x14ac:dyDescent="0.25">
      <c r="A196" t="s">
        <v>306</v>
      </c>
      <c r="B196" t="s">
        <v>288</v>
      </c>
      <c r="C196" s="26">
        <v>39464</v>
      </c>
      <c r="F196" t="s">
        <v>89</v>
      </c>
      <c r="G196">
        <v>104</v>
      </c>
      <c r="H196" t="s">
        <v>115</v>
      </c>
      <c r="AD196" s="5"/>
      <c r="AJ196" s="8"/>
      <c r="AU196"/>
      <c r="AV196"/>
      <c r="AW196"/>
      <c r="AY196"/>
      <c r="AZ196"/>
      <c r="BA196"/>
      <c r="BB196"/>
      <c r="BC196"/>
      <c r="BD196"/>
    </row>
    <row r="197" spans="1:87" x14ac:dyDescent="0.25">
      <c r="A197" t="s">
        <v>306</v>
      </c>
      <c r="B197" t="s">
        <v>288</v>
      </c>
      <c r="C197" s="26">
        <v>39469</v>
      </c>
      <c r="G197">
        <v>109</v>
      </c>
      <c r="H197" t="s">
        <v>115</v>
      </c>
      <c r="M197">
        <v>890.40000000000009</v>
      </c>
      <c r="N197">
        <v>18.399999999999999</v>
      </c>
      <c r="AD197" s="5"/>
      <c r="AJ197" s="8"/>
      <c r="AK197" s="30"/>
      <c r="AU197"/>
      <c r="AV197"/>
      <c r="AW197"/>
      <c r="AY197"/>
      <c r="AZ197"/>
      <c r="BA197"/>
      <c r="BB197"/>
      <c r="BC197"/>
      <c r="BD197"/>
      <c r="CB197" s="30"/>
      <c r="CC197" s="30"/>
      <c r="CE197" s="30"/>
      <c r="CF197" s="30"/>
      <c r="CG197" s="30"/>
      <c r="CH197" s="30"/>
      <c r="CI197" s="30"/>
    </row>
    <row r="198" spans="1:87" x14ac:dyDescent="0.25">
      <c r="A198" t="s">
        <v>306</v>
      </c>
      <c r="B198" t="s">
        <v>288</v>
      </c>
      <c r="C198" s="26">
        <v>39471</v>
      </c>
      <c r="G198">
        <v>111</v>
      </c>
      <c r="H198" t="s">
        <v>115</v>
      </c>
      <c r="I198">
        <v>8.8000000000000007</v>
      </c>
      <c r="AC198">
        <v>251.12116118324585</v>
      </c>
      <c r="AJ198">
        <v>174.27745388994546</v>
      </c>
      <c r="AK198" s="30">
        <v>2.5508953989043643</v>
      </c>
      <c r="AU198">
        <v>9.0742958951325043</v>
      </c>
      <c r="AV198"/>
      <c r="AW198"/>
      <c r="AY198">
        <v>308.19619067791001</v>
      </c>
      <c r="AZ198"/>
      <c r="BA198"/>
      <c r="BB198"/>
      <c r="BC198"/>
      <c r="BD198"/>
      <c r="BG198">
        <v>0</v>
      </c>
      <c r="BH198">
        <v>317.27048657304249</v>
      </c>
      <c r="BK198">
        <v>742.6691016462338</v>
      </c>
      <c r="BM198" s="8">
        <f>BH198/BK198</f>
        <v>0.42720302469803367</v>
      </c>
      <c r="BN198" s="8"/>
      <c r="BX198" s="8">
        <f>AC198/BK198</f>
        <v>0.33813330947335679</v>
      </c>
      <c r="BY198" s="8">
        <f>AJ198/BK198</f>
        <v>0.23466366582860954</v>
      </c>
      <c r="BZ198" s="8">
        <f>BH198/BK198</f>
        <v>0.42720302469803367</v>
      </c>
      <c r="CB198" s="30"/>
      <c r="CC198" s="30"/>
      <c r="CE198" s="30"/>
      <c r="CF198" s="30"/>
      <c r="CG198" s="30"/>
      <c r="CH198" s="30"/>
      <c r="CI198" s="30"/>
    </row>
    <row r="199" spans="1:87" x14ac:dyDescent="0.25">
      <c r="A199" t="s">
        <v>306</v>
      </c>
      <c r="B199" t="s">
        <v>288</v>
      </c>
      <c r="C199" s="26">
        <v>39477</v>
      </c>
      <c r="G199">
        <v>117</v>
      </c>
      <c r="H199" t="s">
        <v>115</v>
      </c>
      <c r="M199">
        <v>891.59999999999991</v>
      </c>
      <c r="N199">
        <v>19.04</v>
      </c>
      <c r="AK199" s="30"/>
      <c r="AU199"/>
      <c r="AV199"/>
      <c r="AW199"/>
      <c r="AY199"/>
      <c r="AZ199"/>
      <c r="BA199"/>
      <c r="BB199"/>
      <c r="BC199"/>
      <c r="BD199"/>
      <c r="CB199" s="30"/>
      <c r="CC199" s="30"/>
      <c r="CE199" s="30"/>
      <c r="CF199" s="30"/>
      <c r="CG199" s="30"/>
      <c r="CH199" s="30"/>
      <c r="CI199" s="30"/>
    </row>
    <row r="200" spans="1:87" x14ac:dyDescent="0.25">
      <c r="A200" t="s">
        <v>306</v>
      </c>
      <c r="B200" t="s">
        <v>288</v>
      </c>
      <c r="C200" s="26">
        <v>39498</v>
      </c>
      <c r="G200">
        <v>138</v>
      </c>
      <c r="H200" t="s">
        <v>115</v>
      </c>
      <c r="I200">
        <v>10.199999999999999</v>
      </c>
      <c r="AC200">
        <v>301.77006392863359</v>
      </c>
      <c r="AJ200">
        <v>217.91768787354135</v>
      </c>
      <c r="AK200" s="30">
        <v>3.106332915204542</v>
      </c>
      <c r="AU200">
        <v>0</v>
      </c>
      <c r="AV200"/>
      <c r="AW200"/>
      <c r="AY200">
        <v>806.16669218878837</v>
      </c>
      <c r="AZ200"/>
      <c r="BA200"/>
      <c r="BB200"/>
      <c r="BC200"/>
      <c r="BD200"/>
      <c r="BG200">
        <v>97.025444624462693</v>
      </c>
      <c r="BH200">
        <v>903.19213681325107</v>
      </c>
      <c r="BK200">
        <v>1422.8798886154259</v>
      </c>
      <c r="BM200" s="8">
        <f>BH200/BK200</f>
        <v>0.63476344281745956</v>
      </c>
      <c r="BN200" s="8"/>
      <c r="BX200" s="8">
        <f>AC200/BK200</f>
        <v>0.21208400395783203</v>
      </c>
      <c r="BY200" s="8">
        <f>AJ200/BK200</f>
        <v>0.15315255322470853</v>
      </c>
      <c r="BZ200" s="8">
        <f>BH200/BK200</f>
        <v>0.63476344281745956</v>
      </c>
      <c r="CB200" s="30"/>
      <c r="CC200" s="30"/>
      <c r="CE200" s="30"/>
      <c r="CF200" s="30"/>
      <c r="CG200" s="30"/>
      <c r="CH200" s="30"/>
      <c r="CI200" s="30"/>
    </row>
    <row r="201" spans="1:87" x14ac:dyDescent="0.25">
      <c r="A201" t="s">
        <v>306</v>
      </c>
      <c r="B201" t="s">
        <v>288</v>
      </c>
      <c r="C201" s="26">
        <v>39533</v>
      </c>
      <c r="G201">
        <v>173</v>
      </c>
      <c r="H201" t="s">
        <v>115</v>
      </c>
      <c r="I201">
        <v>8</v>
      </c>
      <c r="AC201">
        <v>300.38800701806986</v>
      </c>
      <c r="AJ201">
        <v>143.43699019349032</v>
      </c>
      <c r="AK201" s="30">
        <v>1.8411305973833882</v>
      </c>
      <c r="AU201">
        <v>1.7598981149726343</v>
      </c>
      <c r="AV201"/>
      <c r="AW201"/>
      <c r="AY201">
        <v>63.274389494579928</v>
      </c>
      <c r="AZ201"/>
      <c r="BA201"/>
      <c r="BB201"/>
      <c r="BC201"/>
      <c r="BD201"/>
      <c r="BG201">
        <v>695.56453668948018</v>
      </c>
      <c r="BH201">
        <v>760.59882429903269</v>
      </c>
      <c r="BK201">
        <v>1204.4238215105929</v>
      </c>
      <c r="BM201" s="8">
        <f>BH201/BK201</f>
        <v>0.63150430165445148</v>
      </c>
      <c r="BN201" s="8"/>
      <c r="BX201" s="8">
        <f>AC201/BK201</f>
        <v>0.24940390720711758</v>
      </c>
      <c r="BY201" s="8">
        <f>AJ201/BK201</f>
        <v>0.11909179113843091</v>
      </c>
      <c r="BZ201" s="8">
        <f>BH201/BK201</f>
        <v>0.63150430165445148</v>
      </c>
      <c r="CB201" s="30"/>
      <c r="CC201" s="30"/>
      <c r="CE201" s="30"/>
      <c r="CF201" s="30"/>
      <c r="CG201" s="30"/>
      <c r="CH201" s="30"/>
      <c r="CI201" s="30"/>
    </row>
    <row r="202" spans="1:87" x14ac:dyDescent="0.25">
      <c r="A202" t="s">
        <v>306</v>
      </c>
      <c r="B202" t="s">
        <v>288</v>
      </c>
      <c r="C202" s="26">
        <v>39538</v>
      </c>
      <c r="F202" t="s">
        <v>297</v>
      </c>
      <c r="G202">
        <v>178</v>
      </c>
      <c r="H202" t="s">
        <v>115</v>
      </c>
      <c r="AD202" s="5"/>
      <c r="AJ202" s="8"/>
      <c r="AU202"/>
      <c r="AV202"/>
      <c r="AW202"/>
      <c r="AY202"/>
      <c r="AZ202"/>
      <c r="BA202"/>
      <c r="BB202"/>
      <c r="BC202"/>
      <c r="BD202"/>
    </row>
    <row r="203" spans="1:87" x14ac:dyDescent="0.25">
      <c r="A203" t="s">
        <v>306</v>
      </c>
      <c r="B203" t="s">
        <v>288</v>
      </c>
      <c r="C203" s="26">
        <v>39539</v>
      </c>
      <c r="F203" t="s">
        <v>18</v>
      </c>
      <c r="G203">
        <v>179</v>
      </c>
      <c r="H203" t="s">
        <v>115</v>
      </c>
      <c r="AD203" s="5"/>
      <c r="AJ203" s="8"/>
      <c r="AU203"/>
      <c r="AV203"/>
      <c r="AW203"/>
      <c r="AY203"/>
      <c r="AZ203"/>
      <c r="BA203"/>
      <c r="BB203"/>
      <c r="BC203"/>
      <c r="BD203"/>
    </row>
    <row r="204" spans="1:87" x14ac:dyDescent="0.25">
      <c r="A204" t="s">
        <v>306</v>
      </c>
      <c r="B204" t="s">
        <v>288</v>
      </c>
      <c r="C204" s="26"/>
      <c r="F204" t="s">
        <v>12</v>
      </c>
      <c r="G204" s="12"/>
      <c r="H204" t="s">
        <v>115</v>
      </c>
      <c r="AD204" s="5"/>
      <c r="AJ204" s="8"/>
      <c r="AU204"/>
      <c r="AV204"/>
      <c r="AW204"/>
      <c r="AY204"/>
      <c r="AZ204"/>
      <c r="BA204"/>
      <c r="BB204"/>
      <c r="BC204"/>
      <c r="BD204"/>
    </row>
    <row r="205" spans="1:87" x14ac:dyDescent="0.25">
      <c r="A205" t="s">
        <v>306</v>
      </c>
      <c r="B205" t="s">
        <v>288</v>
      </c>
      <c r="C205" s="26"/>
      <c r="F205" t="s">
        <v>13</v>
      </c>
      <c r="G205" s="12"/>
      <c r="H205" t="s">
        <v>115</v>
      </c>
      <c r="AD205" s="5"/>
      <c r="AJ205" s="8"/>
      <c r="AU205"/>
      <c r="AV205"/>
      <c r="AW205"/>
      <c r="AY205"/>
      <c r="AZ205"/>
      <c r="BA205"/>
      <c r="BB205"/>
      <c r="BC205"/>
      <c r="BD205"/>
    </row>
    <row r="206" spans="1:87" x14ac:dyDescent="0.25">
      <c r="A206" t="s">
        <v>306</v>
      </c>
      <c r="B206" t="s">
        <v>288</v>
      </c>
      <c r="C206" s="26"/>
      <c r="F206" t="s">
        <v>14</v>
      </c>
      <c r="G206" s="12"/>
      <c r="H206" t="s">
        <v>115</v>
      </c>
      <c r="AD206" s="5"/>
      <c r="AJ206" s="8"/>
      <c r="AU206"/>
      <c r="AV206"/>
      <c r="AW206"/>
      <c r="AY206"/>
      <c r="AZ206"/>
      <c r="BA206"/>
      <c r="BB206"/>
      <c r="BC206"/>
      <c r="BD206"/>
    </row>
    <row r="207" spans="1:87" x14ac:dyDescent="0.25">
      <c r="A207" t="s">
        <v>306</v>
      </c>
      <c r="B207" t="s">
        <v>288</v>
      </c>
      <c r="C207" s="26"/>
      <c r="F207" t="s">
        <v>15</v>
      </c>
      <c r="G207" s="12"/>
      <c r="H207" t="s">
        <v>115</v>
      </c>
      <c r="AD207" s="5"/>
      <c r="AJ207" s="8"/>
      <c r="AU207"/>
      <c r="AV207"/>
      <c r="AW207"/>
      <c r="AY207"/>
      <c r="AZ207"/>
      <c r="BA207"/>
      <c r="BB207"/>
      <c r="BC207"/>
      <c r="BD207"/>
    </row>
    <row r="208" spans="1:87" x14ac:dyDescent="0.25">
      <c r="A208" t="s">
        <v>307</v>
      </c>
      <c r="B208" t="s">
        <v>289</v>
      </c>
      <c r="C208" s="26">
        <v>39360</v>
      </c>
      <c r="F208" t="s">
        <v>287</v>
      </c>
      <c r="G208">
        <v>0</v>
      </c>
      <c r="H208" t="s">
        <v>115</v>
      </c>
      <c r="AD208" s="5"/>
      <c r="AJ208" s="8"/>
      <c r="AU208"/>
      <c r="AV208"/>
      <c r="AW208"/>
      <c r="AY208"/>
      <c r="AZ208"/>
      <c r="BA208"/>
      <c r="BB208"/>
      <c r="BC208"/>
      <c r="BD208"/>
    </row>
    <row r="209" spans="1:78" x14ac:dyDescent="0.25">
      <c r="A209" t="s">
        <v>307</v>
      </c>
      <c r="B209" t="s">
        <v>289</v>
      </c>
      <c r="C209" s="26">
        <v>39366</v>
      </c>
      <c r="F209" t="s">
        <v>88</v>
      </c>
      <c r="G209">
        <v>6</v>
      </c>
      <c r="H209" t="s">
        <v>115</v>
      </c>
      <c r="AD209" s="5"/>
      <c r="AJ209" s="8"/>
      <c r="AU209"/>
      <c r="AV209"/>
      <c r="AW209"/>
      <c r="AY209"/>
      <c r="AZ209"/>
      <c r="BA209"/>
      <c r="BB209"/>
      <c r="BC209"/>
      <c r="BD209"/>
    </row>
    <row r="210" spans="1:78" x14ac:dyDescent="0.25">
      <c r="A210" t="s">
        <v>307</v>
      </c>
      <c r="B210" t="s">
        <v>289</v>
      </c>
      <c r="C210" s="26">
        <v>39423</v>
      </c>
      <c r="G210">
        <v>63</v>
      </c>
      <c r="H210" t="s">
        <v>115</v>
      </c>
      <c r="M210">
        <v>330.4</v>
      </c>
      <c r="AU210"/>
      <c r="AV210"/>
      <c r="AW210"/>
      <c r="AY210"/>
      <c r="AZ210"/>
      <c r="BA210"/>
      <c r="BB210"/>
      <c r="BC210"/>
      <c r="BD210"/>
    </row>
    <row r="211" spans="1:78" x14ac:dyDescent="0.25">
      <c r="A211" t="s">
        <v>307</v>
      </c>
      <c r="B211" t="s">
        <v>289</v>
      </c>
      <c r="C211" s="26">
        <v>39428</v>
      </c>
      <c r="G211">
        <v>68</v>
      </c>
      <c r="H211" t="s">
        <v>115</v>
      </c>
      <c r="I211">
        <v>8</v>
      </c>
      <c r="AC211">
        <v>58.641913977006382</v>
      </c>
      <c r="AJ211">
        <v>67.640905879689129</v>
      </c>
      <c r="AK211">
        <v>1.0804992116312635</v>
      </c>
      <c r="AU211">
        <v>7.0567376903063748</v>
      </c>
      <c r="AV211"/>
      <c r="AW211"/>
      <c r="AY211">
        <v>0</v>
      </c>
      <c r="AZ211"/>
      <c r="BA211"/>
      <c r="BB211"/>
      <c r="BC211"/>
      <c r="BD211"/>
      <c r="BG211">
        <v>0</v>
      </c>
      <c r="BH211">
        <v>7.0567376903063748</v>
      </c>
      <c r="BK211">
        <v>133.33955754700187</v>
      </c>
      <c r="BM211" s="8">
        <f>BH211/BK211</f>
        <v>5.2923062143946979E-2</v>
      </c>
      <c r="BN211" s="8"/>
      <c r="BX211" s="8">
        <f>AC211/BK211</f>
        <v>0.43979382454704224</v>
      </c>
      <c r="BY211" s="8">
        <f>AJ211/BK211</f>
        <v>0.50728311330901088</v>
      </c>
      <c r="BZ211" s="8">
        <f>BH211/BK211</f>
        <v>5.2923062143946979E-2</v>
      </c>
    </row>
    <row r="212" spans="1:78" x14ac:dyDescent="0.25">
      <c r="A212" t="s">
        <v>307</v>
      </c>
      <c r="B212" t="s">
        <v>289</v>
      </c>
      <c r="C212" s="26">
        <v>39430</v>
      </c>
      <c r="G212">
        <v>70</v>
      </c>
      <c r="H212" t="s">
        <v>115</v>
      </c>
      <c r="M212">
        <v>470.4</v>
      </c>
      <c r="N212">
        <v>12.04</v>
      </c>
      <c r="AU212"/>
      <c r="AV212"/>
      <c r="AW212"/>
      <c r="AY212"/>
      <c r="AZ212"/>
      <c r="BA212"/>
      <c r="BB212"/>
      <c r="BC212"/>
      <c r="BD212"/>
    </row>
    <row r="213" spans="1:78" x14ac:dyDescent="0.25">
      <c r="A213" t="s">
        <v>307</v>
      </c>
      <c r="B213" t="s">
        <v>289</v>
      </c>
      <c r="C213" s="26">
        <v>39437</v>
      </c>
      <c r="G213">
        <v>77</v>
      </c>
      <c r="H213" t="s">
        <v>115</v>
      </c>
      <c r="M213">
        <v>614.4</v>
      </c>
      <c r="N213">
        <v>14.92</v>
      </c>
      <c r="AU213"/>
      <c r="AV213"/>
      <c r="AW213"/>
      <c r="AY213"/>
      <c r="AZ213"/>
      <c r="BA213"/>
      <c r="BB213"/>
      <c r="BC213"/>
      <c r="BD213"/>
    </row>
    <row r="214" spans="1:78" x14ac:dyDescent="0.25">
      <c r="A214" t="s">
        <v>307</v>
      </c>
      <c r="B214" t="s">
        <v>289</v>
      </c>
      <c r="C214" s="26">
        <v>39444</v>
      </c>
      <c r="G214">
        <v>84</v>
      </c>
      <c r="H214" t="s">
        <v>115</v>
      </c>
      <c r="M214">
        <v>725.99999999999898</v>
      </c>
      <c r="N214">
        <v>15.32</v>
      </c>
      <c r="AU214"/>
      <c r="AV214"/>
      <c r="AW214"/>
      <c r="AY214"/>
      <c r="AZ214"/>
      <c r="BA214"/>
      <c r="BB214"/>
      <c r="BC214"/>
      <c r="BD214"/>
    </row>
    <row r="215" spans="1:78" x14ac:dyDescent="0.25">
      <c r="A215" t="s">
        <v>307</v>
      </c>
      <c r="B215" t="s">
        <v>289</v>
      </c>
      <c r="C215" s="26">
        <v>39454</v>
      </c>
      <c r="G215">
        <v>94</v>
      </c>
      <c r="H215" t="s">
        <v>115</v>
      </c>
      <c r="M215">
        <v>848.9</v>
      </c>
      <c r="N215">
        <v>17.359000000000002</v>
      </c>
      <c r="AU215"/>
      <c r="AV215"/>
      <c r="AW215"/>
      <c r="AY215"/>
      <c r="AZ215"/>
      <c r="BA215"/>
      <c r="BB215"/>
      <c r="BC215"/>
      <c r="BD215"/>
    </row>
    <row r="216" spans="1:78" x14ac:dyDescent="0.25">
      <c r="A216" t="s">
        <v>307</v>
      </c>
      <c r="B216" t="s">
        <v>289</v>
      </c>
      <c r="C216" s="26">
        <v>39456</v>
      </c>
      <c r="G216">
        <v>96</v>
      </c>
      <c r="H216" t="s">
        <v>115</v>
      </c>
      <c r="I216">
        <v>9.8000000000000007</v>
      </c>
      <c r="AC216">
        <v>292.38914966676975</v>
      </c>
      <c r="AJ216">
        <v>208.40977237916428</v>
      </c>
      <c r="AK216">
        <v>3.1951216452353508</v>
      </c>
      <c r="AU216">
        <v>28.009461221139464</v>
      </c>
      <c r="AV216"/>
      <c r="AW216"/>
      <c r="AY216">
        <v>126.70758061909251</v>
      </c>
      <c r="AZ216"/>
      <c r="BA216"/>
      <c r="BB216"/>
      <c r="BC216"/>
      <c r="BD216"/>
      <c r="BG216">
        <v>0</v>
      </c>
      <c r="BH216">
        <v>154.71704184023196</v>
      </c>
      <c r="BK216">
        <v>655.51596388616611</v>
      </c>
      <c r="BM216" s="8">
        <f>BH216/BK216</f>
        <v>0.23602330128316967</v>
      </c>
      <c r="BN216" s="8"/>
      <c r="BX216" s="8">
        <f>AC216/BK216</f>
        <v>0.44604428537997393</v>
      </c>
      <c r="BY216" s="8">
        <f>AJ216/BK216</f>
        <v>0.31793241333685623</v>
      </c>
      <c r="BZ216" s="8">
        <f>BH216/BK216</f>
        <v>0.23602330128316967</v>
      </c>
    </row>
    <row r="217" spans="1:78" x14ac:dyDescent="0.25">
      <c r="A217" t="s">
        <v>307</v>
      </c>
      <c r="B217" t="s">
        <v>289</v>
      </c>
      <c r="C217" s="26">
        <v>39467</v>
      </c>
      <c r="F217" t="s">
        <v>89</v>
      </c>
      <c r="G217">
        <v>107</v>
      </c>
      <c r="H217" t="s">
        <v>115</v>
      </c>
      <c r="AD217" s="5"/>
      <c r="AJ217" s="8"/>
      <c r="AU217"/>
      <c r="AV217"/>
      <c r="AW217"/>
      <c r="AY217"/>
      <c r="AZ217"/>
      <c r="BA217"/>
      <c r="BB217"/>
      <c r="BC217"/>
      <c r="BD217"/>
    </row>
    <row r="218" spans="1:78" x14ac:dyDescent="0.25">
      <c r="A218" t="s">
        <v>307</v>
      </c>
      <c r="B218" t="s">
        <v>289</v>
      </c>
      <c r="C218" s="26">
        <v>39469</v>
      </c>
      <c r="G218">
        <v>109</v>
      </c>
      <c r="H218" t="s">
        <v>115</v>
      </c>
      <c r="M218">
        <v>926.80000000000007</v>
      </c>
      <c r="N218">
        <v>18.8</v>
      </c>
      <c r="AU218"/>
      <c r="AV218"/>
      <c r="AW218"/>
      <c r="AY218"/>
      <c r="AZ218"/>
      <c r="BA218"/>
      <c r="BB218"/>
      <c r="BC218"/>
      <c r="BD218"/>
    </row>
    <row r="219" spans="1:78" x14ac:dyDescent="0.25">
      <c r="A219" t="s">
        <v>307</v>
      </c>
      <c r="B219" t="s">
        <v>289</v>
      </c>
      <c r="C219" s="26">
        <v>39471</v>
      </c>
      <c r="G219">
        <v>111</v>
      </c>
      <c r="H219" t="s">
        <v>115</v>
      </c>
      <c r="I219">
        <v>8.1999999999999993</v>
      </c>
      <c r="AC219">
        <v>304.82530942626363</v>
      </c>
      <c r="AJ219">
        <v>204.37446076212717</v>
      </c>
      <c r="AK219">
        <v>3.2916250655725099</v>
      </c>
      <c r="AU219">
        <v>8.6219261223775128</v>
      </c>
      <c r="AV219"/>
      <c r="AW219"/>
      <c r="AY219">
        <v>283.47541314148225</v>
      </c>
      <c r="AZ219"/>
      <c r="BA219"/>
      <c r="BB219"/>
      <c r="BC219"/>
      <c r="BD219"/>
      <c r="BG219">
        <v>0</v>
      </c>
      <c r="BH219">
        <v>292.09733926385979</v>
      </c>
      <c r="BK219">
        <v>801.29710945225065</v>
      </c>
      <c r="BM219" s="8">
        <f>BH219/BK219</f>
        <v>0.36453062892430899</v>
      </c>
      <c r="BN219" s="8"/>
      <c r="BX219" s="8">
        <f>AC219/BK219</f>
        <v>0.38041483718147395</v>
      </c>
      <c r="BY219" s="8">
        <f>AJ219/BK219</f>
        <v>0.25505453389421701</v>
      </c>
      <c r="BZ219" s="8">
        <f>BH219/BK219</f>
        <v>0.36453062892430899</v>
      </c>
    </row>
    <row r="220" spans="1:78" x14ac:dyDescent="0.25">
      <c r="A220" t="s">
        <v>307</v>
      </c>
      <c r="B220" t="s">
        <v>289</v>
      </c>
      <c r="C220" s="26">
        <v>39477</v>
      </c>
      <c r="G220">
        <v>117</v>
      </c>
      <c r="H220" t="s">
        <v>115</v>
      </c>
      <c r="M220">
        <v>950</v>
      </c>
      <c r="N220">
        <v>19.760000000000002</v>
      </c>
      <c r="AU220"/>
      <c r="AV220"/>
      <c r="AW220"/>
      <c r="AY220"/>
      <c r="AZ220"/>
      <c r="BA220"/>
      <c r="BB220"/>
      <c r="BC220"/>
      <c r="BD220"/>
    </row>
    <row r="221" spans="1:78" x14ac:dyDescent="0.25">
      <c r="A221" t="s">
        <v>307</v>
      </c>
      <c r="B221" t="s">
        <v>289</v>
      </c>
      <c r="C221" s="26">
        <v>39492</v>
      </c>
      <c r="G221">
        <v>132</v>
      </c>
      <c r="H221" t="s">
        <v>115</v>
      </c>
      <c r="M221">
        <v>956.4</v>
      </c>
      <c r="N221">
        <v>21.4</v>
      </c>
      <c r="AU221"/>
      <c r="AV221"/>
      <c r="AW221"/>
      <c r="AY221"/>
      <c r="AZ221"/>
      <c r="BA221"/>
      <c r="BB221"/>
      <c r="BC221"/>
      <c r="BD221"/>
    </row>
    <row r="222" spans="1:78" x14ac:dyDescent="0.25">
      <c r="A222" t="s">
        <v>307</v>
      </c>
      <c r="B222" t="s">
        <v>289</v>
      </c>
      <c r="C222" s="26">
        <v>39498</v>
      </c>
      <c r="G222">
        <v>138</v>
      </c>
      <c r="H222" t="s">
        <v>115</v>
      </c>
      <c r="I222">
        <v>8.4</v>
      </c>
      <c r="AC222">
        <v>328.40211902155022</v>
      </c>
      <c r="AJ222">
        <v>221.57111924031568</v>
      </c>
      <c r="AK222">
        <v>3.4698659355801134</v>
      </c>
      <c r="AU222">
        <v>0.17479572595851667</v>
      </c>
      <c r="AV222"/>
      <c r="AW222"/>
      <c r="AY222">
        <v>708.79240493430018</v>
      </c>
      <c r="AZ222"/>
      <c r="BA222"/>
      <c r="BB222"/>
      <c r="BC222"/>
      <c r="BD222"/>
      <c r="BG222">
        <v>36.707879347923416</v>
      </c>
      <c r="BH222">
        <v>745.67508000818202</v>
      </c>
      <c r="BK222">
        <v>1295.6483182700481</v>
      </c>
      <c r="BM222" s="8">
        <f>BH222/BK222</f>
        <v>0.5755227475645619</v>
      </c>
      <c r="BN222" s="8"/>
      <c r="BX222" s="8">
        <f>AC222/BK222</f>
        <v>0.25346547700539085</v>
      </c>
      <c r="BY222" s="8">
        <f>AJ222/BK222</f>
        <v>0.17101177543004711</v>
      </c>
      <c r="BZ222" s="8">
        <f>BH222/BK222</f>
        <v>0.5755227475645619</v>
      </c>
    </row>
    <row r="223" spans="1:78" x14ac:dyDescent="0.25">
      <c r="A223" t="s">
        <v>307</v>
      </c>
      <c r="B223" t="s">
        <v>289</v>
      </c>
      <c r="C223" s="26">
        <v>39533</v>
      </c>
      <c r="G223">
        <v>173</v>
      </c>
      <c r="H223" t="s">
        <v>115</v>
      </c>
      <c r="I223">
        <v>7.6</v>
      </c>
      <c r="AC223">
        <v>428.37903296012854</v>
      </c>
      <c r="AJ223">
        <v>200.86976256476527</v>
      </c>
      <c r="AK223">
        <v>2.5574293337646141</v>
      </c>
      <c r="AU223">
        <v>0.79600557210478362</v>
      </c>
      <c r="AV223"/>
      <c r="AW223"/>
      <c r="AY223">
        <v>151.15977693774514</v>
      </c>
      <c r="AZ223"/>
      <c r="BA223"/>
      <c r="BB223"/>
      <c r="BC223"/>
      <c r="BD223"/>
      <c r="BG223">
        <v>823.7943612743311</v>
      </c>
      <c r="BH223">
        <v>975.75014378418109</v>
      </c>
      <c r="BK223">
        <v>1604.998939309075</v>
      </c>
      <c r="BM223" s="8">
        <f>BH223/BK223</f>
        <v>0.60794441658897613</v>
      </c>
      <c r="BN223" s="8"/>
      <c r="BX223" s="8">
        <f>AC223/BK223</f>
        <v>0.26690300066150729</v>
      </c>
      <c r="BY223" s="8">
        <f>AJ223/BK223</f>
        <v>0.12515258274951652</v>
      </c>
      <c r="BZ223" s="8">
        <f>BH223/BK223</f>
        <v>0.60794441658897613</v>
      </c>
    </row>
    <row r="224" spans="1:78" x14ac:dyDescent="0.25">
      <c r="A224" t="s">
        <v>307</v>
      </c>
      <c r="B224" t="s">
        <v>289</v>
      </c>
      <c r="C224" s="26">
        <v>39538</v>
      </c>
      <c r="F224" t="s">
        <v>297</v>
      </c>
      <c r="G224">
        <v>178</v>
      </c>
      <c r="H224" t="s">
        <v>115</v>
      </c>
      <c r="AD224" s="5"/>
      <c r="AJ224" s="8"/>
      <c r="AU224"/>
      <c r="AV224"/>
      <c r="AW224"/>
      <c r="AY224"/>
      <c r="AZ224"/>
      <c r="BA224"/>
      <c r="BB224"/>
      <c r="BC224"/>
      <c r="BD224"/>
    </row>
    <row r="225" spans="1:166" x14ac:dyDescent="0.25">
      <c r="A225" t="s">
        <v>307</v>
      </c>
      <c r="B225" t="s">
        <v>289</v>
      </c>
      <c r="C225" s="26">
        <v>39539</v>
      </c>
      <c r="F225" t="s">
        <v>18</v>
      </c>
      <c r="G225">
        <v>179</v>
      </c>
      <c r="H225" t="s">
        <v>115</v>
      </c>
      <c r="AD225" s="5"/>
      <c r="AJ225" s="8"/>
      <c r="AU225"/>
      <c r="AV225"/>
      <c r="AW225"/>
      <c r="AY225"/>
      <c r="AZ225"/>
      <c r="BA225"/>
      <c r="BB225"/>
      <c r="BC225"/>
      <c r="BD225"/>
    </row>
    <row r="226" spans="1:166" x14ac:dyDescent="0.25">
      <c r="A226" t="s">
        <v>307</v>
      </c>
      <c r="B226" t="s">
        <v>289</v>
      </c>
      <c r="C226" s="26"/>
      <c r="F226" t="s">
        <v>12</v>
      </c>
      <c r="G226" s="12"/>
      <c r="H226" t="s">
        <v>115</v>
      </c>
      <c r="AD226" s="5"/>
      <c r="AJ226" s="8"/>
      <c r="AU226"/>
      <c r="AV226"/>
      <c r="AW226"/>
      <c r="AY226"/>
      <c r="AZ226"/>
      <c r="BA226"/>
      <c r="BB226"/>
      <c r="BC226"/>
      <c r="BD226"/>
    </row>
    <row r="227" spans="1:166" x14ac:dyDescent="0.25">
      <c r="A227" t="s">
        <v>307</v>
      </c>
      <c r="B227" t="s">
        <v>289</v>
      </c>
      <c r="C227" s="26"/>
      <c r="F227" t="s">
        <v>13</v>
      </c>
      <c r="G227" s="12"/>
      <c r="H227" t="s">
        <v>115</v>
      </c>
      <c r="AD227" s="5"/>
      <c r="AJ227" s="8"/>
      <c r="AU227"/>
      <c r="AV227"/>
      <c r="AW227"/>
      <c r="AY227"/>
      <c r="AZ227"/>
      <c r="BA227"/>
      <c r="BB227"/>
      <c r="BC227"/>
      <c r="BD227"/>
    </row>
    <row r="228" spans="1:166" x14ac:dyDescent="0.25">
      <c r="A228" t="s">
        <v>307</v>
      </c>
      <c r="B228" t="s">
        <v>289</v>
      </c>
      <c r="C228" s="26"/>
      <c r="F228" t="s">
        <v>14</v>
      </c>
      <c r="G228" s="12"/>
      <c r="H228" t="s">
        <v>115</v>
      </c>
      <c r="AD228" s="5"/>
      <c r="AJ228" s="8"/>
      <c r="AU228"/>
      <c r="AV228"/>
      <c r="AW228"/>
      <c r="AY228"/>
      <c r="AZ228"/>
      <c r="BA228"/>
      <c r="BB228"/>
      <c r="BC228"/>
      <c r="BD228"/>
    </row>
    <row r="229" spans="1:166" x14ac:dyDescent="0.25">
      <c r="A229" t="s">
        <v>307</v>
      </c>
      <c r="B229" t="s">
        <v>289</v>
      </c>
      <c r="C229" s="26"/>
      <c r="F229" t="s">
        <v>15</v>
      </c>
      <c r="G229" s="12"/>
      <c r="H229" t="s">
        <v>115</v>
      </c>
      <c r="AD229" s="5"/>
      <c r="AJ229" s="8"/>
      <c r="AU229"/>
      <c r="AV229"/>
      <c r="AW229"/>
      <c r="AY229"/>
      <c r="AZ229"/>
      <c r="BA229"/>
      <c r="BB229"/>
      <c r="BC229"/>
      <c r="BD229"/>
    </row>
    <row r="230" spans="1:166" x14ac:dyDescent="0.25">
      <c r="A230" t="s">
        <v>141</v>
      </c>
      <c r="C230" s="6">
        <v>39419</v>
      </c>
      <c r="D230" s="5">
        <v>1</v>
      </c>
      <c r="E230" s="6" t="s">
        <v>209</v>
      </c>
      <c r="F230" t="s">
        <v>10</v>
      </c>
      <c r="G230" s="5">
        <v>0</v>
      </c>
      <c r="H230" t="s">
        <v>114</v>
      </c>
      <c r="I230" s="7">
        <v>8.9</v>
      </c>
      <c r="J230">
        <v>750</v>
      </c>
      <c r="K230" s="5">
        <f t="shared" ref="K230:K293" si="4">1000000/I230/J230</f>
        <v>149.81273408239699</v>
      </c>
      <c r="L230" s="5"/>
      <c r="M230" s="8"/>
      <c r="N230" s="8"/>
      <c r="O230" s="8"/>
      <c r="P230" s="8"/>
      <c r="Q230" s="5"/>
      <c r="R230" s="5"/>
      <c r="S230" s="5"/>
      <c r="T230" s="5"/>
      <c r="U230" s="5"/>
      <c r="V230" s="5"/>
      <c r="W230" s="5"/>
      <c r="X230" s="8"/>
      <c r="Y230" s="8"/>
      <c r="Z230" s="8"/>
      <c r="AA230" s="8"/>
      <c r="AB230" s="8"/>
      <c r="AC230" s="5"/>
      <c r="AD230" s="8"/>
      <c r="AE230" s="8"/>
      <c r="AF230" s="8"/>
      <c r="AG230" s="8"/>
      <c r="AH230" s="8"/>
      <c r="AI230" s="8"/>
      <c r="AJ230" s="5"/>
      <c r="AK230" s="8"/>
      <c r="AL230" s="8"/>
      <c r="AM230" s="8"/>
      <c r="AN230" s="8"/>
      <c r="AO230" s="8"/>
      <c r="AP230" s="8"/>
      <c r="AQ230" s="9"/>
      <c r="AR230" s="8"/>
      <c r="AS230" s="8"/>
      <c r="AT230" s="8"/>
      <c r="AU230" s="5">
        <v>0</v>
      </c>
      <c r="AV230" s="5"/>
      <c r="AW230" s="5"/>
      <c r="AX230" s="5"/>
      <c r="AY230" s="5">
        <v>0</v>
      </c>
      <c r="AZ230" s="5"/>
      <c r="BA230" s="5"/>
      <c r="BB230" s="5"/>
      <c r="BC230" s="5"/>
      <c r="BD230" s="5"/>
      <c r="BE230" s="5"/>
      <c r="BF230" s="5">
        <v>0</v>
      </c>
      <c r="BG230" s="5">
        <v>0</v>
      </c>
      <c r="BH230" s="5"/>
      <c r="BI230" s="8"/>
      <c r="BJ230" s="5"/>
      <c r="BK230" s="5"/>
      <c r="BL230" s="5"/>
      <c r="BM230" s="8"/>
      <c r="BN230" s="8"/>
      <c r="BO230" s="7"/>
      <c r="BP230" s="5"/>
      <c r="BQ230" s="5"/>
      <c r="BR230" s="5"/>
      <c r="BS230" s="5"/>
      <c r="BT230" s="7"/>
      <c r="BU230" s="7"/>
      <c r="BV230" s="7"/>
      <c r="BW230" s="7"/>
      <c r="BX230" s="7"/>
      <c r="BY230" s="7"/>
      <c r="BZ230" s="7"/>
      <c r="CA230" s="5">
        <v>0</v>
      </c>
      <c r="CB230" s="5">
        <v>0</v>
      </c>
      <c r="CC230" s="5">
        <v>0</v>
      </c>
      <c r="CD230" s="5">
        <v>0</v>
      </c>
      <c r="CE230" s="5"/>
      <c r="CF230" s="5"/>
      <c r="CG230" s="5"/>
      <c r="CH230" s="5"/>
      <c r="CI230" s="5">
        <v>0</v>
      </c>
      <c r="CJ230" s="5"/>
      <c r="CK230" s="8"/>
      <c r="CL230" s="5"/>
      <c r="CM230" s="5"/>
      <c r="CN230" s="8"/>
      <c r="CO230" s="5"/>
      <c r="CP230" s="5"/>
      <c r="CQ230" s="5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</row>
    <row r="231" spans="1:166" x14ac:dyDescent="0.25">
      <c r="A231" t="s">
        <v>141</v>
      </c>
      <c r="C231" s="6">
        <v>39440</v>
      </c>
      <c r="D231" s="5">
        <v>4</v>
      </c>
      <c r="E231" t="s">
        <v>210</v>
      </c>
      <c r="F231" t="s">
        <v>12</v>
      </c>
      <c r="G231" s="5">
        <v>21</v>
      </c>
      <c r="H231" t="s">
        <v>114</v>
      </c>
      <c r="I231" s="7">
        <v>8.9</v>
      </c>
      <c r="J231">
        <v>750</v>
      </c>
      <c r="K231" s="5">
        <f t="shared" si="4"/>
        <v>149.81273408239699</v>
      </c>
      <c r="L231" s="5"/>
      <c r="M231" s="8"/>
      <c r="N231" s="8"/>
      <c r="O231" s="8"/>
      <c r="P231" s="8"/>
      <c r="Q231" s="5"/>
      <c r="R231" s="5">
        <v>21</v>
      </c>
      <c r="S231" s="5"/>
      <c r="T231" s="5"/>
      <c r="U231" s="5"/>
      <c r="V231" s="5"/>
      <c r="W231" s="5"/>
      <c r="X231" s="8"/>
      <c r="Y231" s="8"/>
      <c r="Z231" s="8"/>
      <c r="AA231" s="8"/>
      <c r="AB231" s="8"/>
      <c r="AC231" s="5"/>
      <c r="AD231" s="8"/>
      <c r="AE231" s="8"/>
      <c r="AF231" s="8"/>
      <c r="AG231" s="8"/>
      <c r="AH231" s="8"/>
      <c r="AI231" s="8"/>
      <c r="AJ231" s="5"/>
      <c r="AK231" s="8"/>
      <c r="AL231" s="8"/>
      <c r="AM231" s="8"/>
      <c r="AN231" s="8"/>
      <c r="AO231" s="8"/>
      <c r="AP231" s="8"/>
      <c r="AQ231" s="9"/>
      <c r="AR231" s="8"/>
      <c r="AS231" s="8"/>
      <c r="AT231" s="8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8"/>
      <c r="BJ231" s="5"/>
      <c r="BK231" s="5"/>
      <c r="BL231" s="5"/>
      <c r="BM231" s="8"/>
      <c r="BN231" s="8"/>
      <c r="BO231" s="7"/>
      <c r="BP231" s="5"/>
      <c r="BQ231" s="5"/>
      <c r="BR231" s="5"/>
      <c r="BS231" s="5"/>
      <c r="BT231" s="7"/>
      <c r="BU231" s="7"/>
      <c r="BV231" s="7"/>
      <c r="BW231" s="7"/>
      <c r="BX231" s="7"/>
      <c r="BY231" s="7"/>
      <c r="BZ231" s="7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8"/>
      <c r="CL231" s="5"/>
      <c r="CM231" s="5"/>
      <c r="CN231" s="8"/>
      <c r="CO231" s="5"/>
      <c r="CP231" s="5"/>
      <c r="CQ231" s="5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</row>
    <row r="232" spans="1:166" x14ac:dyDescent="0.25">
      <c r="A232" t="s">
        <v>141</v>
      </c>
      <c r="C232" s="6">
        <v>39443</v>
      </c>
      <c r="D232" s="5"/>
      <c r="E232" s="6"/>
      <c r="G232" s="5">
        <v>24</v>
      </c>
      <c r="H232" t="s">
        <v>114</v>
      </c>
      <c r="I232" s="7">
        <v>8.9</v>
      </c>
      <c r="J232">
        <v>750</v>
      </c>
      <c r="K232" s="5">
        <f t="shared" si="4"/>
        <v>149.81273408239699</v>
      </c>
      <c r="L232" s="5"/>
      <c r="M232" s="8"/>
      <c r="N232" s="7">
        <v>6.9</v>
      </c>
      <c r="O232" s="7"/>
      <c r="P232" s="7"/>
      <c r="Q232" s="5"/>
      <c r="R232" s="5"/>
      <c r="S232" s="5"/>
      <c r="T232" s="5"/>
      <c r="U232" s="5"/>
      <c r="V232" s="5"/>
      <c r="W232" s="5"/>
      <c r="X232" s="8"/>
      <c r="Y232" s="8"/>
      <c r="Z232" s="8"/>
      <c r="AA232" s="8"/>
      <c r="AB232" s="8"/>
      <c r="AC232" s="5"/>
      <c r="AD232" s="8"/>
      <c r="AE232" s="8"/>
      <c r="AF232" s="8"/>
      <c r="AG232" s="8"/>
      <c r="AH232" s="8"/>
      <c r="AI232" s="8"/>
      <c r="AJ232" s="5"/>
      <c r="AK232" s="8"/>
      <c r="AL232" s="8"/>
      <c r="AM232" s="8"/>
      <c r="AN232" s="8"/>
      <c r="AO232" s="8"/>
      <c r="AP232" s="8"/>
      <c r="AR232" s="8"/>
      <c r="AS232" s="8"/>
      <c r="AT232" s="8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8"/>
      <c r="BJ232" s="5"/>
      <c r="BK232" s="5"/>
      <c r="BL232" s="5"/>
      <c r="BM232" s="8"/>
      <c r="BN232" s="8"/>
      <c r="BO232" s="7"/>
      <c r="BP232" s="5"/>
      <c r="BQ232" s="5"/>
      <c r="BR232" s="5"/>
      <c r="BS232" s="5"/>
      <c r="BT232" s="7"/>
      <c r="BU232" s="7"/>
      <c r="BV232" s="7"/>
      <c r="BW232" s="7"/>
      <c r="BX232" s="7"/>
      <c r="BY232" s="7"/>
      <c r="BZ232" s="7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8"/>
      <c r="CL232" s="5"/>
      <c r="CM232" s="5"/>
      <c r="CN232" s="8"/>
      <c r="CO232" s="5"/>
      <c r="CP232" s="5"/>
      <c r="CQ232" s="5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</row>
    <row r="233" spans="1:166" x14ac:dyDescent="0.25">
      <c r="A233" t="s">
        <v>141</v>
      </c>
      <c r="C233" s="6">
        <v>39449</v>
      </c>
      <c r="D233" s="5"/>
      <c r="E233" s="6"/>
      <c r="G233" s="5">
        <v>30</v>
      </c>
      <c r="H233" t="s">
        <v>114</v>
      </c>
      <c r="I233" s="7">
        <v>8.9</v>
      </c>
      <c r="J233">
        <v>750</v>
      </c>
      <c r="K233" s="5">
        <f t="shared" si="4"/>
        <v>149.81273408239699</v>
      </c>
      <c r="L233" s="5"/>
      <c r="M233" s="8"/>
      <c r="N233" s="7">
        <v>9.9499999999999993</v>
      </c>
      <c r="O233" s="7"/>
      <c r="P233" s="7"/>
      <c r="Q233" s="5"/>
      <c r="R233" s="5"/>
      <c r="S233" s="5"/>
      <c r="T233" s="5"/>
      <c r="U233" s="5"/>
      <c r="V233" s="5"/>
      <c r="W233" s="5"/>
      <c r="X233" s="8"/>
      <c r="Y233" s="8"/>
      <c r="Z233" s="8"/>
      <c r="AA233" s="8"/>
      <c r="AB233" s="8"/>
      <c r="AC233" s="5"/>
      <c r="AD233" s="8"/>
      <c r="AE233" s="8"/>
      <c r="AF233" s="8"/>
      <c r="AG233" s="8"/>
      <c r="AH233" s="8"/>
      <c r="AI233" s="8"/>
      <c r="AJ233" s="5"/>
      <c r="AK233" s="8">
        <v>0.46509210526315792</v>
      </c>
      <c r="AL233" s="8"/>
      <c r="AM233" s="8"/>
      <c r="AN233" s="8"/>
      <c r="AO233" s="8"/>
      <c r="AP233" s="8"/>
      <c r="AQ233" s="9"/>
      <c r="AR233" s="8"/>
      <c r="AS233" s="8"/>
      <c r="AT233" s="8"/>
      <c r="AU233" s="5">
        <v>0</v>
      </c>
      <c r="AV233" s="5"/>
      <c r="AW233" s="5"/>
      <c r="AX233" s="5"/>
      <c r="AY233" s="5">
        <v>0</v>
      </c>
      <c r="AZ233" s="5"/>
      <c r="BA233" s="5"/>
      <c r="BB233" s="5"/>
      <c r="BC233" s="5"/>
      <c r="BD233" s="5"/>
      <c r="BE233" s="5"/>
      <c r="BF233" s="5">
        <v>0</v>
      </c>
      <c r="BG233" s="5">
        <v>0</v>
      </c>
      <c r="BH233" s="5"/>
      <c r="BI233" s="8"/>
      <c r="BJ233" s="5"/>
      <c r="BK233" s="5"/>
      <c r="BL233" s="5"/>
      <c r="BM233" s="8"/>
      <c r="BN233" s="8"/>
      <c r="BO233" s="7"/>
      <c r="BP233" s="5"/>
      <c r="BQ233" s="5"/>
      <c r="BR233" s="5"/>
      <c r="BS233" s="5"/>
      <c r="BT233" s="7"/>
      <c r="BU233" s="7"/>
      <c r="BV233" s="7"/>
      <c r="BW233" s="7"/>
      <c r="BX233" s="7"/>
      <c r="BY233" s="7"/>
      <c r="BZ233" s="7"/>
      <c r="CA233" s="5">
        <v>0</v>
      </c>
      <c r="CB233" s="5">
        <v>0</v>
      </c>
      <c r="CC233" s="5">
        <v>0</v>
      </c>
      <c r="CD233" s="5">
        <v>0</v>
      </c>
      <c r="CE233" s="5"/>
      <c r="CF233" s="5"/>
      <c r="CG233" s="5"/>
      <c r="CH233" s="5"/>
      <c r="CI233" s="5">
        <v>0</v>
      </c>
      <c r="CJ233" s="5"/>
      <c r="CK233" s="8"/>
      <c r="CL233" s="5"/>
      <c r="CM233" s="5"/>
      <c r="CN233" s="8"/>
      <c r="CO233" s="5"/>
      <c r="CP233" s="5"/>
      <c r="CQ233" s="5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</row>
    <row r="234" spans="1:166" x14ac:dyDescent="0.25">
      <c r="A234" t="s">
        <v>141</v>
      </c>
      <c r="C234" s="6">
        <v>39455</v>
      </c>
      <c r="D234" s="5"/>
      <c r="E234" s="6"/>
      <c r="G234" s="5">
        <v>36</v>
      </c>
      <c r="H234" t="s">
        <v>114</v>
      </c>
      <c r="I234" s="7">
        <v>8.9</v>
      </c>
      <c r="J234">
        <v>750</v>
      </c>
      <c r="K234" s="5">
        <f t="shared" si="4"/>
        <v>149.81273408239699</v>
      </c>
      <c r="L234" s="5"/>
      <c r="M234" s="8"/>
      <c r="N234" s="7">
        <v>11.05</v>
      </c>
      <c r="O234" s="7"/>
      <c r="P234" s="7"/>
      <c r="Q234" s="5"/>
      <c r="R234" s="5"/>
      <c r="S234" s="5"/>
      <c r="T234" s="5"/>
      <c r="U234" s="5"/>
      <c r="V234" s="5"/>
      <c r="W234" s="5"/>
      <c r="X234" s="8"/>
      <c r="Y234" s="8"/>
      <c r="Z234" s="8"/>
      <c r="AA234" s="8"/>
      <c r="AB234" s="8"/>
      <c r="AC234" s="5"/>
      <c r="AD234" s="8"/>
      <c r="AE234" s="8"/>
      <c r="AF234" s="8"/>
      <c r="AG234" s="8"/>
      <c r="AH234" s="8"/>
      <c r="AI234" s="8"/>
      <c r="AJ234" s="5"/>
      <c r="AK234" s="8"/>
      <c r="AL234" s="8"/>
      <c r="AM234" s="8"/>
      <c r="AN234" s="8"/>
      <c r="AO234" s="8"/>
      <c r="AP234" s="8"/>
      <c r="AR234" s="8"/>
      <c r="AS234" s="8"/>
      <c r="AT234" s="8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8"/>
      <c r="BJ234" s="5"/>
      <c r="BK234" s="5"/>
      <c r="BL234" s="5"/>
      <c r="BM234" s="8"/>
      <c r="BN234" s="8"/>
      <c r="BO234" s="7"/>
      <c r="BP234" s="5"/>
      <c r="BQ234" s="5"/>
      <c r="BR234" s="5"/>
      <c r="BS234" s="5"/>
      <c r="BT234" s="7"/>
      <c r="BU234" s="7"/>
      <c r="BV234" s="7"/>
      <c r="BW234" s="7"/>
      <c r="BX234" s="7"/>
      <c r="BY234" s="7"/>
      <c r="BZ234" s="7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8"/>
      <c r="CL234" s="5"/>
      <c r="CM234" s="5"/>
      <c r="CN234" s="8"/>
      <c r="CO234" s="5"/>
      <c r="CP234" s="5"/>
      <c r="CQ234" s="5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</row>
    <row r="235" spans="1:166" x14ac:dyDescent="0.25">
      <c r="A235" t="s">
        <v>141</v>
      </c>
      <c r="C235" s="6">
        <v>39461</v>
      </c>
      <c r="D235" s="5"/>
      <c r="E235" s="6"/>
      <c r="G235" s="5">
        <v>42</v>
      </c>
      <c r="H235" t="s">
        <v>114</v>
      </c>
      <c r="I235" s="7">
        <v>8.9</v>
      </c>
      <c r="J235">
        <v>750</v>
      </c>
      <c r="K235" s="5">
        <f t="shared" si="4"/>
        <v>149.81273408239699</v>
      </c>
      <c r="L235" s="5"/>
      <c r="M235" s="8"/>
      <c r="N235" s="8"/>
      <c r="O235" s="8"/>
      <c r="P235" s="8"/>
      <c r="Q235" s="5"/>
      <c r="R235" s="5"/>
      <c r="S235" s="5"/>
      <c r="T235" s="5"/>
      <c r="U235" s="5"/>
      <c r="V235" s="5"/>
      <c r="W235" s="5"/>
      <c r="X235" s="8"/>
      <c r="Y235" s="8"/>
      <c r="Z235" s="8"/>
      <c r="AA235" s="8"/>
      <c r="AB235" s="8"/>
      <c r="AC235" s="5"/>
      <c r="AD235" s="8"/>
      <c r="AE235" s="8"/>
      <c r="AF235" s="8"/>
      <c r="AG235" s="8"/>
      <c r="AH235" s="8"/>
      <c r="AI235" s="8"/>
      <c r="AJ235" s="5"/>
      <c r="AK235" s="8">
        <v>1.7062730263157893</v>
      </c>
      <c r="AL235" s="8"/>
      <c r="AM235" s="8"/>
      <c r="AN235" s="8"/>
      <c r="AO235" s="8"/>
      <c r="AP235" s="8"/>
      <c r="AQ235" s="9"/>
      <c r="AR235" s="8"/>
      <c r="AS235" s="8"/>
      <c r="AT235" s="8"/>
      <c r="AU235" s="5">
        <v>0</v>
      </c>
      <c r="AV235" s="5"/>
      <c r="AW235" s="5"/>
      <c r="AX235" s="5"/>
      <c r="AY235" s="5">
        <v>0</v>
      </c>
      <c r="AZ235" s="5"/>
      <c r="BA235" s="5"/>
      <c r="BB235" s="5"/>
      <c r="BC235" s="5"/>
      <c r="BD235" s="5"/>
      <c r="BE235" s="5"/>
      <c r="BF235" s="5">
        <v>0</v>
      </c>
      <c r="BG235" s="5">
        <v>0</v>
      </c>
      <c r="BH235" s="5"/>
      <c r="BI235" s="8"/>
      <c r="BJ235" s="5"/>
      <c r="BK235" s="5"/>
      <c r="BL235" s="5"/>
      <c r="BM235" s="8"/>
      <c r="BN235" s="8"/>
      <c r="BO235" s="7"/>
      <c r="BP235" s="5"/>
      <c r="BQ235" s="5"/>
      <c r="BR235" s="5"/>
      <c r="BS235" s="5"/>
      <c r="BT235" s="7"/>
      <c r="BU235" s="7"/>
      <c r="BV235" s="7"/>
      <c r="BW235" s="7"/>
      <c r="BX235" s="7"/>
      <c r="BY235" s="7"/>
      <c r="BZ235" s="7"/>
      <c r="CA235" s="5">
        <v>0</v>
      </c>
      <c r="CB235" s="5">
        <v>0</v>
      </c>
      <c r="CC235" s="5">
        <v>0</v>
      </c>
      <c r="CD235" s="5">
        <v>0</v>
      </c>
      <c r="CE235" s="5"/>
      <c r="CF235" s="5"/>
      <c r="CG235" s="5"/>
      <c r="CH235" s="5"/>
      <c r="CI235" s="5">
        <v>0</v>
      </c>
      <c r="CJ235" s="5"/>
      <c r="CK235" s="8"/>
      <c r="CL235" s="5"/>
      <c r="CM235" s="5"/>
      <c r="CN235" s="8"/>
      <c r="CO235" s="5"/>
      <c r="CP235" s="5"/>
      <c r="CQ235" s="5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</row>
    <row r="236" spans="1:166" x14ac:dyDescent="0.25">
      <c r="A236" t="s">
        <v>141</v>
      </c>
      <c r="C236" s="6">
        <v>39462</v>
      </c>
      <c r="D236" s="5"/>
      <c r="E236" s="6"/>
      <c r="G236" s="5">
        <v>43</v>
      </c>
      <c r="H236" t="s">
        <v>114</v>
      </c>
      <c r="I236" s="7">
        <v>8.9</v>
      </c>
      <c r="J236">
        <v>750</v>
      </c>
      <c r="K236" s="5">
        <f t="shared" si="4"/>
        <v>149.81273408239699</v>
      </c>
      <c r="L236" s="5"/>
      <c r="M236" s="8"/>
      <c r="N236" s="7">
        <v>13.2</v>
      </c>
      <c r="O236" s="7"/>
      <c r="P236" s="7"/>
      <c r="Q236" s="5"/>
      <c r="R236" s="5"/>
      <c r="S236" s="5"/>
      <c r="T236" s="5"/>
      <c r="U236" s="5"/>
      <c r="V236" s="5"/>
      <c r="W236" s="5"/>
      <c r="X236" s="8"/>
      <c r="Y236" s="8"/>
      <c r="Z236" s="8"/>
      <c r="AA236" s="8"/>
      <c r="AB236" s="8"/>
      <c r="AC236" s="5"/>
      <c r="AD236" s="8"/>
      <c r="AE236" s="8"/>
      <c r="AF236" s="8"/>
      <c r="AG236" s="8"/>
      <c r="AH236" s="8"/>
      <c r="AI236" s="8"/>
      <c r="AJ236" s="5"/>
      <c r="AK236" s="8"/>
      <c r="AL236" s="8"/>
      <c r="AM236" s="8"/>
      <c r="AN236" s="8"/>
      <c r="AO236" s="8"/>
      <c r="AP236" s="8"/>
      <c r="AR236" s="8"/>
      <c r="AS236" s="8"/>
      <c r="AT236" s="8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8"/>
      <c r="BJ236" s="5"/>
      <c r="BK236" s="5"/>
      <c r="BL236" s="5"/>
      <c r="BM236" s="8"/>
      <c r="BN236" s="8"/>
      <c r="BO236" s="7"/>
      <c r="BP236" s="5"/>
      <c r="BQ236" s="5"/>
      <c r="BR236" s="5"/>
      <c r="BS236" s="5"/>
      <c r="BT236" s="7"/>
      <c r="BU236" s="7"/>
      <c r="BV236" s="7"/>
      <c r="BW236" s="7"/>
      <c r="BX236" s="7"/>
      <c r="BY236" s="7"/>
      <c r="BZ236" s="7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8"/>
      <c r="CL236" s="5"/>
      <c r="CM236" s="5"/>
      <c r="CN236" s="8"/>
      <c r="CO236" s="5"/>
      <c r="CP236" s="5"/>
      <c r="CQ236" s="5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</row>
    <row r="237" spans="1:166" x14ac:dyDescent="0.25">
      <c r="A237" t="s">
        <v>141</v>
      </c>
      <c r="C237" s="6">
        <v>39467</v>
      </c>
      <c r="D237" s="5">
        <v>4</v>
      </c>
      <c r="E237" t="s">
        <v>206</v>
      </c>
      <c r="F237" t="s">
        <v>13</v>
      </c>
      <c r="G237" s="5">
        <v>48</v>
      </c>
      <c r="H237" t="s">
        <v>114</v>
      </c>
      <c r="I237" s="7">
        <v>8.9</v>
      </c>
      <c r="J237">
        <v>750</v>
      </c>
      <c r="K237" s="5">
        <f t="shared" si="4"/>
        <v>149.81273408239699</v>
      </c>
      <c r="L237" s="5"/>
      <c r="M237" s="8"/>
      <c r="N237" s="8"/>
      <c r="O237" s="8"/>
      <c r="P237" s="8"/>
      <c r="Q237" s="5"/>
      <c r="R237" s="5"/>
      <c r="S237" s="5">
        <v>48</v>
      </c>
      <c r="T237" s="5"/>
      <c r="U237" s="5"/>
      <c r="V237" s="5"/>
      <c r="W237" s="5"/>
      <c r="X237" s="8"/>
      <c r="Y237" s="8"/>
      <c r="Z237" s="8"/>
      <c r="AA237" s="8"/>
      <c r="AB237" s="8"/>
      <c r="AC237" s="5"/>
      <c r="AD237" s="8"/>
      <c r="AE237" s="8"/>
      <c r="AF237" s="8"/>
      <c r="AG237" s="8"/>
      <c r="AH237" s="8"/>
      <c r="AI237" s="8"/>
      <c r="AJ237" s="5"/>
      <c r="AK237" s="8"/>
      <c r="AL237" s="8"/>
      <c r="AM237" s="8"/>
      <c r="AN237" s="8"/>
      <c r="AO237" s="8"/>
      <c r="AP237" s="8"/>
      <c r="AQ237" s="9"/>
      <c r="AR237" s="8"/>
      <c r="AS237" s="8"/>
      <c r="AT237" s="8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8"/>
      <c r="BJ237" s="5"/>
      <c r="BK237" s="5"/>
      <c r="BL237" s="5"/>
      <c r="BM237" s="8"/>
      <c r="BN237" s="8"/>
      <c r="BO237" s="7"/>
      <c r="BP237" s="5"/>
      <c r="BQ237" s="5"/>
      <c r="BR237" s="5"/>
      <c r="BS237" s="5"/>
      <c r="BT237" s="7"/>
      <c r="BU237" s="7"/>
      <c r="BV237" s="7"/>
      <c r="BW237" s="7"/>
      <c r="BX237" s="7"/>
      <c r="BY237" s="7"/>
      <c r="BZ237" s="7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8"/>
      <c r="CL237" s="5"/>
      <c r="CM237" s="5"/>
      <c r="CN237" s="8"/>
      <c r="CO237" s="5"/>
      <c r="CP237" s="5"/>
      <c r="CQ237" s="5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</row>
    <row r="238" spans="1:166" x14ac:dyDescent="0.25">
      <c r="A238" t="s">
        <v>141</v>
      </c>
      <c r="C238" s="6">
        <v>39468</v>
      </c>
      <c r="D238" s="5"/>
      <c r="E238" s="6"/>
      <c r="G238" s="5">
        <v>49</v>
      </c>
      <c r="H238" t="s">
        <v>114</v>
      </c>
      <c r="I238" s="7">
        <v>8.9</v>
      </c>
      <c r="J238">
        <v>750</v>
      </c>
      <c r="K238" s="5">
        <f t="shared" si="4"/>
        <v>149.81273408239699</v>
      </c>
      <c r="L238" s="5"/>
      <c r="M238" s="8"/>
      <c r="N238" s="8"/>
      <c r="O238" s="8"/>
      <c r="P238" s="8"/>
      <c r="Q238" s="5"/>
      <c r="R238" s="5"/>
      <c r="S238" s="5"/>
      <c r="T238" s="5"/>
      <c r="U238" s="5"/>
      <c r="V238" s="5"/>
      <c r="W238" s="5"/>
      <c r="X238" s="8"/>
      <c r="Y238" s="8"/>
      <c r="Z238" s="8"/>
      <c r="AA238" s="8"/>
      <c r="AB238" s="8"/>
      <c r="AC238" s="5">
        <v>218.22527309149899</v>
      </c>
      <c r="AD238" s="8"/>
      <c r="AE238" s="8"/>
      <c r="AF238" s="8"/>
      <c r="AG238" s="8"/>
      <c r="AH238" s="8"/>
      <c r="AI238" s="8"/>
      <c r="AJ238" s="5">
        <v>231.8032279653155</v>
      </c>
      <c r="AK238" s="8">
        <v>3.701081591223256</v>
      </c>
      <c r="AL238" s="8"/>
      <c r="AM238" s="8"/>
      <c r="AN238" s="8"/>
      <c r="AO238" s="8"/>
      <c r="AP238" s="8"/>
      <c r="AQ238" s="9">
        <f>AK238/AJ238</f>
        <v>1.5966479948143972E-2</v>
      </c>
      <c r="AR238" s="8"/>
      <c r="AS238" s="8"/>
      <c r="AT238" s="8"/>
      <c r="AU238" s="5">
        <v>18.673193938156327</v>
      </c>
      <c r="AV238" s="5"/>
      <c r="AW238" s="5"/>
      <c r="AX238" s="5"/>
      <c r="AY238" s="5">
        <v>8.1962480400698219</v>
      </c>
      <c r="AZ238" s="5"/>
      <c r="BA238" s="5"/>
      <c r="BB238" s="5"/>
      <c r="BC238" s="5"/>
      <c r="BD238" s="5"/>
      <c r="BE238" s="5"/>
      <c r="BF238" s="5">
        <v>0</v>
      </c>
      <c r="BG238" s="5">
        <v>0</v>
      </c>
      <c r="BH238" s="5">
        <v>26.869441978226149</v>
      </c>
      <c r="BI238" s="8"/>
      <c r="BJ238" s="5"/>
      <c r="BK238" s="5">
        <f>AC238+AJ238+BH238</f>
        <v>476.89794303504061</v>
      </c>
      <c r="BL238" s="5"/>
      <c r="BM238" s="8">
        <f>BH238/BK238</f>
        <v>5.6342121769755435E-2</v>
      </c>
      <c r="BN238" s="8"/>
      <c r="BO238" s="7"/>
      <c r="BP238" s="5"/>
      <c r="BQ238" s="5"/>
      <c r="BR238" s="5"/>
      <c r="BS238" s="5"/>
      <c r="BT238" s="7"/>
      <c r="BU238" s="7"/>
      <c r="BV238" s="7"/>
      <c r="BW238" s="7"/>
      <c r="BX238" s="8">
        <f>AC238/BK238</f>
        <v>0.45759323620203712</v>
      </c>
      <c r="BY238" s="8">
        <f>AJ238/BK238</f>
        <v>0.48606464202820748</v>
      </c>
      <c r="BZ238" s="8">
        <f>BH238/BK238</f>
        <v>5.6342121769755435E-2</v>
      </c>
      <c r="CA238" s="5">
        <v>190.96248638844537</v>
      </c>
      <c r="CB238" s="5">
        <v>167.06181851351326</v>
      </c>
      <c r="CC238" s="5">
        <v>23.900667874932125</v>
      </c>
      <c r="CD238" s="5">
        <v>0</v>
      </c>
      <c r="CE238" s="5"/>
      <c r="CF238" s="5"/>
      <c r="CG238" s="5"/>
      <c r="CH238" s="5"/>
      <c r="CI238" s="5">
        <v>0</v>
      </c>
      <c r="CJ238" s="5"/>
      <c r="CK238" s="8"/>
      <c r="CL238" s="5"/>
      <c r="CM238" s="5"/>
      <c r="CN238" s="8"/>
      <c r="CO238" s="5"/>
      <c r="CP238" s="5"/>
      <c r="CQ238" s="5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</row>
    <row r="239" spans="1:166" x14ac:dyDescent="0.25">
      <c r="A239" t="s">
        <v>141</v>
      </c>
      <c r="C239" s="6">
        <v>39470</v>
      </c>
      <c r="D239" s="5"/>
      <c r="E239" s="6"/>
      <c r="G239" s="5">
        <v>51</v>
      </c>
      <c r="H239" t="s">
        <v>114</v>
      </c>
      <c r="I239" s="7">
        <v>8.9</v>
      </c>
      <c r="J239">
        <v>750</v>
      </c>
      <c r="K239" s="5">
        <f t="shared" si="4"/>
        <v>149.81273408239699</v>
      </c>
      <c r="L239" s="5"/>
      <c r="M239" s="8"/>
      <c r="N239" s="7">
        <v>15.75</v>
      </c>
      <c r="O239" s="7"/>
      <c r="P239" s="7"/>
      <c r="Q239" s="5"/>
      <c r="R239" s="5"/>
      <c r="S239" s="5"/>
      <c r="T239" s="5"/>
      <c r="U239" s="5"/>
      <c r="V239" s="5"/>
      <c r="W239" s="5"/>
      <c r="X239" s="8"/>
      <c r="Y239" s="8"/>
      <c r="Z239" s="8"/>
      <c r="AA239" s="8"/>
      <c r="AB239" s="8"/>
      <c r="AC239" s="5"/>
      <c r="AD239" s="8"/>
      <c r="AE239" s="8"/>
      <c r="AF239" s="8"/>
      <c r="AG239" s="8"/>
      <c r="AH239" s="8"/>
      <c r="AI239" s="8"/>
      <c r="AJ239" s="5"/>
      <c r="AK239" s="8"/>
      <c r="AL239" s="8"/>
      <c r="AM239" s="8"/>
      <c r="AN239" s="8"/>
      <c r="AO239" s="8"/>
      <c r="AP239" s="8"/>
      <c r="AQ239" s="9"/>
      <c r="AR239" s="8"/>
      <c r="AS239" s="8"/>
      <c r="AT239" s="8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8"/>
      <c r="BJ239" s="5"/>
      <c r="BK239" s="5"/>
      <c r="BL239" s="5"/>
      <c r="BM239" s="8"/>
      <c r="BN239" s="8"/>
      <c r="BO239" s="7"/>
      <c r="BP239" s="5"/>
      <c r="BQ239" s="5"/>
      <c r="BR239" s="5"/>
      <c r="BS239" s="5"/>
      <c r="BT239" s="7"/>
      <c r="BU239" s="7"/>
      <c r="BV239" s="7"/>
      <c r="BW239" s="7"/>
      <c r="BX239" s="7"/>
      <c r="BY239" s="7"/>
      <c r="BZ239" s="7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8"/>
      <c r="CL239" s="5"/>
      <c r="CM239" s="5"/>
      <c r="CN239" s="8"/>
      <c r="CO239" s="5"/>
      <c r="CP239" s="5"/>
      <c r="CQ239" s="5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</row>
    <row r="240" spans="1:166" x14ac:dyDescent="0.25">
      <c r="A240" t="s">
        <v>141</v>
      </c>
      <c r="C240" s="6">
        <v>39476</v>
      </c>
      <c r="D240" s="5"/>
      <c r="E240" s="6"/>
      <c r="G240" s="5">
        <v>57</v>
      </c>
      <c r="H240" t="s">
        <v>114</v>
      </c>
      <c r="I240" s="7">
        <v>8.9</v>
      </c>
      <c r="J240">
        <v>750</v>
      </c>
      <c r="K240" s="5">
        <f t="shared" si="4"/>
        <v>149.81273408239699</v>
      </c>
      <c r="L240" s="5"/>
      <c r="M240" s="8"/>
      <c r="N240" s="7">
        <v>16.75</v>
      </c>
      <c r="O240" s="7"/>
      <c r="P240" s="7"/>
      <c r="Q240" s="5"/>
      <c r="R240" s="5"/>
      <c r="S240" s="5"/>
      <c r="T240" s="5"/>
      <c r="U240" s="5"/>
      <c r="V240" s="5"/>
      <c r="W240" s="5"/>
      <c r="X240" s="8"/>
      <c r="Y240" s="8"/>
      <c r="Z240" s="8"/>
      <c r="AA240" s="8"/>
      <c r="AB240" s="8"/>
      <c r="AC240" s="5"/>
      <c r="AD240" s="8"/>
      <c r="AE240" s="8"/>
      <c r="AF240" s="8"/>
      <c r="AG240" s="8"/>
      <c r="AH240" s="8"/>
      <c r="AI240" s="8"/>
      <c r="AJ240" s="5"/>
      <c r="AK240" s="8"/>
      <c r="AL240" s="8"/>
      <c r="AM240" s="8"/>
      <c r="AN240" s="8"/>
      <c r="AO240" s="8"/>
      <c r="AP240" s="8"/>
      <c r="AQ240" s="9"/>
      <c r="AR240" s="8"/>
      <c r="AS240" s="8"/>
      <c r="AT240" s="8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8"/>
      <c r="BJ240" s="5"/>
      <c r="BK240" s="5"/>
      <c r="BL240" s="5"/>
      <c r="BM240" s="8"/>
      <c r="BN240" s="8"/>
      <c r="BO240" s="7"/>
      <c r="BP240" s="5"/>
      <c r="BQ240" s="5"/>
      <c r="BR240" s="5"/>
      <c r="BS240" s="5"/>
      <c r="BT240" s="7"/>
      <c r="BU240" s="7"/>
      <c r="BV240" s="7"/>
      <c r="BW240" s="7"/>
      <c r="BX240" s="7"/>
      <c r="BY240" s="7"/>
      <c r="BZ240" s="7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8"/>
      <c r="CL240" s="5"/>
      <c r="CM240" s="5"/>
      <c r="CN240" s="8"/>
      <c r="CO240" s="5"/>
      <c r="CP240" s="5"/>
      <c r="CQ240" s="5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</row>
    <row r="241" spans="1:166" x14ac:dyDescent="0.25">
      <c r="A241" t="s">
        <v>141</v>
      </c>
      <c r="C241" s="6">
        <v>39483</v>
      </c>
      <c r="D241" s="5">
        <v>6</v>
      </c>
      <c r="E241" s="6" t="s">
        <v>239</v>
      </c>
      <c r="F241" t="s">
        <v>89</v>
      </c>
      <c r="G241" s="5">
        <v>64</v>
      </c>
      <c r="H241" t="s">
        <v>114</v>
      </c>
      <c r="I241" s="7">
        <v>8.9</v>
      </c>
      <c r="J241">
        <v>750</v>
      </c>
      <c r="K241" s="5">
        <f t="shared" si="4"/>
        <v>149.81273408239699</v>
      </c>
      <c r="L241" s="5"/>
      <c r="M241" s="8"/>
      <c r="N241" s="8"/>
      <c r="O241" s="8"/>
      <c r="P241" s="8"/>
      <c r="Q241" s="5"/>
      <c r="R241" s="5"/>
      <c r="S241" s="5"/>
      <c r="T241" s="5"/>
      <c r="U241" s="5"/>
      <c r="V241" s="5"/>
      <c r="W241" s="5"/>
      <c r="X241" s="8"/>
      <c r="Y241" s="8"/>
      <c r="Z241" s="8"/>
      <c r="AA241" s="8"/>
      <c r="AB241" s="8"/>
      <c r="AC241" s="5">
        <v>275.51014265846186</v>
      </c>
      <c r="AD241" s="8"/>
      <c r="AE241" s="8"/>
      <c r="AF241" s="8"/>
      <c r="AG241" s="8"/>
      <c r="AH241" s="8"/>
      <c r="AI241" s="8"/>
      <c r="AJ241" s="5">
        <v>219.53377100577978</v>
      </c>
      <c r="AK241" s="8">
        <v>3.7414181649366181</v>
      </c>
      <c r="AL241" s="8"/>
      <c r="AM241" s="8"/>
      <c r="AN241" s="8"/>
      <c r="AO241" s="8"/>
      <c r="AP241" s="8"/>
      <c r="AQ241" s="9">
        <f>AK241/AJ241</f>
        <v>1.7042563191055082E-2</v>
      </c>
      <c r="AR241" s="8"/>
      <c r="AS241" s="8"/>
      <c r="AT241" s="8"/>
      <c r="AU241" s="5">
        <v>13.43222557029919</v>
      </c>
      <c r="AV241" s="5"/>
      <c r="AW241" s="5"/>
      <c r="AX241" s="5"/>
      <c r="AY241" s="5">
        <v>248.63207555034279</v>
      </c>
      <c r="AZ241" s="5"/>
      <c r="BA241" s="5"/>
      <c r="BB241" s="5"/>
      <c r="BC241" s="5"/>
      <c r="BD241" s="5"/>
      <c r="BE241" s="5"/>
      <c r="BF241" s="5">
        <v>0</v>
      </c>
      <c r="BG241" s="5">
        <v>0</v>
      </c>
      <c r="BH241" s="5">
        <v>262.06430112064197</v>
      </c>
      <c r="BI241" s="8"/>
      <c r="BJ241" s="5"/>
      <c r="BK241" s="5">
        <f>AC241+AJ241+BH241</f>
        <v>757.10821478488356</v>
      </c>
      <c r="BL241" s="5"/>
      <c r="BM241" s="8">
        <f>BH241/BK241</f>
        <v>0.3461384990983119</v>
      </c>
      <c r="BN241" s="8"/>
      <c r="BO241" s="7"/>
      <c r="BP241" s="5"/>
      <c r="BQ241" s="5"/>
      <c r="BR241" s="5"/>
      <c r="BS241" s="5"/>
      <c r="BT241" s="7"/>
      <c r="BU241" s="7"/>
      <c r="BV241" s="7"/>
      <c r="BW241" s="7"/>
      <c r="BX241" s="8">
        <f>AC241/BK241</f>
        <v>0.36389797030103854</v>
      </c>
      <c r="BY241" s="8">
        <f>AJ241/BK241</f>
        <v>0.28996353060064961</v>
      </c>
      <c r="BZ241" s="8">
        <f>BH241/BK241</f>
        <v>0.3461384990983119</v>
      </c>
      <c r="CA241" s="5">
        <v>209.96167790592841</v>
      </c>
      <c r="CB241" s="5">
        <v>98.271535310615519</v>
      </c>
      <c r="CC241" s="5">
        <v>111.69014259531289</v>
      </c>
      <c r="CD241" s="5">
        <v>0</v>
      </c>
      <c r="CE241" s="5"/>
      <c r="CF241" s="5"/>
      <c r="CG241" s="5"/>
      <c r="CH241" s="5"/>
      <c r="CI241" s="5">
        <v>0</v>
      </c>
      <c r="CJ241" s="5"/>
      <c r="CK241" s="8"/>
      <c r="CL241" s="5"/>
      <c r="CM241" s="5"/>
      <c r="CN241" s="8"/>
      <c r="CO241" s="5"/>
      <c r="CP241" s="5"/>
      <c r="CQ241" s="5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</row>
    <row r="242" spans="1:166" x14ac:dyDescent="0.25">
      <c r="A242" t="s">
        <v>141</v>
      </c>
      <c r="C242" s="6">
        <v>39484</v>
      </c>
      <c r="D242" s="5"/>
      <c r="E242" s="6"/>
      <c r="G242" s="5">
        <v>65</v>
      </c>
      <c r="H242" t="s">
        <v>114</v>
      </c>
      <c r="I242" s="7">
        <v>8.9</v>
      </c>
      <c r="J242">
        <v>750</v>
      </c>
      <c r="K242" s="5">
        <f t="shared" si="4"/>
        <v>149.81273408239699</v>
      </c>
      <c r="L242" s="5"/>
      <c r="M242" s="8"/>
      <c r="N242" s="7">
        <v>18.5</v>
      </c>
      <c r="O242" s="7"/>
      <c r="P242" s="7"/>
      <c r="Q242" s="5"/>
      <c r="R242" s="5"/>
      <c r="S242" s="5"/>
      <c r="T242" s="5"/>
      <c r="U242" s="5"/>
      <c r="V242" s="5"/>
      <c r="W242" s="5"/>
      <c r="X242" s="8"/>
      <c r="Y242" s="8"/>
      <c r="Z242" s="8"/>
      <c r="AA242" s="8"/>
      <c r="AB242" s="8"/>
      <c r="AC242" s="5"/>
      <c r="AD242" s="8"/>
      <c r="AE242" s="8"/>
      <c r="AF242" s="8"/>
      <c r="AG242" s="8"/>
      <c r="AH242" s="8"/>
      <c r="AI242" s="8"/>
      <c r="AJ242" s="5"/>
      <c r="AK242" s="8"/>
      <c r="AL242" s="8"/>
      <c r="AM242" s="8"/>
      <c r="AN242" s="8"/>
      <c r="AO242" s="8"/>
      <c r="AP242" s="8"/>
      <c r="AQ242" s="9"/>
      <c r="AR242" s="8"/>
      <c r="AS242" s="8"/>
      <c r="AT242" s="8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8"/>
      <c r="BJ242" s="5"/>
      <c r="BK242" s="5"/>
      <c r="BL242" s="5"/>
      <c r="BM242" s="8"/>
      <c r="BN242" s="8"/>
      <c r="BO242" s="7"/>
      <c r="BP242" s="5"/>
      <c r="BQ242" s="5"/>
      <c r="BR242" s="5"/>
      <c r="BS242" s="5"/>
      <c r="BT242" s="7"/>
      <c r="BU242" s="7"/>
      <c r="BV242" s="7"/>
      <c r="BW242" s="7"/>
      <c r="BX242" s="7"/>
      <c r="BY242" s="7"/>
      <c r="BZ242" s="7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8"/>
      <c r="CL242" s="5"/>
      <c r="CM242" s="5"/>
      <c r="CN242" s="8"/>
      <c r="CO242" s="5"/>
      <c r="CP242" s="5"/>
      <c r="CQ242" s="5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</row>
    <row r="243" spans="1:166" x14ac:dyDescent="0.25">
      <c r="A243" t="s">
        <v>141</v>
      </c>
      <c r="C243" s="6">
        <v>39491</v>
      </c>
      <c r="D243" s="5"/>
      <c r="E243" s="6"/>
      <c r="G243" s="5">
        <v>72</v>
      </c>
      <c r="H243" t="s">
        <v>114</v>
      </c>
      <c r="I243" s="7">
        <v>8.9</v>
      </c>
      <c r="J243">
        <v>750</v>
      </c>
      <c r="K243" s="5">
        <f t="shared" si="4"/>
        <v>149.81273408239699</v>
      </c>
      <c r="L243" s="5"/>
      <c r="M243" s="8"/>
      <c r="N243" s="7">
        <v>19.5</v>
      </c>
      <c r="O243" s="7"/>
      <c r="P243" s="7"/>
      <c r="Q243" s="5"/>
      <c r="R243" s="5"/>
      <c r="S243" s="5"/>
      <c r="T243" s="5"/>
      <c r="U243" s="5"/>
      <c r="V243" s="5"/>
      <c r="W243" s="5"/>
      <c r="X243" s="8"/>
      <c r="Y243" s="8"/>
      <c r="Z243" s="8"/>
      <c r="AA243" s="8"/>
      <c r="AB243" s="8"/>
      <c r="AC243" s="5"/>
      <c r="AD243" s="8"/>
      <c r="AE243" s="8"/>
      <c r="AF243" s="8"/>
      <c r="AG243" s="8"/>
      <c r="AH243" s="8"/>
      <c r="AI243" s="8"/>
      <c r="AJ243" s="5"/>
      <c r="AK243" s="8"/>
      <c r="AL243" s="8"/>
      <c r="AM243" s="8"/>
      <c r="AN243" s="8"/>
      <c r="AO243" s="8"/>
      <c r="AP243" s="8"/>
      <c r="AQ243" s="9"/>
      <c r="AR243" s="8"/>
      <c r="AS243" s="8"/>
      <c r="AT243" s="8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8"/>
      <c r="BJ243" s="5"/>
      <c r="BK243" s="5"/>
      <c r="BL243" s="5"/>
      <c r="BM243" s="8"/>
      <c r="BN243" s="8"/>
      <c r="BO243" s="7"/>
      <c r="BP243" s="5"/>
      <c r="BQ243" s="5"/>
      <c r="BR243" s="5"/>
      <c r="BS243" s="5"/>
      <c r="BT243" s="7"/>
      <c r="BU243" s="7"/>
      <c r="BV243" s="7"/>
      <c r="BW243" s="7"/>
      <c r="BX243" s="7"/>
      <c r="BY243" s="7"/>
      <c r="BZ243" s="7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8"/>
      <c r="CL243" s="5"/>
      <c r="CM243" s="5"/>
      <c r="CN243" s="8"/>
      <c r="CO243" s="5"/>
      <c r="CP243" s="5"/>
      <c r="CQ243" s="5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</row>
    <row r="244" spans="1:166" x14ac:dyDescent="0.25">
      <c r="A244" t="s">
        <v>141</v>
      </c>
      <c r="C244" s="6">
        <v>39497</v>
      </c>
      <c r="D244" s="5"/>
      <c r="E244" s="6"/>
      <c r="G244" s="5">
        <v>78</v>
      </c>
      <c r="H244" t="s">
        <v>114</v>
      </c>
      <c r="I244" s="7">
        <v>8.9</v>
      </c>
      <c r="J244">
        <v>750</v>
      </c>
      <c r="K244" s="5">
        <f t="shared" si="4"/>
        <v>149.81273408239699</v>
      </c>
      <c r="L244" s="5"/>
      <c r="M244" s="8"/>
      <c r="N244" s="7">
        <v>20.350000000000001</v>
      </c>
      <c r="O244" s="7"/>
      <c r="P244" s="7"/>
      <c r="Q244" s="5"/>
      <c r="R244" s="5"/>
      <c r="S244" s="5"/>
      <c r="T244" s="5"/>
      <c r="U244" s="5"/>
      <c r="V244" s="5"/>
      <c r="W244" s="5"/>
      <c r="X244" s="8"/>
      <c r="Y244" s="8"/>
      <c r="Z244" s="8"/>
      <c r="AA244" s="8"/>
      <c r="AB244" s="8"/>
      <c r="AC244" s="5">
        <v>321.02735151756565</v>
      </c>
      <c r="AD244" s="8"/>
      <c r="AE244" s="8"/>
      <c r="AF244" s="8"/>
      <c r="AG244" s="8"/>
      <c r="AH244" s="8"/>
      <c r="AI244" s="8"/>
      <c r="AJ244" s="5">
        <v>240.78479292978341</v>
      </c>
      <c r="AK244" s="8">
        <v>3.7304044429250878</v>
      </c>
      <c r="AL244" s="8"/>
      <c r="AM244" s="8"/>
      <c r="AN244" s="8"/>
      <c r="AO244" s="8"/>
      <c r="AP244" s="8"/>
      <c r="AQ244" s="9">
        <f>AK244/AJ244</f>
        <v>1.5492691201694501E-2</v>
      </c>
      <c r="AR244" s="8"/>
      <c r="AS244" s="8"/>
      <c r="AT244" s="8"/>
      <c r="AU244" s="5">
        <v>2.3752928819393366</v>
      </c>
      <c r="AV244" s="5"/>
      <c r="AW244" s="5"/>
      <c r="AX244" s="5"/>
      <c r="AY244" s="5">
        <v>269.8762285628236</v>
      </c>
      <c r="AZ244" s="5"/>
      <c r="BA244" s="5"/>
      <c r="BB244" s="5"/>
      <c r="BC244" s="5"/>
      <c r="BD244" s="5"/>
      <c r="BE244" s="5"/>
      <c r="BF244" s="5">
        <v>0</v>
      </c>
      <c r="BG244" s="5">
        <v>0</v>
      </c>
      <c r="BH244" s="5">
        <v>272.25152144476294</v>
      </c>
      <c r="BI244" s="8"/>
      <c r="BJ244" s="5"/>
      <c r="BK244" s="5">
        <f>AC244+AJ244+BH244</f>
        <v>834.063665892112</v>
      </c>
      <c r="BL244" s="5"/>
      <c r="BM244" s="8">
        <f>BH244/BK244</f>
        <v>0.32641575526918981</v>
      </c>
      <c r="BN244" s="8"/>
      <c r="BO244" s="7"/>
      <c r="BP244" s="5"/>
      <c r="BQ244" s="5"/>
      <c r="BR244" s="5"/>
      <c r="BS244" s="5"/>
      <c r="BT244" s="7"/>
      <c r="BU244" s="7"/>
      <c r="BV244" s="7"/>
      <c r="BW244" s="7"/>
      <c r="BX244" s="8">
        <f>AC244/BK244</f>
        <v>0.38489549976283377</v>
      </c>
      <c r="BY244" s="8">
        <f>AJ244/BK244</f>
        <v>0.28868874496797642</v>
      </c>
      <c r="BZ244" s="8">
        <f>BH244/BK244</f>
        <v>0.32641575526918981</v>
      </c>
      <c r="CA244" s="5">
        <v>108.90656443957458</v>
      </c>
      <c r="CB244" s="5">
        <v>8.3091515561339317</v>
      </c>
      <c r="CC244" s="5">
        <v>100.59741288344065</v>
      </c>
      <c r="CD244" s="5">
        <v>0</v>
      </c>
      <c r="CE244" s="5"/>
      <c r="CF244" s="5"/>
      <c r="CG244" s="5"/>
      <c r="CH244" s="5"/>
      <c r="CI244" s="5">
        <v>0</v>
      </c>
      <c r="CJ244" s="5"/>
      <c r="CK244" s="8"/>
      <c r="CL244" s="5"/>
      <c r="CM244" s="5"/>
      <c r="CN244" s="8"/>
      <c r="CO244" s="5"/>
      <c r="CP244" s="5"/>
      <c r="CQ244" s="5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</row>
    <row r="245" spans="1:166" x14ac:dyDescent="0.25">
      <c r="A245" t="s">
        <v>141</v>
      </c>
      <c r="C245" s="6">
        <v>39510</v>
      </c>
      <c r="D245" s="5">
        <v>7</v>
      </c>
      <c r="E245" t="s">
        <v>208</v>
      </c>
      <c r="F245" t="s">
        <v>14</v>
      </c>
      <c r="G245" s="5">
        <v>91</v>
      </c>
      <c r="H245" t="s">
        <v>114</v>
      </c>
      <c r="I245" s="7">
        <v>8.9</v>
      </c>
      <c r="J245">
        <v>750</v>
      </c>
      <c r="K245" s="5">
        <f t="shared" si="4"/>
        <v>149.81273408239699</v>
      </c>
      <c r="L245" s="5"/>
      <c r="M245" s="8"/>
      <c r="N245" s="7">
        <v>22.2</v>
      </c>
      <c r="O245" s="7"/>
      <c r="P245" s="7"/>
      <c r="Q245" s="5"/>
      <c r="R245" s="5"/>
      <c r="S245" s="5"/>
      <c r="T245" s="5"/>
      <c r="U245" s="5">
        <v>91</v>
      </c>
      <c r="V245" s="5"/>
      <c r="W245" s="5"/>
      <c r="X245" s="8"/>
      <c r="Y245" s="8"/>
      <c r="Z245" s="8"/>
      <c r="AA245" s="8"/>
      <c r="AB245" s="8"/>
      <c r="AC245" s="5">
        <v>353.42703431855597</v>
      </c>
      <c r="AD245" s="8"/>
      <c r="AE245" s="8"/>
      <c r="AF245" s="8"/>
      <c r="AG245" s="8"/>
      <c r="AH245" s="8"/>
      <c r="AI245" s="8"/>
      <c r="AJ245" s="5">
        <v>226.42157361948748</v>
      </c>
      <c r="AK245" s="8">
        <v>3.7955324496503628</v>
      </c>
      <c r="AL245" s="8"/>
      <c r="AM245" s="8"/>
      <c r="AN245" s="8"/>
      <c r="AO245" s="8"/>
      <c r="AP245" s="8"/>
      <c r="AQ245" s="9">
        <f>AK245/AJ245</f>
        <v>1.6763121945389092E-2</v>
      </c>
      <c r="AR245" s="8"/>
      <c r="AS245" s="8"/>
      <c r="AT245" s="8"/>
      <c r="AU245" s="5">
        <v>0</v>
      </c>
      <c r="AV245" s="5"/>
      <c r="AW245" s="5"/>
      <c r="AX245" s="5"/>
      <c r="AY245" s="5">
        <v>409.88485768771335</v>
      </c>
      <c r="AZ245" s="5"/>
      <c r="BA245" s="5"/>
      <c r="BB245" s="5"/>
      <c r="BC245" s="5"/>
      <c r="BD245" s="5"/>
      <c r="BE245" s="5"/>
      <c r="BF245" s="5">
        <v>0</v>
      </c>
      <c r="BG245" s="5">
        <v>0</v>
      </c>
      <c r="BH245" s="5">
        <v>409.88485768771335</v>
      </c>
      <c r="BI245" s="8"/>
      <c r="BJ245" s="5"/>
      <c r="BK245" s="5">
        <f>AC245+AJ245+BH245</f>
        <v>989.73346562575671</v>
      </c>
      <c r="BL245" s="5"/>
      <c r="BM245" s="8">
        <f>BH245/BK245</f>
        <v>0.4141366053825053</v>
      </c>
      <c r="BN245" s="8"/>
      <c r="BO245" s="7"/>
      <c r="BP245" s="5"/>
      <c r="BQ245" s="5"/>
      <c r="BR245" s="5"/>
      <c r="BS245" s="5"/>
      <c r="BT245" s="7"/>
      <c r="BU245" s="7"/>
      <c r="BV245" s="7"/>
      <c r="BW245" s="7"/>
      <c r="BX245" s="8">
        <f>AC245/BK245</f>
        <v>0.35709314334956083</v>
      </c>
      <c r="BY245" s="8">
        <f>AJ245/BK245</f>
        <v>0.22877025126793399</v>
      </c>
      <c r="BZ245" s="8">
        <f>BH245/BK245</f>
        <v>0.4141366053825053</v>
      </c>
      <c r="CA245" s="5">
        <v>96.512116476842948</v>
      </c>
      <c r="CB245" s="5">
        <v>0</v>
      </c>
      <c r="CC245" s="5">
        <v>96.512116476842948</v>
      </c>
      <c r="CD245" s="5">
        <v>0</v>
      </c>
      <c r="CE245" s="5"/>
      <c r="CF245" s="5"/>
      <c r="CG245" s="5"/>
      <c r="CH245" s="5"/>
      <c r="CI245" s="5">
        <v>0</v>
      </c>
      <c r="CJ245" s="5"/>
      <c r="CK245" s="8"/>
      <c r="CL245" s="5"/>
      <c r="CM245" s="5"/>
      <c r="CN245" s="8"/>
      <c r="CO245" s="5"/>
      <c r="CP245" s="5"/>
      <c r="CQ245" s="5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</row>
    <row r="246" spans="1:166" x14ac:dyDescent="0.25">
      <c r="A246" t="s">
        <v>141</v>
      </c>
      <c r="C246" s="6">
        <v>39533</v>
      </c>
      <c r="D246" s="5"/>
      <c r="E246" s="6"/>
      <c r="G246" s="5">
        <v>114</v>
      </c>
      <c r="H246" t="s">
        <v>114</v>
      </c>
      <c r="I246" s="7">
        <v>8.9</v>
      </c>
      <c r="J246">
        <v>750</v>
      </c>
      <c r="K246" s="5">
        <f t="shared" si="4"/>
        <v>149.81273408239699</v>
      </c>
      <c r="L246" s="5"/>
      <c r="M246" s="8"/>
      <c r="N246" s="7">
        <v>23.5</v>
      </c>
      <c r="O246" s="7"/>
      <c r="P246" s="7"/>
      <c r="Q246" s="5"/>
      <c r="R246" s="5"/>
      <c r="S246" s="5"/>
      <c r="T246" s="5"/>
      <c r="U246" s="5"/>
      <c r="V246" s="5"/>
      <c r="W246" s="5"/>
      <c r="X246" s="8"/>
      <c r="Y246" s="8"/>
      <c r="Z246" s="8"/>
      <c r="AA246" s="8"/>
      <c r="AB246" s="8"/>
      <c r="AC246" s="5"/>
      <c r="AD246" s="8"/>
      <c r="AE246" s="8"/>
      <c r="AF246" s="8"/>
      <c r="AG246" s="8"/>
      <c r="AH246" s="8"/>
      <c r="AI246" s="8"/>
      <c r="AJ246" s="5"/>
      <c r="AK246" s="8"/>
      <c r="AL246" s="8"/>
      <c r="AM246" s="8"/>
      <c r="AN246" s="8"/>
      <c r="AO246" s="8"/>
      <c r="AP246" s="8"/>
      <c r="AQ246" s="9"/>
      <c r="AR246" s="8"/>
      <c r="AS246" s="8"/>
      <c r="AT246" s="8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8"/>
      <c r="BJ246" s="5"/>
      <c r="BK246" s="5"/>
      <c r="BL246" s="5"/>
      <c r="BM246" s="8"/>
      <c r="BN246" s="8"/>
      <c r="BO246" s="7"/>
      <c r="BP246" s="5"/>
      <c r="BQ246" s="5"/>
      <c r="BR246" s="5"/>
      <c r="BS246" s="5"/>
      <c r="BT246" s="7"/>
      <c r="BU246" s="7"/>
      <c r="BV246" s="7"/>
      <c r="BW246" s="7"/>
      <c r="BX246" s="7"/>
      <c r="BY246" s="7"/>
      <c r="BZ246" s="7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8"/>
      <c r="CL246" s="5"/>
      <c r="CM246" s="5"/>
      <c r="CN246" s="8"/>
      <c r="CO246" s="5"/>
      <c r="CP246" s="5"/>
      <c r="CQ246" s="5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</row>
    <row r="247" spans="1:166" x14ac:dyDescent="0.25">
      <c r="A247" t="s">
        <v>141</v>
      </c>
      <c r="C247" s="6">
        <v>39538</v>
      </c>
      <c r="D247" s="5"/>
      <c r="E247" s="6"/>
      <c r="G247" s="5">
        <v>119</v>
      </c>
      <c r="H247" t="s">
        <v>114</v>
      </c>
      <c r="I247" s="7">
        <v>8.9</v>
      </c>
      <c r="J247">
        <v>750</v>
      </c>
      <c r="K247" s="5">
        <f t="shared" si="4"/>
        <v>149.81273408239699</v>
      </c>
      <c r="L247" s="5"/>
      <c r="M247" s="8"/>
      <c r="N247" s="8"/>
      <c r="O247" s="8"/>
      <c r="P247" s="8"/>
      <c r="Q247" s="5"/>
      <c r="R247" s="5"/>
      <c r="S247" s="5"/>
      <c r="T247" s="5"/>
      <c r="U247" s="5"/>
      <c r="V247" s="5"/>
      <c r="W247" s="5"/>
      <c r="X247" s="8"/>
      <c r="Y247" s="8"/>
      <c r="Z247" s="8"/>
      <c r="AA247" s="8"/>
      <c r="AB247" s="8"/>
      <c r="AC247" s="5">
        <v>546.39624777002302</v>
      </c>
      <c r="AD247" s="8"/>
      <c r="AE247" s="8"/>
      <c r="AF247" s="8"/>
      <c r="AG247" s="8"/>
      <c r="AH247" s="8"/>
      <c r="AI247" s="8"/>
      <c r="AJ247" s="5">
        <v>251.19570904719367</v>
      </c>
      <c r="AK247" s="8">
        <v>2.9946702326681423</v>
      </c>
      <c r="AL247" s="8"/>
      <c r="AM247" s="8"/>
      <c r="AN247" s="8"/>
      <c r="AO247" s="8"/>
      <c r="AP247" s="8"/>
      <c r="AQ247" s="9">
        <f>AK247/AJ247</f>
        <v>1.192166157625533E-2</v>
      </c>
      <c r="AR247" s="8"/>
      <c r="AS247" s="8"/>
      <c r="AT247" s="8"/>
      <c r="AU247" s="5">
        <v>5.2809567414338181</v>
      </c>
      <c r="AV247" s="5"/>
      <c r="AW247" s="5"/>
      <c r="AX247" s="5"/>
      <c r="AY247" s="5">
        <v>170.524246939352</v>
      </c>
      <c r="AZ247" s="5"/>
      <c r="BA247" s="5"/>
      <c r="BB247" s="5"/>
      <c r="BC247" s="5"/>
      <c r="BD247" s="5"/>
      <c r="BE247" s="5"/>
      <c r="BF247" s="5">
        <v>32.90535323450078</v>
      </c>
      <c r="BG247" s="5">
        <v>348.28390367854433</v>
      </c>
      <c r="BH247" s="5">
        <v>556.99446059383104</v>
      </c>
      <c r="BI247" s="8"/>
      <c r="BJ247" s="5"/>
      <c r="BK247" s="5">
        <f>AC247+AJ247+BH247</f>
        <v>1354.5864174110477</v>
      </c>
      <c r="BL247" s="5"/>
      <c r="BM247" s="8">
        <f>BH247/BK247</f>
        <v>0.41119152933659731</v>
      </c>
      <c r="BN247" s="8"/>
      <c r="BO247" s="7"/>
      <c r="BP247" s="5"/>
      <c r="BQ247" s="5"/>
      <c r="BR247" s="5"/>
      <c r="BS247" s="5"/>
      <c r="BT247" s="7"/>
      <c r="BU247" s="7"/>
      <c r="BV247" s="7"/>
      <c r="BW247" s="7"/>
      <c r="BX247" s="8">
        <f>AC247/BK247</f>
        <v>0.40336758197703065</v>
      </c>
      <c r="BY247" s="8">
        <f>AJ247/BK247</f>
        <v>0.1854408886863721</v>
      </c>
      <c r="BZ247" s="8">
        <f>BH247/BK247</f>
        <v>0.41119152933659731</v>
      </c>
      <c r="CA247" s="5">
        <v>161.62360099408184</v>
      </c>
      <c r="CB247" s="5">
        <v>42.902269921370944</v>
      </c>
      <c r="CC247" s="5">
        <v>43.396422309557309</v>
      </c>
      <c r="CD247" s="5">
        <v>66.265057773614643</v>
      </c>
      <c r="CE247" s="5"/>
      <c r="CF247" s="5"/>
      <c r="CG247" s="5"/>
      <c r="CH247" s="5"/>
      <c r="CI247" s="5">
        <v>9.0598509895389441</v>
      </c>
      <c r="CJ247" s="5"/>
      <c r="CK247" s="8"/>
      <c r="CL247" s="5"/>
      <c r="CM247" s="5"/>
      <c r="CN247" s="8"/>
      <c r="CO247" s="5"/>
      <c r="CP247" s="5"/>
      <c r="CQ247" s="5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</row>
    <row r="248" spans="1:166" x14ac:dyDescent="0.25">
      <c r="A248" t="s">
        <v>141</v>
      </c>
      <c r="C248" s="6">
        <v>39555</v>
      </c>
      <c r="D248" s="5"/>
      <c r="E248" s="6"/>
      <c r="G248" s="5">
        <v>136</v>
      </c>
      <c r="H248" t="s">
        <v>114</v>
      </c>
      <c r="I248" s="7">
        <v>8.9</v>
      </c>
      <c r="J248">
        <v>750</v>
      </c>
      <c r="K248" s="5">
        <f t="shared" si="4"/>
        <v>149.81273408239699</v>
      </c>
      <c r="L248" s="5"/>
      <c r="M248" s="8"/>
      <c r="N248" s="7">
        <v>24.4</v>
      </c>
      <c r="O248" s="7"/>
      <c r="P248" s="7"/>
      <c r="Q248" s="5"/>
      <c r="R248" s="5"/>
      <c r="S248" s="5"/>
      <c r="T248" s="5"/>
      <c r="U248" s="5"/>
      <c r="V248" s="5"/>
      <c r="W248" s="5"/>
      <c r="X248" s="8"/>
      <c r="Y248" s="8"/>
      <c r="Z248" s="8"/>
      <c r="AA248" s="8"/>
      <c r="AB248" s="8"/>
      <c r="AC248" s="5"/>
      <c r="AD248" s="8"/>
      <c r="AE248" s="8"/>
      <c r="AF248" s="8"/>
      <c r="AG248" s="8"/>
      <c r="AH248" s="8"/>
      <c r="AI248" s="8"/>
      <c r="AJ248" s="5"/>
      <c r="AK248" s="8"/>
      <c r="AL248" s="8"/>
      <c r="AM248" s="8"/>
      <c r="AN248" s="8"/>
      <c r="AO248" s="8"/>
      <c r="AP248" s="8"/>
      <c r="AQ248" s="9"/>
      <c r="AR248" s="8"/>
      <c r="AS248" s="8"/>
      <c r="AT248" s="8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8"/>
      <c r="BJ248" s="5"/>
      <c r="BK248" s="5"/>
      <c r="BL248" s="5"/>
      <c r="BM248" s="8"/>
      <c r="BN248" s="8"/>
      <c r="BO248" s="7"/>
      <c r="BP248" s="5"/>
      <c r="BQ248" s="5"/>
      <c r="BR248" s="5"/>
      <c r="BS248" s="5"/>
      <c r="BT248" s="7"/>
      <c r="BU248" s="7"/>
      <c r="BV248" s="7"/>
      <c r="BW248" s="7"/>
      <c r="BX248" s="7"/>
      <c r="BY248" s="7"/>
      <c r="BZ248" s="7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8"/>
      <c r="CL248" s="5"/>
      <c r="CM248" s="5"/>
      <c r="CN248" s="8"/>
      <c r="CO248" s="5"/>
      <c r="CP248" s="5"/>
      <c r="CQ248" s="5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</row>
    <row r="249" spans="1:166" x14ac:dyDescent="0.25">
      <c r="A249" t="s">
        <v>141</v>
      </c>
      <c r="C249" s="6">
        <v>39563</v>
      </c>
      <c r="D249" s="5">
        <v>9</v>
      </c>
      <c r="E249" s="6" t="s">
        <v>207</v>
      </c>
      <c r="F249" t="s">
        <v>15</v>
      </c>
      <c r="G249" s="5">
        <v>144</v>
      </c>
      <c r="H249" t="s">
        <v>114</v>
      </c>
      <c r="I249" s="7">
        <v>8.9</v>
      </c>
      <c r="J249">
        <v>750</v>
      </c>
      <c r="K249" s="5">
        <f t="shared" si="4"/>
        <v>149.81273408239699</v>
      </c>
      <c r="L249" s="5"/>
      <c r="M249" s="8"/>
      <c r="N249" s="8"/>
      <c r="O249" s="8"/>
      <c r="P249" s="8"/>
      <c r="Q249" s="5"/>
      <c r="R249" s="5"/>
      <c r="S249" s="5"/>
      <c r="T249" s="5"/>
      <c r="U249" s="5"/>
      <c r="V249" s="5">
        <v>144</v>
      </c>
      <c r="W249" s="5"/>
      <c r="X249" s="8"/>
      <c r="Y249" s="8"/>
      <c r="Z249" s="8"/>
      <c r="AA249" s="8"/>
      <c r="AB249" s="8"/>
      <c r="AC249" s="5"/>
      <c r="AD249" s="8"/>
      <c r="AE249" s="8"/>
      <c r="AF249" s="8"/>
      <c r="AG249" s="8"/>
      <c r="AH249" s="8"/>
      <c r="AI249" s="8"/>
      <c r="AJ249" s="5"/>
      <c r="AK249" s="8"/>
      <c r="AL249" s="8"/>
      <c r="AM249" s="8"/>
      <c r="AN249" s="8"/>
      <c r="AO249" s="8"/>
      <c r="AP249" s="8"/>
      <c r="AQ249" s="9"/>
      <c r="AR249" s="8"/>
      <c r="AS249" s="8"/>
      <c r="AT249" s="8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8"/>
      <c r="BJ249" s="5"/>
      <c r="BK249" s="5"/>
      <c r="BL249" s="5"/>
      <c r="BM249" s="8"/>
      <c r="BN249" s="8"/>
      <c r="BO249" s="7"/>
      <c r="BP249" s="5"/>
      <c r="BQ249" s="5"/>
      <c r="BR249" s="5"/>
      <c r="BS249" s="5"/>
      <c r="BT249" s="7"/>
      <c r="BU249" s="7"/>
      <c r="BV249" s="7"/>
      <c r="BW249" s="7"/>
      <c r="BX249" s="7"/>
      <c r="BY249" s="7"/>
      <c r="BZ249" s="7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8"/>
      <c r="CL249" s="5"/>
      <c r="CM249" s="5"/>
      <c r="CN249" s="8"/>
      <c r="CO249" s="5"/>
      <c r="CP249" s="5"/>
      <c r="CQ249" s="5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</row>
    <row r="250" spans="1:166" x14ac:dyDescent="0.25">
      <c r="A250" t="s">
        <v>141</v>
      </c>
      <c r="C250" s="6">
        <v>39578</v>
      </c>
      <c r="D250" s="5">
        <v>10</v>
      </c>
      <c r="E250" s="6" t="s">
        <v>108</v>
      </c>
      <c r="F250" t="s">
        <v>16</v>
      </c>
      <c r="G250" s="5">
        <v>159</v>
      </c>
      <c r="H250" t="s">
        <v>114</v>
      </c>
      <c r="I250" s="7">
        <v>8.9</v>
      </c>
      <c r="J250">
        <v>750</v>
      </c>
      <c r="K250" s="5">
        <f t="shared" si="4"/>
        <v>149.81273408239699</v>
      </c>
      <c r="L250" s="5"/>
      <c r="M250" s="8"/>
      <c r="N250" s="8"/>
      <c r="O250" s="8"/>
      <c r="P250" s="8"/>
      <c r="Q250" s="5"/>
      <c r="R250" s="5"/>
      <c r="S250" s="5"/>
      <c r="T250" s="5"/>
      <c r="U250" s="5"/>
      <c r="V250" s="5"/>
      <c r="W250" s="5"/>
      <c r="X250" s="8"/>
      <c r="Y250" s="8"/>
      <c r="Z250" s="8"/>
      <c r="AA250" s="8"/>
      <c r="AB250" s="8"/>
      <c r="AC250" s="5"/>
      <c r="AD250" s="8"/>
      <c r="AE250" s="8"/>
      <c r="AF250" s="8"/>
      <c r="AG250" s="8"/>
      <c r="AH250" s="8"/>
      <c r="AI250" s="8"/>
      <c r="AJ250" s="5"/>
      <c r="AK250" s="8"/>
      <c r="AL250" s="8"/>
      <c r="AM250" s="8"/>
      <c r="AN250" s="8"/>
      <c r="AO250" s="8"/>
      <c r="AP250" s="8"/>
      <c r="AQ250" s="9"/>
      <c r="AR250" s="8"/>
      <c r="AS250" s="8"/>
      <c r="AT250" s="8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>
        <v>391.77968253750998</v>
      </c>
      <c r="BH250" s="5"/>
      <c r="BI250" s="8"/>
      <c r="BJ250" s="5"/>
      <c r="BK250" s="5"/>
      <c r="BL250" s="5"/>
      <c r="BM250" s="8"/>
      <c r="BN250" s="5">
        <f>BP250*(1/(BO250/100))</f>
        <v>391.77968253751004</v>
      </c>
      <c r="BO250" s="7">
        <v>35.6</v>
      </c>
      <c r="BP250" s="5">
        <v>139.47356698335358</v>
      </c>
      <c r="BQ250" s="5">
        <f>BN250-BP250</f>
        <v>252.30611555415646</v>
      </c>
      <c r="BR250" s="5"/>
      <c r="BS250" s="5"/>
      <c r="BT250" s="7">
        <v>6.1442099992666774</v>
      </c>
      <c r="BU250" s="7"/>
      <c r="BV250" s="7"/>
      <c r="BW250" s="7"/>
      <c r="BX250" s="7"/>
      <c r="BY250" s="7"/>
      <c r="BZ250" s="7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8"/>
      <c r="CL250" s="5"/>
      <c r="CM250" s="5"/>
      <c r="CN250" s="8"/>
      <c r="CO250" s="5"/>
      <c r="CP250" s="5"/>
      <c r="CQ250" s="5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</row>
    <row r="251" spans="1:166" x14ac:dyDescent="0.25">
      <c r="A251" t="s">
        <v>119</v>
      </c>
      <c r="C251" s="6">
        <v>39419</v>
      </c>
      <c r="D251" s="5">
        <v>1</v>
      </c>
      <c r="E251" s="6" t="s">
        <v>209</v>
      </c>
      <c r="F251" t="s">
        <v>10</v>
      </c>
      <c r="G251" s="5">
        <v>0</v>
      </c>
      <c r="H251" t="s">
        <v>115</v>
      </c>
      <c r="I251" s="7">
        <v>8.9</v>
      </c>
      <c r="J251">
        <v>750</v>
      </c>
      <c r="K251" s="5">
        <f t="shared" si="4"/>
        <v>149.81273408239699</v>
      </c>
      <c r="L251" s="5"/>
      <c r="M251" s="8"/>
      <c r="N251" s="8"/>
      <c r="O251" s="8"/>
      <c r="P251" s="8"/>
      <c r="Q251" s="5"/>
      <c r="R251" s="5"/>
      <c r="S251" s="5"/>
      <c r="T251" s="5"/>
      <c r="U251" s="5"/>
      <c r="V251" s="5"/>
      <c r="W251" s="5"/>
      <c r="X251" s="8"/>
      <c r="Y251" s="8"/>
      <c r="Z251" s="8"/>
      <c r="AA251" s="8"/>
      <c r="AB251" s="8"/>
      <c r="AC251" s="5"/>
      <c r="AD251" s="8"/>
      <c r="AE251" s="8"/>
      <c r="AF251" s="8"/>
      <c r="AG251" s="8"/>
      <c r="AH251" s="8"/>
      <c r="AI251" s="8"/>
      <c r="AJ251" s="5"/>
      <c r="AK251" s="8"/>
      <c r="AL251" s="8"/>
      <c r="AM251" s="8"/>
      <c r="AN251" s="8"/>
      <c r="AO251" s="8"/>
      <c r="AP251" s="8"/>
      <c r="AQ251" s="9"/>
      <c r="AR251" s="8"/>
      <c r="AS251" s="8"/>
      <c r="AT251" s="8"/>
      <c r="AU251" s="5">
        <v>0</v>
      </c>
      <c r="AV251" s="5"/>
      <c r="AW251" s="5"/>
      <c r="AX251" s="5"/>
      <c r="AY251" s="5">
        <v>0</v>
      </c>
      <c r="AZ251" s="5"/>
      <c r="BA251" s="5"/>
      <c r="BB251" s="5"/>
      <c r="BC251" s="5"/>
      <c r="BD251" s="5"/>
      <c r="BE251" s="5"/>
      <c r="BF251" s="5">
        <v>0</v>
      </c>
      <c r="BG251" s="5">
        <v>0</v>
      </c>
      <c r="BH251" s="5"/>
      <c r="BI251" s="8"/>
      <c r="BJ251" s="5"/>
      <c r="BK251" s="5"/>
      <c r="BL251" s="5"/>
      <c r="BM251" s="8"/>
      <c r="BN251" s="8"/>
      <c r="BO251" s="7"/>
      <c r="BP251" s="5"/>
      <c r="BQ251" s="5"/>
      <c r="BR251" s="5"/>
      <c r="BS251" s="5"/>
      <c r="BT251" s="7"/>
      <c r="BU251" s="7"/>
      <c r="BV251" s="7"/>
      <c r="BW251" s="7"/>
      <c r="BX251" s="7"/>
      <c r="BY251" s="7"/>
      <c r="BZ251" s="7"/>
      <c r="CA251" s="5">
        <v>0</v>
      </c>
      <c r="CB251" s="5">
        <v>0</v>
      </c>
      <c r="CC251" s="5">
        <v>0</v>
      </c>
      <c r="CD251" s="5">
        <v>0</v>
      </c>
      <c r="CE251" s="5"/>
      <c r="CF251" s="5"/>
      <c r="CG251" s="5"/>
      <c r="CH251" s="5"/>
      <c r="CI251" s="5">
        <v>0</v>
      </c>
      <c r="CJ251" s="5"/>
      <c r="CK251" s="8"/>
      <c r="CL251" s="5"/>
      <c r="CM251" s="5"/>
      <c r="CN251" s="8"/>
      <c r="CO251" s="5"/>
      <c r="CP251" s="5"/>
      <c r="CQ251" s="5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</row>
    <row r="252" spans="1:166" x14ac:dyDescent="0.25">
      <c r="A252" t="s">
        <v>119</v>
      </c>
      <c r="C252" s="6">
        <v>39440</v>
      </c>
      <c r="D252" s="5">
        <v>4</v>
      </c>
      <c r="E252" t="s">
        <v>210</v>
      </c>
      <c r="F252" t="s">
        <v>12</v>
      </c>
      <c r="G252" s="5">
        <v>21</v>
      </c>
      <c r="H252" t="s">
        <v>115</v>
      </c>
      <c r="I252" s="7">
        <v>8.9</v>
      </c>
      <c r="J252">
        <v>750</v>
      </c>
      <c r="K252" s="5">
        <f t="shared" si="4"/>
        <v>149.81273408239699</v>
      </c>
      <c r="L252" s="5"/>
      <c r="M252" s="8"/>
      <c r="N252" s="8"/>
      <c r="O252" s="8"/>
      <c r="P252" s="8"/>
      <c r="Q252" s="5"/>
      <c r="R252" s="5">
        <v>21</v>
      </c>
      <c r="S252" s="5"/>
      <c r="T252" s="5"/>
      <c r="U252" s="5"/>
      <c r="V252" s="5"/>
      <c r="W252" s="5"/>
      <c r="X252" s="8"/>
      <c r="Y252" s="8"/>
      <c r="Z252" s="8"/>
      <c r="AA252" s="8"/>
      <c r="AB252" s="8"/>
      <c r="AC252" s="5"/>
      <c r="AD252" s="8"/>
      <c r="AE252" s="8"/>
      <c r="AF252" s="8"/>
      <c r="AG252" s="8"/>
      <c r="AH252" s="8"/>
      <c r="AI252" s="8"/>
      <c r="AJ252" s="5"/>
      <c r="AK252" s="8"/>
      <c r="AL252" s="8"/>
      <c r="AM252" s="8"/>
      <c r="AN252" s="8"/>
      <c r="AO252" s="8"/>
      <c r="AP252" s="8"/>
      <c r="AQ252" s="9"/>
      <c r="AR252" s="8"/>
      <c r="AS252" s="8"/>
      <c r="AT252" s="8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8"/>
      <c r="BJ252" s="5"/>
      <c r="BK252" s="5"/>
      <c r="BL252" s="5"/>
      <c r="BM252" s="8"/>
      <c r="BN252" s="8"/>
      <c r="BO252" s="7"/>
      <c r="BP252" s="5"/>
      <c r="BQ252" s="5"/>
      <c r="BR252" s="5"/>
      <c r="BS252" s="5"/>
      <c r="BT252" s="7"/>
      <c r="BU252" s="7"/>
      <c r="BV252" s="7"/>
      <c r="BW252" s="7"/>
      <c r="BX252" s="7"/>
      <c r="BY252" s="7"/>
      <c r="BZ252" s="7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8"/>
      <c r="CL252" s="5"/>
      <c r="CM252" s="5"/>
      <c r="CN252" s="8"/>
      <c r="CO252" s="5"/>
      <c r="CP252" s="5"/>
      <c r="CQ252" s="5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</row>
    <row r="253" spans="1:166" x14ac:dyDescent="0.25">
      <c r="A253" t="s">
        <v>119</v>
      </c>
      <c r="C253" s="6">
        <v>39443</v>
      </c>
      <c r="D253" s="5"/>
      <c r="E253" s="6"/>
      <c r="G253" s="5">
        <v>24</v>
      </c>
      <c r="H253" t="s">
        <v>115</v>
      </c>
      <c r="I253" s="7">
        <v>8.9</v>
      </c>
      <c r="J253">
        <v>750</v>
      </c>
      <c r="K253" s="5">
        <f t="shared" si="4"/>
        <v>149.81273408239699</v>
      </c>
      <c r="L253" s="5"/>
      <c r="M253" s="8"/>
      <c r="N253" s="7">
        <v>6.95</v>
      </c>
      <c r="O253" s="7"/>
      <c r="P253" s="7"/>
      <c r="Q253" s="5"/>
      <c r="R253" s="5"/>
      <c r="S253" s="5"/>
      <c r="T253" s="5"/>
      <c r="U253" s="5"/>
      <c r="V253" s="5"/>
      <c r="W253" s="5"/>
      <c r="X253" s="8"/>
      <c r="Y253" s="8"/>
      <c r="Z253" s="8"/>
      <c r="AA253" s="8"/>
      <c r="AB253" s="8"/>
      <c r="AC253" s="5"/>
      <c r="AD253" s="8"/>
      <c r="AE253" s="8"/>
      <c r="AF253" s="8"/>
      <c r="AG253" s="8"/>
      <c r="AH253" s="8"/>
      <c r="AI253" s="8"/>
      <c r="AJ253" s="5"/>
      <c r="AK253" s="8"/>
      <c r="AL253" s="8"/>
      <c r="AM253" s="8"/>
      <c r="AN253" s="8"/>
      <c r="AO253" s="8"/>
      <c r="AP253" s="8"/>
      <c r="AQ253" s="9"/>
      <c r="AR253" s="8"/>
      <c r="AS253" s="8"/>
      <c r="AT253" s="8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8"/>
      <c r="BJ253" s="5"/>
      <c r="BK253" s="5"/>
      <c r="BL253" s="5"/>
      <c r="BM253" s="8"/>
      <c r="BN253" s="8"/>
      <c r="BO253" s="7"/>
      <c r="BP253" s="5"/>
      <c r="BQ253" s="5"/>
      <c r="BR253" s="5"/>
      <c r="BS253" s="5"/>
      <c r="BT253" s="7"/>
      <c r="BU253" s="7"/>
      <c r="BV253" s="7"/>
      <c r="BW253" s="7"/>
      <c r="BX253" s="7"/>
      <c r="BY253" s="7"/>
      <c r="BZ253" s="7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8"/>
      <c r="CL253" s="5"/>
      <c r="CM253" s="5"/>
      <c r="CN253" s="8"/>
      <c r="CO253" s="5"/>
      <c r="CP253" s="5"/>
      <c r="CQ253" s="5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</row>
    <row r="254" spans="1:166" x14ac:dyDescent="0.25">
      <c r="A254" t="s">
        <v>119</v>
      </c>
      <c r="C254" s="6">
        <v>39449</v>
      </c>
      <c r="D254" s="5"/>
      <c r="E254" s="6"/>
      <c r="G254" s="5">
        <v>30</v>
      </c>
      <c r="H254" t="s">
        <v>115</v>
      </c>
      <c r="I254" s="7">
        <v>8.9</v>
      </c>
      <c r="J254">
        <v>750</v>
      </c>
      <c r="K254" s="5">
        <f t="shared" si="4"/>
        <v>149.81273408239699</v>
      </c>
      <c r="L254" s="5"/>
      <c r="M254" s="8"/>
      <c r="N254" s="7">
        <v>9.65</v>
      </c>
      <c r="O254" s="7"/>
      <c r="P254" s="7"/>
      <c r="Q254" s="5"/>
      <c r="R254" s="5"/>
      <c r="S254" s="5"/>
      <c r="T254" s="5"/>
      <c r="U254" s="5"/>
      <c r="V254" s="5"/>
      <c r="W254" s="5"/>
      <c r="X254" s="8"/>
      <c r="Y254" s="8"/>
      <c r="Z254" s="8"/>
      <c r="AA254" s="8"/>
      <c r="AB254" s="8"/>
      <c r="AC254" s="5"/>
      <c r="AD254" s="8"/>
      <c r="AE254" s="8"/>
      <c r="AF254" s="8"/>
      <c r="AG254" s="8"/>
      <c r="AH254" s="8"/>
      <c r="AI254" s="8"/>
      <c r="AJ254" s="5"/>
      <c r="AK254" s="8">
        <v>0.43140131578947366</v>
      </c>
      <c r="AL254" s="8"/>
      <c r="AM254" s="8"/>
      <c r="AN254" s="8"/>
      <c r="AO254" s="8"/>
      <c r="AP254" s="8"/>
      <c r="AQ254" s="9"/>
      <c r="AR254" s="8"/>
      <c r="AS254" s="8"/>
      <c r="AT254" s="8"/>
      <c r="AU254" s="5">
        <v>0</v>
      </c>
      <c r="AV254" s="5"/>
      <c r="AW254" s="5"/>
      <c r="AX254" s="5"/>
      <c r="AY254" s="5">
        <v>0</v>
      </c>
      <c r="AZ254" s="5"/>
      <c r="BA254" s="5"/>
      <c r="BB254" s="5"/>
      <c r="BC254" s="5"/>
      <c r="BD254" s="5"/>
      <c r="BE254" s="5"/>
      <c r="BF254" s="5">
        <v>0</v>
      </c>
      <c r="BG254" s="5">
        <v>0</v>
      </c>
      <c r="BH254" s="5"/>
      <c r="BI254" s="8"/>
      <c r="BJ254" s="5"/>
      <c r="BK254" s="5"/>
      <c r="BL254" s="5"/>
      <c r="BM254" s="8"/>
      <c r="BN254" s="8"/>
      <c r="BO254" s="7"/>
      <c r="BP254" s="5"/>
      <c r="BQ254" s="5"/>
      <c r="BR254" s="5"/>
      <c r="BS254" s="5"/>
      <c r="BT254" s="7"/>
      <c r="BU254" s="7"/>
      <c r="BV254" s="7"/>
      <c r="BW254" s="7"/>
      <c r="BX254" s="7"/>
      <c r="BY254" s="7"/>
      <c r="BZ254" s="7"/>
      <c r="CA254" s="5">
        <v>0</v>
      </c>
      <c r="CB254" s="5">
        <v>0</v>
      </c>
      <c r="CC254" s="5">
        <v>0</v>
      </c>
      <c r="CD254" s="5">
        <v>0</v>
      </c>
      <c r="CE254" s="5"/>
      <c r="CF254" s="5"/>
      <c r="CG254" s="5"/>
      <c r="CH254" s="5"/>
      <c r="CI254" s="5">
        <v>0</v>
      </c>
      <c r="CJ254" s="5"/>
      <c r="CK254" s="8"/>
      <c r="CL254" s="5"/>
      <c r="CM254" s="5"/>
      <c r="CN254" s="8"/>
      <c r="CO254" s="5"/>
      <c r="CP254" s="5"/>
      <c r="CQ254" s="5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</row>
    <row r="255" spans="1:166" x14ac:dyDescent="0.25">
      <c r="A255" t="s">
        <v>119</v>
      </c>
      <c r="C255" s="6">
        <v>39455</v>
      </c>
      <c r="D255" s="5"/>
      <c r="E255" s="6"/>
      <c r="G255" s="5">
        <v>36</v>
      </c>
      <c r="H255" t="s">
        <v>115</v>
      </c>
      <c r="I255" s="7">
        <v>8.9</v>
      </c>
      <c r="J255">
        <v>750</v>
      </c>
      <c r="K255" s="5">
        <f t="shared" si="4"/>
        <v>149.81273408239699</v>
      </c>
      <c r="L255" s="5"/>
      <c r="M255" s="8"/>
      <c r="N255" s="7">
        <v>10.75</v>
      </c>
      <c r="O255" s="7"/>
      <c r="P255" s="7"/>
      <c r="Q255" s="5"/>
      <c r="R255" s="5"/>
      <c r="S255" s="5"/>
      <c r="T255" s="5"/>
      <c r="U255" s="5"/>
      <c r="V255" s="5"/>
      <c r="W255" s="5"/>
      <c r="X255" s="8"/>
      <c r="Y255" s="8"/>
      <c r="Z255" s="8"/>
      <c r="AA255" s="8"/>
      <c r="AB255" s="8"/>
      <c r="AC255" s="5"/>
      <c r="AD255" s="8"/>
      <c r="AE255" s="8"/>
      <c r="AF255" s="8"/>
      <c r="AG255" s="8"/>
      <c r="AH255" s="8"/>
      <c r="AI255" s="8"/>
      <c r="AJ255" s="5"/>
      <c r="AK255" s="8"/>
      <c r="AL255" s="8"/>
      <c r="AM255" s="8"/>
      <c r="AN255" s="8"/>
      <c r="AO255" s="8"/>
      <c r="AP255" s="8"/>
      <c r="AQ255" s="9"/>
      <c r="AR255" s="8"/>
      <c r="AS255" s="8"/>
      <c r="AT255" s="8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8"/>
      <c r="BJ255" s="5"/>
      <c r="BK255" s="5"/>
      <c r="BL255" s="5"/>
      <c r="BM255" s="8"/>
      <c r="BN255" s="8"/>
      <c r="BO255" s="7"/>
      <c r="BP255" s="5"/>
      <c r="BQ255" s="5"/>
      <c r="BR255" s="5"/>
      <c r="BS255" s="5"/>
      <c r="BT255" s="7"/>
      <c r="BU255" s="7"/>
      <c r="BV255" s="7"/>
      <c r="BW255" s="7"/>
      <c r="BX255" s="7"/>
      <c r="BY255" s="7"/>
      <c r="BZ255" s="7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8"/>
      <c r="CL255" s="5"/>
      <c r="CM255" s="5"/>
      <c r="CN255" s="8"/>
      <c r="CO255" s="5"/>
      <c r="CP255" s="5"/>
      <c r="CQ255" s="5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</row>
    <row r="256" spans="1:166" x14ac:dyDescent="0.25">
      <c r="A256" t="s">
        <v>119</v>
      </c>
      <c r="C256" s="6">
        <v>39461</v>
      </c>
      <c r="D256" s="5"/>
      <c r="E256" s="6"/>
      <c r="G256" s="5">
        <v>42</v>
      </c>
      <c r="H256" t="s">
        <v>115</v>
      </c>
      <c r="I256" s="7">
        <v>8.9</v>
      </c>
      <c r="J256">
        <v>750</v>
      </c>
      <c r="K256" s="5">
        <f t="shared" si="4"/>
        <v>149.81273408239699</v>
      </c>
      <c r="L256" s="5"/>
      <c r="M256" s="8"/>
      <c r="N256" s="8"/>
      <c r="O256" s="8"/>
      <c r="P256" s="8"/>
      <c r="Q256" s="5"/>
      <c r="R256" s="5"/>
      <c r="S256" s="5"/>
      <c r="T256" s="5"/>
      <c r="U256" s="5"/>
      <c r="V256" s="5"/>
      <c r="W256" s="5"/>
      <c r="X256" s="8"/>
      <c r="Y256" s="8"/>
      <c r="Z256" s="8"/>
      <c r="AA256" s="8"/>
      <c r="AB256" s="8"/>
      <c r="AC256" s="5"/>
      <c r="AD256" s="8"/>
      <c r="AE256" s="8"/>
      <c r="AF256" s="8"/>
      <c r="AG256" s="8"/>
      <c r="AH256" s="8"/>
      <c r="AI256" s="8"/>
      <c r="AJ256" s="5"/>
      <c r="AK256" s="8">
        <v>1.6958552631578947</v>
      </c>
      <c r="AL256" s="8"/>
      <c r="AM256" s="8"/>
      <c r="AN256" s="8"/>
      <c r="AO256" s="8"/>
      <c r="AP256" s="8"/>
      <c r="AQ256" s="9"/>
      <c r="AR256" s="8"/>
      <c r="AS256" s="8"/>
      <c r="AT256" s="8"/>
      <c r="AU256" s="5">
        <v>0</v>
      </c>
      <c r="AV256" s="5"/>
      <c r="AW256" s="5"/>
      <c r="AX256" s="5"/>
      <c r="AY256" s="5">
        <v>0</v>
      </c>
      <c r="AZ256" s="5"/>
      <c r="BA256" s="5"/>
      <c r="BB256" s="5"/>
      <c r="BC256" s="5"/>
      <c r="BD256" s="5"/>
      <c r="BE256" s="5"/>
      <c r="BF256" s="5">
        <v>0</v>
      </c>
      <c r="BG256" s="5">
        <v>0</v>
      </c>
      <c r="BH256" s="5"/>
      <c r="BI256" s="8"/>
      <c r="BJ256" s="5"/>
      <c r="BK256" s="5"/>
      <c r="BL256" s="5"/>
      <c r="BM256" s="8"/>
      <c r="BN256" s="8"/>
      <c r="BO256" s="7"/>
      <c r="BP256" s="5"/>
      <c r="BQ256" s="5"/>
      <c r="BR256" s="5"/>
      <c r="BS256" s="5"/>
      <c r="BT256" s="7"/>
      <c r="BU256" s="7"/>
      <c r="BV256" s="7"/>
      <c r="BW256" s="7"/>
      <c r="BX256" s="7"/>
      <c r="BY256" s="7"/>
      <c r="BZ256" s="7"/>
      <c r="CA256" s="5">
        <v>0</v>
      </c>
      <c r="CB256" s="5">
        <v>0</v>
      </c>
      <c r="CC256" s="5">
        <v>0</v>
      </c>
      <c r="CD256" s="5">
        <v>0</v>
      </c>
      <c r="CE256" s="5"/>
      <c r="CF256" s="5"/>
      <c r="CG256" s="5"/>
      <c r="CH256" s="5"/>
      <c r="CI256" s="5">
        <v>0</v>
      </c>
      <c r="CJ256" s="5"/>
      <c r="CK256" s="8"/>
      <c r="CL256" s="5"/>
      <c r="CM256" s="5"/>
      <c r="CN256" s="8"/>
      <c r="CO256" s="5"/>
      <c r="CP256" s="5"/>
      <c r="CQ256" s="5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</row>
    <row r="257" spans="1:166" x14ac:dyDescent="0.25">
      <c r="A257" t="s">
        <v>119</v>
      </c>
      <c r="C257" s="6">
        <v>39462</v>
      </c>
      <c r="D257" s="5"/>
      <c r="E257" s="6"/>
      <c r="G257" s="5">
        <v>43</v>
      </c>
      <c r="H257" t="s">
        <v>115</v>
      </c>
      <c r="I257" s="7">
        <v>8.9</v>
      </c>
      <c r="J257">
        <v>750</v>
      </c>
      <c r="K257" s="5">
        <f t="shared" si="4"/>
        <v>149.81273408239699</v>
      </c>
      <c r="L257" s="5"/>
      <c r="M257" s="8"/>
      <c r="N257" s="7">
        <v>13.05</v>
      </c>
      <c r="O257" s="7"/>
      <c r="P257" s="7"/>
      <c r="Q257" s="5"/>
      <c r="R257" s="5"/>
      <c r="S257" s="5"/>
      <c r="T257" s="5"/>
      <c r="U257" s="5"/>
      <c r="V257" s="5"/>
      <c r="W257" s="5"/>
      <c r="X257" s="8"/>
      <c r="Y257" s="8"/>
      <c r="Z257" s="8"/>
      <c r="AA257" s="8"/>
      <c r="AB257" s="8"/>
      <c r="AC257" s="5"/>
      <c r="AD257" s="8"/>
      <c r="AE257" s="8"/>
      <c r="AF257" s="8"/>
      <c r="AG257" s="8"/>
      <c r="AH257" s="8"/>
      <c r="AI257" s="8"/>
      <c r="AJ257" s="5"/>
      <c r="AK257" s="8"/>
      <c r="AL257" s="8"/>
      <c r="AM257" s="8"/>
      <c r="AN257" s="8"/>
      <c r="AO257" s="8"/>
      <c r="AP257" s="8"/>
      <c r="AQ257" s="9"/>
      <c r="AR257" s="8"/>
      <c r="AS257" s="8"/>
      <c r="AT257" s="8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8"/>
      <c r="BJ257" s="5"/>
      <c r="BK257" s="5"/>
      <c r="BL257" s="5"/>
      <c r="BM257" s="8"/>
      <c r="BN257" s="8"/>
      <c r="BO257" s="7"/>
      <c r="BP257" s="5"/>
      <c r="BQ257" s="5"/>
      <c r="BR257" s="5"/>
      <c r="BS257" s="5"/>
      <c r="BT257" s="7"/>
      <c r="BU257" s="7"/>
      <c r="BV257" s="7"/>
      <c r="BW257" s="7"/>
      <c r="BX257" s="7"/>
      <c r="BY257" s="7"/>
      <c r="BZ257" s="7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8"/>
      <c r="CL257" s="5"/>
      <c r="CM257" s="5"/>
      <c r="CN257" s="8"/>
      <c r="CO257" s="5"/>
      <c r="CP257" s="5"/>
      <c r="CQ257" s="5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</row>
    <row r="258" spans="1:166" x14ac:dyDescent="0.25">
      <c r="A258" t="s">
        <v>119</v>
      </c>
      <c r="C258" s="6">
        <v>39467</v>
      </c>
      <c r="D258" s="5">
        <v>4</v>
      </c>
      <c r="E258" t="s">
        <v>206</v>
      </c>
      <c r="F258" t="s">
        <v>13</v>
      </c>
      <c r="G258" s="5">
        <v>48</v>
      </c>
      <c r="H258" t="s">
        <v>115</v>
      </c>
      <c r="I258" s="7">
        <v>8.9</v>
      </c>
      <c r="J258">
        <v>750</v>
      </c>
      <c r="K258" s="5">
        <f t="shared" si="4"/>
        <v>149.81273408239699</v>
      </c>
      <c r="L258" s="5"/>
      <c r="M258" s="8"/>
      <c r="N258" s="8"/>
      <c r="O258" s="8"/>
      <c r="P258" s="8"/>
      <c r="Q258" s="5"/>
      <c r="R258" s="5"/>
      <c r="S258" s="5">
        <v>48</v>
      </c>
      <c r="T258" s="5"/>
      <c r="U258" s="5"/>
      <c r="V258" s="5"/>
      <c r="W258" s="5"/>
      <c r="X258" s="8"/>
      <c r="Y258" s="8"/>
      <c r="Z258" s="8"/>
      <c r="AA258" s="8"/>
      <c r="AB258" s="8"/>
      <c r="AC258" s="5"/>
      <c r="AD258" s="8"/>
      <c r="AE258" s="8"/>
      <c r="AF258" s="8"/>
      <c r="AG258" s="8"/>
      <c r="AH258" s="8"/>
      <c r="AI258" s="8"/>
      <c r="AJ258" s="5"/>
      <c r="AK258" s="8"/>
      <c r="AL258" s="8"/>
      <c r="AM258" s="8"/>
      <c r="AN258" s="8"/>
      <c r="AO258" s="8"/>
      <c r="AP258" s="8"/>
      <c r="AQ258" s="9"/>
      <c r="AR258" s="8"/>
      <c r="AS258" s="8"/>
      <c r="AT258" s="8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8"/>
      <c r="BJ258" s="5"/>
      <c r="BK258" s="5"/>
      <c r="BL258" s="5"/>
      <c r="BM258" s="8"/>
      <c r="BN258" s="8"/>
      <c r="BO258" s="7"/>
      <c r="BP258" s="5"/>
      <c r="BQ258" s="5"/>
      <c r="BR258" s="5"/>
      <c r="BS258" s="5"/>
      <c r="BT258" s="7"/>
      <c r="BU258" s="7"/>
      <c r="BV258" s="7"/>
      <c r="BW258" s="7"/>
      <c r="BX258" s="7"/>
      <c r="BY258" s="7"/>
      <c r="BZ258" s="7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8"/>
      <c r="CL258" s="5"/>
      <c r="CM258" s="5"/>
      <c r="CN258" s="8"/>
      <c r="CO258" s="5"/>
      <c r="CP258" s="5"/>
      <c r="CQ258" s="5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</row>
    <row r="259" spans="1:166" x14ac:dyDescent="0.25">
      <c r="A259" t="s">
        <v>119</v>
      </c>
      <c r="C259" s="6">
        <v>39468</v>
      </c>
      <c r="D259" s="5"/>
      <c r="E259" s="6"/>
      <c r="G259" s="5">
        <v>49</v>
      </c>
      <c r="H259" t="s">
        <v>115</v>
      </c>
      <c r="I259" s="7">
        <v>8.9</v>
      </c>
      <c r="J259">
        <v>750</v>
      </c>
      <c r="K259" s="5">
        <f t="shared" si="4"/>
        <v>149.81273408239699</v>
      </c>
      <c r="L259" s="5"/>
      <c r="M259" s="8"/>
      <c r="N259" s="8"/>
      <c r="O259" s="8"/>
      <c r="P259" s="8"/>
      <c r="Q259" s="5"/>
      <c r="R259" s="5"/>
      <c r="S259" s="5"/>
      <c r="T259" s="5"/>
      <c r="U259" s="5"/>
      <c r="V259" s="5"/>
      <c r="W259" s="5"/>
      <c r="X259" s="8"/>
      <c r="Y259" s="8"/>
      <c r="Z259" s="8"/>
      <c r="AA259" s="8"/>
      <c r="AB259" s="8"/>
      <c r="AC259" s="5">
        <v>169.5862932689368</v>
      </c>
      <c r="AD259" s="8"/>
      <c r="AE259" s="8"/>
      <c r="AF259" s="8"/>
      <c r="AG259" s="8"/>
      <c r="AH259" s="8"/>
      <c r="AI259" s="8"/>
      <c r="AJ259" s="5">
        <v>143.360086715958</v>
      </c>
      <c r="AK259" s="8">
        <v>2.7647946583258709</v>
      </c>
      <c r="AL259" s="8"/>
      <c r="AM259" s="8"/>
      <c r="AN259" s="8"/>
      <c r="AO259" s="8"/>
      <c r="AP259" s="8"/>
      <c r="AQ259" s="9">
        <f>AK259/AJ259</f>
        <v>1.9285665359590705E-2</v>
      </c>
      <c r="AR259" s="8"/>
      <c r="AS259" s="8"/>
      <c r="AT259" s="8"/>
      <c r="AU259" s="5">
        <v>11.999726164055577</v>
      </c>
      <c r="AV259" s="5"/>
      <c r="AW259" s="5"/>
      <c r="AX259" s="5"/>
      <c r="AY259" s="5">
        <v>4.4885076230096246</v>
      </c>
      <c r="AZ259" s="5"/>
      <c r="BA259" s="5"/>
      <c r="BB259" s="5"/>
      <c r="BC259" s="5"/>
      <c r="BD259" s="5"/>
      <c r="BE259" s="5"/>
      <c r="BF259" s="5">
        <v>0</v>
      </c>
      <c r="BG259" s="5">
        <v>0</v>
      </c>
      <c r="BH259" s="5">
        <v>16.488233787065202</v>
      </c>
      <c r="BI259" s="8"/>
      <c r="BJ259" s="5"/>
      <c r="BK259" s="5">
        <f>AC259+AJ259+BH259</f>
        <v>329.43461377196002</v>
      </c>
      <c r="BL259" s="5"/>
      <c r="BM259" s="8">
        <f>BH259/BK259</f>
        <v>5.0050095217009052E-2</v>
      </c>
      <c r="BN259" s="8"/>
      <c r="BO259" s="7"/>
      <c r="BP259" s="5"/>
      <c r="BQ259" s="5"/>
      <c r="BR259" s="5"/>
      <c r="BS259" s="5"/>
      <c r="BT259" s="7"/>
      <c r="BU259" s="7"/>
      <c r="BV259" s="7"/>
      <c r="BW259" s="7"/>
      <c r="BX259" s="8">
        <f>AC259/BK259</f>
        <v>0.51477982634310304</v>
      </c>
      <c r="BY259" s="8">
        <f>AJ259/BK259</f>
        <v>0.43517007843988786</v>
      </c>
      <c r="BZ259" s="8">
        <f>BH259/BK259</f>
        <v>5.0050095217009052E-2</v>
      </c>
      <c r="CA259" s="5">
        <v>123.19340972017343</v>
      </c>
      <c r="CB259" s="5">
        <v>104.71663118611605</v>
      </c>
      <c r="CC259" s="5">
        <v>18.476778534057395</v>
      </c>
      <c r="CD259" s="5">
        <v>0</v>
      </c>
      <c r="CE259" s="5"/>
      <c r="CF259" s="5"/>
      <c r="CG259" s="5"/>
      <c r="CH259" s="5"/>
      <c r="CI259" s="5">
        <v>0</v>
      </c>
      <c r="CJ259" s="5"/>
      <c r="CK259" s="8"/>
      <c r="CL259" s="5"/>
      <c r="CM259" s="5"/>
      <c r="CN259" s="8"/>
      <c r="CO259" s="5"/>
      <c r="CP259" s="5"/>
      <c r="CQ259" s="5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</row>
    <row r="260" spans="1:166" x14ac:dyDescent="0.25">
      <c r="A260" t="s">
        <v>119</v>
      </c>
      <c r="C260" s="6">
        <v>39470</v>
      </c>
      <c r="D260" s="5"/>
      <c r="E260" s="6"/>
      <c r="G260" s="5">
        <v>51</v>
      </c>
      <c r="H260" t="s">
        <v>115</v>
      </c>
      <c r="I260" s="7">
        <v>8.9</v>
      </c>
      <c r="J260">
        <v>750</v>
      </c>
      <c r="K260" s="5">
        <f t="shared" si="4"/>
        <v>149.81273408239699</v>
      </c>
      <c r="L260" s="5"/>
      <c r="M260" s="8"/>
      <c r="N260" s="7">
        <v>15.3</v>
      </c>
      <c r="O260" s="7"/>
      <c r="P260" s="7"/>
      <c r="Q260" s="5"/>
      <c r="R260" s="5"/>
      <c r="S260" s="5"/>
      <c r="T260" s="5"/>
      <c r="U260" s="5"/>
      <c r="V260" s="5"/>
      <c r="W260" s="5"/>
      <c r="X260" s="8"/>
      <c r="Y260" s="8"/>
      <c r="Z260" s="8"/>
      <c r="AA260" s="8"/>
      <c r="AB260" s="8"/>
      <c r="AC260" s="5"/>
      <c r="AD260" s="8"/>
      <c r="AE260" s="8"/>
      <c r="AF260" s="8"/>
      <c r="AG260" s="8"/>
      <c r="AH260" s="8"/>
      <c r="AI260" s="8"/>
      <c r="AJ260" s="5"/>
      <c r="AK260" s="8"/>
      <c r="AL260" s="8"/>
      <c r="AM260" s="8"/>
      <c r="AN260" s="8"/>
      <c r="AO260" s="8"/>
      <c r="AP260" s="8"/>
      <c r="AQ260" s="9"/>
      <c r="AR260" s="8"/>
      <c r="AS260" s="8"/>
      <c r="AT260" s="8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8"/>
      <c r="BJ260" s="5"/>
      <c r="BK260" s="5"/>
      <c r="BL260" s="5"/>
      <c r="BM260" s="8"/>
      <c r="BN260" s="8"/>
      <c r="BO260" s="7"/>
      <c r="BP260" s="5"/>
      <c r="BQ260" s="5"/>
      <c r="BR260" s="5"/>
      <c r="BS260" s="5"/>
      <c r="BT260" s="7"/>
      <c r="BU260" s="7"/>
      <c r="BV260" s="7"/>
      <c r="BW260" s="7"/>
      <c r="BX260" s="7"/>
      <c r="BY260" s="7"/>
      <c r="BZ260" s="7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8"/>
      <c r="CL260" s="5"/>
      <c r="CM260" s="5"/>
      <c r="CN260" s="8"/>
      <c r="CO260" s="5"/>
      <c r="CP260" s="5"/>
      <c r="CQ260" s="5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</row>
    <row r="261" spans="1:166" x14ac:dyDescent="0.25">
      <c r="A261" t="s">
        <v>119</v>
      </c>
      <c r="C261" s="6">
        <v>39476</v>
      </c>
      <c r="D261" s="5"/>
      <c r="E261" s="6"/>
      <c r="G261" s="5">
        <v>57</v>
      </c>
      <c r="H261" t="s">
        <v>115</v>
      </c>
      <c r="I261" s="7">
        <v>8.9</v>
      </c>
      <c r="J261">
        <v>750</v>
      </c>
      <c r="K261" s="5">
        <f t="shared" si="4"/>
        <v>149.81273408239699</v>
      </c>
      <c r="L261" s="5"/>
      <c r="M261" s="8"/>
      <c r="N261" s="7">
        <v>16.25</v>
      </c>
      <c r="O261" s="7"/>
      <c r="P261" s="7"/>
      <c r="Q261" s="5"/>
      <c r="R261" s="5"/>
      <c r="S261" s="5"/>
      <c r="T261" s="5"/>
      <c r="U261" s="5"/>
      <c r="V261" s="5"/>
      <c r="W261" s="5"/>
      <c r="X261" s="8"/>
      <c r="Y261" s="8"/>
      <c r="Z261" s="8"/>
      <c r="AA261" s="8"/>
      <c r="AB261" s="8"/>
      <c r="AC261" s="5"/>
      <c r="AD261" s="8"/>
      <c r="AE261" s="8"/>
      <c r="AF261" s="8"/>
      <c r="AG261" s="8"/>
      <c r="AH261" s="8"/>
      <c r="AI261" s="8"/>
      <c r="AJ261" s="5"/>
      <c r="AK261" s="8"/>
      <c r="AL261" s="8"/>
      <c r="AM261" s="8"/>
      <c r="AN261" s="8"/>
      <c r="AO261" s="8"/>
      <c r="AP261" s="8"/>
      <c r="AQ261" s="9"/>
      <c r="AR261" s="8"/>
      <c r="AS261" s="8"/>
      <c r="AT261" s="8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8"/>
      <c r="BJ261" s="5"/>
      <c r="BK261" s="5"/>
      <c r="BL261" s="5"/>
      <c r="BM261" s="8"/>
      <c r="BN261" s="8"/>
      <c r="BO261" s="7"/>
      <c r="BP261" s="5"/>
      <c r="BQ261" s="5"/>
      <c r="BR261" s="5"/>
      <c r="BS261" s="5"/>
      <c r="BT261" s="7"/>
      <c r="BU261" s="7"/>
      <c r="BV261" s="7"/>
      <c r="BW261" s="7"/>
      <c r="BX261" s="7"/>
      <c r="BY261" s="7"/>
      <c r="BZ261" s="7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8"/>
      <c r="CL261" s="5"/>
      <c r="CM261" s="5"/>
      <c r="CN261" s="8"/>
      <c r="CO261" s="5"/>
      <c r="CP261" s="5"/>
      <c r="CQ261" s="5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</row>
    <row r="262" spans="1:166" x14ac:dyDescent="0.25">
      <c r="A262" t="s">
        <v>119</v>
      </c>
      <c r="C262" s="6">
        <v>39483</v>
      </c>
      <c r="D262" s="5">
        <v>6</v>
      </c>
      <c r="E262" s="6" t="s">
        <v>239</v>
      </c>
      <c r="F262" t="s">
        <v>89</v>
      </c>
      <c r="G262" s="5">
        <v>64</v>
      </c>
      <c r="H262" t="s">
        <v>115</v>
      </c>
      <c r="I262" s="7">
        <v>8.9</v>
      </c>
      <c r="J262">
        <v>750</v>
      </c>
      <c r="K262" s="5">
        <f t="shared" si="4"/>
        <v>149.81273408239699</v>
      </c>
      <c r="L262" s="5"/>
      <c r="M262" s="8"/>
      <c r="N262" s="8"/>
      <c r="O262" s="8"/>
      <c r="P262" s="8"/>
      <c r="Q262" s="5"/>
      <c r="R262" s="5"/>
      <c r="S262" s="5"/>
      <c r="T262" s="5"/>
      <c r="U262" s="5"/>
      <c r="V262" s="5"/>
      <c r="W262" s="5"/>
      <c r="X262" s="8"/>
      <c r="Y262" s="8"/>
      <c r="Z262" s="8"/>
      <c r="AA262" s="8"/>
      <c r="AB262" s="8"/>
      <c r="AC262" s="5">
        <v>323.10589590235872</v>
      </c>
      <c r="AD262" s="8"/>
      <c r="AE262" s="8"/>
      <c r="AF262" s="8"/>
      <c r="AG262" s="8"/>
      <c r="AH262" s="8"/>
      <c r="AI262" s="8"/>
      <c r="AJ262" s="5">
        <v>237.86778879793147</v>
      </c>
      <c r="AK262" s="8">
        <v>4.0601271884673897</v>
      </c>
      <c r="AL262" s="8"/>
      <c r="AM262" s="8"/>
      <c r="AN262" s="8"/>
      <c r="AO262" s="8"/>
      <c r="AP262" s="8"/>
      <c r="AQ262" s="9">
        <f>AK262/AJ262</f>
        <v>1.7068839833191813E-2</v>
      </c>
      <c r="AR262" s="8"/>
      <c r="AS262" s="8"/>
      <c r="AT262" s="8"/>
      <c r="AU262" s="5">
        <v>15.269979120874975</v>
      </c>
      <c r="AV262" s="5"/>
      <c r="AW262" s="5"/>
      <c r="AX262" s="5"/>
      <c r="AY262" s="5">
        <v>133.36977851653938</v>
      </c>
      <c r="AZ262" s="5"/>
      <c r="BA262" s="5"/>
      <c r="BB262" s="5"/>
      <c r="BC262" s="5"/>
      <c r="BD262" s="5"/>
      <c r="BE262" s="5"/>
      <c r="BF262" s="5">
        <v>0</v>
      </c>
      <c r="BG262" s="5">
        <v>0</v>
      </c>
      <c r="BH262" s="5">
        <v>148.63975763741433</v>
      </c>
      <c r="BI262" s="8"/>
      <c r="BJ262" s="5"/>
      <c r="BK262" s="5">
        <f>AC262+AJ262+BH262</f>
        <v>709.61344233770456</v>
      </c>
      <c r="BL262" s="5"/>
      <c r="BM262" s="8">
        <f>BH262/BK262</f>
        <v>0.20946581444081039</v>
      </c>
      <c r="BN262" s="8"/>
      <c r="BO262" s="7"/>
      <c r="BP262" s="5"/>
      <c r="BQ262" s="5"/>
      <c r="BR262" s="5"/>
      <c r="BS262" s="5"/>
      <c r="BT262" s="7"/>
      <c r="BU262" s="7"/>
      <c r="BV262" s="7"/>
      <c r="BW262" s="7"/>
      <c r="BX262" s="8">
        <f>AC262/BK262</f>
        <v>0.45532662802714052</v>
      </c>
      <c r="BY262" s="8">
        <f>AJ262/BK262</f>
        <v>0.33520755753204906</v>
      </c>
      <c r="BZ262" s="8">
        <f>BH262/BK262</f>
        <v>0.20946581444081039</v>
      </c>
      <c r="CA262" s="5">
        <v>234.07944512242119</v>
      </c>
      <c r="CB262" s="5">
        <v>122.52111845568618</v>
      </c>
      <c r="CC262" s="5">
        <v>111.55832666673501</v>
      </c>
      <c r="CD262" s="5">
        <v>0</v>
      </c>
      <c r="CE262" s="5"/>
      <c r="CF262" s="5"/>
      <c r="CG262" s="5"/>
      <c r="CH262" s="5"/>
      <c r="CI262" s="5">
        <v>0</v>
      </c>
      <c r="CJ262" s="5"/>
      <c r="CK262" s="8"/>
      <c r="CL262" s="5"/>
      <c r="CM262" s="5"/>
      <c r="CN262" s="8"/>
      <c r="CO262" s="5"/>
      <c r="CP262" s="5"/>
      <c r="CQ262" s="5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</row>
    <row r="263" spans="1:166" x14ac:dyDescent="0.25">
      <c r="A263" t="s">
        <v>119</v>
      </c>
      <c r="C263" s="6">
        <v>39484</v>
      </c>
      <c r="D263" s="5"/>
      <c r="E263" s="6"/>
      <c r="G263" s="5">
        <v>65</v>
      </c>
      <c r="H263" t="s">
        <v>115</v>
      </c>
      <c r="I263" s="7">
        <v>8.9</v>
      </c>
      <c r="J263">
        <v>750</v>
      </c>
      <c r="K263" s="5">
        <f t="shared" si="4"/>
        <v>149.81273408239699</v>
      </c>
      <c r="L263" s="5"/>
      <c r="M263" s="8"/>
      <c r="N263" s="7">
        <v>18.05</v>
      </c>
      <c r="O263" s="7"/>
      <c r="P263" s="7"/>
      <c r="Q263" s="5"/>
      <c r="R263" s="5"/>
      <c r="S263" s="5"/>
      <c r="T263" s="5"/>
      <c r="U263" s="5"/>
      <c r="V263" s="5"/>
      <c r="W263" s="5"/>
      <c r="X263" s="8"/>
      <c r="Y263" s="8"/>
      <c r="Z263" s="8"/>
      <c r="AA263" s="8"/>
      <c r="AB263" s="8"/>
      <c r="AC263" s="5"/>
      <c r="AD263" s="8"/>
      <c r="AE263" s="8"/>
      <c r="AF263" s="8"/>
      <c r="AG263" s="8"/>
      <c r="AH263" s="8"/>
      <c r="AI263" s="8"/>
      <c r="AJ263" s="5"/>
      <c r="AK263" s="8"/>
      <c r="AL263" s="8"/>
      <c r="AM263" s="8"/>
      <c r="AN263" s="8"/>
      <c r="AO263" s="8"/>
      <c r="AP263" s="8"/>
      <c r="AQ263" s="9"/>
      <c r="AR263" s="8"/>
      <c r="AS263" s="8"/>
      <c r="AT263" s="8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8"/>
      <c r="BJ263" s="5"/>
      <c r="BK263" s="5"/>
      <c r="BL263" s="5"/>
      <c r="BM263" s="8"/>
      <c r="BN263" s="8"/>
      <c r="BO263" s="7"/>
      <c r="BP263" s="5"/>
      <c r="BQ263" s="5"/>
      <c r="BR263" s="5"/>
      <c r="BS263" s="5"/>
      <c r="BT263" s="7"/>
      <c r="BU263" s="7"/>
      <c r="BV263" s="7"/>
      <c r="BW263" s="7"/>
      <c r="BX263" s="7"/>
      <c r="BY263" s="7"/>
      <c r="BZ263" s="7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8"/>
      <c r="CL263" s="5"/>
      <c r="CM263" s="5"/>
      <c r="CN263" s="8"/>
      <c r="CO263" s="5"/>
      <c r="CP263" s="5"/>
      <c r="CQ263" s="5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</row>
    <row r="264" spans="1:166" x14ac:dyDescent="0.25">
      <c r="A264" t="s">
        <v>119</v>
      </c>
      <c r="C264" s="6">
        <v>39491</v>
      </c>
      <c r="D264" s="5"/>
      <c r="E264" s="6"/>
      <c r="G264" s="5">
        <v>72</v>
      </c>
      <c r="H264" t="s">
        <v>115</v>
      </c>
      <c r="I264" s="7">
        <v>8.9</v>
      </c>
      <c r="J264">
        <v>750</v>
      </c>
      <c r="K264" s="5">
        <f t="shared" si="4"/>
        <v>149.81273408239699</v>
      </c>
      <c r="L264" s="5"/>
      <c r="M264" s="8"/>
      <c r="N264" s="7">
        <v>21.3</v>
      </c>
      <c r="O264" s="7"/>
      <c r="P264" s="7"/>
      <c r="Q264" s="5"/>
      <c r="R264" s="5"/>
      <c r="S264" s="5"/>
      <c r="T264" s="5"/>
      <c r="U264" s="5"/>
      <c r="V264" s="5"/>
      <c r="W264" s="5"/>
      <c r="X264" s="8"/>
      <c r="Y264" s="8"/>
      <c r="Z264" s="8"/>
      <c r="AA264" s="8"/>
      <c r="AB264" s="8"/>
      <c r="AC264" s="5"/>
      <c r="AD264" s="8"/>
      <c r="AE264" s="8"/>
      <c r="AF264" s="8"/>
      <c r="AG264" s="8"/>
      <c r="AH264" s="8"/>
      <c r="AI264" s="8"/>
      <c r="AJ264" s="5"/>
      <c r="AK264" s="8"/>
      <c r="AL264" s="8"/>
      <c r="AM264" s="8"/>
      <c r="AN264" s="8"/>
      <c r="AO264" s="8"/>
      <c r="AP264" s="8"/>
      <c r="AQ264" s="9"/>
      <c r="AR264" s="8"/>
      <c r="AS264" s="8"/>
      <c r="AT264" s="8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8"/>
      <c r="BJ264" s="5"/>
      <c r="BK264" s="5"/>
      <c r="BL264" s="5"/>
      <c r="BM264" s="8"/>
      <c r="BN264" s="8"/>
      <c r="BO264" s="7"/>
      <c r="BP264" s="5"/>
      <c r="BQ264" s="5"/>
      <c r="BR264" s="5"/>
      <c r="BS264" s="5"/>
      <c r="BT264" s="7"/>
      <c r="BU264" s="7"/>
      <c r="BV264" s="7"/>
      <c r="BW264" s="7"/>
      <c r="BX264" s="7"/>
      <c r="BY264" s="7"/>
      <c r="BZ264" s="7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8"/>
      <c r="CL264" s="5"/>
      <c r="CM264" s="5"/>
      <c r="CN264" s="8"/>
      <c r="CO264" s="5"/>
      <c r="CP264" s="5"/>
      <c r="CQ264" s="5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</row>
    <row r="265" spans="1:166" x14ac:dyDescent="0.25">
      <c r="A265" t="s">
        <v>119</v>
      </c>
      <c r="C265" s="6">
        <v>39497</v>
      </c>
      <c r="D265" s="5"/>
      <c r="E265" s="6"/>
      <c r="G265" s="5">
        <v>78</v>
      </c>
      <c r="H265" t="s">
        <v>115</v>
      </c>
      <c r="I265" s="7">
        <v>8.9</v>
      </c>
      <c r="J265">
        <v>750</v>
      </c>
      <c r="K265" s="5">
        <f t="shared" si="4"/>
        <v>149.81273408239699</v>
      </c>
      <c r="L265" s="5"/>
      <c r="M265" s="8"/>
      <c r="N265" s="7">
        <v>20.95</v>
      </c>
      <c r="O265" s="7"/>
      <c r="P265" s="7"/>
      <c r="Q265" s="5"/>
      <c r="R265" s="5"/>
      <c r="S265" s="5"/>
      <c r="T265" s="5"/>
      <c r="U265" s="5"/>
      <c r="V265" s="5"/>
      <c r="W265" s="5"/>
      <c r="X265" s="8"/>
      <c r="Y265" s="8"/>
      <c r="Z265" s="8"/>
      <c r="AA265" s="8"/>
      <c r="AB265" s="8"/>
      <c r="AC265" s="5">
        <v>376.63033337830581</v>
      </c>
      <c r="AD265" s="8"/>
      <c r="AE265" s="8"/>
      <c r="AF265" s="8"/>
      <c r="AG265" s="8"/>
      <c r="AH265" s="8"/>
      <c r="AI265" s="8"/>
      <c r="AJ265" s="5">
        <v>260.867442174926</v>
      </c>
      <c r="AK265" s="8">
        <v>3.9285894214538399</v>
      </c>
      <c r="AL265" s="8"/>
      <c r="AM265" s="8"/>
      <c r="AN265" s="8"/>
      <c r="AO265" s="8"/>
      <c r="AP265" s="8"/>
      <c r="AQ265" s="9">
        <f>AK265/AJ265</f>
        <v>1.5059715343164611E-2</v>
      </c>
      <c r="AR265" s="8"/>
      <c r="AS265" s="8"/>
      <c r="AT265" s="8"/>
      <c r="AU265" s="5">
        <v>4.31034551176257</v>
      </c>
      <c r="AV265" s="5"/>
      <c r="AW265" s="5"/>
      <c r="AX265" s="5"/>
      <c r="AY265" s="5">
        <v>259.02444064132294</v>
      </c>
      <c r="AZ265" s="5"/>
      <c r="BA265" s="5"/>
      <c r="BB265" s="5"/>
      <c r="BC265" s="5"/>
      <c r="BD265" s="5"/>
      <c r="BE265" s="5"/>
      <c r="BF265" s="5">
        <v>0</v>
      </c>
      <c r="BG265" s="5">
        <v>0</v>
      </c>
      <c r="BH265" s="5">
        <v>263.33478615308553</v>
      </c>
      <c r="BI265" s="8"/>
      <c r="BJ265" s="5"/>
      <c r="BK265" s="5">
        <f>AC265+AJ265+BH265</f>
        <v>900.83256170631739</v>
      </c>
      <c r="BL265" s="5"/>
      <c r="BM265" s="8">
        <f>BH265/BK265</f>
        <v>0.29232378729104591</v>
      </c>
      <c r="BN265" s="8"/>
      <c r="BO265" s="7"/>
      <c r="BP265" s="5"/>
      <c r="BQ265" s="5"/>
      <c r="BR265" s="5"/>
      <c r="BS265" s="5"/>
      <c r="BT265" s="7"/>
      <c r="BU265" s="7"/>
      <c r="BV265" s="7"/>
      <c r="BW265" s="7"/>
      <c r="BX265" s="8">
        <f>AC265/BK265</f>
        <v>0.41809138500156923</v>
      </c>
      <c r="BY265" s="8">
        <f>AJ265/BK265</f>
        <v>0.28958482770738481</v>
      </c>
      <c r="BZ265" s="8">
        <f>BH265/BK265</f>
        <v>0.29232378729104591</v>
      </c>
      <c r="CA265" s="5">
        <v>136.05257283613969</v>
      </c>
      <c r="CB265" s="5">
        <v>21.367226721335413</v>
      </c>
      <c r="CC265" s="5">
        <v>114.68534611480429</v>
      </c>
      <c r="CD265" s="5">
        <v>0</v>
      </c>
      <c r="CE265" s="5"/>
      <c r="CF265" s="5"/>
      <c r="CG265" s="5"/>
      <c r="CH265" s="5"/>
      <c r="CI265" s="5">
        <v>0</v>
      </c>
      <c r="CJ265" s="5"/>
      <c r="CK265" s="8"/>
      <c r="CL265" s="5"/>
      <c r="CM265" s="5"/>
      <c r="CN265" s="8"/>
      <c r="CO265" s="5"/>
      <c r="CP265" s="5"/>
      <c r="CQ265" s="5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</row>
    <row r="266" spans="1:166" x14ac:dyDescent="0.25">
      <c r="A266" t="s">
        <v>119</v>
      </c>
      <c r="C266" s="6">
        <v>39510</v>
      </c>
      <c r="D266" s="5">
        <v>7</v>
      </c>
      <c r="E266" t="s">
        <v>208</v>
      </c>
      <c r="F266" t="s">
        <v>14</v>
      </c>
      <c r="G266" s="5">
        <v>91</v>
      </c>
      <c r="H266" t="s">
        <v>115</v>
      </c>
      <c r="I266" s="7">
        <v>8.9</v>
      </c>
      <c r="J266">
        <v>750</v>
      </c>
      <c r="K266" s="5">
        <f t="shared" si="4"/>
        <v>149.81273408239699</v>
      </c>
      <c r="L266" s="5"/>
      <c r="M266" s="8"/>
      <c r="N266" s="7">
        <v>22.8</v>
      </c>
      <c r="O266" s="7"/>
      <c r="P266" s="7"/>
      <c r="Q266" s="5"/>
      <c r="R266" s="5"/>
      <c r="S266" s="5"/>
      <c r="T266" s="5"/>
      <c r="U266" s="5">
        <v>91</v>
      </c>
      <c r="V266" s="5"/>
      <c r="W266" s="5"/>
      <c r="X266" s="8"/>
      <c r="Y266" s="8"/>
      <c r="Z266" s="8"/>
      <c r="AA266" s="8"/>
      <c r="AB266" s="8"/>
      <c r="AC266" s="5">
        <v>346.41371112735789</v>
      </c>
      <c r="AD266" s="8"/>
      <c r="AE266" s="8"/>
      <c r="AF266" s="8"/>
      <c r="AG266" s="8"/>
      <c r="AH266" s="8"/>
      <c r="AI266" s="8"/>
      <c r="AJ266" s="5">
        <v>219.34247143786189</v>
      </c>
      <c r="AK266" s="8">
        <v>3.5563937036731259</v>
      </c>
      <c r="AL266" s="8"/>
      <c r="AM266" s="8"/>
      <c r="AN266" s="8"/>
      <c r="AO266" s="8"/>
      <c r="AP266" s="8"/>
      <c r="AQ266" s="9">
        <f>AK266/AJ266</f>
        <v>1.6213885438418733E-2</v>
      </c>
      <c r="AR266" s="8"/>
      <c r="AS266" s="8"/>
      <c r="AT266" s="8"/>
      <c r="AU266" s="5">
        <v>8.2678091863008396E-2</v>
      </c>
      <c r="AV266" s="5"/>
      <c r="AW266" s="5"/>
      <c r="AX266" s="5"/>
      <c r="AY266" s="5">
        <v>334.39215331340858</v>
      </c>
      <c r="AZ266" s="5"/>
      <c r="BA266" s="5"/>
      <c r="BB266" s="5"/>
      <c r="BC266" s="5"/>
      <c r="BD266" s="5"/>
      <c r="BE266" s="5"/>
      <c r="BF266" s="5">
        <v>0</v>
      </c>
      <c r="BG266" s="5">
        <v>0</v>
      </c>
      <c r="BH266" s="5">
        <v>334.47483140527157</v>
      </c>
      <c r="BI266" s="8"/>
      <c r="BJ266" s="5"/>
      <c r="BK266" s="5">
        <f>AC266+AJ266+BH266</f>
        <v>900.2310139704914</v>
      </c>
      <c r="BL266" s="5"/>
      <c r="BM266" s="8">
        <f>BH266/BK266</f>
        <v>0.37154333300522713</v>
      </c>
      <c r="BN266" s="8"/>
      <c r="BO266" s="7"/>
      <c r="BP266" s="5"/>
      <c r="BQ266" s="5"/>
      <c r="BR266" s="5"/>
      <c r="BS266" s="5"/>
      <c r="BT266" s="7"/>
      <c r="BU266" s="7"/>
      <c r="BV266" s="7"/>
      <c r="BW266" s="7"/>
      <c r="BX266" s="8">
        <f>AC266/BK266</f>
        <v>0.38480535079489381</v>
      </c>
      <c r="BY266" s="8">
        <f>AJ266/BK266</f>
        <v>0.24365131619987901</v>
      </c>
      <c r="BZ266" s="8">
        <f>BH266/BK266</f>
        <v>0.37154333300522713</v>
      </c>
      <c r="CA266" s="5">
        <v>98.995092443632402</v>
      </c>
      <c r="CB266" s="5">
        <v>3.8030237652760839</v>
      </c>
      <c r="CC266" s="5">
        <v>95.192068678356321</v>
      </c>
      <c r="CD266" s="5">
        <v>0</v>
      </c>
      <c r="CE266" s="5"/>
      <c r="CF266" s="5"/>
      <c r="CG266" s="5"/>
      <c r="CH266" s="5"/>
      <c r="CI266" s="5">
        <v>0</v>
      </c>
      <c r="CJ266" s="5"/>
      <c r="CK266" s="8"/>
      <c r="CL266" s="5"/>
      <c r="CM266" s="5"/>
      <c r="CN266" s="8"/>
      <c r="CO266" s="5"/>
      <c r="CP266" s="5"/>
      <c r="CQ266" s="5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</row>
    <row r="267" spans="1:166" x14ac:dyDescent="0.25">
      <c r="A267" t="s">
        <v>119</v>
      </c>
      <c r="C267" s="6">
        <v>39533</v>
      </c>
      <c r="D267" s="5"/>
      <c r="E267" s="6"/>
      <c r="G267" s="5">
        <v>114</v>
      </c>
      <c r="H267" t="s">
        <v>115</v>
      </c>
      <c r="I267" s="7">
        <v>8.9</v>
      </c>
      <c r="J267">
        <v>750</v>
      </c>
      <c r="K267" s="5">
        <f t="shared" si="4"/>
        <v>149.81273408239699</v>
      </c>
      <c r="L267" s="5"/>
      <c r="M267" s="8"/>
      <c r="N267" s="7">
        <v>24.3</v>
      </c>
      <c r="O267" s="7"/>
      <c r="P267" s="7"/>
      <c r="Q267" s="5"/>
      <c r="R267" s="5"/>
      <c r="S267" s="5"/>
      <c r="T267" s="5"/>
      <c r="U267" s="5"/>
      <c r="V267" s="5"/>
      <c r="W267" s="5"/>
      <c r="X267" s="8"/>
      <c r="Y267" s="8"/>
      <c r="Z267" s="8"/>
      <c r="AA267" s="8"/>
      <c r="AB267" s="8"/>
      <c r="AC267" s="5"/>
      <c r="AD267" s="8"/>
      <c r="AE267" s="8"/>
      <c r="AF267" s="8"/>
      <c r="AG267" s="8"/>
      <c r="AH267" s="8"/>
      <c r="AI267" s="8"/>
      <c r="AJ267" s="5"/>
      <c r="AK267" s="8"/>
      <c r="AL267" s="8"/>
      <c r="AM267" s="8"/>
      <c r="AN267" s="8"/>
      <c r="AO267" s="8"/>
      <c r="AP267" s="8"/>
      <c r="AQ267" s="9"/>
      <c r="AR267" s="8"/>
      <c r="AS267" s="8"/>
      <c r="AT267" s="8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8"/>
      <c r="BJ267" s="5"/>
      <c r="BK267" s="5"/>
      <c r="BL267" s="5"/>
      <c r="BM267" s="8"/>
      <c r="BN267" s="8"/>
      <c r="BO267" s="7"/>
      <c r="BP267" s="5"/>
      <c r="BQ267" s="5"/>
      <c r="BR267" s="5"/>
      <c r="BS267" s="5"/>
      <c r="BT267" s="7"/>
      <c r="BU267" s="7"/>
      <c r="BV267" s="7"/>
      <c r="BW267" s="7"/>
      <c r="BX267" s="7"/>
      <c r="BY267" s="7"/>
      <c r="BZ267" s="7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8"/>
      <c r="CL267" s="5"/>
      <c r="CM267" s="5"/>
      <c r="CN267" s="8"/>
      <c r="CO267" s="5"/>
      <c r="CP267" s="5"/>
      <c r="CQ267" s="5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</row>
    <row r="268" spans="1:166" x14ac:dyDescent="0.25">
      <c r="A268" t="s">
        <v>119</v>
      </c>
      <c r="C268" s="6">
        <v>39538</v>
      </c>
      <c r="D268" s="5"/>
      <c r="E268" s="6"/>
      <c r="G268" s="5">
        <v>119</v>
      </c>
      <c r="H268" t="s">
        <v>115</v>
      </c>
      <c r="I268" s="7">
        <v>8.9</v>
      </c>
      <c r="J268">
        <v>750</v>
      </c>
      <c r="K268" s="5">
        <f t="shared" si="4"/>
        <v>149.81273408239699</v>
      </c>
      <c r="L268" s="5"/>
      <c r="M268" s="8"/>
      <c r="N268" s="8"/>
      <c r="O268" s="8"/>
      <c r="P268" s="8"/>
      <c r="Q268" s="5"/>
      <c r="R268" s="5"/>
      <c r="S268" s="5"/>
      <c r="T268" s="5"/>
      <c r="U268" s="5"/>
      <c r="V268" s="5"/>
      <c r="W268" s="5"/>
      <c r="X268" s="8"/>
      <c r="Y268" s="8"/>
      <c r="Z268" s="8"/>
      <c r="AA268" s="8"/>
      <c r="AB268" s="8"/>
      <c r="AC268" s="5">
        <v>598.70244787225965</v>
      </c>
      <c r="AD268" s="8"/>
      <c r="AE268" s="8"/>
      <c r="AF268" s="8"/>
      <c r="AG268" s="8"/>
      <c r="AH268" s="8"/>
      <c r="AI268" s="8"/>
      <c r="AJ268" s="5">
        <v>250.73419059900598</v>
      </c>
      <c r="AK268" s="8">
        <v>3.2932674622914457</v>
      </c>
      <c r="AL268" s="8"/>
      <c r="AM268" s="8"/>
      <c r="AN268" s="8"/>
      <c r="AO268" s="8"/>
      <c r="AP268" s="8"/>
      <c r="AQ268" s="9">
        <f>AK268/AJ268</f>
        <v>1.3134496952425209E-2</v>
      </c>
      <c r="AR268" s="8"/>
      <c r="AS268" s="8"/>
      <c r="AT268" s="8"/>
      <c r="AU268" s="5">
        <v>9.847303475355865</v>
      </c>
      <c r="AV268" s="5"/>
      <c r="AW268" s="5"/>
      <c r="AX268" s="5"/>
      <c r="AY268" s="5">
        <v>246.58037938470383</v>
      </c>
      <c r="AZ268" s="5"/>
      <c r="BA268" s="5"/>
      <c r="BB268" s="5"/>
      <c r="BC268" s="5"/>
      <c r="BD268" s="5"/>
      <c r="BE268" s="5"/>
      <c r="BF268" s="5">
        <v>22.139740237967793</v>
      </c>
      <c r="BG268" s="5">
        <v>400.25534410918567</v>
      </c>
      <c r="BH268" s="5">
        <v>678.82276720721313</v>
      </c>
      <c r="BI268" s="8"/>
      <c r="BJ268" s="5"/>
      <c r="BK268" s="5">
        <f>AC268+AJ268+BH268</f>
        <v>1528.2594056784787</v>
      </c>
      <c r="BL268" s="5"/>
      <c r="BM268" s="8">
        <f>BH268/BK268</f>
        <v>0.44418033004406487</v>
      </c>
      <c r="BN268" s="8"/>
      <c r="BO268" s="7"/>
      <c r="BP268" s="5"/>
      <c r="BQ268" s="5"/>
      <c r="BR268" s="5"/>
      <c r="BS268" s="5"/>
      <c r="BT268" s="7"/>
      <c r="BU268" s="7"/>
      <c r="BV268" s="7"/>
      <c r="BW268" s="7"/>
      <c r="BX268" s="8">
        <f>AC268/BK268</f>
        <v>0.39175446632141786</v>
      </c>
      <c r="BY268" s="8">
        <f>AJ268/BK268</f>
        <v>0.16406520363451729</v>
      </c>
      <c r="BZ268" s="8">
        <f>BH268/BK268</f>
        <v>0.44418033004406487</v>
      </c>
      <c r="CA268" s="5">
        <v>182.9252996488612</v>
      </c>
      <c r="CB268" s="5">
        <v>50.697838328120348</v>
      </c>
      <c r="CC268" s="5">
        <v>55.202897834940948</v>
      </c>
      <c r="CD268" s="5">
        <v>70.334277790403945</v>
      </c>
      <c r="CE268" s="5"/>
      <c r="CF268" s="5"/>
      <c r="CG268" s="5"/>
      <c r="CH268" s="5"/>
      <c r="CI268" s="5">
        <v>6.6902856953959837</v>
      </c>
      <c r="CJ268" s="5"/>
      <c r="CK268" s="8"/>
      <c r="CL268" s="5"/>
      <c r="CM268" s="5"/>
      <c r="CN268" s="8"/>
      <c r="CO268" s="5"/>
      <c r="CP268" s="5"/>
      <c r="CQ268" s="5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</row>
    <row r="269" spans="1:166" x14ac:dyDescent="0.25">
      <c r="A269" t="s">
        <v>119</v>
      </c>
      <c r="C269" s="6">
        <v>39555</v>
      </c>
      <c r="D269" s="5"/>
      <c r="E269" s="6"/>
      <c r="G269" s="5">
        <v>136</v>
      </c>
      <c r="H269" t="s">
        <v>115</v>
      </c>
      <c r="I269" s="7">
        <v>8.9</v>
      </c>
      <c r="J269">
        <v>750</v>
      </c>
      <c r="K269" s="5">
        <f t="shared" si="4"/>
        <v>149.81273408239699</v>
      </c>
      <c r="L269" s="5"/>
      <c r="M269" s="8"/>
      <c r="N269" s="7">
        <v>25</v>
      </c>
      <c r="O269" s="7"/>
      <c r="P269" s="7"/>
      <c r="Q269" s="5"/>
      <c r="R269" s="5"/>
      <c r="S269" s="5"/>
      <c r="T269" s="5"/>
      <c r="U269" s="5"/>
      <c r="V269" s="5"/>
      <c r="W269" s="5"/>
      <c r="X269" s="8"/>
      <c r="Y269" s="8"/>
      <c r="Z269" s="8"/>
      <c r="AA269" s="8"/>
      <c r="AB269" s="8"/>
      <c r="AC269" s="5"/>
      <c r="AD269" s="8"/>
      <c r="AE269" s="8"/>
      <c r="AF269" s="8"/>
      <c r="AG269" s="8"/>
      <c r="AH269" s="8"/>
      <c r="AI269" s="8"/>
      <c r="AJ269" s="5"/>
      <c r="AK269" s="8"/>
      <c r="AL269" s="8"/>
      <c r="AM269" s="8"/>
      <c r="AN269" s="8"/>
      <c r="AO269" s="8"/>
      <c r="AP269" s="8"/>
      <c r="AQ269" s="9"/>
      <c r="AR269" s="8"/>
      <c r="AS269" s="8"/>
      <c r="AT269" s="8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8"/>
      <c r="BJ269" s="5"/>
      <c r="BK269" s="5"/>
      <c r="BL269" s="5"/>
      <c r="BM269" s="8"/>
      <c r="BN269" s="8"/>
      <c r="BO269" s="7"/>
      <c r="BP269" s="5"/>
      <c r="BQ269" s="5"/>
      <c r="BR269" s="5"/>
      <c r="BS269" s="5"/>
      <c r="BT269" s="7"/>
      <c r="BU269" s="7"/>
      <c r="BV269" s="7"/>
      <c r="BW269" s="7"/>
      <c r="BX269" s="7"/>
      <c r="BY269" s="7"/>
      <c r="BZ269" s="7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8"/>
      <c r="CL269" s="5"/>
      <c r="CM269" s="5"/>
      <c r="CN269" s="8"/>
      <c r="CO269" s="5"/>
      <c r="CP269" s="5"/>
      <c r="CQ269" s="5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</row>
    <row r="270" spans="1:166" x14ac:dyDescent="0.25">
      <c r="A270" t="s">
        <v>119</v>
      </c>
      <c r="C270" s="6">
        <v>39563</v>
      </c>
      <c r="D270" s="5">
        <v>9</v>
      </c>
      <c r="E270" s="6" t="s">
        <v>207</v>
      </c>
      <c r="F270" t="s">
        <v>15</v>
      </c>
      <c r="G270" s="5">
        <v>144</v>
      </c>
      <c r="H270" t="s">
        <v>115</v>
      </c>
      <c r="I270" s="7">
        <v>8.9</v>
      </c>
      <c r="J270">
        <v>750</v>
      </c>
      <c r="K270" s="5">
        <f t="shared" si="4"/>
        <v>149.81273408239699</v>
      </c>
      <c r="L270" s="5"/>
      <c r="M270" s="8"/>
      <c r="N270" s="8"/>
      <c r="O270" s="8"/>
      <c r="P270" s="8"/>
      <c r="Q270" s="5"/>
      <c r="R270" s="5"/>
      <c r="S270" s="5"/>
      <c r="T270" s="5"/>
      <c r="U270" s="5"/>
      <c r="V270" s="5">
        <v>144</v>
      </c>
      <c r="W270" s="5"/>
      <c r="X270" s="8"/>
      <c r="Y270" s="8"/>
      <c r="Z270" s="8"/>
      <c r="AA270" s="8"/>
      <c r="AB270" s="8"/>
      <c r="AC270" s="5"/>
      <c r="AD270" s="8"/>
      <c r="AE270" s="8"/>
      <c r="AF270" s="8"/>
      <c r="AG270" s="8"/>
      <c r="AH270" s="8"/>
      <c r="AI270" s="8"/>
      <c r="AJ270" s="5"/>
      <c r="AK270" s="8"/>
      <c r="AL270" s="8"/>
      <c r="AM270" s="8"/>
      <c r="AN270" s="8"/>
      <c r="AO270" s="8"/>
      <c r="AP270" s="8"/>
      <c r="AQ270" s="9"/>
      <c r="AR270" s="8"/>
      <c r="AS270" s="8"/>
      <c r="AT270" s="8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8"/>
      <c r="BJ270" s="5"/>
      <c r="BK270" s="5"/>
      <c r="BL270" s="5"/>
      <c r="BM270" s="8"/>
      <c r="BN270" s="8"/>
      <c r="BO270" s="7"/>
      <c r="BP270" s="5"/>
      <c r="BQ270" s="5"/>
      <c r="BR270" s="5"/>
      <c r="BS270" s="5"/>
      <c r="BT270" s="7"/>
      <c r="BU270" s="7"/>
      <c r="BV270" s="7"/>
      <c r="BW270" s="7"/>
      <c r="BX270" s="7"/>
      <c r="BY270" s="7"/>
      <c r="BZ270" s="7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8"/>
      <c r="CL270" s="5"/>
      <c r="CM270" s="5"/>
      <c r="CN270" s="8"/>
      <c r="CO270" s="5"/>
      <c r="CP270" s="5"/>
      <c r="CQ270" s="5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</row>
    <row r="271" spans="1:166" x14ac:dyDescent="0.25">
      <c r="A271" t="s">
        <v>119</v>
      </c>
      <c r="C271" s="6">
        <v>39578</v>
      </c>
      <c r="D271" s="5">
        <v>10</v>
      </c>
      <c r="E271" s="6" t="s">
        <v>108</v>
      </c>
      <c r="F271" t="s">
        <v>16</v>
      </c>
      <c r="G271" s="5">
        <v>159</v>
      </c>
      <c r="H271" t="s">
        <v>115</v>
      </c>
      <c r="I271" s="7">
        <v>8.9</v>
      </c>
      <c r="J271">
        <v>750</v>
      </c>
      <c r="K271" s="5">
        <f t="shared" si="4"/>
        <v>149.81273408239699</v>
      </c>
      <c r="L271" s="5"/>
      <c r="M271" s="8"/>
      <c r="N271" s="8"/>
      <c r="O271" s="8"/>
      <c r="P271" s="8"/>
      <c r="Q271" s="5"/>
      <c r="R271" s="5"/>
      <c r="S271" s="5"/>
      <c r="T271" s="5"/>
      <c r="U271" s="5"/>
      <c r="V271" s="5"/>
      <c r="W271" s="5"/>
      <c r="X271" s="8"/>
      <c r="Y271" s="8"/>
      <c r="Z271" s="8"/>
      <c r="AA271" s="8"/>
      <c r="AB271" s="8"/>
      <c r="AC271" s="5"/>
      <c r="AD271" s="8"/>
      <c r="AE271" s="8"/>
      <c r="AF271" s="8"/>
      <c r="AG271" s="8"/>
      <c r="AH271" s="8"/>
      <c r="AI271" s="8"/>
      <c r="AJ271" s="5"/>
      <c r="AK271" s="8"/>
      <c r="AL271" s="8"/>
      <c r="AM271" s="8"/>
      <c r="AN271" s="8"/>
      <c r="AO271" s="8"/>
      <c r="AP271" s="8"/>
      <c r="AQ271" s="9"/>
      <c r="AR271" s="8"/>
      <c r="AS271" s="8"/>
      <c r="AT271" s="8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>
        <v>406.6916173233825</v>
      </c>
      <c r="BH271" s="5"/>
      <c r="BI271" s="8"/>
      <c r="BJ271" s="5"/>
      <c r="BK271" s="5"/>
      <c r="BL271" s="5"/>
      <c r="BM271" s="8"/>
      <c r="BN271" s="5">
        <f>BP271*(1/(BO271/100))</f>
        <v>406.6916173233825</v>
      </c>
      <c r="BO271" s="7">
        <v>34.424999999999997</v>
      </c>
      <c r="BP271" s="5">
        <v>140.00358926357441</v>
      </c>
      <c r="BQ271" s="5">
        <f>BN271-BP271</f>
        <v>266.68802805980806</v>
      </c>
      <c r="BR271" s="5"/>
      <c r="BS271" s="5"/>
      <c r="BT271" s="7">
        <v>6.1675589983953492</v>
      </c>
      <c r="BU271" s="7"/>
      <c r="BV271" s="7"/>
      <c r="BW271" s="7"/>
      <c r="BX271" s="7"/>
      <c r="BY271" s="7"/>
      <c r="BZ271" s="7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8"/>
      <c r="CL271" s="5"/>
      <c r="CM271" s="5"/>
      <c r="CN271" s="8"/>
      <c r="CO271" s="5"/>
      <c r="CP271" s="5"/>
      <c r="CQ271" s="5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</row>
    <row r="272" spans="1:166" x14ac:dyDescent="0.25">
      <c r="A272" t="s">
        <v>118</v>
      </c>
      <c r="C272" s="6">
        <v>39419</v>
      </c>
      <c r="D272" s="5">
        <v>1</v>
      </c>
      <c r="E272" s="6" t="s">
        <v>209</v>
      </c>
      <c r="F272" t="s">
        <v>10</v>
      </c>
      <c r="G272" s="5">
        <v>0</v>
      </c>
      <c r="H272" t="s">
        <v>75</v>
      </c>
      <c r="I272" s="7">
        <v>8.9</v>
      </c>
      <c r="J272">
        <v>750</v>
      </c>
      <c r="K272" s="5">
        <f t="shared" si="4"/>
        <v>149.81273408239699</v>
      </c>
      <c r="L272" s="5"/>
      <c r="M272" s="8"/>
      <c r="N272" s="8"/>
      <c r="O272" s="8"/>
      <c r="P272" s="8"/>
      <c r="Q272" s="5"/>
      <c r="R272" s="5"/>
      <c r="S272" s="5"/>
      <c r="T272" s="5"/>
      <c r="U272" s="5"/>
      <c r="V272" s="5"/>
      <c r="W272" s="5"/>
      <c r="X272" s="8"/>
      <c r="Y272" s="8"/>
      <c r="Z272" s="8"/>
      <c r="AA272" s="8"/>
      <c r="AB272" s="8"/>
      <c r="AC272" s="5"/>
      <c r="AD272" s="8"/>
      <c r="AE272" s="8"/>
      <c r="AF272" s="8"/>
      <c r="AG272" s="8"/>
      <c r="AH272" s="8"/>
      <c r="AI272" s="8"/>
      <c r="AJ272" s="5"/>
      <c r="AK272" s="8"/>
      <c r="AL272" s="8"/>
      <c r="AM272" s="8"/>
      <c r="AN272" s="8"/>
      <c r="AO272" s="8"/>
      <c r="AP272" s="8"/>
      <c r="AQ272" s="9"/>
      <c r="AR272" s="8"/>
      <c r="AS272" s="8"/>
      <c r="AT272" s="8"/>
      <c r="AU272" s="5">
        <v>0</v>
      </c>
      <c r="AV272" s="5"/>
      <c r="AW272" s="5"/>
      <c r="AX272" s="5"/>
      <c r="AY272" s="5">
        <v>0</v>
      </c>
      <c r="AZ272" s="5"/>
      <c r="BA272" s="5"/>
      <c r="BB272" s="5"/>
      <c r="BC272" s="5"/>
      <c r="BD272" s="5"/>
      <c r="BE272" s="5"/>
      <c r="BF272" s="5">
        <v>0</v>
      </c>
      <c r="BG272" s="5">
        <v>0</v>
      </c>
      <c r="BH272" s="5"/>
      <c r="BI272" s="8"/>
      <c r="BJ272" s="5"/>
      <c r="BK272" s="5"/>
      <c r="BL272" s="5"/>
      <c r="BM272" s="8"/>
      <c r="BN272" s="8"/>
      <c r="BO272" s="7"/>
      <c r="BP272" s="5"/>
      <c r="BQ272" s="5"/>
      <c r="BR272" s="5"/>
      <c r="BS272" s="5"/>
      <c r="BT272" s="7"/>
      <c r="BU272" s="7"/>
      <c r="BV272" s="7"/>
      <c r="BW272" s="7"/>
      <c r="BX272" s="7"/>
      <c r="BY272" s="7"/>
      <c r="BZ272" s="7"/>
      <c r="CA272" s="5">
        <v>0</v>
      </c>
      <c r="CB272" s="5">
        <v>0</v>
      </c>
      <c r="CC272" s="5">
        <v>0</v>
      </c>
      <c r="CD272" s="5">
        <v>0</v>
      </c>
      <c r="CE272" s="5"/>
      <c r="CF272" s="5"/>
      <c r="CG272" s="5"/>
      <c r="CH272" s="5"/>
      <c r="CI272" s="5">
        <v>0</v>
      </c>
      <c r="CJ272" s="5"/>
      <c r="CK272" s="8"/>
      <c r="CL272" s="5"/>
      <c r="CM272" s="5"/>
      <c r="CN272" s="8"/>
      <c r="CO272" s="5"/>
      <c r="CP272" s="5"/>
      <c r="CQ272" s="5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</row>
    <row r="273" spans="1:166" x14ac:dyDescent="0.25">
      <c r="A273" t="s">
        <v>118</v>
      </c>
      <c r="C273" s="6">
        <v>39440</v>
      </c>
      <c r="D273" s="5">
        <v>4</v>
      </c>
      <c r="E273" t="s">
        <v>210</v>
      </c>
      <c r="F273" t="s">
        <v>12</v>
      </c>
      <c r="G273" s="5">
        <v>21</v>
      </c>
      <c r="H273" t="s">
        <v>75</v>
      </c>
      <c r="I273" s="7">
        <v>8.9</v>
      </c>
      <c r="J273">
        <v>750</v>
      </c>
      <c r="K273" s="5">
        <f t="shared" si="4"/>
        <v>149.81273408239699</v>
      </c>
      <c r="L273" s="5"/>
      <c r="M273" s="8"/>
      <c r="N273" s="8"/>
      <c r="O273" s="8"/>
      <c r="P273" s="8"/>
      <c r="Q273" s="5"/>
      <c r="R273" s="5">
        <v>21</v>
      </c>
      <c r="S273" s="5"/>
      <c r="T273" s="5"/>
      <c r="U273" s="5"/>
      <c r="V273" s="5"/>
      <c r="W273" s="5"/>
      <c r="X273" s="8"/>
      <c r="Y273" s="8"/>
      <c r="Z273" s="8"/>
      <c r="AA273" s="8"/>
      <c r="AB273" s="8"/>
      <c r="AC273" s="5"/>
      <c r="AD273" s="8"/>
      <c r="AE273" s="8"/>
      <c r="AF273" s="8"/>
      <c r="AG273" s="8"/>
      <c r="AH273" s="8"/>
      <c r="AI273" s="8"/>
      <c r="AJ273" s="5"/>
      <c r="AK273" s="8"/>
      <c r="AL273" s="8"/>
      <c r="AM273" s="8"/>
      <c r="AN273" s="8"/>
      <c r="AO273" s="8"/>
      <c r="AP273" s="8"/>
      <c r="AQ273" s="9"/>
      <c r="AR273" s="8"/>
      <c r="AS273" s="8"/>
      <c r="AT273" s="8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8"/>
      <c r="BJ273" s="5"/>
      <c r="BK273" s="5"/>
      <c r="BL273" s="5"/>
      <c r="BM273" s="8"/>
      <c r="BN273" s="8"/>
      <c r="BO273" s="7"/>
      <c r="BP273" s="5"/>
      <c r="BQ273" s="5"/>
      <c r="BR273" s="5"/>
      <c r="BS273" s="5"/>
      <c r="BT273" s="7"/>
      <c r="BU273" s="7"/>
      <c r="BV273" s="7"/>
      <c r="BW273" s="7"/>
      <c r="BX273" s="7"/>
      <c r="BY273" s="7"/>
      <c r="BZ273" s="7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8"/>
      <c r="CL273" s="5"/>
      <c r="CM273" s="5"/>
      <c r="CN273" s="8"/>
      <c r="CO273" s="5"/>
      <c r="CP273" s="5"/>
      <c r="CQ273" s="5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</row>
    <row r="274" spans="1:166" x14ac:dyDescent="0.25">
      <c r="A274" t="s">
        <v>118</v>
      </c>
      <c r="C274" s="6">
        <v>39443</v>
      </c>
      <c r="D274" s="5"/>
      <c r="E274" s="6"/>
      <c r="G274" s="5">
        <v>24</v>
      </c>
      <c r="H274" t="s">
        <v>75</v>
      </c>
      <c r="I274" s="7">
        <v>8.9</v>
      </c>
      <c r="J274">
        <v>750</v>
      </c>
      <c r="K274" s="5">
        <f t="shared" si="4"/>
        <v>149.81273408239699</v>
      </c>
      <c r="L274" s="5"/>
      <c r="M274" s="8"/>
      <c r="N274" s="7">
        <v>6.95</v>
      </c>
      <c r="O274" s="7"/>
      <c r="P274" s="7"/>
      <c r="Q274" s="5"/>
      <c r="R274" s="5"/>
      <c r="S274" s="5"/>
      <c r="T274" s="5"/>
      <c r="U274" s="5"/>
      <c r="V274" s="5"/>
      <c r="W274" s="5"/>
      <c r="X274" s="8"/>
      <c r="Y274" s="8"/>
      <c r="Z274" s="8"/>
      <c r="AA274" s="8"/>
      <c r="AB274" s="8"/>
      <c r="AC274" s="5"/>
      <c r="AD274" s="8"/>
      <c r="AE274" s="8"/>
      <c r="AF274" s="8"/>
      <c r="AG274" s="8"/>
      <c r="AH274" s="8"/>
      <c r="AI274" s="8"/>
      <c r="AJ274" s="5"/>
      <c r="AK274" s="8"/>
      <c r="AL274" s="8"/>
      <c r="AM274" s="8"/>
      <c r="AN274" s="8"/>
      <c r="AO274" s="8"/>
      <c r="AP274" s="8"/>
      <c r="AQ274" s="9"/>
      <c r="AR274" s="8"/>
      <c r="AS274" s="8"/>
      <c r="AT274" s="8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8"/>
      <c r="BJ274" s="5"/>
      <c r="BK274" s="5"/>
      <c r="BL274" s="5"/>
      <c r="BM274" s="8"/>
      <c r="BN274" s="8"/>
      <c r="BO274" s="7"/>
      <c r="BP274" s="5"/>
      <c r="BQ274" s="5"/>
      <c r="BR274" s="5"/>
      <c r="BS274" s="5"/>
      <c r="BT274" s="7"/>
      <c r="BU274" s="7"/>
      <c r="BV274" s="7"/>
      <c r="BW274" s="7"/>
      <c r="BX274" s="7"/>
      <c r="BY274" s="7"/>
      <c r="BZ274" s="7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8"/>
      <c r="CL274" s="5"/>
      <c r="CM274" s="5"/>
      <c r="CN274" s="8"/>
      <c r="CO274" s="5"/>
      <c r="CP274" s="5"/>
      <c r="CQ274" s="5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</row>
    <row r="275" spans="1:166" x14ac:dyDescent="0.25">
      <c r="A275" t="s">
        <v>118</v>
      </c>
      <c r="C275" s="6">
        <v>39449</v>
      </c>
      <c r="D275" s="5"/>
      <c r="E275" s="6"/>
      <c r="G275" s="5">
        <v>30</v>
      </c>
      <c r="H275" t="s">
        <v>75</v>
      </c>
      <c r="I275" s="7">
        <v>8.9</v>
      </c>
      <c r="J275">
        <v>750</v>
      </c>
      <c r="K275" s="5">
        <f t="shared" si="4"/>
        <v>149.81273408239699</v>
      </c>
      <c r="L275" s="5"/>
      <c r="M275" s="8"/>
      <c r="N275" s="7">
        <v>9.5500000000000007</v>
      </c>
      <c r="O275" s="7"/>
      <c r="P275" s="7"/>
      <c r="Q275" s="5"/>
      <c r="R275" s="5"/>
      <c r="S275" s="5"/>
      <c r="T275" s="5"/>
      <c r="U275" s="5"/>
      <c r="V275" s="5"/>
      <c r="W275" s="5"/>
      <c r="X275" s="8"/>
      <c r="Y275" s="8"/>
      <c r="Z275" s="8"/>
      <c r="AA275" s="8"/>
      <c r="AB275" s="8"/>
      <c r="AC275" s="5"/>
      <c r="AD275" s="8"/>
      <c r="AE275" s="8"/>
      <c r="AF275" s="8"/>
      <c r="AG275" s="8"/>
      <c r="AH275" s="8"/>
      <c r="AI275" s="8"/>
      <c r="AJ275" s="5"/>
      <c r="AK275" s="8">
        <v>0.35406578947368422</v>
      </c>
      <c r="AL275" s="8"/>
      <c r="AM275" s="8"/>
      <c r="AN275" s="8"/>
      <c r="AO275" s="8"/>
      <c r="AP275" s="8"/>
      <c r="AQ275" s="9"/>
      <c r="AR275" s="8"/>
      <c r="AS275" s="8"/>
      <c r="AT275" s="8"/>
      <c r="AU275" s="5">
        <v>0</v>
      </c>
      <c r="AV275" s="5"/>
      <c r="AW275" s="5"/>
      <c r="AX275" s="5"/>
      <c r="AY275" s="5">
        <v>0</v>
      </c>
      <c r="AZ275" s="5"/>
      <c r="BA275" s="5"/>
      <c r="BB275" s="5"/>
      <c r="BC275" s="5"/>
      <c r="BD275" s="5"/>
      <c r="BE275" s="5"/>
      <c r="BF275" s="5">
        <v>0</v>
      </c>
      <c r="BG275" s="5">
        <v>0</v>
      </c>
      <c r="BH275" s="5"/>
      <c r="BI275" s="8"/>
      <c r="BJ275" s="5"/>
      <c r="BK275" s="5"/>
      <c r="BL275" s="5"/>
      <c r="BM275" s="8"/>
      <c r="BN275" s="8"/>
      <c r="BO275" s="7"/>
      <c r="BP275" s="5"/>
      <c r="BQ275" s="5"/>
      <c r="BR275" s="5"/>
      <c r="BS275" s="5"/>
      <c r="BT275" s="7"/>
      <c r="BU275" s="7"/>
      <c r="BV275" s="7"/>
      <c r="BW275" s="7"/>
      <c r="BX275" s="7"/>
      <c r="BY275" s="7"/>
      <c r="BZ275" s="7"/>
      <c r="CA275" s="5">
        <v>0</v>
      </c>
      <c r="CB275" s="5">
        <v>0</v>
      </c>
      <c r="CC275" s="5">
        <v>0</v>
      </c>
      <c r="CD275" s="5">
        <v>0</v>
      </c>
      <c r="CE275" s="5"/>
      <c r="CF275" s="5"/>
      <c r="CG275" s="5"/>
      <c r="CH275" s="5"/>
      <c r="CI275" s="5">
        <v>0</v>
      </c>
      <c r="CJ275" s="5"/>
      <c r="CK275" s="8"/>
      <c r="CL275" s="5"/>
      <c r="CM275" s="5"/>
      <c r="CN275" s="8"/>
      <c r="CO275" s="5"/>
      <c r="CP275" s="5"/>
      <c r="CQ275" s="5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</row>
    <row r="276" spans="1:166" x14ac:dyDescent="0.25">
      <c r="A276" t="s">
        <v>118</v>
      </c>
      <c r="C276" s="6">
        <v>39455</v>
      </c>
      <c r="D276" s="5"/>
      <c r="E276" s="6"/>
      <c r="G276" s="5">
        <v>36</v>
      </c>
      <c r="H276" t="s">
        <v>75</v>
      </c>
      <c r="I276" s="7">
        <v>8.9</v>
      </c>
      <c r="J276">
        <v>750</v>
      </c>
      <c r="K276" s="5">
        <f t="shared" si="4"/>
        <v>149.81273408239699</v>
      </c>
      <c r="L276" s="5"/>
      <c r="M276" s="8"/>
      <c r="N276" s="7">
        <v>10.65</v>
      </c>
      <c r="O276" s="7"/>
      <c r="P276" s="7"/>
      <c r="Q276" s="5"/>
      <c r="R276" s="5"/>
      <c r="S276" s="5"/>
      <c r="T276" s="5"/>
      <c r="U276" s="5"/>
      <c r="V276" s="5"/>
      <c r="W276" s="5"/>
      <c r="X276" s="8"/>
      <c r="Y276" s="8"/>
      <c r="Z276" s="8"/>
      <c r="AA276" s="8"/>
      <c r="AB276" s="8"/>
      <c r="AC276" s="5"/>
      <c r="AD276" s="8"/>
      <c r="AE276" s="8"/>
      <c r="AF276" s="8"/>
      <c r="AG276" s="8"/>
      <c r="AH276" s="8"/>
      <c r="AI276" s="8"/>
      <c r="AJ276" s="5"/>
      <c r="AK276" s="8"/>
      <c r="AL276" s="8"/>
      <c r="AM276" s="8"/>
      <c r="AN276" s="8"/>
      <c r="AO276" s="8"/>
      <c r="AP276" s="8"/>
      <c r="AQ276" s="9"/>
      <c r="AR276" s="8"/>
      <c r="AS276" s="8"/>
      <c r="AT276" s="8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8"/>
      <c r="BJ276" s="5"/>
      <c r="BK276" s="5"/>
      <c r="BL276" s="5"/>
      <c r="BM276" s="8"/>
      <c r="BN276" s="8"/>
      <c r="BO276" s="7"/>
      <c r="BP276" s="5"/>
      <c r="BQ276" s="5"/>
      <c r="BR276" s="5"/>
      <c r="BS276" s="5"/>
      <c r="BT276" s="7"/>
      <c r="BU276" s="7"/>
      <c r="BV276" s="7"/>
      <c r="BW276" s="7"/>
      <c r="BX276" s="7"/>
      <c r="BY276" s="7"/>
      <c r="BZ276" s="7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8"/>
      <c r="CL276" s="5"/>
      <c r="CM276" s="5"/>
      <c r="CN276" s="8"/>
      <c r="CO276" s="5"/>
      <c r="CP276" s="5"/>
      <c r="CQ276" s="5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</row>
    <row r="277" spans="1:166" x14ac:dyDescent="0.25">
      <c r="A277" t="s">
        <v>118</v>
      </c>
      <c r="C277" s="6">
        <v>39461</v>
      </c>
      <c r="D277" s="5"/>
      <c r="E277" s="6"/>
      <c r="G277" s="5">
        <v>42</v>
      </c>
      <c r="H277" t="s">
        <v>75</v>
      </c>
      <c r="I277" s="7">
        <v>8.9</v>
      </c>
      <c r="J277">
        <v>750</v>
      </c>
      <c r="K277" s="5">
        <f t="shared" si="4"/>
        <v>149.81273408239699</v>
      </c>
      <c r="L277" s="5"/>
      <c r="M277" s="8"/>
      <c r="N277" s="8"/>
      <c r="O277" s="8"/>
      <c r="P277" s="8"/>
      <c r="Q277" s="5"/>
      <c r="R277" s="5"/>
      <c r="S277" s="5"/>
      <c r="T277" s="5"/>
      <c r="U277" s="5"/>
      <c r="V277" s="5"/>
      <c r="W277" s="5"/>
      <c r="X277" s="8"/>
      <c r="Y277" s="8"/>
      <c r="Z277" s="8"/>
      <c r="AA277" s="8"/>
      <c r="AB277" s="8"/>
      <c r="AC277" s="5"/>
      <c r="AD277" s="8"/>
      <c r="AE277" s="8"/>
      <c r="AF277" s="8"/>
      <c r="AG277" s="8"/>
      <c r="AH277" s="8"/>
      <c r="AI277" s="8"/>
      <c r="AJ277" s="5"/>
      <c r="AK277" s="8">
        <v>1.7272960526315786</v>
      </c>
      <c r="AL277" s="8"/>
      <c r="AM277" s="8"/>
      <c r="AN277" s="8"/>
      <c r="AO277" s="8"/>
      <c r="AP277" s="8"/>
      <c r="AQ277" s="9"/>
      <c r="AR277" s="8"/>
      <c r="AS277" s="8"/>
      <c r="AT277" s="8"/>
      <c r="AU277" s="5">
        <v>0</v>
      </c>
      <c r="AV277" s="5"/>
      <c r="AW277" s="5"/>
      <c r="AX277" s="5"/>
      <c r="AY277" s="5">
        <v>0</v>
      </c>
      <c r="AZ277" s="5"/>
      <c r="BA277" s="5"/>
      <c r="BB277" s="5"/>
      <c r="BC277" s="5"/>
      <c r="BD277" s="5"/>
      <c r="BE277" s="5"/>
      <c r="BF277" s="5">
        <v>0</v>
      </c>
      <c r="BG277" s="5">
        <v>0</v>
      </c>
      <c r="BH277" s="5"/>
      <c r="BI277" s="8"/>
      <c r="BJ277" s="5"/>
      <c r="BK277" s="5"/>
      <c r="BL277" s="5"/>
      <c r="BM277" s="8"/>
      <c r="BN277" s="8"/>
      <c r="BO277" s="7"/>
      <c r="BP277" s="5"/>
      <c r="BQ277" s="5"/>
      <c r="BR277" s="5"/>
      <c r="BS277" s="5"/>
      <c r="BT277" s="7"/>
      <c r="BU277" s="7"/>
      <c r="BV277" s="7"/>
      <c r="BW277" s="7"/>
      <c r="BX277" s="7"/>
      <c r="BY277" s="7"/>
      <c r="BZ277" s="7"/>
      <c r="CA277" s="5">
        <v>0</v>
      </c>
      <c r="CB277" s="5">
        <v>0</v>
      </c>
      <c r="CC277" s="5">
        <v>0</v>
      </c>
      <c r="CD277" s="5">
        <v>0</v>
      </c>
      <c r="CE277" s="5"/>
      <c r="CF277" s="5"/>
      <c r="CG277" s="5"/>
      <c r="CH277" s="5"/>
      <c r="CI277" s="5">
        <v>0</v>
      </c>
      <c r="CJ277" s="5"/>
      <c r="CK277" s="8"/>
      <c r="CL277" s="5"/>
      <c r="CM277" s="5"/>
      <c r="CN277" s="8"/>
      <c r="CO277" s="5"/>
      <c r="CP277" s="5"/>
      <c r="CQ277" s="5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</row>
    <row r="278" spans="1:166" x14ac:dyDescent="0.25">
      <c r="A278" t="s">
        <v>118</v>
      </c>
      <c r="C278" s="6">
        <v>39462</v>
      </c>
      <c r="D278" s="5"/>
      <c r="E278" s="6"/>
      <c r="G278" s="5">
        <v>43</v>
      </c>
      <c r="H278" t="s">
        <v>75</v>
      </c>
      <c r="I278" s="7">
        <v>8.9</v>
      </c>
      <c r="J278">
        <v>750</v>
      </c>
      <c r="K278" s="5">
        <f t="shared" si="4"/>
        <v>149.81273408239699</v>
      </c>
      <c r="L278" s="5"/>
      <c r="M278" s="8"/>
      <c r="N278" s="7">
        <v>13.25</v>
      </c>
      <c r="O278" s="7"/>
      <c r="P278" s="7"/>
      <c r="Q278" s="5"/>
      <c r="R278" s="5"/>
      <c r="S278" s="5"/>
      <c r="T278" s="5"/>
      <c r="U278" s="5"/>
      <c r="V278" s="5"/>
      <c r="W278" s="5"/>
      <c r="X278" s="8"/>
      <c r="Y278" s="8"/>
      <c r="Z278" s="8"/>
      <c r="AA278" s="8"/>
      <c r="AB278" s="8"/>
      <c r="AC278" s="5"/>
      <c r="AD278" s="8"/>
      <c r="AE278" s="8"/>
      <c r="AF278" s="8"/>
      <c r="AG278" s="8"/>
      <c r="AH278" s="8"/>
      <c r="AI278" s="8"/>
      <c r="AJ278" s="5"/>
      <c r="AK278" s="8"/>
      <c r="AL278" s="8"/>
      <c r="AM278" s="8"/>
      <c r="AN278" s="8"/>
      <c r="AO278" s="8"/>
      <c r="AP278" s="8"/>
      <c r="AQ278" s="9"/>
      <c r="AR278" s="8"/>
      <c r="AS278" s="8"/>
      <c r="AT278" s="8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8"/>
      <c r="BJ278" s="5"/>
      <c r="BK278" s="5"/>
      <c r="BL278" s="5"/>
      <c r="BM278" s="8"/>
      <c r="BN278" s="8"/>
      <c r="BO278" s="7"/>
      <c r="BP278" s="5"/>
      <c r="BQ278" s="5"/>
      <c r="BR278" s="5"/>
      <c r="BS278" s="5"/>
      <c r="BT278" s="7"/>
      <c r="BU278" s="7"/>
      <c r="BV278" s="7"/>
      <c r="BW278" s="7"/>
      <c r="BX278" s="7"/>
      <c r="BY278" s="7"/>
      <c r="BZ278" s="7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8"/>
      <c r="CL278" s="5"/>
      <c r="CM278" s="5"/>
      <c r="CN278" s="8"/>
      <c r="CO278" s="5"/>
      <c r="CP278" s="5"/>
      <c r="CQ278" s="5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</row>
    <row r="279" spans="1:166" x14ac:dyDescent="0.25">
      <c r="A279" t="s">
        <v>118</v>
      </c>
      <c r="C279" s="6">
        <v>39465</v>
      </c>
      <c r="D279" s="5">
        <v>4</v>
      </c>
      <c r="E279" t="s">
        <v>206</v>
      </c>
      <c r="F279" t="s">
        <v>13</v>
      </c>
      <c r="G279" s="5">
        <v>48</v>
      </c>
      <c r="H279" t="s">
        <v>75</v>
      </c>
      <c r="I279" s="7">
        <v>8.9</v>
      </c>
      <c r="J279">
        <v>750</v>
      </c>
      <c r="K279" s="5">
        <f t="shared" si="4"/>
        <v>149.81273408239699</v>
      </c>
      <c r="L279" s="5"/>
      <c r="M279" s="8"/>
      <c r="N279" s="8"/>
      <c r="O279" s="8"/>
      <c r="P279" s="8"/>
      <c r="Q279" s="5"/>
      <c r="R279" s="5"/>
      <c r="S279" s="5">
        <v>48</v>
      </c>
      <c r="T279" s="5"/>
      <c r="U279" s="5"/>
      <c r="V279" s="5"/>
      <c r="W279" s="5"/>
      <c r="X279" s="8"/>
      <c r="Y279" s="8"/>
      <c r="Z279" s="8"/>
      <c r="AA279" s="8"/>
      <c r="AB279" s="8"/>
      <c r="AC279" s="5"/>
      <c r="AD279" s="8"/>
      <c r="AE279" s="8"/>
      <c r="AF279" s="8"/>
      <c r="AG279" s="8"/>
      <c r="AH279" s="8"/>
      <c r="AI279" s="8"/>
      <c r="AJ279" s="5"/>
      <c r="AK279" s="8"/>
      <c r="AL279" s="8"/>
      <c r="AM279" s="8"/>
      <c r="AN279" s="8"/>
      <c r="AO279" s="8"/>
      <c r="AP279" s="8"/>
      <c r="AQ279" s="9"/>
      <c r="AR279" s="8"/>
      <c r="AS279" s="8"/>
      <c r="AT279" s="8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8"/>
      <c r="BJ279" s="5"/>
      <c r="BK279" s="5"/>
      <c r="BL279" s="5"/>
      <c r="BM279" s="8"/>
      <c r="BN279" s="8"/>
      <c r="BO279" s="7"/>
      <c r="BP279" s="5"/>
      <c r="BQ279" s="5"/>
      <c r="BR279" s="5"/>
      <c r="BS279" s="5"/>
      <c r="BT279" s="7"/>
      <c r="BU279" s="7"/>
      <c r="BV279" s="7"/>
      <c r="BW279" s="7"/>
      <c r="BX279" s="7"/>
      <c r="BY279" s="7"/>
      <c r="BZ279" s="7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8"/>
      <c r="CL279" s="5"/>
      <c r="CM279" s="5"/>
      <c r="CN279" s="8"/>
      <c r="CO279" s="5"/>
      <c r="CP279" s="5"/>
      <c r="CQ279" s="5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</row>
    <row r="280" spans="1:166" x14ac:dyDescent="0.25">
      <c r="A280" t="s">
        <v>118</v>
      </c>
      <c r="C280" s="6">
        <v>39468</v>
      </c>
      <c r="D280" s="5"/>
      <c r="E280" s="6"/>
      <c r="G280" s="5">
        <v>49</v>
      </c>
      <c r="H280" t="s">
        <v>75</v>
      </c>
      <c r="I280" s="7">
        <v>8.9</v>
      </c>
      <c r="J280">
        <v>750</v>
      </c>
      <c r="K280" s="5">
        <f t="shared" si="4"/>
        <v>149.81273408239699</v>
      </c>
      <c r="L280" s="5"/>
      <c r="M280" s="8"/>
      <c r="N280" s="8"/>
      <c r="O280" s="8"/>
      <c r="P280" s="8"/>
      <c r="Q280" s="5"/>
      <c r="R280" s="5"/>
      <c r="S280" s="5"/>
      <c r="T280" s="5"/>
      <c r="U280" s="5"/>
      <c r="V280" s="5"/>
      <c r="W280" s="5"/>
      <c r="X280" s="8"/>
      <c r="Y280" s="8"/>
      <c r="Z280" s="8"/>
      <c r="AA280" s="8"/>
      <c r="AB280" s="8"/>
      <c r="AC280" s="5">
        <v>222.18721795081007</v>
      </c>
      <c r="AD280" s="8"/>
      <c r="AE280" s="8"/>
      <c r="AF280" s="8"/>
      <c r="AG280" s="8"/>
      <c r="AH280" s="8"/>
      <c r="AI280" s="8"/>
      <c r="AJ280" s="5">
        <v>199.75820935066611</v>
      </c>
      <c r="AK280" s="8">
        <v>3.5969225078213958</v>
      </c>
      <c r="AL280" s="8"/>
      <c r="AM280" s="8"/>
      <c r="AN280" s="8"/>
      <c r="AO280" s="8"/>
      <c r="AP280" s="8"/>
      <c r="AQ280" s="9">
        <f>AK280/AJ280</f>
        <v>1.8006381412376239E-2</v>
      </c>
      <c r="AR280" s="8"/>
      <c r="AS280" s="8"/>
      <c r="AT280" s="8"/>
      <c r="AU280" s="5">
        <v>13.868561730927672</v>
      </c>
      <c r="AV280" s="5"/>
      <c r="AW280" s="5"/>
      <c r="AX280" s="5"/>
      <c r="AY280" s="5">
        <v>8.2035007614353166</v>
      </c>
      <c r="AZ280" s="5"/>
      <c r="BA280" s="5"/>
      <c r="BB280" s="5"/>
      <c r="BC280" s="5"/>
      <c r="BD280" s="5"/>
      <c r="BE280" s="5"/>
      <c r="BF280" s="5">
        <v>0</v>
      </c>
      <c r="BG280" s="5">
        <v>0</v>
      </c>
      <c r="BH280" s="5">
        <v>22.072062492362988</v>
      </c>
      <c r="BI280" s="8"/>
      <c r="BJ280" s="5"/>
      <c r="BK280" s="5">
        <f>AC280+AJ280+BH280</f>
        <v>444.01748979383916</v>
      </c>
      <c r="BL280" s="5"/>
      <c r="BM280" s="8">
        <f>BH280/BK280</f>
        <v>4.9709894316575735E-2</v>
      </c>
      <c r="BN280" s="8"/>
      <c r="BO280" s="7"/>
      <c r="BP280" s="5"/>
      <c r="BQ280" s="5"/>
      <c r="BR280" s="5"/>
      <c r="BS280" s="5"/>
      <c r="BT280" s="7"/>
      <c r="BU280" s="7"/>
      <c r="BV280" s="7"/>
      <c r="BW280" s="7"/>
      <c r="BX280" s="8">
        <f>AC280/BK280</f>
        <v>0.50040195050418701</v>
      </c>
      <c r="BY280" s="8">
        <f>AJ280/BK280</f>
        <v>0.44988815517923725</v>
      </c>
      <c r="BZ280" s="8">
        <f>BH280/BK280</f>
        <v>4.9709894316575735E-2</v>
      </c>
      <c r="CA280" s="5">
        <v>180.65044808946425</v>
      </c>
      <c r="CB280" s="5">
        <v>147.03073388169642</v>
      </c>
      <c r="CC280" s="5">
        <v>33.619714207767828</v>
      </c>
      <c r="CD280" s="5">
        <v>0</v>
      </c>
      <c r="CE280" s="5"/>
      <c r="CF280" s="5"/>
      <c r="CG280" s="5"/>
      <c r="CH280" s="5"/>
      <c r="CI280" s="5">
        <v>0</v>
      </c>
      <c r="CJ280" s="5"/>
      <c r="CK280" s="8"/>
      <c r="CL280" s="5"/>
      <c r="CM280" s="5"/>
      <c r="CN280" s="8"/>
      <c r="CO280" s="5"/>
      <c r="CP280" s="5"/>
      <c r="CQ280" s="5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</row>
    <row r="281" spans="1:166" x14ac:dyDescent="0.25">
      <c r="A281" t="s">
        <v>118</v>
      </c>
      <c r="C281" s="6">
        <v>39470</v>
      </c>
      <c r="D281" s="5"/>
      <c r="E281" s="6"/>
      <c r="G281" s="5">
        <v>51</v>
      </c>
      <c r="H281" t="s">
        <v>75</v>
      </c>
      <c r="I281" s="7">
        <v>8.9</v>
      </c>
      <c r="J281">
        <v>750</v>
      </c>
      <c r="K281" s="5">
        <f t="shared" si="4"/>
        <v>149.81273408239699</v>
      </c>
      <c r="L281" s="5"/>
      <c r="M281" s="8"/>
      <c r="N281" s="7">
        <v>15.7</v>
      </c>
      <c r="O281" s="7"/>
      <c r="P281" s="7"/>
      <c r="Q281" s="5"/>
      <c r="R281" s="5"/>
      <c r="S281" s="5"/>
      <c r="T281" s="5"/>
      <c r="U281" s="5"/>
      <c r="V281" s="5"/>
      <c r="W281" s="5"/>
      <c r="X281" s="8"/>
      <c r="Y281" s="8"/>
      <c r="Z281" s="8"/>
      <c r="AA281" s="8"/>
      <c r="AB281" s="8"/>
      <c r="AC281" s="5"/>
      <c r="AD281" s="8"/>
      <c r="AE281" s="8"/>
      <c r="AF281" s="8"/>
      <c r="AG281" s="8"/>
      <c r="AH281" s="8"/>
      <c r="AI281" s="8"/>
      <c r="AJ281" s="5"/>
      <c r="AK281" s="8"/>
      <c r="AL281" s="8"/>
      <c r="AM281" s="8"/>
      <c r="AN281" s="8"/>
      <c r="AO281" s="8"/>
      <c r="AP281" s="8"/>
      <c r="AQ281" s="9"/>
      <c r="AR281" s="8"/>
      <c r="AS281" s="8"/>
      <c r="AT281" s="8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8"/>
      <c r="BJ281" s="5"/>
      <c r="BK281" s="5"/>
      <c r="BL281" s="5"/>
      <c r="BM281" s="8"/>
      <c r="BN281" s="8"/>
      <c r="BO281" s="7"/>
      <c r="BP281" s="5"/>
      <c r="BQ281" s="5"/>
      <c r="BR281" s="5"/>
      <c r="BS281" s="5"/>
      <c r="BT281" s="7"/>
      <c r="BU281" s="7"/>
      <c r="BV281" s="7"/>
      <c r="BW281" s="7"/>
      <c r="BX281" s="7"/>
      <c r="BY281" s="7"/>
      <c r="BZ281" s="7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8"/>
      <c r="CL281" s="5"/>
      <c r="CM281" s="5"/>
      <c r="CN281" s="8"/>
      <c r="CO281" s="5"/>
      <c r="CP281" s="5"/>
      <c r="CQ281" s="5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</row>
    <row r="282" spans="1:166" x14ac:dyDescent="0.25">
      <c r="A282" t="s">
        <v>118</v>
      </c>
      <c r="C282" s="6">
        <v>39476</v>
      </c>
      <c r="D282" s="5"/>
      <c r="E282" s="6"/>
      <c r="G282" s="5">
        <v>57</v>
      </c>
      <c r="H282" t="s">
        <v>75</v>
      </c>
      <c r="I282" s="7">
        <v>8.9</v>
      </c>
      <c r="J282">
        <v>750</v>
      </c>
      <c r="K282" s="5">
        <f t="shared" si="4"/>
        <v>149.81273408239699</v>
      </c>
      <c r="L282" s="5"/>
      <c r="M282" s="8"/>
      <c r="N282" s="7">
        <v>16.8</v>
      </c>
      <c r="O282" s="7"/>
      <c r="P282" s="7"/>
      <c r="Q282" s="5"/>
      <c r="R282" s="5"/>
      <c r="S282" s="5"/>
      <c r="T282" s="5"/>
      <c r="U282" s="5"/>
      <c r="V282" s="5"/>
      <c r="W282" s="5"/>
      <c r="X282" s="8"/>
      <c r="Y282" s="8"/>
      <c r="Z282" s="8"/>
      <c r="AA282" s="8"/>
      <c r="AB282" s="8"/>
      <c r="AC282" s="5"/>
      <c r="AD282" s="8"/>
      <c r="AE282" s="8"/>
      <c r="AF282" s="8"/>
      <c r="AG282" s="8"/>
      <c r="AH282" s="8"/>
      <c r="AI282" s="8"/>
      <c r="AJ282" s="5"/>
      <c r="AK282" s="8"/>
      <c r="AL282" s="8"/>
      <c r="AM282" s="8"/>
      <c r="AN282" s="8"/>
      <c r="AO282" s="8"/>
      <c r="AP282" s="8"/>
      <c r="AQ282" s="9"/>
      <c r="AR282" s="8"/>
      <c r="AS282" s="8"/>
      <c r="AT282" s="8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8"/>
      <c r="BJ282" s="5"/>
      <c r="BK282" s="5"/>
      <c r="BL282" s="5"/>
      <c r="BM282" s="8"/>
      <c r="BN282" s="8"/>
      <c r="BO282" s="7"/>
      <c r="BP282" s="5"/>
      <c r="BQ282" s="5"/>
      <c r="BR282" s="5"/>
      <c r="BS282" s="5"/>
      <c r="BT282" s="7"/>
      <c r="BU282" s="7"/>
      <c r="BV282" s="7"/>
      <c r="BW282" s="7"/>
      <c r="BX282" s="7"/>
      <c r="BY282" s="7"/>
      <c r="BZ282" s="7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8"/>
      <c r="CL282" s="5"/>
      <c r="CM282" s="5"/>
      <c r="CN282" s="8"/>
      <c r="CO282" s="5"/>
      <c r="CP282" s="5"/>
      <c r="CQ282" s="5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</row>
    <row r="283" spans="1:166" x14ac:dyDescent="0.25">
      <c r="A283" t="s">
        <v>118</v>
      </c>
      <c r="C283" s="6">
        <v>39483</v>
      </c>
      <c r="D283" s="5">
        <v>6</v>
      </c>
      <c r="E283" s="6" t="s">
        <v>239</v>
      </c>
      <c r="F283" t="s">
        <v>89</v>
      </c>
      <c r="G283" s="5">
        <v>64</v>
      </c>
      <c r="H283" t="s">
        <v>75</v>
      </c>
      <c r="I283" s="7">
        <v>8.9</v>
      </c>
      <c r="J283">
        <v>750</v>
      </c>
      <c r="K283" s="5">
        <f t="shared" si="4"/>
        <v>149.81273408239699</v>
      </c>
      <c r="L283" s="5"/>
      <c r="M283" s="8"/>
      <c r="N283" s="8"/>
      <c r="O283" s="8"/>
      <c r="P283" s="8"/>
      <c r="Q283" s="5"/>
      <c r="R283" s="5"/>
      <c r="S283" s="5"/>
      <c r="T283" s="5"/>
      <c r="U283" s="5"/>
      <c r="V283" s="5"/>
      <c r="W283" s="5"/>
      <c r="X283" s="8"/>
      <c r="Y283" s="8"/>
      <c r="Z283" s="8"/>
      <c r="AA283" s="8"/>
      <c r="AB283" s="8"/>
      <c r="AC283" s="5">
        <v>325.43746106261619</v>
      </c>
      <c r="AD283" s="8"/>
      <c r="AE283" s="8"/>
      <c r="AF283" s="8"/>
      <c r="AG283" s="8"/>
      <c r="AH283" s="8"/>
      <c r="AI283" s="8"/>
      <c r="AJ283" s="5">
        <v>217.79957452271418</v>
      </c>
      <c r="AK283" s="8">
        <v>2.601330752186318</v>
      </c>
      <c r="AL283" s="8"/>
      <c r="AM283" s="8"/>
      <c r="AN283" s="8"/>
      <c r="AO283" s="8"/>
      <c r="AP283" s="8"/>
      <c r="AQ283" s="9">
        <f>AK283/AJ283</f>
        <v>1.1943690697683283E-2</v>
      </c>
      <c r="AR283" s="8"/>
      <c r="AS283" s="8"/>
      <c r="AT283" s="8"/>
      <c r="AU283" s="5">
        <v>12.905493030444783</v>
      </c>
      <c r="AV283" s="5"/>
      <c r="AW283" s="5"/>
      <c r="AX283" s="5"/>
      <c r="AY283" s="5">
        <v>158.62759077473592</v>
      </c>
      <c r="AZ283" s="5"/>
      <c r="BA283" s="5"/>
      <c r="BB283" s="5"/>
      <c r="BC283" s="5"/>
      <c r="BD283" s="5"/>
      <c r="BE283" s="5"/>
      <c r="BF283" s="5">
        <v>0</v>
      </c>
      <c r="BG283" s="5">
        <v>0</v>
      </c>
      <c r="BH283" s="5">
        <v>171.53308380518072</v>
      </c>
      <c r="BI283" s="8"/>
      <c r="BJ283" s="5"/>
      <c r="BK283" s="5">
        <f>AC283+AJ283+BH283</f>
        <v>714.77011939051113</v>
      </c>
      <c r="BL283" s="5"/>
      <c r="BM283" s="8">
        <f>BH283/BK283</f>
        <v>0.23998356835544277</v>
      </c>
      <c r="BN283" s="8"/>
      <c r="BO283" s="7"/>
      <c r="BP283" s="5"/>
      <c r="BQ283" s="5"/>
      <c r="BR283" s="5"/>
      <c r="BS283" s="5"/>
      <c r="BT283" s="7"/>
      <c r="BU283" s="7"/>
      <c r="BV283" s="7"/>
      <c r="BW283" s="7"/>
      <c r="BX283" s="8">
        <f>AC283/BK283</f>
        <v>0.45530367349451978</v>
      </c>
      <c r="BY283" s="8">
        <f>AJ283/BK283</f>
        <v>0.3047127581500374</v>
      </c>
      <c r="BZ283" s="8">
        <f>BH283/BK283</f>
        <v>0.23998356835544277</v>
      </c>
      <c r="CA283" s="5">
        <v>176.80708600110674</v>
      </c>
      <c r="CB283" s="5">
        <v>99.400450360789961</v>
      </c>
      <c r="CC283" s="5">
        <v>77.406635640316779</v>
      </c>
      <c r="CD283" s="5">
        <v>0</v>
      </c>
      <c r="CE283" s="5"/>
      <c r="CF283" s="5"/>
      <c r="CG283" s="5"/>
      <c r="CH283" s="5"/>
      <c r="CI283" s="5">
        <v>0</v>
      </c>
      <c r="CJ283" s="5"/>
      <c r="CK283" s="8"/>
      <c r="CL283" s="5"/>
      <c r="CM283" s="5"/>
      <c r="CN283" s="8"/>
      <c r="CO283" s="5"/>
      <c r="CP283" s="5"/>
      <c r="CQ283" s="5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</row>
    <row r="284" spans="1:166" x14ac:dyDescent="0.25">
      <c r="A284" t="s">
        <v>118</v>
      </c>
      <c r="C284" s="6">
        <v>39484</v>
      </c>
      <c r="D284" s="5"/>
      <c r="E284" s="6"/>
      <c r="G284" s="5">
        <v>65</v>
      </c>
      <c r="H284" t="s">
        <v>75</v>
      </c>
      <c r="I284" s="7">
        <v>8.9</v>
      </c>
      <c r="J284">
        <v>750</v>
      </c>
      <c r="K284" s="5">
        <f t="shared" si="4"/>
        <v>149.81273408239699</v>
      </c>
      <c r="L284" s="5"/>
      <c r="M284" s="8"/>
      <c r="N284" s="7">
        <v>18.149999999999999</v>
      </c>
      <c r="O284" s="7"/>
      <c r="P284" s="7"/>
      <c r="Q284" s="5"/>
      <c r="R284" s="5"/>
      <c r="S284" s="5"/>
      <c r="T284" s="5"/>
      <c r="U284" s="5"/>
      <c r="V284" s="5"/>
      <c r="W284" s="5"/>
      <c r="X284" s="8"/>
      <c r="Y284" s="8"/>
      <c r="Z284" s="8"/>
      <c r="AA284" s="8"/>
      <c r="AB284" s="8"/>
      <c r="AC284" s="5"/>
      <c r="AD284" s="8"/>
      <c r="AE284" s="8"/>
      <c r="AF284" s="8"/>
      <c r="AG284" s="8"/>
      <c r="AH284" s="8"/>
      <c r="AI284" s="8"/>
      <c r="AJ284" s="5"/>
      <c r="AK284" s="8"/>
      <c r="AL284" s="8"/>
      <c r="AM284" s="8"/>
      <c r="AN284" s="8"/>
      <c r="AO284" s="8"/>
      <c r="AP284" s="8"/>
      <c r="AQ284" s="9"/>
      <c r="AR284" s="8"/>
      <c r="AS284" s="8"/>
      <c r="AT284" s="8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8"/>
      <c r="BJ284" s="5"/>
      <c r="BK284" s="5"/>
      <c r="BL284" s="5"/>
      <c r="BM284" s="8"/>
      <c r="BN284" s="8"/>
      <c r="BO284" s="7"/>
      <c r="BP284" s="5"/>
      <c r="BQ284" s="5"/>
      <c r="BR284" s="5"/>
      <c r="BS284" s="5"/>
      <c r="BT284" s="7"/>
      <c r="BU284" s="7"/>
      <c r="BV284" s="7"/>
      <c r="BW284" s="7"/>
      <c r="BX284" s="7"/>
      <c r="BY284" s="7"/>
      <c r="BZ284" s="7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8"/>
      <c r="CL284" s="5"/>
      <c r="CM284" s="5"/>
      <c r="CN284" s="8"/>
      <c r="CO284" s="5"/>
      <c r="CP284" s="5"/>
      <c r="CQ284" s="5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</row>
    <row r="285" spans="1:166" x14ac:dyDescent="0.25">
      <c r="A285" t="s">
        <v>118</v>
      </c>
      <c r="C285" s="6">
        <v>39491</v>
      </c>
      <c r="D285" s="5"/>
      <c r="E285" s="6"/>
      <c r="G285" s="5">
        <v>72</v>
      </c>
      <c r="H285" t="s">
        <v>75</v>
      </c>
      <c r="I285" s="7">
        <v>8.9</v>
      </c>
      <c r="J285">
        <v>750</v>
      </c>
      <c r="K285" s="5">
        <f t="shared" si="4"/>
        <v>149.81273408239699</v>
      </c>
      <c r="L285" s="5"/>
      <c r="M285" s="8"/>
      <c r="N285" s="7">
        <v>18.25</v>
      </c>
      <c r="O285" s="7"/>
      <c r="P285" s="7"/>
      <c r="Q285" s="5"/>
      <c r="R285" s="5"/>
      <c r="S285" s="5"/>
      <c r="T285" s="5"/>
      <c r="U285" s="5"/>
      <c r="V285" s="5"/>
      <c r="W285" s="5"/>
      <c r="X285" s="8"/>
      <c r="Y285" s="8"/>
      <c r="Z285" s="8"/>
      <c r="AA285" s="8"/>
      <c r="AB285" s="8"/>
      <c r="AC285" s="5"/>
      <c r="AD285" s="8"/>
      <c r="AE285" s="8"/>
      <c r="AF285" s="8"/>
      <c r="AG285" s="8"/>
      <c r="AH285" s="8"/>
      <c r="AI285" s="8"/>
      <c r="AJ285" s="5"/>
      <c r="AK285" s="8"/>
      <c r="AL285" s="8"/>
      <c r="AM285" s="8"/>
      <c r="AN285" s="8"/>
      <c r="AO285" s="8"/>
      <c r="AP285" s="8"/>
      <c r="AQ285" s="9"/>
      <c r="AR285" s="8"/>
      <c r="AS285" s="8"/>
      <c r="AT285" s="8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8"/>
      <c r="BJ285" s="5"/>
      <c r="BK285" s="5"/>
      <c r="BL285" s="5"/>
      <c r="BM285" s="8"/>
      <c r="BN285" s="8"/>
      <c r="BO285" s="7"/>
      <c r="BP285" s="5"/>
      <c r="BQ285" s="5"/>
      <c r="BR285" s="5"/>
      <c r="BS285" s="5"/>
      <c r="BT285" s="7"/>
      <c r="BU285" s="7"/>
      <c r="BV285" s="7"/>
      <c r="BW285" s="7"/>
      <c r="BX285" s="7"/>
      <c r="BY285" s="7"/>
      <c r="BZ285" s="7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8"/>
      <c r="CL285" s="5"/>
      <c r="CM285" s="5"/>
      <c r="CN285" s="8"/>
      <c r="CO285" s="5"/>
      <c r="CP285" s="5"/>
      <c r="CQ285" s="5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</row>
    <row r="286" spans="1:166" x14ac:dyDescent="0.25">
      <c r="A286" t="s">
        <v>118</v>
      </c>
      <c r="C286" s="6">
        <v>39497</v>
      </c>
      <c r="D286" s="5"/>
      <c r="E286" s="6"/>
      <c r="G286" s="5">
        <v>78</v>
      </c>
      <c r="H286" t="s">
        <v>75</v>
      </c>
      <c r="I286" s="7">
        <v>8.9</v>
      </c>
      <c r="J286">
        <v>750</v>
      </c>
      <c r="K286" s="5">
        <f t="shared" si="4"/>
        <v>149.81273408239699</v>
      </c>
      <c r="L286" s="5"/>
      <c r="M286" s="8"/>
      <c r="N286" s="7">
        <v>19.899999999999999</v>
      </c>
      <c r="O286" s="7"/>
      <c r="P286" s="7"/>
      <c r="Q286" s="5"/>
      <c r="R286" s="5"/>
      <c r="S286" s="5"/>
      <c r="T286" s="5"/>
      <c r="U286" s="5"/>
      <c r="V286" s="5"/>
      <c r="W286" s="5"/>
      <c r="X286" s="8"/>
      <c r="Y286" s="8"/>
      <c r="Z286" s="8"/>
      <c r="AA286" s="8"/>
      <c r="AB286" s="8"/>
      <c r="AC286" s="5">
        <v>419.61464988027876</v>
      </c>
      <c r="AD286" s="8"/>
      <c r="AE286" s="8"/>
      <c r="AF286" s="8"/>
      <c r="AG286" s="8"/>
      <c r="AH286" s="8"/>
      <c r="AI286" s="8"/>
      <c r="AJ286" s="5">
        <v>251.93294961098286</v>
      </c>
      <c r="AK286" s="8">
        <v>3.757716316662616</v>
      </c>
      <c r="AL286" s="8"/>
      <c r="AM286" s="8"/>
      <c r="AN286" s="8"/>
      <c r="AO286" s="8"/>
      <c r="AP286" s="8"/>
      <c r="AQ286" s="9">
        <f>AK286/AJ286</f>
        <v>1.4915541307578136E-2</v>
      </c>
      <c r="AR286" s="8"/>
      <c r="AS286" s="8"/>
      <c r="AT286" s="8"/>
      <c r="AU286" s="5">
        <v>2.7056172186881664</v>
      </c>
      <c r="AV286" s="5"/>
      <c r="AW286" s="5"/>
      <c r="AX286" s="5"/>
      <c r="AY286" s="5">
        <v>227.38195660426328</v>
      </c>
      <c r="AZ286" s="5"/>
      <c r="BA286" s="5"/>
      <c r="BB286" s="5"/>
      <c r="BC286" s="5"/>
      <c r="BD286" s="5"/>
      <c r="BE286" s="5"/>
      <c r="BF286" s="5">
        <v>0</v>
      </c>
      <c r="BG286" s="5">
        <v>0</v>
      </c>
      <c r="BH286" s="5">
        <v>230.08757382295144</v>
      </c>
      <c r="BI286" s="8"/>
      <c r="BJ286" s="5"/>
      <c r="BK286" s="5">
        <f>AC286+AJ286+BH286</f>
        <v>901.63517331421303</v>
      </c>
      <c r="BL286" s="5"/>
      <c r="BM286" s="8">
        <f>BH286/BK286</f>
        <v>0.25518921691708191</v>
      </c>
      <c r="BN286" s="8"/>
      <c r="BO286" s="7"/>
      <c r="BP286" s="5"/>
      <c r="BQ286" s="5"/>
      <c r="BR286" s="5"/>
      <c r="BS286" s="5"/>
      <c r="BT286" s="7"/>
      <c r="BU286" s="7"/>
      <c r="BV286" s="7"/>
      <c r="BW286" s="7"/>
      <c r="BX286" s="8">
        <f>AC286/BK286</f>
        <v>0.46539294639301548</v>
      </c>
      <c r="BY286" s="8">
        <f>AJ286/BK286</f>
        <v>0.27941783668990267</v>
      </c>
      <c r="BZ286" s="8">
        <f>BH286/BK286</f>
        <v>0.25518921691708191</v>
      </c>
      <c r="CA286" s="5">
        <v>117.84217388603241</v>
      </c>
      <c r="CB286" s="5">
        <v>14.547301319374416</v>
      </c>
      <c r="CC286" s="5">
        <v>103.294872566658</v>
      </c>
      <c r="CD286" s="5">
        <v>0</v>
      </c>
      <c r="CE286" s="5"/>
      <c r="CF286" s="5"/>
      <c r="CG286" s="5"/>
      <c r="CH286" s="5"/>
      <c r="CI286" s="5">
        <v>0</v>
      </c>
      <c r="CJ286" s="5"/>
      <c r="CK286" s="8"/>
      <c r="CL286" s="5"/>
      <c r="CM286" s="5"/>
      <c r="CN286" s="8"/>
      <c r="CO286" s="5"/>
      <c r="CP286" s="5"/>
      <c r="CQ286" s="5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</row>
    <row r="287" spans="1:166" x14ac:dyDescent="0.25">
      <c r="A287" t="s">
        <v>118</v>
      </c>
      <c r="C287" s="6">
        <v>39510</v>
      </c>
      <c r="D287" s="5">
        <v>7</v>
      </c>
      <c r="E287" t="s">
        <v>208</v>
      </c>
      <c r="F287" t="s">
        <v>14</v>
      </c>
      <c r="G287" s="5">
        <v>91</v>
      </c>
      <c r="H287" t="s">
        <v>75</v>
      </c>
      <c r="I287" s="7">
        <v>8.9</v>
      </c>
      <c r="J287">
        <v>750</v>
      </c>
      <c r="K287" s="5">
        <f t="shared" si="4"/>
        <v>149.81273408239699</v>
      </c>
      <c r="L287" s="5"/>
      <c r="M287" s="8"/>
      <c r="N287" s="7">
        <v>22.3</v>
      </c>
      <c r="O287" s="7"/>
      <c r="P287" s="7"/>
      <c r="Q287" s="5"/>
      <c r="R287" s="5"/>
      <c r="S287" s="5"/>
      <c r="T287" s="5"/>
      <c r="U287" s="5">
        <v>91</v>
      </c>
      <c r="V287" s="5"/>
      <c r="W287" s="5"/>
      <c r="X287" s="8"/>
      <c r="Y287" s="8"/>
      <c r="Z287" s="8"/>
      <c r="AA287" s="8"/>
      <c r="AB287" s="8"/>
      <c r="AC287" s="5">
        <v>552.05716329936308</v>
      </c>
      <c r="AD287" s="8"/>
      <c r="AE287" s="8"/>
      <c r="AF287" s="8"/>
      <c r="AG287" s="8"/>
      <c r="AH287" s="8"/>
      <c r="AI287" s="8"/>
      <c r="AJ287" s="5">
        <v>262.98899443969219</v>
      </c>
      <c r="AK287" s="8">
        <v>4.4318276474281655</v>
      </c>
      <c r="AL287" s="8"/>
      <c r="AM287" s="8"/>
      <c r="AN287" s="8"/>
      <c r="AO287" s="8"/>
      <c r="AP287" s="8"/>
      <c r="AQ287" s="9">
        <f>AK287/AJ287</f>
        <v>1.6851760876421231E-2</v>
      </c>
      <c r="AR287" s="8"/>
      <c r="AS287" s="8"/>
      <c r="AT287" s="8"/>
      <c r="AU287" s="5">
        <v>0.38979362514412574</v>
      </c>
      <c r="AV287" s="5"/>
      <c r="AW287" s="5"/>
      <c r="AX287" s="5"/>
      <c r="AY287" s="5">
        <v>345.13764102161815</v>
      </c>
      <c r="AZ287" s="5"/>
      <c r="BA287" s="5"/>
      <c r="BB287" s="5"/>
      <c r="BC287" s="5"/>
      <c r="BD287" s="5"/>
      <c r="BE287" s="5"/>
      <c r="BF287" s="5">
        <v>0</v>
      </c>
      <c r="BG287" s="5">
        <v>0</v>
      </c>
      <c r="BH287" s="5">
        <v>345.52743464676229</v>
      </c>
      <c r="BI287" s="8"/>
      <c r="BJ287" s="5"/>
      <c r="BK287" s="5">
        <f>AC287+AJ287+BH287</f>
        <v>1160.5735923858176</v>
      </c>
      <c r="BL287" s="5"/>
      <c r="BM287" s="8">
        <f>BH287/BK287</f>
        <v>0.29772126206702121</v>
      </c>
      <c r="BN287" s="8"/>
      <c r="BO287" s="7"/>
      <c r="BP287" s="5"/>
      <c r="BQ287" s="5"/>
      <c r="BR287" s="5"/>
      <c r="BS287" s="5"/>
      <c r="BT287" s="7"/>
      <c r="BU287" s="7"/>
      <c r="BV287" s="7"/>
      <c r="BW287" s="7"/>
      <c r="BX287" s="8">
        <f>AC287/BK287</f>
        <v>0.47567613714567342</v>
      </c>
      <c r="BY287" s="8">
        <f>AJ287/BK287</f>
        <v>0.22660260078730529</v>
      </c>
      <c r="BZ287" s="8">
        <f>BH287/BK287</f>
        <v>0.29772126206702121</v>
      </c>
      <c r="CA287" s="5">
        <v>108.39058386508852</v>
      </c>
      <c r="CB287" s="5">
        <v>11.980954613255793</v>
      </c>
      <c r="CC287" s="5">
        <v>96.409629251832726</v>
      </c>
      <c r="CD287" s="5">
        <v>0</v>
      </c>
      <c r="CE287" s="5"/>
      <c r="CF287" s="5"/>
      <c r="CG287" s="5"/>
      <c r="CH287" s="5"/>
      <c r="CI287" s="5">
        <v>0</v>
      </c>
      <c r="CJ287" s="5"/>
      <c r="CK287" s="8"/>
      <c r="CL287" s="5"/>
      <c r="CM287" s="5"/>
      <c r="CN287" s="8"/>
      <c r="CO287" s="5"/>
      <c r="CP287" s="5"/>
      <c r="CQ287" s="5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</row>
    <row r="288" spans="1:166" x14ac:dyDescent="0.25">
      <c r="A288" t="s">
        <v>118</v>
      </c>
      <c r="C288" s="6">
        <v>39533</v>
      </c>
      <c r="D288" s="5"/>
      <c r="E288" s="6"/>
      <c r="G288" s="5">
        <v>114</v>
      </c>
      <c r="H288" t="s">
        <v>75</v>
      </c>
      <c r="I288" s="7">
        <v>8.9</v>
      </c>
      <c r="J288">
        <v>750</v>
      </c>
      <c r="K288" s="5">
        <f t="shared" si="4"/>
        <v>149.81273408239699</v>
      </c>
      <c r="L288" s="5"/>
      <c r="M288" s="8"/>
      <c r="N288" s="7">
        <v>23.4</v>
      </c>
      <c r="O288" s="7"/>
      <c r="P288" s="7"/>
      <c r="Q288" s="5"/>
      <c r="R288" s="5"/>
      <c r="S288" s="5"/>
      <c r="T288" s="5"/>
      <c r="U288" s="5"/>
      <c r="V288" s="5"/>
      <c r="W288" s="5"/>
      <c r="X288" s="8"/>
      <c r="Y288" s="8"/>
      <c r="Z288" s="8"/>
      <c r="AA288" s="8"/>
      <c r="AB288" s="8"/>
      <c r="AC288" s="5"/>
      <c r="AD288" s="8"/>
      <c r="AE288" s="8"/>
      <c r="AF288" s="8"/>
      <c r="AG288" s="8"/>
      <c r="AH288" s="8"/>
      <c r="AI288" s="8"/>
      <c r="AJ288" s="5"/>
      <c r="AK288" s="8"/>
      <c r="AL288" s="8"/>
      <c r="AM288" s="8"/>
      <c r="AN288" s="8"/>
      <c r="AO288" s="8"/>
      <c r="AP288" s="8"/>
      <c r="AQ288" s="9"/>
      <c r="AR288" s="8"/>
      <c r="AS288" s="8"/>
      <c r="AT288" s="8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8"/>
      <c r="BJ288" s="5"/>
      <c r="BK288" s="5"/>
      <c r="BL288" s="5"/>
      <c r="BM288" s="8"/>
      <c r="BN288" s="8"/>
      <c r="BO288" s="7"/>
      <c r="BP288" s="5"/>
      <c r="BQ288" s="5"/>
      <c r="BR288" s="5"/>
      <c r="BS288" s="5"/>
      <c r="BT288" s="7"/>
      <c r="BU288" s="7"/>
      <c r="BV288" s="7"/>
      <c r="BW288" s="7"/>
      <c r="BX288" s="7"/>
      <c r="BY288" s="7"/>
      <c r="BZ288" s="7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8"/>
      <c r="CL288" s="5"/>
      <c r="CM288" s="5"/>
      <c r="CN288" s="8"/>
      <c r="CO288" s="5"/>
      <c r="CP288" s="5"/>
      <c r="CQ288" s="5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</row>
    <row r="289" spans="1:166" x14ac:dyDescent="0.25">
      <c r="A289" t="s">
        <v>118</v>
      </c>
      <c r="C289" s="6">
        <v>39538</v>
      </c>
      <c r="D289" s="5"/>
      <c r="E289" s="6"/>
      <c r="G289" s="5">
        <v>119</v>
      </c>
      <c r="H289" t="s">
        <v>75</v>
      </c>
      <c r="I289" s="7">
        <v>8.9</v>
      </c>
      <c r="J289">
        <v>750</v>
      </c>
      <c r="K289" s="5">
        <f t="shared" si="4"/>
        <v>149.81273408239699</v>
      </c>
      <c r="L289" s="5"/>
      <c r="M289" s="8"/>
      <c r="N289" s="8"/>
      <c r="O289" s="8"/>
      <c r="P289" s="8"/>
      <c r="Q289" s="5"/>
      <c r="R289" s="5"/>
      <c r="S289" s="5"/>
      <c r="T289" s="5"/>
      <c r="U289" s="5"/>
      <c r="V289" s="5"/>
      <c r="W289" s="5"/>
      <c r="X289" s="8"/>
      <c r="Y289" s="8"/>
      <c r="Z289" s="8"/>
      <c r="AA289" s="8"/>
      <c r="AB289" s="8"/>
      <c r="AC289" s="5">
        <v>790.75235545922146</v>
      </c>
      <c r="AD289" s="8"/>
      <c r="AE289" s="8"/>
      <c r="AF289" s="8"/>
      <c r="AG289" s="8"/>
      <c r="AH289" s="8"/>
      <c r="AI289" s="8"/>
      <c r="AJ289" s="5">
        <v>294.81802502608315</v>
      </c>
      <c r="AK289" s="8">
        <v>3.8805786146625878</v>
      </c>
      <c r="AL289" s="8"/>
      <c r="AM289" s="8"/>
      <c r="AN289" s="8"/>
      <c r="AO289" s="8"/>
      <c r="AP289" s="8"/>
      <c r="AQ289" s="9">
        <f>AK289/AJ289</f>
        <v>1.3162623331186297E-2</v>
      </c>
      <c r="AR289" s="8"/>
      <c r="AS289" s="8"/>
      <c r="AT289" s="8"/>
      <c r="AU289" s="5">
        <v>11.163795165572573</v>
      </c>
      <c r="AV289" s="5"/>
      <c r="AW289" s="5"/>
      <c r="AX289" s="5"/>
      <c r="AY289" s="5">
        <v>213.35782041189628</v>
      </c>
      <c r="AZ289" s="5"/>
      <c r="BA289" s="5"/>
      <c r="BB289" s="5"/>
      <c r="BC289" s="5"/>
      <c r="BD289" s="5"/>
      <c r="BE289" s="5"/>
      <c r="BF289" s="5">
        <v>20.488593494252139</v>
      </c>
      <c r="BG289" s="5">
        <v>325.53317662967754</v>
      </c>
      <c r="BH289" s="5">
        <v>570.54338570139862</v>
      </c>
      <c r="BI289" s="8"/>
      <c r="BJ289" s="5"/>
      <c r="BK289" s="5">
        <f>AC289+AJ289+BH289</f>
        <v>1656.1137661867033</v>
      </c>
      <c r="BL289" s="5"/>
      <c r="BM289" s="8">
        <f>BH289/BK289</f>
        <v>0.34450736256791548</v>
      </c>
      <c r="BN289" s="8"/>
      <c r="BO289" s="7"/>
      <c r="BP289" s="5"/>
      <c r="BQ289" s="5"/>
      <c r="BR289" s="5"/>
      <c r="BS289" s="5"/>
      <c r="BT289" s="7"/>
      <c r="BU289" s="7"/>
      <c r="BV289" s="7"/>
      <c r="BW289" s="7"/>
      <c r="BX289" s="8">
        <f>AC289/BK289</f>
        <v>0.4774746588092037</v>
      </c>
      <c r="BY289" s="8">
        <f>AJ289/BK289</f>
        <v>0.1780179786228808</v>
      </c>
      <c r="BZ289" s="8">
        <f>BH289/BK289</f>
        <v>0.34450736256791548</v>
      </c>
      <c r="CA289" s="5">
        <v>213.34862760496597</v>
      </c>
      <c r="CB289" s="5">
        <v>77.627007024043081</v>
      </c>
      <c r="CC289" s="5">
        <v>72.687827553678829</v>
      </c>
      <c r="CD289" s="5">
        <v>57.086428985337861</v>
      </c>
      <c r="CE289" s="5"/>
      <c r="CF289" s="5"/>
      <c r="CG289" s="5"/>
      <c r="CH289" s="5"/>
      <c r="CI289" s="5">
        <v>5.9473640419061926</v>
      </c>
      <c r="CJ289" s="5"/>
      <c r="CK289" s="8"/>
      <c r="CL289" s="5"/>
      <c r="CM289" s="5"/>
      <c r="CN289" s="8"/>
      <c r="CO289" s="5"/>
      <c r="CP289" s="5"/>
      <c r="CQ289" s="5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</row>
    <row r="290" spans="1:166" x14ac:dyDescent="0.25">
      <c r="A290" t="s">
        <v>118</v>
      </c>
      <c r="C290" s="6">
        <v>39555</v>
      </c>
      <c r="D290" s="5"/>
      <c r="E290" s="6"/>
      <c r="G290" s="5">
        <v>136</v>
      </c>
      <c r="H290" t="s">
        <v>75</v>
      </c>
      <c r="I290" s="7">
        <v>8.9</v>
      </c>
      <c r="J290">
        <v>750</v>
      </c>
      <c r="K290" s="5">
        <f t="shared" si="4"/>
        <v>149.81273408239699</v>
      </c>
      <c r="L290" s="5"/>
      <c r="M290" s="8"/>
      <c r="N290" s="7">
        <v>23.9</v>
      </c>
      <c r="O290" s="7"/>
      <c r="P290" s="7"/>
      <c r="Q290" s="5"/>
      <c r="R290" s="5"/>
      <c r="S290" s="5"/>
      <c r="T290" s="5"/>
      <c r="U290" s="5"/>
      <c r="V290" s="5"/>
      <c r="W290" s="5"/>
      <c r="X290" s="8"/>
      <c r="Y290" s="8"/>
      <c r="Z290" s="8"/>
      <c r="AA290" s="8"/>
      <c r="AB290" s="8"/>
      <c r="AC290" s="5"/>
      <c r="AD290" s="8"/>
      <c r="AE290" s="8"/>
      <c r="AF290" s="8"/>
      <c r="AG290" s="8"/>
      <c r="AH290" s="8"/>
      <c r="AI290" s="8"/>
      <c r="AJ290" s="5"/>
      <c r="AK290" s="8"/>
      <c r="AL290" s="8"/>
      <c r="AM290" s="8"/>
      <c r="AN290" s="8"/>
      <c r="AO290" s="8"/>
      <c r="AP290" s="8"/>
      <c r="AQ290" s="9"/>
      <c r="AR290" s="8"/>
      <c r="AS290" s="8"/>
      <c r="AT290" s="8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8"/>
      <c r="BJ290" s="5"/>
      <c r="BK290" s="5"/>
      <c r="BL290" s="5"/>
      <c r="BM290" s="8"/>
      <c r="BN290" s="8"/>
      <c r="BO290" s="7"/>
      <c r="BP290" s="5"/>
      <c r="BQ290" s="5"/>
      <c r="BR290" s="5"/>
      <c r="BS290" s="5"/>
      <c r="BT290" s="7"/>
      <c r="BU290" s="7"/>
      <c r="BV290" s="7"/>
      <c r="BW290" s="7"/>
      <c r="BX290" s="7"/>
      <c r="BY290" s="7"/>
      <c r="BZ290" s="7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8"/>
      <c r="CL290" s="5"/>
      <c r="CM290" s="5"/>
      <c r="CN290" s="8"/>
      <c r="CO290" s="5"/>
      <c r="CP290" s="5"/>
      <c r="CQ290" s="5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</row>
    <row r="291" spans="1:166" x14ac:dyDescent="0.25">
      <c r="A291" t="s">
        <v>118</v>
      </c>
      <c r="C291" s="6">
        <v>39563</v>
      </c>
      <c r="D291" s="5">
        <v>9</v>
      </c>
      <c r="E291" s="6" t="s">
        <v>207</v>
      </c>
      <c r="F291" t="s">
        <v>15</v>
      </c>
      <c r="G291" s="5">
        <v>144</v>
      </c>
      <c r="H291" t="s">
        <v>75</v>
      </c>
      <c r="I291" s="7">
        <v>8.9</v>
      </c>
      <c r="J291">
        <v>750</v>
      </c>
      <c r="K291" s="5">
        <f t="shared" si="4"/>
        <v>149.81273408239699</v>
      </c>
      <c r="L291" s="5"/>
      <c r="M291" s="8"/>
      <c r="N291" s="8"/>
      <c r="O291" s="8"/>
      <c r="P291" s="8"/>
      <c r="Q291" s="5"/>
      <c r="R291" s="5"/>
      <c r="S291" s="5"/>
      <c r="T291" s="5"/>
      <c r="U291" s="5"/>
      <c r="V291" s="5">
        <v>144</v>
      </c>
      <c r="W291" s="5"/>
      <c r="X291" s="8"/>
      <c r="Y291" s="8"/>
      <c r="Z291" s="8"/>
      <c r="AA291" s="8"/>
      <c r="AB291" s="8"/>
      <c r="AC291" s="5"/>
      <c r="AD291" s="8"/>
      <c r="AE291" s="8"/>
      <c r="AF291" s="8"/>
      <c r="AG291" s="8"/>
      <c r="AH291" s="8"/>
      <c r="AI291" s="8"/>
      <c r="AJ291" s="5"/>
      <c r="AK291" s="8"/>
      <c r="AL291" s="8"/>
      <c r="AM291" s="8"/>
      <c r="AN291" s="8"/>
      <c r="AO291" s="8"/>
      <c r="AP291" s="8"/>
      <c r="AQ291" s="9"/>
      <c r="AR291" s="8"/>
      <c r="AS291" s="8"/>
      <c r="AT291" s="8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8"/>
      <c r="BJ291" s="5"/>
      <c r="BK291" s="5"/>
      <c r="BL291" s="5"/>
      <c r="BM291" s="8"/>
      <c r="BN291" s="8"/>
      <c r="BO291" s="7"/>
      <c r="BP291" s="5"/>
      <c r="BQ291" s="5"/>
      <c r="BR291" s="5"/>
      <c r="BS291" s="5"/>
      <c r="BT291" s="7"/>
      <c r="BU291" s="7"/>
      <c r="BV291" s="7"/>
      <c r="BW291" s="7"/>
      <c r="BX291" s="7"/>
      <c r="BY291" s="7"/>
      <c r="BZ291" s="7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8"/>
      <c r="CL291" s="5"/>
      <c r="CM291" s="5"/>
      <c r="CN291" s="8"/>
      <c r="CO291" s="5"/>
      <c r="CP291" s="5"/>
      <c r="CQ291" s="5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</row>
    <row r="292" spans="1:166" x14ac:dyDescent="0.25">
      <c r="A292" t="s">
        <v>118</v>
      </c>
      <c r="C292" s="6">
        <v>39578</v>
      </c>
      <c r="D292" s="5">
        <v>10</v>
      </c>
      <c r="E292" s="6" t="s">
        <v>108</v>
      </c>
      <c r="F292" t="s">
        <v>16</v>
      </c>
      <c r="G292" s="5">
        <v>159</v>
      </c>
      <c r="H292" t="s">
        <v>75</v>
      </c>
      <c r="I292" s="7">
        <v>8.9</v>
      </c>
      <c r="J292">
        <v>750</v>
      </c>
      <c r="K292" s="5">
        <f t="shared" si="4"/>
        <v>149.81273408239699</v>
      </c>
      <c r="L292" s="5"/>
      <c r="M292" s="8"/>
      <c r="N292" s="8"/>
      <c r="O292" s="8"/>
      <c r="P292" s="8"/>
      <c r="Q292" s="5"/>
      <c r="R292" s="5"/>
      <c r="S292" s="5"/>
      <c r="T292" s="5"/>
      <c r="U292" s="5"/>
      <c r="V292" s="5"/>
      <c r="W292" s="5"/>
      <c r="X292" s="8"/>
      <c r="Y292" s="8"/>
      <c r="Z292" s="8"/>
      <c r="AA292" s="8"/>
      <c r="AB292" s="8"/>
      <c r="AC292" s="5"/>
      <c r="AD292" s="8"/>
      <c r="AE292" s="8"/>
      <c r="AF292" s="8"/>
      <c r="AG292" s="8"/>
      <c r="AH292" s="8"/>
      <c r="AI292" s="8"/>
      <c r="AJ292" s="5"/>
      <c r="AK292" s="8"/>
      <c r="AL292" s="8"/>
      <c r="AM292" s="8"/>
      <c r="AN292" s="8"/>
      <c r="AO292" s="8"/>
      <c r="AP292" s="8"/>
      <c r="AQ292" s="9"/>
      <c r="AR292" s="8"/>
      <c r="AS292" s="8"/>
      <c r="AT292" s="8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>
        <v>442.69101927167412</v>
      </c>
      <c r="BH292" s="5"/>
      <c r="BI292" s="8"/>
      <c r="BJ292" s="5"/>
      <c r="BK292" s="5"/>
      <c r="BL292" s="5"/>
      <c r="BM292" s="8"/>
      <c r="BN292" s="5">
        <f>BP292*(1/(BO292/100))</f>
        <v>442.69101927167418</v>
      </c>
      <c r="BO292" s="7">
        <v>32.674999999999997</v>
      </c>
      <c r="BP292" s="5">
        <v>144.64929054701952</v>
      </c>
      <c r="BQ292" s="5">
        <f>BN292-BP292</f>
        <v>298.04172872465466</v>
      </c>
      <c r="BR292" s="5"/>
      <c r="BS292" s="5"/>
      <c r="BT292" s="7">
        <v>6.3722154425999786</v>
      </c>
      <c r="BU292" s="7"/>
      <c r="BV292" s="7"/>
      <c r="BW292" s="7"/>
      <c r="BX292" s="7"/>
      <c r="BY292" s="7"/>
      <c r="BZ292" s="7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8"/>
      <c r="CL292" s="5"/>
      <c r="CM292" s="5"/>
      <c r="CN292" s="8"/>
      <c r="CO292" s="5"/>
      <c r="CP292" s="5"/>
      <c r="CQ292" s="5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</row>
    <row r="293" spans="1:166" x14ac:dyDescent="0.25">
      <c r="A293" t="s">
        <v>120</v>
      </c>
      <c r="C293" s="6">
        <v>39419</v>
      </c>
      <c r="D293" s="5">
        <v>1</v>
      </c>
      <c r="E293" s="6" t="s">
        <v>209</v>
      </c>
      <c r="F293" t="s">
        <v>10</v>
      </c>
      <c r="G293" s="5">
        <v>0</v>
      </c>
      <c r="H293" t="s">
        <v>117</v>
      </c>
      <c r="I293" s="7">
        <v>8.9</v>
      </c>
      <c r="J293">
        <v>750</v>
      </c>
      <c r="K293" s="5">
        <f t="shared" si="4"/>
        <v>149.81273408239699</v>
      </c>
      <c r="L293" s="5"/>
      <c r="M293" s="8"/>
      <c r="N293" s="8"/>
      <c r="O293" s="8"/>
      <c r="P293" s="8"/>
      <c r="Q293" s="5"/>
      <c r="R293" s="5"/>
      <c r="S293" s="5"/>
      <c r="T293" s="5"/>
      <c r="U293" s="5"/>
      <c r="V293" s="5"/>
      <c r="W293" s="5"/>
      <c r="X293" s="8"/>
      <c r="Y293" s="8"/>
      <c r="Z293" s="8"/>
      <c r="AA293" s="8"/>
      <c r="AB293" s="8"/>
      <c r="AC293" s="5"/>
      <c r="AD293" s="8"/>
      <c r="AE293" s="8"/>
      <c r="AF293" s="8"/>
      <c r="AG293" s="8"/>
      <c r="AH293" s="8"/>
      <c r="AI293" s="8"/>
      <c r="AJ293" s="5"/>
      <c r="AK293" s="8"/>
      <c r="AL293" s="8"/>
      <c r="AM293" s="8"/>
      <c r="AN293" s="8"/>
      <c r="AO293" s="8"/>
      <c r="AP293" s="8"/>
      <c r="AQ293" s="9"/>
      <c r="AR293" s="8"/>
      <c r="AS293" s="8"/>
      <c r="AT293" s="8"/>
      <c r="AU293" s="5">
        <v>0</v>
      </c>
      <c r="AV293" s="5"/>
      <c r="AW293" s="5"/>
      <c r="AX293" s="5"/>
      <c r="AY293" s="5">
        <v>0</v>
      </c>
      <c r="AZ293" s="5"/>
      <c r="BA293" s="5"/>
      <c r="BB293" s="5"/>
      <c r="BC293" s="5"/>
      <c r="BD293" s="5"/>
      <c r="BE293" s="5"/>
      <c r="BF293" s="5">
        <v>0</v>
      </c>
      <c r="BG293" s="5">
        <v>0</v>
      </c>
      <c r="BH293" s="5"/>
      <c r="BI293" s="8"/>
      <c r="BJ293" s="5"/>
      <c r="BK293" s="5"/>
      <c r="BL293" s="5"/>
      <c r="BM293" s="8"/>
      <c r="BN293" s="8"/>
      <c r="BO293" s="7"/>
      <c r="BP293" s="5"/>
      <c r="BQ293" s="5"/>
      <c r="BR293" s="5"/>
      <c r="BS293" s="5"/>
      <c r="BT293" s="7"/>
      <c r="BU293" s="7"/>
      <c r="BV293" s="7"/>
      <c r="BW293" s="7"/>
      <c r="BX293" s="7"/>
      <c r="BY293" s="7"/>
      <c r="BZ293" s="7"/>
      <c r="CA293" s="5">
        <v>0</v>
      </c>
      <c r="CB293" s="5">
        <v>0</v>
      </c>
      <c r="CC293" s="5">
        <v>0</v>
      </c>
      <c r="CD293" s="5">
        <v>0</v>
      </c>
      <c r="CE293" s="5"/>
      <c r="CF293" s="5"/>
      <c r="CG293" s="5"/>
      <c r="CH293" s="5"/>
      <c r="CI293" s="5">
        <v>0</v>
      </c>
      <c r="CJ293" s="5"/>
      <c r="CK293" s="8"/>
      <c r="CL293" s="5"/>
      <c r="CM293" s="5"/>
      <c r="CN293" s="8"/>
      <c r="CO293" s="5"/>
      <c r="CP293" s="5"/>
      <c r="CQ293" s="5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</row>
    <row r="294" spans="1:166" x14ac:dyDescent="0.25">
      <c r="A294" t="s">
        <v>120</v>
      </c>
      <c r="C294" s="6">
        <v>39440</v>
      </c>
      <c r="D294" s="5">
        <v>4</v>
      </c>
      <c r="E294" t="s">
        <v>210</v>
      </c>
      <c r="F294" t="s">
        <v>12</v>
      </c>
      <c r="G294" s="5">
        <v>21</v>
      </c>
      <c r="H294" t="s">
        <v>117</v>
      </c>
      <c r="I294" s="7">
        <v>8.9</v>
      </c>
      <c r="J294">
        <v>750</v>
      </c>
      <c r="K294" s="5">
        <f t="shared" ref="K294:K357" si="5">1000000/I294/J294</f>
        <v>149.81273408239699</v>
      </c>
      <c r="L294" s="5"/>
      <c r="M294" s="8"/>
      <c r="N294" s="8"/>
      <c r="O294" s="8"/>
      <c r="P294" s="8"/>
      <c r="Q294" s="5"/>
      <c r="R294" s="5">
        <v>21</v>
      </c>
      <c r="S294" s="5"/>
      <c r="T294" s="5"/>
      <c r="U294" s="5"/>
      <c r="V294" s="5"/>
      <c r="W294" s="5"/>
      <c r="X294" s="8"/>
      <c r="Y294" s="8"/>
      <c r="Z294" s="8"/>
      <c r="AA294" s="8"/>
      <c r="AB294" s="8"/>
      <c r="AC294" s="5"/>
      <c r="AD294" s="8"/>
      <c r="AE294" s="8"/>
      <c r="AF294" s="8"/>
      <c r="AG294" s="8"/>
      <c r="AH294" s="8"/>
      <c r="AI294" s="8"/>
      <c r="AJ294" s="5"/>
      <c r="AK294" s="8"/>
      <c r="AL294" s="8"/>
      <c r="AM294" s="8"/>
      <c r="AN294" s="8"/>
      <c r="AO294" s="8"/>
      <c r="AP294" s="8"/>
      <c r="AQ294" s="9"/>
      <c r="AR294" s="8"/>
      <c r="AS294" s="8"/>
      <c r="AT294" s="8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8"/>
      <c r="BJ294" s="5"/>
      <c r="BK294" s="5"/>
      <c r="BL294" s="5"/>
      <c r="BM294" s="8"/>
      <c r="BN294" s="8"/>
      <c r="BO294" s="7"/>
      <c r="BP294" s="5"/>
      <c r="BQ294" s="5"/>
      <c r="BR294" s="5"/>
      <c r="BS294" s="5"/>
      <c r="BT294" s="7"/>
      <c r="BU294" s="7"/>
      <c r="BV294" s="7"/>
      <c r="BW294" s="7"/>
      <c r="BX294" s="7"/>
      <c r="BY294" s="7"/>
      <c r="BZ294" s="7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8"/>
      <c r="CL294" s="5"/>
      <c r="CM294" s="5"/>
      <c r="CN294" s="8"/>
      <c r="CO294" s="5"/>
      <c r="CP294" s="5"/>
      <c r="CQ294" s="5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</row>
    <row r="295" spans="1:166" x14ac:dyDescent="0.25">
      <c r="A295" t="s">
        <v>120</v>
      </c>
      <c r="C295" s="6">
        <v>39443</v>
      </c>
      <c r="D295" s="5"/>
      <c r="E295" s="6"/>
      <c r="G295" s="5">
        <v>24</v>
      </c>
      <c r="H295" t="s">
        <v>117</v>
      </c>
      <c r="I295" s="7">
        <v>8.9</v>
      </c>
      <c r="J295">
        <v>750</v>
      </c>
      <c r="K295" s="5">
        <f t="shared" si="5"/>
        <v>149.81273408239699</v>
      </c>
      <c r="L295" s="5"/>
      <c r="M295" s="8"/>
      <c r="N295" s="7">
        <v>7.1</v>
      </c>
      <c r="O295" s="7"/>
      <c r="P295" s="7"/>
      <c r="Q295" s="5"/>
      <c r="R295" s="5"/>
      <c r="S295" s="5"/>
      <c r="T295" s="5"/>
      <c r="U295" s="5"/>
      <c r="V295" s="5"/>
      <c r="W295" s="5"/>
      <c r="X295" s="8"/>
      <c r="Y295" s="8"/>
      <c r="Z295" s="8"/>
      <c r="AA295" s="8"/>
      <c r="AB295" s="8"/>
      <c r="AC295" s="5"/>
      <c r="AD295" s="8"/>
      <c r="AE295" s="8"/>
      <c r="AF295" s="8"/>
      <c r="AG295" s="8"/>
      <c r="AH295" s="8"/>
      <c r="AI295" s="8"/>
      <c r="AJ295" s="5"/>
      <c r="AK295" s="8"/>
      <c r="AL295" s="8"/>
      <c r="AM295" s="8"/>
      <c r="AN295" s="8"/>
      <c r="AO295" s="8"/>
      <c r="AP295" s="8"/>
      <c r="AQ295" s="9"/>
      <c r="AR295" s="8"/>
      <c r="AS295" s="8"/>
      <c r="AT295" s="8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8"/>
      <c r="BJ295" s="5"/>
      <c r="BK295" s="5"/>
      <c r="BL295" s="5"/>
      <c r="BM295" s="8"/>
      <c r="BN295" s="8"/>
      <c r="BO295" s="7"/>
      <c r="BP295" s="5"/>
      <c r="BQ295" s="5"/>
      <c r="BR295" s="5"/>
      <c r="BS295" s="5"/>
      <c r="BT295" s="7"/>
      <c r="BU295" s="7"/>
      <c r="BV295" s="7"/>
      <c r="BW295" s="7"/>
      <c r="BX295" s="7"/>
      <c r="BY295" s="7"/>
      <c r="BZ295" s="7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8"/>
      <c r="CL295" s="5"/>
      <c r="CM295" s="5"/>
      <c r="CN295" s="8"/>
      <c r="CO295" s="5"/>
      <c r="CP295" s="5"/>
      <c r="CQ295" s="5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</row>
    <row r="296" spans="1:166" x14ac:dyDescent="0.25">
      <c r="A296" t="s">
        <v>120</v>
      </c>
      <c r="C296" s="6">
        <v>39449</v>
      </c>
      <c r="D296" s="5"/>
      <c r="E296" s="6"/>
      <c r="G296" s="5">
        <v>30</v>
      </c>
      <c r="H296" t="s">
        <v>117</v>
      </c>
      <c r="I296" s="7">
        <v>8.9</v>
      </c>
      <c r="J296">
        <v>750</v>
      </c>
      <c r="K296" s="5">
        <f t="shared" si="5"/>
        <v>149.81273408239699</v>
      </c>
      <c r="L296" s="5"/>
      <c r="M296" s="8"/>
      <c r="N296" s="7">
        <v>9.35</v>
      </c>
      <c r="O296" s="7"/>
      <c r="P296" s="7"/>
      <c r="Q296" s="5"/>
      <c r="R296" s="5"/>
      <c r="S296" s="5"/>
      <c r="T296" s="5"/>
      <c r="U296" s="5"/>
      <c r="V296" s="5"/>
      <c r="W296" s="5"/>
      <c r="X296" s="8"/>
      <c r="Y296" s="8"/>
      <c r="Z296" s="8"/>
      <c r="AA296" s="8"/>
      <c r="AB296" s="8"/>
      <c r="AC296" s="5"/>
      <c r="AD296" s="8"/>
      <c r="AE296" s="8"/>
      <c r="AF296" s="8"/>
      <c r="AG296" s="8"/>
      <c r="AH296" s="8"/>
      <c r="AI296" s="8"/>
      <c r="AJ296" s="5"/>
      <c r="AK296" s="8">
        <v>0.35641118421052631</v>
      </c>
      <c r="AL296" s="8"/>
      <c r="AM296" s="8"/>
      <c r="AN296" s="8"/>
      <c r="AO296" s="8"/>
      <c r="AP296" s="8"/>
      <c r="AQ296" s="9"/>
      <c r="AR296" s="8"/>
      <c r="AS296" s="8"/>
      <c r="AT296" s="8"/>
      <c r="AU296" s="5">
        <v>0</v>
      </c>
      <c r="AV296" s="5"/>
      <c r="AW296" s="5"/>
      <c r="AX296" s="5"/>
      <c r="AY296" s="5">
        <v>0</v>
      </c>
      <c r="AZ296" s="5"/>
      <c r="BA296" s="5"/>
      <c r="BB296" s="5"/>
      <c r="BC296" s="5"/>
      <c r="BD296" s="5"/>
      <c r="BE296" s="5"/>
      <c r="BF296" s="5">
        <v>0</v>
      </c>
      <c r="BG296" s="5">
        <v>0</v>
      </c>
      <c r="BH296" s="5"/>
      <c r="BI296" s="8"/>
      <c r="BJ296" s="5"/>
      <c r="BK296" s="5"/>
      <c r="BL296" s="5"/>
      <c r="BM296" s="8"/>
      <c r="BN296" s="8"/>
      <c r="BO296" s="7"/>
      <c r="BP296" s="5"/>
      <c r="BQ296" s="5"/>
      <c r="BR296" s="5"/>
      <c r="BS296" s="5"/>
      <c r="BT296" s="7"/>
      <c r="BU296" s="7"/>
      <c r="BV296" s="7"/>
      <c r="BW296" s="7"/>
      <c r="BX296" s="7"/>
      <c r="BY296" s="7"/>
      <c r="BZ296" s="7"/>
      <c r="CA296" s="5">
        <v>0</v>
      </c>
      <c r="CB296" s="5">
        <v>0</v>
      </c>
      <c r="CC296" s="5">
        <v>0</v>
      </c>
      <c r="CD296" s="5">
        <v>0</v>
      </c>
      <c r="CE296" s="5"/>
      <c r="CF296" s="5"/>
      <c r="CG296" s="5"/>
      <c r="CH296" s="5"/>
      <c r="CI296" s="5">
        <v>0</v>
      </c>
      <c r="CJ296" s="5"/>
      <c r="CK296" s="8"/>
      <c r="CL296" s="5"/>
      <c r="CM296" s="5"/>
      <c r="CN296" s="8"/>
      <c r="CO296" s="5"/>
      <c r="CP296" s="5"/>
      <c r="CQ296" s="5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</row>
    <row r="297" spans="1:166" x14ac:dyDescent="0.25">
      <c r="A297" t="s">
        <v>120</v>
      </c>
      <c r="C297" s="6">
        <v>39455</v>
      </c>
      <c r="D297" s="5"/>
      <c r="E297" s="6"/>
      <c r="G297" s="5">
        <v>36</v>
      </c>
      <c r="H297" t="s">
        <v>117</v>
      </c>
      <c r="I297" s="7">
        <v>8.9</v>
      </c>
      <c r="J297">
        <v>750</v>
      </c>
      <c r="K297" s="5">
        <f t="shared" si="5"/>
        <v>149.81273408239699</v>
      </c>
      <c r="L297" s="5"/>
      <c r="M297" s="8"/>
      <c r="N297" s="7">
        <v>11</v>
      </c>
      <c r="O297" s="7"/>
      <c r="P297" s="7"/>
      <c r="Q297" s="5"/>
      <c r="R297" s="5"/>
      <c r="S297" s="5"/>
      <c r="T297" s="5"/>
      <c r="U297" s="5"/>
      <c r="V297" s="5"/>
      <c r="W297" s="5"/>
      <c r="X297" s="8"/>
      <c r="Y297" s="8"/>
      <c r="Z297" s="8"/>
      <c r="AA297" s="8"/>
      <c r="AB297" s="8"/>
      <c r="AC297" s="5"/>
      <c r="AD297" s="8"/>
      <c r="AE297" s="8"/>
      <c r="AF297" s="8"/>
      <c r="AG297" s="8"/>
      <c r="AH297" s="8"/>
      <c r="AI297" s="8"/>
      <c r="AJ297" s="5"/>
      <c r="AK297" s="8"/>
      <c r="AL297" s="8"/>
      <c r="AM297" s="8"/>
      <c r="AN297" s="8"/>
      <c r="AO297" s="8"/>
      <c r="AP297" s="8"/>
      <c r="AQ297" s="9"/>
      <c r="AR297" s="8"/>
      <c r="AS297" s="8"/>
      <c r="AT297" s="8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8"/>
      <c r="BJ297" s="5"/>
      <c r="BK297" s="5"/>
      <c r="BL297" s="5"/>
      <c r="BM297" s="8"/>
      <c r="BN297" s="8"/>
      <c r="BO297" s="7"/>
      <c r="BP297" s="5"/>
      <c r="BQ297" s="5"/>
      <c r="BR297" s="5"/>
      <c r="BS297" s="5"/>
      <c r="BT297" s="7"/>
      <c r="BU297" s="7"/>
      <c r="BV297" s="7"/>
      <c r="BW297" s="7"/>
      <c r="BX297" s="7"/>
      <c r="BY297" s="7"/>
      <c r="BZ297" s="7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8"/>
      <c r="CL297" s="5"/>
      <c r="CM297" s="5"/>
      <c r="CN297" s="8"/>
      <c r="CO297" s="5"/>
      <c r="CP297" s="5"/>
      <c r="CQ297" s="5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</row>
    <row r="298" spans="1:166" x14ac:dyDescent="0.25">
      <c r="A298" t="s">
        <v>120</v>
      </c>
      <c r="C298" s="6">
        <v>39461</v>
      </c>
      <c r="D298" s="5"/>
      <c r="E298" s="6"/>
      <c r="G298" s="5">
        <v>42</v>
      </c>
      <c r="H298" t="s">
        <v>117</v>
      </c>
      <c r="I298" s="7">
        <v>8.9</v>
      </c>
      <c r="J298">
        <v>750</v>
      </c>
      <c r="K298" s="5">
        <f t="shared" si="5"/>
        <v>149.81273408239699</v>
      </c>
      <c r="L298" s="5"/>
      <c r="M298" s="8"/>
      <c r="N298" s="8"/>
      <c r="O298" s="8"/>
      <c r="P298" s="8"/>
      <c r="Q298" s="5"/>
      <c r="R298" s="5"/>
      <c r="S298" s="5"/>
      <c r="T298" s="5"/>
      <c r="U298" s="5"/>
      <c r="V298" s="5"/>
      <c r="W298" s="5"/>
      <c r="X298" s="8"/>
      <c r="Y298" s="8"/>
      <c r="Z298" s="8"/>
      <c r="AA298" s="8"/>
      <c r="AB298" s="8"/>
      <c r="AC298" s="5"/>
      <c r="AD298" s="8"/>
      <c r="AE298" s="8"/>
      <c r="AF298" s="8"/>
      <c r="AG298" s="8"/>
      <c r="AH298" s="8"/>
      <c r="AI298" s="8"/>
      <c r="AJ298" s="5"/>
      <c r="AK298" s="8">
        <v>1.9297763157894736</v>
      </c>
      <c r="AL298" s="8"/>
      <c r="AM298" s="8"/>
      <c r="AN298" s="8"/>
      <c r="AO298" s="8"/>
      <c r="AP298" s="8"/>
      <c r="AQ298" s="9"/>
      <c r="AR298" s="8"/>
      <c r="AS298" s="8"/>
      <c r="AT298" s="8"/>
      <c r="AU298" s="5">
        <v>0</v>
      </c>
      <c r="AV298" s="5"/>
      <c r="AW298" s="5"/>
      <c r="AX298" s="5"/>
      <c r="AY298" s="5">
        <v>0</v>
      </c>
      <c r="AZ298" s="5"/>
      <c r="BA298" s="5"/>
      <c r="BB298" s="5"/>
      <c r="BC298" s="5"/>
      <c r="BD298" s="5"/>
      <c r="BE298" s="5"/>
      <c r="BF298" s="5">
        <v>0</v>
      </c>
      <c r="BG298" s="5">
        <v>0</v>
      </c>
      <c r="BH298" s="5"/>
      <c r="BI298" s="8"/>
      <c r="BJ298" s="5"/>
      <c r="BK298" s="5"/>
      <c r="BL298" s="5"/>
      <c r="BM298" s="8"/>
      <c r="BN298" s="8"/>
      <c r="BO298" s="7"/>
      <c r="BP298" s="5"/>
      <c r="BQ298" s="5"/>
      <c r="BR298" s="5"/>
      <c r="BS298" s="5"/>
      <c r="BT298" s="7"/>
      <c r="BU298" s="7"/>
      <c r="BV298" s="7"/>
      <c r="BW298" s="7"/>
      <c r="BX298" s="7"/>
      <c r="BY298" s="7"/>
      <c r="BZ298" s="7"/>
      <c r="CA298" s="5">
        <v>0</v>
      </c>
      <c r="CB298" s="5">
        <v>0</v>
      </c>
      <c r="CC298" s="5">
        <v>0</v>
      </c>
      <c r="CD298" s="5">
        <v>0</v>
      </c>
      <c r="CE298" s="5"/>
      <c r="CF298" s="5"/>
      <c r="CG298" s="5"/>
      <c r="CH298" s="5"/>
      <c r="CI298" s="5">
        <v>0</v>
      </c>
      <c r="CJ298" s="5"/>
      <c r="CK298" s="8"/>
      <c r="CL298" s="5"/>
      <c r="CM298" s="5"/>
      <c r="CN298" s="8"/>
      <c r="CO298" s="5"/>
      <c r="CP298" s="5"/>
      <c r="CQ298" s="5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</row>
    <row r="299" spans="1:166" x14ac:dyDescent="0.25">
      <c r="A299" t="s">
        <v>120</v>
      </c>
      <c r="C299" s="6">
        <v>39462</v>
      </c>
      <c r="D299" s="5"/>
      <c r="E299" s="6"/>
      <c r="G299" s="5">
        <v>43</v>
      </c>
      <c r="H299" t="s">
        <v>117</v>
      </c>
      <c r="I299" s="7">
        <v>8.9</v>
      </c>
      <c r="J299">
        <v>750</v>
      </c>
      <c r="K299" s="5">
        <f t="shared" si="5"/>
        <v>149.81273408239699</v>
      </c>
      <c r="L299" s="5"/>
      <c r="M299" s="8"/>
      <c r="N299" s="7">
        <v>13.8</v>
      </c>
      <c r="O299" s="7"/>
      <c r="P299" s="7"/>
      <c r="Q299" s="5"/>
      <c r="R299" s="5"/>
      <c r="S299" s="5"/>
      <c r="T299" s="5"/>
      <c r="U299" s="5"/>
      <c r="V299" s="5"/>
      <c r="W299" s="5"/>
      <c r="X299" s="8"/>
      <c r="Y299" s="8"/>
      <c r="Z299" s="8"/>
      <c r="AA299" s="8"/>
      <c r="AB299" s="8"/>
      <c r="AC299" s="5"/>
      <c r="AD299" s="8"/>
      <c r="AE299" s="8"/>
      <c r="AF299" s="8"/>
      <c r="AG299" s="8"/>
      <c r="AH299" s="8"/>
      <c r="AI299" s="8"/>
      <c r="AJ299" s="5"/>
      <c r="AK299" s="8"/>
      <c r="AL299" s="8"/>
      <c r="AM299" s="8"/>
      <c r="AN299" s="8"/>
      <c r="AO299" s="8"/>
      <c r="AP299" s="8"/>
      <c r="AQ299" s="9"/>
      <c r="AR299" s="8"/>
      <c r="AS299" s="8"/>
      <c r="AT299" s="8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8"/>
      <c r="BJ299" s="5"/>
      <c r="BK299" s="5"/>
      <c r="BL299" s="5"/>
      <c r="BM299" s="8"/>
      <c r="BN299" s="8"/>
      <c r="BO299" s="7"/>
      <c r="BP299" s="5"/>
      <c r="BQ299" s="5"/>
      <c r="BR299" s="5"/>
      <c r="BS299" s="5"/>
      <c r="BT299" s="7"/>
      <c r="BU299" s="7"/>
      <c r="BV299" s="7"/>
      <c r="BW299" s="7"/>
      <c r="BX299" s="7"/>
      <c r="BY299" s="7"/>
      <c r="BZ299" s="7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8"/>
      <c r="CL299" s="5"/>
      <c r="CM299" s="5"/>
      <c r="CN299" s="8"/>
      <c r="CO299" s="5"/>
      <c r="CP299" s="5"/>
      <c r="CQ299" s="5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</row>
    <row r="300" spans="1:166" x14ac:dyDescent="0.25">
      <c r="A300" t="s">
        <v>120</v>
      </c>
      <c r="C300" s="6">
        <v>39467</v>
      </c>
      <c r="D300" s="5">
        <v>4</v>
      </c>
      <c r="E300" t="s">
        <v>206</v>
      </c>
      <c r="F300" t="s">
        <v>13</v>
      </c>
      <c r="G300" s="5">
        <v>48</v>
      </c>
      <c r="H300" t="s">
        <v>117</v>
      </c>
      <c r="I300" s="7">
        <v>8.9</v>
      </c>
      <c r="J300">
        <v>750</v>
      </c>
      <c r="K300" s="5">
        <f t="shared" si="5"/>
        <v>149.81273408239699</v>
      </c>
      <c r="L300" s="5"/>
      <c r="M300" s="8"/>
      <c r="N300" s="8"/>
      <c r="O300" s="8"/>
      <c r="P300" s="8"/>
      <c r="Q300" s="5"/>
      <c r="R300" s="5"/>
      <c r="S300" s="5">
        <v>48</v>
      </c>
      <c r="T300" s="5"/>
      <c r="U300" s="5"/>
      <c r="V300" s="5"/>
      <c r="W300" s="5"/>
      <c r="X300" s="8"/>
      <c r="Y300" s="8"/>
      <c r="Z300" s="8"/>
      <c r="AA300" s="8"/>
      <c r="AB300" s="8"/>
      <c r="AC300" s="5"/>
      <c r="AD300" s="8"/>
      <c r="AE300" s="8"/>
      <c r="AF300" s="8"/>
      <c r="AG300" s="8"/>
      <c r="AH300" s="8"/>
      <c r="AI300" s="8"/>
      <c r="AJ300" s="5"/>
      <c r="AK300" s="8"/>
      <c r="AL300" s="8"/>
      <c r="AM300" s="8"/>
      <c r="AN300" s="8"/>
      <c r="AO300" s="8"/>
      <c r="AP300" s="8"/>
      <c r="AQ300" s="9"/>
      <c r="AR300" s="8"/>
      <c r="AS300" s="8"/>
      <c r="AT300" s="8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8"/>
      <c r="BJ300" s="5"/>
      <c r="BK300" s="5"/>
      <c r="BL300" s="5"/>
      <c r="BM300" s="8"/>
      <c r="BN300" s="8"/>
      <c r="BO300" s="7"/>
      <c r="BP300" s="5"/>
      <c r="BQ300" s="5"/>
      <c r="BR300" s="5"/>
      <c r="BS300" s="5"/>
      <c r="BT300" s="7"/>
      <c r="BU300" s="7"/>
      <c r="BV300" s="7"/>
      <c r="BW300" s="7"/>
      <c r="BX300" s="7"/>
      <c r="BY300" s="7"/>
      <c r="BZ300" s="7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8"/>
      <c r="CL300" s="5"/>
      <c r="CM300" s="5"/>
      <c r="CN300" s="8"/>
      <c r="CO300" s="5"/>
      <c r="CP300" s="5"/>
      <c r="CQ300" s="5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</row>
    <row r="301" spans="1:166" x14ac:dyDescent="0.25">
      <c r="A301" t="s">
        <v>120</v>
      </c>
      <c r="C301" s="6">
        <v>39468</v>
      </c>
      <c r="D301" s="5"/>
      <c r="E301" s="6"/>
      <c r="G301" s="5">
        <v>49</v>
      </c>
      <c r="H301" t="s">
        <v>117</v>
      </c>
      <c r="I301" s="7">
        <v>8.9</v>
      </c>
      <c r="J301">
        <v>750</v>
      </c>
      <c r="K301" s="5">
        <f t="shared" si="5"/>
        <v>149.81273408239699</v>
      </c>
      <c r="L301" s="5"/>
      <c r="M301" s="8"/>
      <c r="N301" s="8"/>
      <c r="O301" s="8"/>
      <c r="P301" s="8"/>
      <c r="Q301" s="5"/>
      <c r="R301" s="5"/>
      <c r="S301" s="5"/>
      <c r="T301" s="5"/>
      <c r="U301" s="5"/>
      <c r="V301" s="5"/>
      <c r="W301" s="5"/>
      <c r="X301" s="8"/>
      <c r="Y301" s="8"/>
      <c r="Z301" s="8"/>
      <c r="AA301" s="8"/>
      <c r="AB301" s="8"/>
      <c r="AC301" s="5">
        <v>256.13634134086521</v>
      </c>
      <c r="AD301" s="8"/>
      <c r="AE301" s="8"/>
      <c r="AF301" s="8"/>
      <c r="AG301" s="8"/>
      <c r="AH301" s="8"/>
      <c r="AI301" s="8"/>
      <c r="AJ301" s="5">
        <v>211.14486129915903</v>
      </c>
      <c r="AK301" s="8">
        <v>3.6248882730918761</v>
      </c>
      <c r="AL301" s="8"/>
      <c r="AM301" s="8"/>
      <c r="AN301" s="8"/>
      <c r="AO301" s="8"/>
      <c r="AP301" s="8"/>
      <c r="AQ301" s="9">
        <f>AK301/AJ301</f>
        <v>1.7167778797874601E-2</v>
      </c>
      <c r="AR301" s="8"/>
      <c r="AS301" s="8"/>
      <c r="AT301" s="8"/>
      <c r="AU301" s="5">
        <v>17.302281930723939</v>
      </c>
      <c r="AV301" s="5"/>
      <c r="AW301" s="5"/>
      <c r="AX301" s="5"/>
      <c r="AY301" s="5">
        <v>5.995576982659089</v>
      </c>
      <c r="AZ301" s="5"/>
      <c r="BA301" s="5"/>
      <c r="BB301" s="5"/>
      <c r="BC301" s="5"/>
      <c r="BD301" s="5"/>
      <c r="BE301" s="5"/>
      <c r="BF301" s="5">
        <v>0</v>
      </c>
      <c r="BG301" s="5">
        <v>0</v>
      </c>
      <c r="BH301" s="5">
        <v>23.297858913383028</v>
      </c>
      <c r="BI301" s="8"/>
      <c r="BJ301" s="5"/>
      <c r="BK301" s="5">
        <f>AC301+AJ301+BH301</f>
        <v>490.57906155340731</v>
      </c>
      <c r="BL301" s="5"/>
      <c r="BM301" s="8">
        <f>BH301/BK301</f>
        <v>4.7490528518707859E-2</v>
      </c>
      <c r="BN301" s="8"/>
      <c r="BO301" s="7"/>
      <c r="BP301" s="5"/>
      <c r="BQ301" s="5"/>
      <c r="BR301" s="5"/>
      <c r="BS301" s="5"/>
      <c r="BT301" s="7"/>
      <c r="BU301" s="7"/>
      <c r="BV301" s="7"/>
      <c r="BW301" s="7"/>
      <c r="BX301" s="8">
        <f>AC301/BK301</f>
        <v>0.52211021915573685</v>
      </c>
      <c r="BY301" s="8">
        <f>AJ301/BK301</f>
        <v>0.4303992523255552</v>
      </c>
      <c r="BZ301" s="8">
        <f>BH301/BK301</f>
        <v>4.7490528518707859E-2</v>
      </c>
      <c r="CA301" s="5">
        <v>184.04158481392804</v>
      </c>
      <c r="CB301" s="5">
        <v>173.87636079973475</v>
      </c>
      <c r="CC301" s="5">
        <v>10.165224014193278</v>
      </c>
      <c r="CD301" s="5">
        <v>0</v>
      </c>
      <c r="CE301" s="5"/>
      <c r="CF301" s="5"/>
      <c r="CG301" s="5"/>
      <c r="CH301" s="5"/>
      <c r="CI301" s="5">
        <v>0</v>
      </c>
      <c r="CJ301" s="5"/>
      <c r="CK301" s="8"/>
      <c r="CL301" s="5"/>
      <c r="CM301" s="5"/>
      <c r="CN301" s="8"/>
      <c r="CO301" s="5"/>
      <c r="CP301" s="5"/>
      <c r="CQ301" s="5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</row>
    <row r="302" spans="1:166" x14ac:dyDescent="0.25">
      <c r="A302" t="s">
        <v>120</v>
      </c>
      <c r="C302" s="6">
        <v>39470</v>
      </c>
      <c r="D302" s="5"/>
      <c r="E302" s="6"/>
      <c r="G302" s="5">
        <v>51</v>
      </c>
      <c r="H302" t="s">
        <v>117</v>
      </c>
      <c r="I302" s="7">
        <v>8.9</v>
      </c>
      <c r="J302">
        <v>750</v>
      </c>
      <c r="K302" s="5">
        <f t="shared" si="5"/>
        <v>149.81273408239699</v>
      </c>
      <c r="L302" s="5"/>
      <c r="M302" s="8"/>
      <c r="N302" s="7">
        <v>16.600000000000001</v>
      </c>
      <c r="O302" s="7"/>
      <c r="P302" s="7"/>
      <c r="Q302" s="5"/>
      <c r="R302" s="5"/>
      <c r="S302" s="5"/>
      <c r="T302" s="5"/>
      <c r="U302" s="5"/>
      <c r="V302" s="5"/>
      <c r="W302" s="5"/>
      <c r="X302" s="8"/>
      <c r="Y302" s="8"/>
      <c r="Z302" s="8"/>
      <c r="AA302" s="8"/>
      <c r="AB302" s="8"/>
      <c r="AC302" s="5"/>
      <c r="AD302" s="8"/>
      <c r="AE302" s="8"/>
      <c r="AF302" s="8"/>
      <c r="AG302" s="8"/>
      <c r="AH302" s="8"/>
      <c r="AI302" s="8"/>
      <c r="AJ302" s="5"/>
      <c r="AK302" s="8"/>
      <c r="AL302" s="8"/>
      <c r="AM302" s="8"/>
      <c r="AN302" s="8"/>
      <c r="AO302" s="8"/>
      <c r="AP302" s="8"/>
      <c r="AQ302" s="9"/>
      <c r="AR302" s="8"/>
      <c r="AS302" s="8"/>
      <c r="AT302" s="8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8"/>
      <c r="BJ302" s="5"/>
      <c r="BK302" s="5"/>
      <c r="BL302" s="5"/>
      <c r="BM302" s="8"/>
      <c r="BN302" s="8"/>
      <c r="BO302" s="7"/>
      <c r="BP302" s="5"/>
      <c r="BQ302" s="5"/>
      <c r="BR302" s="5"/>
      <c r="BS302" s="5"/>
      <c r="BT302" s="7"/>
      <c r="BU302" s="7"/>
      <c r="BV302" s="7"/>
      <c r="BW302" s="7"/>
      <c r="BX302" s="7"/>
      <c r="BY302" s="7"/>
      <c r="BZ302" s="7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8"/>
      <c r="CL302" s="5"/>
      <c r="CM302" s="5"/>
      <c r="CN302" s="8"/>
      <c r="CO302" s="5"/>
      <c r="CP302" s="5"/>
      <c r="CQ302" s="5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</row>
    <row r="303" spans="1:166" x14ac:dyDescent="0.25">
      <c r="A303" t="s">
        <v>120</v>
      </c>
      <c r="C303" s="6">
        <v>39476</v>
      </c>
      <c r="D303" s="5"/>
      <c r="E303" s="6"/>
      <c r="G303" s="5">
        <v>57</v>
      </c>
      <c r="H303" t="s">
        <v>117</v>
      </c>
      <c r="I303" s="7">
        <v>8.9</v>
      </c>
      <c r="J303">
        <v>750</v>
      </c>
      <c r="K303" s="5">
        <f t="shared" si="5"/>
        <v>149.81273408239699</v>
      </c>
      <c r="L303" s="5"/>
      <c r="M303" s="8"/>
      <c r="N303" s="7">
        <v>18.45</v>
      </c>
      <c r="O303" s="7"/>
      <c r="P303" s="7"/>
      <c r="Q303" s="5"/>
      <c r="R303" s="5"/>
      <c r="S303" s="5"/>
      <c r="T303" s="5"/>
      <c r="U303" s="5"/>
      <c r="V303" s="5"/>
      <c r="W303" s="5"/>
      <c r="X303" s="8"/>
      <c r="Y303" s="8"/>
      <c r="Z303" s="8"/>
      <c r="AA303" s="8"/>
      <c r="AB303" s="8"/>
      <c r="AC303" s="5"/>
      <c r="AD303" s="8"/>
      <c r="AE303" s="8"/>
      <c r="AF303" s="8"/>
      <c r="AG303" s="8"/>
      <c r="AH303" s="8"/>
      <c r="AI303" s="8"/>
      <c r="AJ303" s="5"/>
      <c r="AK303" s="8"/>
      <c r="AL303" s="8"/>
      <c r="AM303" s="8"/>
      <c r="AN303" s="8"/>
      <c r="AO303" s="8"/>
      <c r="AP303" s="8"/>
      <c r="AQ303" s="9"/>
      <c r="AR303" s="8"/>
      <c r="AS303" s="8"/>
      <c r="AT303" s="8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8"/>
      <c r="BJ303" s="5"/>
      <c r="BK303" s="5"/>
      <c r="BL303" s="5"/>
      <c r="BM303" s="8"/>
      <c r="BN303" s="8"/>
      <c r="BO303" s="7"/>
      <c r="BP303" s="5"/>
      <c r="BQ303" s="5"/>
      <c r="BR303" s="5"/>
      <c r="BS303" s="5"/>
      <c r="BT303" s="7"/>
      <c r="BU303" s="7"/>
      <c r="BV303" s="7"/>
      <c r="BW303" s="7"/>
      <c r="BX303" s="7"/>
      <c r="BY303" s="7"/>
      <c r="BZ303" s="7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8"/>
      <c r="CL303" s="5"/>
      <c r="CM303" s="5"/>
      <c r="CN303" s="8"/>
      <c r="CO303" s="5"/>
      <c r="CP303" s="5"/>
      <c r="CQ303" s="5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</row>
    <row r="304" spans="1:166" x14ac:dyDescent="0.25">
      <c r="A304" t="s">
        <v>120</v>
      </c>
      <c r="C304" s="6">
        <v>39483</v>
      </c>
      <c r="D304" s="5">
        <v>6</v>
      </c>
      <c r="E304" s="6" t="s">
        <v>239</v>
      </c>
      <c r="F304" t="s">
        <v>89</v>
      </c>
      <c r="G304" s="5">
        <v>64</v>
      </c>
      <c r="H304" t="s">
        <v>117</v>
      </c>
      <c r="I304" s="7">
        <v>8.9</v>
      </c>
      <c r="J304">
        <v>750</v>
      </c>
      <c r="K304" s="5">
        <f t="shared" si="5"/>
        <v>149.81273408239699</v>
      </c>
      <c r="L304" s="5"/>
      <c r="M304" s="8"/>
      <c r="N304" s="8"/>
      <c r="O304" s="8"/>
      <c r="P304" s="8"/>
      <c r="Q304" s="5"/>
      <c r="R304" s="5"/>
      <c r="S304" s="5"/>
      <c r="T304" s="5"/>
      <c r="U304" s="5"/>
      <c r="V304" s="5"/>
      <c r="W304" s="5"/>
      <c r="X304" s="8"/>
      <c r="Y304" s="8"/>
      <c r="Z304" s="8"/>
      <c r="AA304" s="8"/>
      <c r="AB304" s="8"/>
      <c r="AC304" s="5">
        <v>329.10086500039858</v>
      </c>
      <c r="AD304" s="8"/>
      <c r="AE304" s="8"/>
      <c r="AF304" s="8"/>
      <c r="AG304" s="8"/>
      <c r="AH304" s="8"/>
      <c r="AI304" s="8"/>
      <c r="AJ304" s="5">
        <v>199.08306681425532</v>
      </c>
      <c r="AK304" s="8">
        <v>3.5659898748784356</v>
      </c>
      <c r="AL304" s="8"/>
      <c r="AM304" s="8"/>
      <c r="AN304" s="8"/>
      <c r="AO304" s="8"/>
      <c r="AP304" s="8"/>
      <c r="AQ304" s="9">
        <f>AK304/AJ304</f>
        <v>1.7912070232500021E-2</v>
      </c>
      <c r="AR304" s="8"/>
      <c r="AS304" s="8"/>
      <c r="AT304" s="8"/>
      <c r="AU304" s="5">
        <v>16.794238952515144</v>
      </c>
      <c r="AV304" s="5"/>
      <c r="AW304" s="5"/>
      <c r="AX304" s="5"/>
      <c r="AY304" s="5">
        <v>96.147408953626353</v>
      </c>
      <c r="AZ304" s="5"/>
      <c r="BA304" s="5"/>
      <c r="BB304" s="5"/>
      <c r="BC304" s="5"/>
      <c r="BD304" s="5"/>
      <c r="BE304" s="5"/>
      <c r="BF304" s="5">
        <v>0</v>
      </c>
      <c r="BG304" s="5">
        <v>0</v>
      </c>
      <c r="BH304" s="5">
        <v>112.9416479061415</v>
      </c>
      <c r="BI304" s="8"/>
      <c r="BJ304" s="5"/>
      <c r="BK304" s="5">
        <f>AC304+AJ304+BH304</f>
        <v>641.12557972079537</v>
      </c>
      <c r="BL304" s="5"/>
      <c r="BM304" s="8">
        <f>BH304/BK304</f>
        <v>0.17616150638588871</v>
      </c>
      <c r="BN304" s="8"/>
      <c r="BO304" s="7"/>
      <c r="BP304" s="5"/>
      <c r="BQ304" s="5"/>
      <c r="BR304" s="5"/>
      <c r="BS304" s="5"/>
      <c r="BT304" s="7"/>
      <c r="BU304" s="7"/>
      <c r="BV304" s="7"/>
      <c r="BW304" s="7"/>
      <c r="BX304" s="8">
        <f>AC304/BK304</f>
        <v>0.51331732098993643</v>
      </c>
      <c r="BY304" s="8">
        <f>AJ304/BK304</f>
        <v>0.31052117262417489</v>
      </c>
      <c r="BZ304" s="8">
        <f>BH304/BK304</f>
        <v>0.17616150638588871</v>
      </c>
      <c r="CA304" s="5">
        <v>170.94799442672848</v>
      </c>
      <c r="CB304" s="5">
        <v>94.590281913210163</v>
      </c>
      <c r="CC304" s="5">
        <v>76.357712513518322</v>
      </c>
      <c r="CD304" s="5">
        <v>0</v>
      </c>
      <c r="CE304" s="5"/>
      <c r="CF304" s="5"/>
      <c r="CG304" s="5"/>
      <c r="CH304" s="5"/>
      <c r="CI304" s="5">
        <v>0</v>
      </c>
      <c r="CJ304" s="5"/>
      <c r="CK304" s="8"/>
      <c r="CL304" s="5"/>
      <c r="CM304" s="5"/>
      <c r="CN304" s="8"/>
      <c r="CO304" s="5"/>
      <c r="CP304" s="5"/>
      <c r="CQ304" s="5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</row>
    <row r="305" spans="1:166" x14ac:dyDescent="0.25">
      <c r="A305" t="s">
        <v>120</v>
      </c>
      <c r="C305" s="6">
        <v>39484</v>
      </c>
      <c r="D305" s="5"/>
      <c r="E305" s="6"/>
      <c r="G305" s="5">
        <v>65</v>
      </c>
      <c r="H305" t="s">
        <v>117</v>
      </c>
      <c r="I305" s="7">
        <v>8.9</v>
      </c>
      <c r="J305">
        <v>750</v>
      </c>
      <c r="K305" s="5">
        <f t="shared" si="5"/>
        <v>149.81273408239699</v>
      </c>
      <c r="L305" s="5"/>
      <c r="M305" s="8"/>
      <c r="N305" s="7">
        <v>21</v>
      </c>
      <c r="O305" s="7"/>
      <c r="P305" s="7"/>
      <c r="Q305" s="5"/>
      <c r="R305" s="5"/>
      <c r="S305" s="5"/>
      <c r="T305" s="5"/>
      <c r="U305" s="5"/>
      <c r="V305" s="5"/>
      <c r="W305" s="5"/>
      <c r="X305" s="8"/>
      <c r="Y305" s="8"/>
      <c r="Z305" s="8"/>
      <c r="AA305" s="8"/>
      <c r="AB305" s="8"/>
      <c r="AC305" s="5"/>
      <c r="AD305" s="8"/>
      <c r="AE305" s="8"/>
      <c r="AF305" s="8"/>
      <c r="AG305" s="8"/>
      <c r="AH305" s="8"/>
      <c r="AI305" s="8"/>
      <c r="AJ305" s="5"/>
      <c r="AK305" s="8"/>
      <c r="AL305" s="8"/>
      <c r="AM305" s="8"/>
      <c r="AN305" s="8"/>
      <c r="AO305" s="8"/>
      <c r="AP305" s="8"/>
      <c r="AQ305" s="9"/>
      <c r="AR305" s="8"/>
      <c r="AS305" s="8"/>
      <c r="AT305" s="8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8"/>
      <c r="BJ305" s="5"/>
      <c r="BK305" s="5"/>
      <c r="BL305" s="5"/>
      <c r="BM305" s="8"/>
      <c r="BN305" s="8"/>
      <c r="BO305" s="7"/>
      <c r="BP305" s="5"/>
      <c r="BQ305" s="5"/>
      <c r="BR305" s="5"/>
      <c r="BS305" s="5"/>
      <c r="BT305" s="7"/>
      <c r="BU305" s="7"/>
      <c r="BV305" s="7"/>
      <c r="BW305" s="7"/>
      <c r="BX305" s="7"/>
      <c r="BY305" s="7"/>
      <c r="BZ305" s="7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8"/>
      <c r="CL305" s="5"/>
      <c r="CM305" s="5"/>
      <c r="CN305" s="8"/>
      <c r="CO305" s="5"/>
      <c r="CP305" s="5"/>
      <c r="CQ305" s="5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</row>
    <row r="306" spans="1:166" x14ac:dyDescent="0.25">
      <c r="A306" t="s">
        <v>120</v>
      </c>
      <c r="C306" s="6">
        <v>39491</v>
      </c>
      <c r="D306" s="5"/>
      <c r="E306" s="6"/>
      <c r="G306" s="5">
        <v>72</v>
      </c>
      <c r="H306" t="s">
        <v>117</v>
      </c>
      <c r="I306" s="7">
        <v>8.9</v>
      </c>
      <c r="J306">
        <v>750</v>
      </c>
      <c r="K306" s="5">
        <f t="shared" si="5"/>
        <v>149.81273408239699</v>
      </c>
      <c r="L306" s="5"/>
      <c r="M306" s="8"/>
      <c r="N306" s="7">
        <v>22.5</v>
      </c>
      <c r="O306" s="7"/>
      <c r="P306" s="7"/>
      <c r="Q306" s="5"/>
      <c r="R306" s="5"/>
      <c r="S306" s="5"/>
      <c r="T306" s="5"/>
      <c r="U306" s="5"/>
      <c r="V306" s="5"/>
      <c r="W306" s="5"/>
      <c r="X306" s="8"/>
      <c r="Y306" s="8"/>
      <c r="Z306" s="8"/>
      <c r="AA306" s="8"/>
      <c r="AB306" s="8"/>
      <c r="AC306" s="5"/>
      <c r="AD306" s="8"/>
      <c r="AE306" s="8"/>
      <c r="AF306" s="8"/>
      <c r="AG306" s="8"/>
      <c r="AH306" s="8"/>
      <c r="AI306" s="8"/>
      <c r="AJ306" s="5"/>
      <c r="AK306" s="8"/>
      <c r="AL306" s="8"/>
      <c r="AM306" s="8"/>
      <c r="AN306" s="8"/>
      <c r="AO306" s="8"/>
      <c r="AP306" s="8"/>
      <c r="AQ306" s="9"/>
      <c r="AR306" s="8"/>
      <c r="AS306" s="8"/>
      <c r="AT306" s="8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8"/>
      <c r="BJ306" s="5"/>
      <c r="BK306" s="5"/>
      <c r="BL306" s="5"/>
      <c r="BM306" s="8"/>
      <c r="BN306" s="8"/>
      <c r="BO306" s="7"/>
      <c r="BP306" s="5"/>
      <c r="BQ306" s="5"/>
      <c r="BR306" s="5"/>
      <c r="BS306" s="5"/>
      <c r="BT306" s="7"/>
      <c r="BU306" s="7"/>
      <c r="BV306" s="7"/>
      <c r="BW306" s="7"/>
      <c r="BX306" s="7"/>
      <c r="BY306" s="7"/>
      <c r="BZ306" s="7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8"/>
      <c r="CL306" s="5"/>
      <c r="CM306" s="5"/>
      <c r="CN306" s="8"/>
      <c r="CO306" s="5"/>
      <c r="CP306" s="5"/>
      <c r="CQ306" s="5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</row>
    <row r="307" spans="1:166" x14ac:dyDescent="0.25">
      <c r="A307" t="s">
        <v>120</v>
      </c>
      <c r="C307" s="6">
        <v>39497</v>
      </c>
      <c r="D307" s="5"/>
      <c r="E307" s="6"/>
      <c r="G307" s="5">
        <v>78</v>
      </c>
      <c r="H307" t="s">
        <v>117</v>
      </c>
      <c r="I307" s="7">
        <v>8.9</v>
      </c>
      <c r="J307">
        <v>750</v>
      </c>
      <c r="K307" s="5">
        <f t="shared" si="5"/>
        <v>149.81273408239699</v>
      </c>
      <c r="L307" s="5"/>
      <c r="M307" s="8"/>
      <c r="N307" s="7">
        <v>23.45</v>
      </c>
      <c r="O307" s="7"/>
      <c r="P307" s="7"/>
      <c r="Q307" s="5"/>
      <c r="R307" s="5"/>
      <c r="S307" s="5"/>
      <c r="T307" s="5"/>
      <c r="U307" s="5"/>
      <c r="V307" s="5"/>
      <c r="W307" s="5"/>
      <c r="X307" s="8"/>
      <c r="Y307" s="8"/>
      <c r="Z307" s="8"/>
      <c r="AA307" s="8"/>
      <c r="AB307" s="8"/>
      <c r="AC307" s="5">
        <v>381.6945551053501</v>
      </c>
      <c r="AD307" s="8"/>
      <c r="AE307" s="8"/>
      <c r="AF307" s="8"/>
      <c r="AG307" s="8"/>
      <c r="AH307" s="8"/>
      <c r="AI307" s="8"/>
      <c r="AJ307" s="5">
        <v>209.47083927205307</v>
      </c>
      <c r="AK307" s="8">
        <v>3.2050189491509866</v>
      </c>
      <c r="AL307" s="8"/>
      <c r="AM307" s="8"/>
      <c r="AN307" s="8"/>
      <c r="AO307" s="8"/>
      <c r="AP307" s="8"/>
      <c r="AQ307" s="9">
        <f>AK307/AJ307</f>
        <v>1.5300549519393605E-2</v>
      </c>
      <c r="AR307" s="8"/>
      <c r="AS307" s="8"/>
      <c r="AT307" s="8"/>
      <c r="AU307" s="5">
        <v>5.2583786266261203</v>
      </c>
      <c r="AV307" s="5"/>
      <c r="AW307" s="5"/>
      <c r="AX307" s="5"/>
      <c r="AY307" s="5">
        <v>187.55565316986079</v>
      </c>
      <c r="AZ307" s="5"/>
      <c r="BA307" s="5"/>
      <c r="BB307" s="5"/>
      <c r="BC307" s="5"/>
      <c r="BD307" s="5"/>
      <c r="BE307" s="5"/>
      <c r="BF307" s="5">
        <v>0</v>
      </c>
      <c r="BG307" s="5">
        <v>0</v>
      </c>
      <c r="BH307" s="5">
        <v>192.81403179648692</v>
      </c>
      <c r="BI307" s="8"/>
      <c r="BJ307" s="5"/>
      <c r="BK307" s="5">
        <f>AC307+AJ307+BH307</f>
        <v>783.97942617389003</v>
      </c>
      <c r="BL307" s="5"/>
      <c r="BM307" s="8">
        <f>BH307/BK307</f>
        <v>0.24594271910615156</v>
      </c>
      <c r="BN307" s="8"/>
      <c r="BO307" s="7"/>
      <c r="BP307" s="5"/>
      <c r="BQ307" s="5"/>
      <c r="BR307" s="5"/>
      <c r="BS307" s="5"/>
      <c r="BT307" s="7"/>
      <c r="BU307" s="7"/>
      <c r="BV307" s="7"/>
      <c r="BW307" s="7"/>
      <c r="BX307" s="8">
        <f>AC307/BK307</f>
        <v>0.48686807633225898</v>
      </c>
      <c r="BY307" s="8">
        <f>AJ307/BK307</f>
        <v>0.26718920456158951</v>
      </c>
      <c r="BZ307" s="8">
        <f>BH307/BK307</f>
        <v>0.24594271910615156</v>
      </c>
      <c r="CA307" s="5">
        <v>102.1237861621829</v>
      </c>
      <c r="CB307" s="5">
        <v>28.188738164408562</v>
      </c>
      <c r="CC307" s="5">
        <v>73.935047997774333</v>
      </c>
      <c r="CD307" s="5">
        <v>0</v>
      </c>
      <c r="CE307" s="5"/>
      <c r="CF307" s="5"/>
      <c r="CG307" s="5"/>
      <c r="CH307" s="5"/>
      <c r="CI307" s="5">
        <v>0</v>
      </c>
      <c r="CJ307" s="5"/>
      <c r="CK307" s="8"/>
      <c r="CL307" s="5"/>
      <c r="CM307" s="5"/>
      <c r="CN307" s="8"/>
      <c r="CO307" s="5"/>
      <c r="CP307" s="5"/>
      <c r="CQ307" s="5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</row>
    <row r="308" spans="1:166" x14ac:dyDescent="0.25">
      <c r="A308" t="s">
        <v>120</v>
      </c>
      <c r="C308" s="6">
        <v>39510</v>
      </c>
      <c r="D308" s="5">
        <v>7</v>
      </c>
      <c r="E308" t="s">
        <v>208</v>
      </c>
      <c r="F308" t="s">
        <v>14</v>
      </c>
      <c r="G308" s="5">
        <v>91</v>
      </c>
      <c r="H308" t="s">
        <v>117</v>
      </c>
      <c r="I308" s="7">
        <v>8.9</v>
      </c>
      <c r="J308">
        <v>750</v>
      </c>
      <c r="K308" s="5">
        <f t="shared" si="5"/>
        <v>149.81273408239699</v>
      </c>
      <c r="L308" s="5"/>
      <c r="M308" s="8"/>
      <c r="N308" s="7">
        <v>25.5</v>
      </c>
      <c r="O308" s="7"/>
      <c r="P308" s="7"/>
      <c r="Q308" s="5"/>
      <c r="R308" s="5"/>
      <c r="S308" s="5"/>
      <c r="T308" s="5"/>
      <c r="U308" s="5">
        <v>91</v>
      </c>
      <c r="V308" s="5"/>
      <c r="W308" s="5"/>
      <c r="X308" s="8"/>
      <c r="Y308" s="8"/>
      <c r="Z308" s="8"/>
      <c r="AA308" s="8"/>
      <c r="AB308" s="8"/>
      <c r="AC308" s="5">
        <v>544.21773701661846</v>
      </c>
      <c r="AD308" s="8"/>
      <c r="AE308" s="8"/>
      <c r="AF308" s="8"/>
      <c r="AG308" s="8"/>
      <c r="AH308" s="8"/>
      <c r="AI308" s="8"/>
      <c r="AJ308" s="5">
        <v>210.27815679691025</v>
      </c>
      <c r="AK308" s="8">
        <v>3.4936646225943195</v>
      </c>
      <c r="AL308" s="8"/>
      <c r="AM308" s="8"/>
      <c r="AN308" s="8"/>
      <c r="AO308" s="8"/>
      <c r="AP308" s="8"/>
      <c r="AQ308" s="9">
        <f>AK308/AJ308</f>
        <v>1.6614491375671284E-2</v>
      </c>
      <c r="AR308" s="8"/>
      <c r="AS308" s="8"/>
      <c r="AT308" s="8"/>
      <c r="AU308" s="5">
        <v>0.17066161588230067</v>
      </c>
      <c r="AV308" s="5"/>
      <c r="AW308" s="5"/>
      <c r="AX308" s="5"/>
      <c r="AY308" s="5">
        <v>353.38847004676296</v>
      </c>
      <c r="AZ308" s="5"/>
      <c r="BA308" s="5"/>
      <c r="BB308" s="5"/>
      <c r="BC308" s="5"/>
      <c r="BD308" s="5"/>
      <c r="BE308" s="5"/>
      <c r="BF308" s="5">
        <v>0</v>
      </c>
      <c r="BG308" s="5">
        <v>0</v>
      </c>
      <c r="BH308" s="5">
        <v>353.55913166264526</v>
      </c>
      <c r="BI308" s="8"/>
      <c r="BJ308" s="5"/>
      <c r="BK308" s="5">
        <f>AC308+AJ308+BH308</f>
        <v>1108.055025476174</v>
      </c>
      <c r="BL308" s="5"/>
      <c r="BM308" s="8">
        <f>BH308/BK308</f>
        <v>0.31908084303909656</v>
      </c>
      <c r="BN308" s="8"/>
      <c r="BO308" s="7"/>
      <c r="BP308" s="5"/>
      <c r="BQ308" s="5"/>
      <c r="BR308" s="5"/>
      <c r="BS308" s="5"/>
      <c r="BT308" s="7"/>
      <c r="BU308" s="7"/>
      <c r="BV308" s="7"/>
      <c r="BW308" s="7"/>
      <c r="BX308" s="8">
        <f>AC308/BK308</f>
        <v>0.49114685146863268</v>
      </c>
      <c r="BY308" s="8">
        <f>AJ308/BK308</f>
        <v>0.18977230549227067</v>
      </c>
      <c r="BZ308" s="8">
        <f>BH308/BK308</f>
        <v>0.31908084303909656</v>
      </c>
      <c r="CA308" s="5">
        <v>110.86323471577769</v>
      </c>
      <c r="CB308" s="5">
        <v>11.755828951193299</v>
      </c>
      <c r="CC308" s="5">
        <v>99.107405764584399</v>
      </c>
      <c r="CD308" s="5">
        <v>0</v>
      </c>
      <c r="CE308" s="5"/>
      <c r="CF308" s="5"/>
      <c r="CG308" s="5"/>
      <c r="CH308" s="5"/>
      <c r="CI308" s="5">
        <v>0</v>
      </c>
      <c r="CJ308" s="5"/>
      <c r="CK308" s="8"/>
      <c r="CL308" s="5"/>
      <c r="CM308" s="5"/>
      <c r="CN308" s="8"/>
      <c r="CO308" s="5"/>
      <c r="CP308" s="5"/>
      <c r="CQ308" s="5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</row>
    <row r="309" spans="1:166" x14ac:dyDescent="0.25">
      <c r="A309" t="s">
        <v>120</v>
      </c>
      <c r="C309" s="6">
        <v>39533</v>
      </c>
      <c r="D309" s="5"/>
      <c r="E309" s="6"/>
      <c r="G309" s="5">
        <v>114</v>
      </c>
      <c r="H309" t="s">
        <v>117</v>
      </c>
      <c r="I309" s="7">
        <v>8.9</v>
      </c>
      <c r="J309">
        <v>750</v>
      </c>
      <c r="K309" s="5">
        <f t="shared" si="5"/>
        <v>149.81273408239699</v>
      </c>
      <c r="L309" s="5"/>
      <c r="M309" s="8"/>
      <c r="N309" s="7">
        <v>26.6</v>
      </c>
      <c r="O309" s="7"/>
      <c r="P309" s="7"/>
      <c r="Q309" s="5"/>
      <c r="R309" s="5"/>
      <c r="S309" s="5"/>
      <c r="T309" s="5"/>
      <c r="U309" s="5"/>
      <c r="V309" s="5"/>
      <c r="W309" s="5"/>
      <c r="X309" s="8"/>
      <c r="Y309" s="8"/>
      <c r="Z309" s="8"/>
      <c r="AA309" s="8"/>
      <c r="AB309" s="8"/>
      <c r="AC309" s="5"/>
      <c r="AD309" s="8"/>
      <c r="AE309" s="8"/>
      <c r="AF309" s="8"/>
      <c r="AG309" s="8"/>
      <c r="AH309" s="8"/>
      <c r="AI309" s="8"/>
      <c r="AJ309" s="5"/>
      <c r="AK309" s="8"/>
      <c r="AL309" s="8"/>
      <c r="AM309" s="8"/>
      <c r="AN309" s="8"/>
      <c r="AO309" s="8"/>
      <c r="AP309" s="8"/>
      <c r="AQ309" s="9"/>
      <c r="AR309" s="8"/>
      <c r="AS309" s="8"/>
      <c r="AT309" s="8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8"/>
      <c r="BJ309" s="5"/>
      <c r="BK309" s="5"/>
      <c r="BL309" s="5"/>
      <c r="BM309" s="8"/>
      <c r="BN309" s="8"/>
      <c r="BO309" s="7"/>
      <c r="BP309" s="5"/>
      <c r="BQ309" s="5"/>
      <c r="BR309" s="5"/>
      <c r="BS309" s="5"/>
      <c r="BT309" s="7"/>
      <c r="BU309" s="7"/>
      <c r="BV309" s="7"/>
      <c r="BW309" s="7"/>
      <c r="BX309" s="7"/>
      <c r="BY309" s="7"/>
      <c r="BZ309" s="7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8"/>
      <c r="CL309" s="5"/>
      <c r="CM309" s="5"/>
      <c r="CN309" s="8"/>
      <c r="CO309" s="5"/>
      <c r="CP309" s="5"/>
      <c r="CQ309" s="5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</row>
    <row r="310" spans="1:166" x14ac:dyDescent="0.25">
      <c r="A310" t="s">
        <v>120</v>
      </c>
      <c r="C310" s="6">
        <v>39538</v>
      </c>
      <c r="D310" s="5"/>
      <c r="E310" s="6"/>
      <c r="G310" s="5">
        <v>119</v>
      </c>
      <c r="H310" t="s">
        <v>117</v>
      </c>
      <c r="I310" s="7">
        <v>8.9</v>
      </c>
      <c r="J310">
        <v>750</v>
      </c>
      <c r="K310" s="5">
        <f t="shared" si="5"/>
        <v>149.81273408239699</v>
      </c>
      <c r="L310" s="5"/>
      <c r="M310" s="8"/>
      <c r="N310" s="8"/>
      <c r="O310" s="8"/>
      <c r="P310" s="8"/>
      <c r="Q310" s="5"/>
      <c r="R310" s="5"/>
      <c r="S310" s="5"/>
      <c r="T310" s="5"/>
      <c r="U310" s="5"/>
      <c r="V310" s="5"/>
      <c r="W310" s="5"/>
      <c r="X310" s="8"/>
      <c r="Y310" s="8"/>
      <c r="Z310" s="8"/>
      <c r="AA310" s="8"/>
      <c r="AB310" s="8"/>
      <c r="AC310" s="5">
        <v>692.43648287092913</v>
      </c>
      <c r="AD310" s="8"/>
      <c r="AE310" s="8"/>
      <c r="AF310" s="8"/>
      <c r="AG310" s="8"/>
      <c r="AH310" s="8"/>
      <c r="AI310" s="8"/>
      <c r="AJ310" s="5">
        <v>222.70849392757322</v>
      </c>
      <c r="AK310" s="8">
        <v>3.0285938321953738</v>
      </c>
      <c r="AL310" s="8"/>
      <c r="AM310" s="8"/>
      <c r="AN310" s="8"/>
      <c r="AO310" s="8"/>
      <c r="AP310" s="8"/>
      <c r="AQ310" s="9">
        <f>AK310/AJ310</f>
        <v>1.3598914791190225E-2</v>
      </c>
      <c r="AR310" s="8"/>
      <c r="AS310" s="8"/>
      <c r="AT310" s="8"/>
      <c r="AU310" s="5">
        <v>6.9473100897055833</v>
      </c>
      <c r="AV310" s="5"/>
      <c r="AW310" s="5"/>
      <c r="AX310" s="5"/>
      <c r="AY310" s="5">
        <v>263.11715196314594</v>
      </c>
      <c r="AZ310" s="5"/>
      <c r="BA310" s="5"/>
      <c r="BB310" s="5"/>
      <c r="BC310" s="5"/>
      <c r="BD310" s="5"/>
      <c r="BE310" s="5"/>
      <c r="BF310" s="5">
        <v>18.350228457195737</v>
      </c>
      <c r="BG310" s="5">
        <v>244.84687445278479</v>
      </c>
      <c r="BH310" s="5">
        <v>533.26156496283204</v>
      </c>
      <c r="BI310" s="8"/>
      <c r="BJ310" s="5"/>
      <c r="BK310" s="5">
        <f>AC310+AJ310+BH310</f>
        <v>1448.4065417613342</v>
      </c>
      <c r="BL310" s="5"/>
      <c r="BM310" s="8">
        <f>BH310/BK310</f>
        <v>0.36817119336837539</v>
      </c>
      <c r="BN310" s="8"/>
      <c r="BO310" s="7"/>
      <c r="BP310" s="5"/>
      <c r="BQ310" s="5"/>
      <c r="BR310" s="5"/>
      <c r="BS310" s="5"/>
      <c r="BT310" s="7"/>
      <c r="BU310" s="7"/>
      <c r="BV310" s="7"/>
      <c r="BW310" s="7"/>
      <c r="BX310" s="8">
        <f>AC310/BK310</f>
        <v>0.47806776820331948</v>
      </c>
      <c r="BY310" s="8">
        <f>AJ310/BK310</f>
        <v>0.15376103842830524</v>
      </c>
      <c r="BZ310" s="8">
        <f>BH310/BK310</f>
        <v>0.36817119336837539</v>
      </c>
      <c r="CA310" s="5">
        <v>166.92204127756921</v>
      </c>
      <c r="CB310" s="5">
        <v>54.037374490912569</v>
      </c>
      <c r="CC310" s="5">
        <v>72.099168968086374</v>
      </c>
      <c r="CD310" s="5">
        <v>34.025330076289151</v>
      </c>
      <c r="CE310" s="5"/>
      <c r="CF310" s="5"/>
      <c r="CG310" s="5"/>
      <c r="CH310" s="5"/>
      <c r="CI310" s="5">
        <v>6.7601677422811237</v>
      </c>
      <c r="CJ310" s="5"/>
      <c r="CK310" s="8"/>
      <c r="CL310" s="5"/>
      <c r="CM310" s="5"/>
      <c r="CN310" s="8"/>
      <c r="CO310" s="5"/>
      <c r="CP310" s="5"/>
      <c r="CQ310" s="5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</row>
    <row r="311" spans="1:166" x14ac:dyDescent="0.25">
      <c r="A311" t="s">
        <v>120</v>
      </c>
      <c r="C311" s="6">
        <v>39555</v>
      </c>
      <c r="D311" s="5"/>
      <c r="E311" s="6"/>
      <c r="G311" s="5">
        <v>136</v>
      </c>
      <c r="H311" t="s">
        <v>117</v>
      </c>
      <c r="I311" s="7">
        <v>8.9</v>
      </c>
      <c r="J311">
        <v>750</v>
      </c>
      <c r="K311" s="5">
        <f t="shared" si="5"/>
        <v>149.81273408239699</v>
      </c>
      <c r="L311" s="5"/>
      <c r="M311" s="8"/>
      <c r="N311" s="7">
        <v>27.5</v>
      </c>
      <c r="O311" s="7"/>
      <c r="P311" s="7"/>
      <c r="Q311" s="5"/>
      <c r="R311" s="5"/>
      <c r="S311" s="5"/>
      <c r="T311" s="5"/>
      <c r="U311" s="5"/>
      <c r="V311" s="5"/>
      <c r="W311" s="5"/>
      <c r="X311" s="8"/>
      <c r="Y311" s="8"/>
      <c r="Z311" s="8"/>
      <c r="AA311" s="8"/>
      <c r="AB311" s="8"/>
      <c r="AC311" s="5"/>
      <c r="AD311" s="8"/>
      <c r="AE311" s="8"/>
      <c r="AF311" s="8"/>
      <c r="AG311" s="8"/>
      <c r="AH311" s="8"/>
      <c r="AI311" s="8"/>
      <c r="AJ311" s="5"/>
      <c r="AK311" s="8"/>
      <c r="AL311" s="8"/>
      <c r="AM311" s="8"/>
      <c r="AN311" s="8"/>
      <c r="AO311" s="8"/>
      <c r="AP311" s="8"/>
      <c r="AQ311" s="9"/>
      <c r="AR311" s="8"/>
      <c r="AS311" s="8"/>
      <c r="AT311" s="8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8"/>
      <c r="BJ311" s="5"/>
      <c r="BK311" s="5"/>
      <c r="BL311" s="5"/>
      <c r="BM311" s="8"/>
      <c r="BN311" s="8"/>
      <c r="BO311" s="7"/>
      <c r="BP311" s="5"/>
      <c r="BQ311" s="5"/>
      <c r="BR311" s="5"/>
      <c r="BS311" s="5"/>
      <c r="BT311" s="7"/>
      <c r="BU311" s="7"/>
      <c r="BV311" s="7"/>
      <c r="BW311" s="7"/>
      <c r="BX311" s="7"/>
      <c r="BY311" s="7"/>
      <c r="BZ311" s="7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8"/>
      <c r="CL311" s="5"/>
      <c r="CM311" s="5"/>
      <c r="CN311" s="8"/>
      <c r="CO311" s="5"/>
      <c r="CP311" s="5"/>
      <c r="CQ311" s="5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</row>
    <row r="312" spans="1:166" x14ac:dyDescent="0.25">
      <c r="A312" t="s">
        <v>120</v>
      </c>
      <c r="C312" s="6">
        <v>39563</v>
      </c>
      <c r="D312" s="5">
        <v>9</v>
      </c>
      <c r="E312" s="6" t="s">
        <v>207</v>
      </c>
      <c r="F312" t="s">
        <v>15</v>
      </c>
      <c r="G312" s="5">
        <v>144</v>
      </c>
      <c r="H312" t="s">
        <v>117</v>
      </c>
      <c r="I312" s="7">
        <v>8.9</v>
      </c>
      <c r="J312">
        <v>750</v>
      </c>
      <c r="K312" s="5">
        <f t="shared" si="5"/>
        <v>149.81273408239699</v>
      </c>
      <c r="L312" s="5"/>
      <c r="M312" s="8"/>
      <c r="N312" s="8"/>
      <c r="O312" s="8"/>
      <c r="P312" s="8"/>
      <c r="Q312" s="5"/>
      <c r="R312" s="5"/>
      <c r="S312" s="5"/>
      <c r="T312" s="5"/>
      <c r="U312" s="5"/>
      <c r="V312" s="5">
        <v>144</v>
      </c>
      <c r="W312" s="5"/>
      <c r="X312" s="8"/>
      <c r="Y312" s="8"/>
      <c r="Z312" s="8"/>
      <c r="AA312" s="8"/>
      <c r="AB312" s="8"/>
      <c r="AC312" s="5"/>
      <c r="AD312" s="8"/>
      <c r="AE312" s="8"/>
      <c r="AF312" s="8"/>
      <c r="AG312" s="8"/>
      <c r="AH312" s="8"/>
      <c r="AI312" s="8"/>
      <c r="AJ312" s="5"/>
      <c r="AK312" s="8"/>
      <c r="AL312" s="8"/>
      <c r="AM312" s="8"/>
      <c r="AN312" s="8"/>
      <c r="AO312" s="8"/>
      <c r="AP312" s="8"/>
      <c r="AQ312" s="9"/>
      <c r="AR312" s="8"/>
      <c r="AS312" s="8"/>
      <c r="AT312" s="8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8"/>
      <c r="BJ312" s="5"/>
      <c r="BK312" s="5"/>
      <c r="BL312" s="5"/>
      <c r="BM312" s="8"/>
      <c r="BN312" s="8"/>
      <c r="BO312" s="7"/>
      <c r="BP312" s="5"/>
      <c r="BQ312" s="5"/>
      <c r="BR312" s="5"/>
      <c r="BS312" s="5"/>
      <c r="BT312" s="7"/>
      <c r="BU312" s="7"/>
      <c r="BV312" s="7"/>
      <c r="BW312" s="7"/>
      <c r="BX312" s="7"/>
      <c r="BY312" s="7"/>
      <c r="BZ312" s="7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8"/>
      <c r="CL312" s="5"/>
      <c r="CM312" s="5"/>
      <c r="CN312" s="8"/>
      <c r="CO312" s="5"/>
      <c r="CP312" s="5"/>
      <c r="CQ312" s="5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</row>
    <row r="313" spans="1:166" x14ac:dyDescent="0.25">
      <c r="A313" t="s">
        <v>120</v>
      </c>
      <c r="C313" s="6">
        <v>39578</v>
      </c>
      <c r="D313" s="5">
        <v>10</v>
      </c>
      <c r="E313" s="6" t="s">
        <v>108</v>
      </c>
      <c r="F313" t="s">
        <v>16</v>
      </c>
      <c r="G313" s="5">
        <v>159</v>
      </c>
      <c r="H313" t="s">
        <v>117</v>
      </c>
      <c r="I313" s="7">
        <v>8.9</v>
      </c>
      <c r="J313">
        <v>750</v>
      </c>
      <c r="K313" s="5">
        <f t="shared" si="5"/>
        <v>149.81273408239699</v>
      </c>
      <c r="L313" s="5"/>
      <c r="M313" s="8"/>
      <c r="N313" s="8"/>
      <c r="O313" s="8"/>
      <c r="P313" s="8"/>
      <c r="Q313" s="5"/>
      <c r="R313" s="5"/>
      <c r="S313" s="5"/>
      <c r="T313" s="5"/>
      <c r="U313" s="5"/>
      <c r="V313" s="5"/>
      <c r="W313" s="5"/>
      <c r="X313" s="8"/>
      <c r="Y313" s="8"/>
      <c r="Z313" s="8"/>
      <c r="AA313" s="8"/>
      <c r="AB313" s="8"/>
      <c r="AC313" s="5"/>
      <c r="AD313" s="8"/>
      <c r="AE313" s="8"/>
      <c r="AF313" s="8"/>
      <c r="AG313" s="8"/>
      <c r="AH313" s="8"/>
      <c r="AI313" s="8"/>
      <c r="AJ313" s="5"/>
      <c r="AK313" s="8"/>
      <c r="AL313" s="8"/>
      <c r="AM313" s="8"/>
      <c r="AN313" s="8"/>
      <c r="AO313" s="8"/>
      <c r="AP313" s="8"/>
      <c r="AQ313" s="9"/>
      <c r="AR313" s="8"/>
      <c r="AS313" s="8"/>
      <c r="AT313" s="8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>
        <v>370.96008539588331</v>
      </c>
      <c r="BH313" s="5"/>
      <c r="BI313" s="8"/>
      <c r="BJ313" s="5"/>
      <c r="BK313" s="5"/>
      <c r="BL313" s="5"/>
      <c r="BM313" s="8"/>
      <c r="BN313" s="5">
        <f>BP313*(1/(BO313/100))</f>
        <v>370.96008539588331</v>
      </c>
      <c r="BO313" s="7">
        <v>33.225000000000001</v>
      </c>
      <c r="BP313" s="5">
        <v>123.25148837278222</v>
      </c>
      <c r="BQ313" s="5">
        <f>BN313-BP313</f>
        <v>247.70859702310111</v>
      </c>
      <c r="BR313" s="5"/>
      <c r="BS313" s="5"/>
      <c r="BT313" s="7">
        <v>5.4295809855851198</v>
      </c>
      <c r="BU313" s="7"/>
      <c r="BV313" s="7"/>
      <c r="BW313" s="7"/>
      <c r="BX313" s="7"/>
      <c r="BY313" s="7"/>
      <c r="BZ313" s="7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8"/>
      <c r="CL313" s="5"/>
      <c r="CM313" s="5"/>
      <c r="CN313" s="8"/>
      <c r="CO313" s="5"/>
      <c r="CP313" s="5"/>
      <c r="CQ313" s="5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</row>
    <row r="314" spans="1:166" x14ac:dyDescent="0.25">
      <c r="A314" t="s">
        <v>124</v>
      </c>
      <c r="C314" s="6">
        <v>39435</v>
      </c>
      <c r="D314" s="5">
        <v>1</v>
      </c>
      <c r="E314" s="6" t="s">
        <v>209</v>
      </c>
      <c r="F314" t="s">
        <v>10</v>
      </c>
      <c r="G314" s="5">
        <v>0</v>
      </c>
      <c r="H314" t="s">
        <v>114</v>
      </c>
      <c r="I314" s="7">
        <v>8.9</v>
      </c>
      <c r="J314">
        <v>750</v>
      </c>
      <c r="K314" s="5">
        <f t="shared" si="5"/>
        <v>149.81273408239699</v>
      </c>
      <c r="L314" s="5"/>
      <c r="M314" s="8"/>
      <c r="N314" s="8"/>
      <c r="O314" s="8"/>
      <c r="P314" s="8"/>
      <c r="Q314" s="5"/>
      <c r="R314" s="5"/>
      <c r="S314" s="5"/>
      <c r="T314" s="5"/>
      <c r="U314" s="5"/>
      <c r="V314" s="5"/>
      <c r="W314" s="5"/>
      <c r="X314" s="8"/>
      <c r="Y314" s="8"/>
      <c r="Z314" s="8"/>
      <c r="AA314" s="8"/>
      <c r="AB314" s="8"/>
      <c r="AC314" s="5"/>
      <c r="AD314" s="8"/>
      <c r="AE314" s="8"/>
      <c r="AF314" s="8"/>
      <c r="AG314" s="8"/>
      <c r="AH314" s="8"/>
      <c r="AI314" s="8"/>
      <c r="AJ314" s="5"/>
      <c r="AK314" s="8"/>
      <c r="AL314" s="8"/>
      <c r="AM314" s="8"/>
      <c r="AN314" s="8"/>
      <c r="AO314" s="8"/>
      <c r="AP314" s="8"/>
      <c r="AQ314" s="9"/>
      <c r="AR314" s="8"/>
      <c r="AS314" s="8"/>
      <c r="AT314" s="8"/>
      <c r="AU314" s="5">
        <v>0</v>
      </c>
      <c r="AV314" s="5"/>
      <c r="AW314" s="5"/>
      <c r="AX314" s="5"/>
      <c r="AY314" s="5">
        <v>0</v>
      </c>
      <c r="AZ314" s="5"/>
      <c r="BA314" s="5"/>
      <c r="BB314" s="5"/>
      <c r="BC314" s="5"/>
      <c r="BD314" s="5"/>
      <c r="BE314" s="5"/>
      <c r="BF314" s="5">
        <v>0</v>
      </c>
      <c r="BG314" s="5">
        <v>0</v>
      </c>
      <c r="BH314" s="5"/>
      <c r="BI314" s="8"/>
      <c r="BJ314" s="5"/>
      <c r="BK314" s="5"/>
      <c r="BL314" s="5"/>
      <c r="BM314" s="8"/>
      <c r="BN314" s="8"/>
      <c r="BO314" s="7"/>
      <c r="BP314" s="5"/>
      <c r="BQ314" s="5"/>
      <c r="BR314" s="5"/>
      <c r="BS314" s="5"/>
      <c r="BT314" s="7"/>
      <c r="BU314" s="7"/>
      <c r="BV314" s="7"/>
      <c r="BW314" s="7"/>
      <c r="BX314" s="7"/>
      <c r="BY314" s="7"/>
      <c r="BZ314" s="7"/>
      <c r="CA314" s="5">
        <v>0</v>
      </c>
      <c r="CB314" s="5">
        <v>0</v>
      </c>
      <c r="CC314" s="5">
        <v>0</v>
      </c>
      <c r="CD314" s="5">
        <v>0</v>
      </c>
      <c r="CE314" s="5"/>
      <c r="CF314" s="5"/>
      <c r="CG314" s="5"/>
      <c r="CH314" s="5"/>
      <c r="CI314" s="5">
        <v>0</v>
      </c>
      <c r="CJ314" s="5"/>
      <c r="CK314" s="8"/>
      <c r="CL314" s="5"/>
      <c r="CM314" s="5"/>
      <c r="CN314" s="8"/>
      <c r="CO314" s="5"/>
      <c r="CP314" s="5"/>
      <c r="CQ314" s="5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</row>
    <row r="315" spans="1:166" x14ac:dyDescent="0.25">
      <c r="A315" t="s">
        <v>124</v>
      </c>
      <c r="C315" s="6">
        <v>39457</v>
      </c>
      <c r="D315" s="5">
        <v>4</v>
      </c>
      <c r="E315" t="s">
        <v>210</v>
      </c>
      <c r="F315" t="s">
        <v>12</v>
      </c>
      <c r="G315" s="5">
        <v>22</v>
      </c>
      <c r="H315" t="s">
        <v>114</v>
      </c>
      <c r="I315" s="7">
        <v>8.9</v>
      </c>
      <c r="J315">
        <v>750</v>
      </c>
      <c r="K315" s="5">
        <f t="shared" si="5"/>
        <v>149.81273408239699</v>
      </c>
      <c r="L315" s="5"/>
      <c r="M315" s="8"/>
      <c r="N315" s="8"/>
      <c r="O315" s="8"/>
      <c r="P315" s="8"/>
      <c r="Q315" s="5"/>
      <c r="R315" s="5">
        <v>22</v>
      </c>
      <c r="S315" s="5"/>
      <c r="T315" s="5"/>
      <c r="U315" s="5"/>
      <c r="V315" s="5"/>
      <c r="W315" s="5"/>
      <c r="X315" s="8"/>
      <c r="Y315" s="8"/>
      <c r="Z315" s="8"/>
      <c r="AA315" s="8"/>
      <c r="AB315" s="8"/>
      <c r="AC315" s="5"/>
      <c r="AD315" s="8"/>
      <c r="AE315" s="8"/>
      <c r="AF315" s="8"/>
      <c r="AG315" s="8"/>
      <c r="AH315" s="8"/>
      <c r="AI315" s="8"/>
      <c r="AJ315" s="5"/>
      <c r="AK315" s="8"/>
      <c r="AL315" s="8"/>
      <c r="AM315" s="8"/>
      <c r="AN315" s="8"/>
      <c r="AO315" s="8"/>
      <c r="AP315" s="8"/>
      <c r="AQ315" s="9"/>
      <c r="AR315" s="8"/>
      <c r="AS315" s="8"/>
      <c r="AT315" s="8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8"/>
      <c r="BJ315" s="5"/>
      <c r="BK315" s="5"/>
      <c r="BL315" s="5"/>
      <c r="BM315" s="8"/>
      <c r="BN315" s="8"/>
      <c r="BO315" s="7"/>
      <c r="BP315" s="5"/>
      <c r="BQ315" s="5"/>
      <c r="BR315" s="5"/>
      <c r="BS315" s="5"/>
      <c r="BT315" s="7"/>
      <c r="BU315" s="7"/>
      <c r="BV315" s="7"/>
      <c r="BW315" s="7"/>
      <c r="BX315" s="7"/>
      <c r="BY315" s="7"/>
      <c r="BZ315" s="7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8"/>
      <c r="CL315" s="5"/>
      <c r="CM315" s="5"/>
      <c r="CN315" s="8"/>
      <c r="CO315" s="5"/>
      <c r="CP315" s="5"/>
      <c r="CQ315" s="5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</row>
    <row r="316" spans="1:166" x14ac:dyDescent="0.25">
      <c r="A316" t="s">
        <v>124</v>
      </c>
      <c r="C316" s="6">
        <v>39462</v>
      </c>
      <c r="D316" s="5"/>
      <c r="E316" s="6"/>
      <c r="G316" s="5">
        <v>27</v>
      </c>
      <c r="H316" t="s">
        <v>114</v>
      </c>
      <c r="I316" s="7">
        <v>8.9</v>
      </c>
      <c r="J316">
        <v>750</v>
      </c>
      <c r="K316" s="5">
        <f t="shared" si="5"/>
        <v>149.81273408239699</v>
      </c>
      <c r="L316" s="5"/>
      <c r="M316" s="8"/>
      <c r="N316" s="7">
        <v>7.5</v>
      </c>
      <c r="O316" s="7"/>
      <c r="P316" s="7"/>
      <c r="Q316" s="5"/>
      <c r="R316" s="5"/>
      <c r="S316" s="5"/>
      <c r="T316" s="5"/>
      <c r="U316" s="5"/>
      <c r="V316" s="5"/>
      <c r="W316" s="5"/>
      <c r="X316" s="8"/>
      <c r="Y316" s="8"/>
      <c r="Z316" s="8"/>
      <c r="AA316" s="8"/>
      <c r="AB316" s="8"/>
      <c r="AC316" s="5"/>
      <c r="AD316" s="8"/>
      <c r="AE316" s="8"/>
      <c r="AF316" s="8"/>
      <c r="AG316" s="8"/>
      <c r="AH316" s="8"/>
      <c r="AI316" s="8"/>
      <c r="AJ316" s="5"/>
      <c r="AK316" s="8"/>
      <c r="AL316" s="8"/>
      <c r="AM316" s="8"/>
      <c r="AN316" s="8"/>
      <c r="AO316" s="8"/>
      <c r="AP316" s="8"/>
      <c r="AQ316" s="9"/>
      <c r="AR316" s="8"/>
      <c r="AS316" s="8"/>
      <c r="AT316" s="8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8"/>
      <c r="BJ316" s="5"/>
      <c r="BK316" s="5"/>
      <c r="BL316" s="5"/>
      <c r="BM316" s="8"/>
      <c r="BN316" s="8"/>
      <c r="BO316" s="7"/>
      <c r="BP316" s="5"/>
      <c r="BQ316" s="5"/>
      <c r="BR316" s="5"/>
      <c r="BS316" s="5"/>
      <c r="BT316" s="7"/>
      <c r="BU316" s="7"/>
      <c r="BV316" s="7"/>
      <c r="BW316" s="7"/>
      <c r="BX316" s="7"/>
      <c r="BY316" s="7"/>
      <c r="BZ316" s="7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8"/>
      <c r="CL316" s="5"/>
      <c r="CM316" s="5"/>
      <c r="CN316" s="8"/>
      <c r="CO316" s="5"/>
      <c r="CP316" s="5"/>
      <c r="CQ316" s="5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</row>
    <row r="317" spans="1:166" x14ac:dyDescent="0.25">
      <c r="A317" t="s">
        <v>124</v>
      </c>
      <c r="C317" s="6">
        <v>39463</v>
      </c>
      <c r="D317" s="5"/>
      <c r="E317" s="6"/>
      <c r="G317" s="5">
        <v>28</v>
      </c>
      <c r="H317" t="s">
        <v>114</v>
      </c>
      <c r="I317" s="7">
        <v>8.9</v>
      </c>
      <c r="J317">
        <v>750</v>
      </c>
      <c r="K317" s="5">
        <f t="shared" si="5"/>
        <v>149.81273408239699</v>
      </c>
      <c r="L317" s="5"/>
      <c r="M317" s="8"/>
      <c r="N317" s="8"/>
      <c r="O317" s="8"/>
      <c r="P317" s="8"/>
      <c r="Q317" s="5"/>
      <c r="R317" s="5"/>
      <c r="S317" s="5"/>
      <c r="T317" s="5"/>
      <c r="U317" s="5"/>
      <c r="V317" s="5"/>
      <c r="W317" s="5"/>
      <c r="X317" s="8"/>
      <c r="Y317" s="8"/>
      <c r="Z317" s="8"/>
      <c r="AA317" s="8"/>
      <c r="AB317" s="8"/>
      <c r="AC317" s="5"/>
      <c r="AD317" s="8"/>
      <c r="AE317" s="8"/>
      <c r="AF317" s="8"/>
      <c r="AG317" s="8"/>
      <c r="AH317" s="8"/>
      <c r="AI317" s="8"/>
      <c r="AJ317" s="5"/>
      <c r="AK317" s="8">
        <v>0.42205592105263157</v>
      </c>
      <c r="AL317" s="8"/>
      <c r="AM317" s="8"/>
      <c r="AN317" s="8"/>
      <c r="AO317" s="8"/>
      <c r="AP317" s="8"/>
      <c r="AQ317" s="9"/>
      <c r="AR317" s="8"/>
      <c r="AS317" s="8"/>
      <c r="AT317" s="8"/>
      <c r="AU317" s="5">
        <v>0</v>
      </c>
      <c r="AV317" s="5"/>
      <c r="AW317" s="5"/>
      <c r="AX317" s="5"/>
      <c r="AY317" s="5">
        <v>0</v>
      </c>
      <c r="AZ317" s="5"/>
      <c r="BA317" s="5"/>
      <c r="BB317" s="5"/>
      <c r="BC317" s="5"/>
      <c r="BD317" s="5"/>
      <c r="BE317" s="5"/>
      <c r="BF317" s="5">
        <v>0</v>
      </c>
      <c r="BG317" s="5">
        <v>0</v>
      </c>
      <c r="BH317" s="5"/>
      <c r="BI317" s="8"/>
      <c r="BJ317" s="5"/>
      <c r="BK317" s="5"/>
      <c r="BL317" s="5"/>
      <c r="BM317" s="8"/>
      <c r="BN317" s="8"/>
      <c r="BO317" s="7"/>
      <c r="BP317" s="5"/>
      <c r="BQ317" s="5"/>
      <c r="BR317" s="5"/>
      <c r="BS317" s="5"/>
      <c r="BT317" s="7"/>
      <c r="BU317" s="7"/>
      <c r="BV317" s="7"/>
      <c r="BW317" s="7"/>
      <c r="BX317" s="7"/>
      <c r="BY317" s="7"/>
      <c r="BZ317" s="7"/>
      <c r="CA317" s="5">
        <v>0</v>
      </c>
      <c r="CB317" s="5">
        <v>0</v>
      </c>
      <c r="CC317" s="5">
        <v>0</v>
      </c>
      <c r="CD317" s="5">
        <v>0</v>
      </c>
      <c r="CE317" s="5"/>
      <c r="CF317" s="5"/>
      <c r="CG317" s="5"/>
      <c r="CH317" s="5"/>
      <c r="CI317" s="5">
        <v>0</v>
      </c>
      <c r="CJ317" s="5"/>
      <c r="CK317" s="8"/>
      <c r="CL317" s="5"/>
      <c r="CM317" s="5"/>
      <c r="CN317" s="8"/>
      <c r="CO317" s="5"/>
      <c r="CP317" s="5"/>
      <c r="CQ317" s="5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</row>
    <row r="318" spans="1:166" x14ac:dyDescent="0.25">
      <c r="A318" t="s">
        <v>124</v>
      </c>
      <c r="C318" s="6">
        <v>39470</v>
      </c>
      <c r="D318" s="5"/>
      <c r="E318" s="6"/>
      <c r="G318" s="5">
        <v>35</v>
      </c>
      <c r="H318" t="s">
        <v>114</v>
      </c>
      <c r="I318" s="7">
        <v>8.9</v>
      </c>
      <c r="J318">
        <v>750</v>
      </c>
      <c r="K318" s="5">
        <f t="shared" si="5"/>
        <v>149.81273408239699</v>
      </c>
      <c r="L318" s="5"/>
      <c r="M318" s="8"/>
      <c r="N318" s="7">
        <v>10.35</v>
      </c>
      <c r="O318" s="7"/>
      <c r="P318" s="7"/>
      <c r="Q318" s="5"/>
      <c r="R318" s="5"/>
      <c r="S318" s="5"/>
      <c r="T318" s="5"/>
      <c r="U318" s="5"/>
      <c r="V318" s="5"/>
      <c r="W318" s="5"/>
      <c r="X318" s="8"/>
      <c r="Y318" s="8"/>
      <c r="Z318" s="8"/>
      <c r="AA318" s="8"/>
      <c r="AB318" s="8"/>
      <c r="AC318" s="5"/>
      <c r="AD318" s="8"/>
      <c r="AE318" s="8"/>
      <c r="AF318" s="8"/>
      <c r="AG318" s="8"/>
      <c r="AH318" s="8"/>
      <c r="AI318" s="8"/>
      <c r="AJ318" s="5"/>
      <c r="AK318" s="8"/>
      <c r="AL318" s="8"/>
      <c r="AM318" s="8"/>
      <c r="AN318" s="8"/>
      <c r="AO318" s="8"/>
      <c r="AP318" s="8"/>
      <c r="AQ318" s="9"/>
      <c r="AR318" s="8"/>
      <c r="AS318" s="8"/>
      <c r="AT318" s="8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8"/>
      <c r="BJ318" s="5"/>
      <c r="BK318" s="5"/>
      <c r="BL318" s="5"/>
      <c r="BM318" s="8"/>
      <c r="BN318" s="8"/>
      <c r="BO318" s="7"/>
      <c r="BP318" s="5"/>
      <c r="BQ318" s="5"/>
      <c r="BR318" s="5"/>
      <c r="BS318" s="5"/>
      <c r="BT318" s="7"/>
      <c r="BU318" s="7"/>
      <c r="BV318" s="7"/>
      <c r="BW318" s="7"/>
      <c r="BX318" s="7"/>
      <c r="BY318" s="7"/>
      <c r="BZ318" s="7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8"/>
      <c r="CL318" s="5"/>
      <c r="CM318" s="5"/>
      <c r="CN318" s="8"/>
      <c r="CO318" s="5"/>
      <c r="CP318" s="5"/>
      <c r="CQ318" s="5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</row>
    <row r="319" spans="1:166" x14ac:dyDescent="0.25">
      <c r="A319" t="s">
        <v>124</v>
      </c>
      <c r="C319" s="6">
        <v>39472</v>
      </c>
      <c r="D319" s="5"/>
      <c r="E319" s="6"/>
      <c r="G319" s="5">
        <v>37</v>
      </c>
      <c r="H319" t="s">
        <v>114</v>
      </c>
      <c r="I319" s="7">
        <v>8.9</v>
      </c>
      <c r="J319">
        <v>750</v>
      </c>
      <c r="K319" s="5">
        <f t="shared" si="5"/>
        <v>149.81273408239699</v>
      </c>
      <c r="L319" s="5"/>
      <c r="M319" s="8"/>
      <c r="N319" s="8"/>
      <c r="O319" s="8"/>
      <c r="P319" s="8"/>
      <c r="Q319" s="5"/>
      <c r="R319" s="5"/>
      <c r="S319" s="5"/>
      <c r="T319" s="5"/>
      <c r="U319" s="5"/>
      <c r="V319" s="5"/>
      <c r="W319" s="5"/>
      <c r="X319" s="8"/>
      <c r="Y319" s="8"/>
      <c r="Z319" s="8"/>
      <c r="AA319" s="8"/>
      <c r="AB319" s="8"/>
      <c r="AC319" s="5"/>
      <c r="AD319" s="8"/>
      <c r="AE319" s="8"/>
      <c r="AF319" s="8"/>
      <c r="AG319" s="8"/>
      <c r="AH319" s="8"/>
      <c r="AI319" s="8"/>
      <c r="AJ319" s="5"/>
      <c r="AK319" s="8">
        <v>2.9560822368421054</v>
      </c>
      <c r="AL319" s="8"/>
      <c r="AM319" s="8"/>
      <c r="AN319" s="8"/>
      <c r="AO319" s="8"/>
      <c r="AP319" s="8"/>
      <c r="AQ319" s="9"/>
      <c r="AR319" s="8"/>
      <c r="AS319" s="8"/>
      <c r="AT319" s="8"/>
      <c r="AU319" s="5">
        <v>0</v>
      </c>
      <c r="AV319" s="5"/>
      <c r="AW319" s="5"/>
      <c r="AX319" s="5"/>
      <c r="AY319" s="5">
        <v>0</v>
      </c>
      <c r="AZ319" s="5"/>
      <c r="BA319" s="5"/>
      <c r="BB319" s="5"/>
      <c r="BC319" s="5"/>
      <c r="BD319" s="5"/>
      <c r="BE319" s="5"/>
      <c r="BF319" s="5">
        <v>0</v>
      </c>
      <c r="BG319" s="5">
        <v>0</v>
      </c>
      <c r="BH319" s="5"/>
      <c r="BI319" s="8"/>
      <c r="BJ319" s="5"/>
      <c r="BK319" s="5"/>
      <c r="BL319" s="5"/>
      <c r="BM319" s="8"/>
      <c r="BN319" s="8"/>
      <c r="BO319" s="7"/>
      <c r="BP319" s="5"/>
      <c r="BQ319" s="5"/>
      <c r="BR319" s="5"/>
      <c r="BS319" s="5"/>
      <c r="BT319" s="7"/>
      <c r="BU319" s="7"/>
      <c r="BV319" s="7"/>
      <c r="BW319" s="7"/>
      <c r="BX319" s="7"/>
      <c r="BY319" s="7"/>
      <c r="BZ319" s="7"/>
      <c r="CA319" s="5">
        <v>0</v>
      </c>
      <c r="CB319" s="5">
        <v>0</v>
      </c>
      <c r="CC319" s="5">
        <v>0</v>
      </c>
      <c r="CD319" s="5">
        <v>0</v>
      </c>
      <c r="CE319" s="5"/>
      <c r="CF319" s="5"/>
      <c r="CG319" s="5"/>
      <c r="CH319" s="5"/>
      <c r="CI319" s="5">
        <v>0</v>
      </c>
      <c r="CJ319" s="5"/>
      <c r="CK319" s="8"/>
      <c r="CL319" s="5"/>
      <c r="CM319" s="5"/>
      <c r="CN319" s="8"/>
      <c r="CO319" s="5"/>
      <c r="CP319" s="5"/>
      <c r="CQ319" s="5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</row>
    <row r="320" spans="1:166" x14ac:dyDescent="0.25">
      <c r="A320" t="s">
        <v>124</v>
      </c>
      <c r="C320" s="6">
        <v>39476</v>
      </c>
      <c r="D320" s="5"/>
      <c r="E320" s="6"/>
      <c r="G320" s="5">
        <v>41</v>
      </c>
      <c r="H320" t="s">
        <v>114</v>
      </c>
      <c r="I320" s="7">
        <v>8.9</v>
      </c>
      <c r="J320">
        <v>750</v>
      </c>
      <c r="K320" s="5">
        <f t="shared" si="5"/>
        <v>149.81273408239699</v>
      </c>
      <c r="L320" s="5"/>
      <c r="M320" s="8"/>
      <c r="N320" s="7">
        <v>12.15</v>
      </c>
      <c r="O320" s="7"/>
      <c r="P320" s="7"/>
      <c r="Q320" s="5"/>
      <c r="R320" s="5"/>
      <c r="S320" s="5"/>
      <c r="T320" s="5"/>
      <c r="U320" s="5"/>
      <c r="V320" s="5"/>
      <c r="W320" s="5"/>
      <c r="X320" s="8"/>
      <c r="Y320" s="8"/>
      <c r="Z320" s="8"/>
      <c r="AA320" s="8"/>
      <c r="AB320" s="8"/>
      <c r="AC320" s="5"/>
      <c r="AD320" s="8"/>
      <c r="AE320" s="8"/>
      <c r="AF320" s="8"/>
      <c r="AG320" s="8"/>
      <c r="AH320" s="8"/>
      <c r="AI320" s="8"/>
      <c r="AJ320" s="5"/>
      <c r="AK320" s="8"/>
      <c r="AL320" s="8"/>
      <c r="AM320" s="8"/>
      <c r="AN320" s="8"/>
      <c r="AO320" s="8"/>
      <c r="AP320" s="8"/>
      <c r="AQ320" s="9"/>
      <c r="AR320" s="8"/>
      <c r="AS320" s="8"/>
      <c r="AT320" s="8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8"/>
      <c r="BJ320" s="5"/>
      <c r="BK320" s="5"/>
      <c r="BL320" s="5"/>
      <c r="BM320" s="8"/>
      <c r="BN320" s="8"/>
      <c r="BO320" s="7"/>
      <c r="BP320" s="5"/>
      <c r="BQ320" s="5"/>
      <c r="BR320" s="5"/>
      <c r="BS320" s="5"/>
      <c r="BT320" s="7"/>
      <c r="BU320" s="7"/>
      <c r="BV320" s="7"/>
      <c r="BW320" s="7"/>
      <c r="BX320" s="7"/>
      <c r="BY320" s="7"/>
      <c r="BZ320" s="7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8"/>
      <c r="CL320" s="5"/>
      <c r="CM320" s="5"/>
      <c r="CN320" s="8"/>
      <c r="CO320" s="5"/>
      <c r="CP320" s="5"/>
      <c r="CQ320" s="5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</row>
    <row r="321" spans="1:166" x14ac:dyDescent="0.25">
      <c r="A321" t="s">
        <v>124</v>
      </c>
      <c r="C321" s="6">
        <v>39485</v>
      </c>
      <c r="D321" s="5"/>
      <c r="E321" s="6"/>
      <c r="G321" s="5">
        <v>50</v>
      </c>
      <c r="H321" t="s">
        <v>114</v>
      </c>
      <c r="I321" s="7">
        <v>8.9</v>
      </c>
      <c r="J321">
        <v>750</v>
      </c>
      <c r="K321" s="5">
        <f t="shared" si="5"/>
        <v>149.81273408239699</v>
      </c>
      <c r="L321" s="5"/>
      <c r="M321" s="8"/>
      <c r="N321" s="7">
        <v>14.15</v>
      </c>
      <c r="O321" s="7"/>
      <c r="P321" s="7"/>
      <c r="Q321" s="5"/>
      <c r="R321" s="5"/>
      <c r="S321" s="5"/>
      <c r="T321" s="5"/>
      <c r="U321" s="5"/>
      <c r="V321" s="5"/>
      <c r="W321" s="5"/>
      <c r="X321" s="8"/>
      <c r="Y321" s="8"/>
      <c r="Z321" s="8"/>
      <c r="AA321" s="8"/>
      <c r="AB321" s="8"/>
      <c r="AC321" s="5"/>
      <c r="AD321" s="8"/>
      <c r="AE321" s="8"/>
      <c r="AF321" s="8"/>
      <c r="AG321" s="8"/>
      <c r="AH321" s="8"/>
      <c r="AI321" s="8"/>
      <c r="AJ321" s="5"/>
      <c r="AK321" s="8"/>
      <c r="AL321" s="8"/>
      <c r="AM321" s="8"/>
      <c r="AN321" s="8"/>
      <c r="AO321" s="8"/>
      <c r="AP321" s="8"/>
      <c r="AQ321" s="9"/>
      <c r="AR321" s="8"/>
      <c r="AS321" s="8"/>
      <c r="AT321" s="8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8"/>
      <c r="BJ321" s="5"/>
      <c r="BK321" s="5"/>
      <c r="BL321" s="5"/>
      <c r="BM321" s="8"/>
      <c r="BN321" s="8"/>
      <c r="BO321" s="7"/>
      <c r="BP321" s="5"/>
      <c r="BQ321" s="5"/>
      <c r="BR321" s="5"/>
      <c r="BS321" s="5"/>
      <c r="BT321" s="7"/>
      <c r="BU321" s="7"/>
      <c r="BV321" s="7"/>
      <c r="BW321" s="7"/>
      <c r="BX321" s="7"/>
      <c r="BY321" s="7"/>
      <c r="BZ321" s="7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8"/>
      <c r="CL321" s="5"/>
      <c r="CM321" s="5"/>
      <c r="CN321" s="8"/>
      <c r="CO321" s="5"/>
      <c r="CP321" s="5"/>
      <c r="CQ321" s="5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</row>
    <row r="322" spans="1:166" x14ac:dyDescent="0.25">
      <c r="A322" t="s">
        <v>124</v>
      </c>
      <c r="C322" s="6">
        <v>39487</v>
      </c>
      <c r="D322" s="5">
        <v>4</v>
      </c>
      <c r="E322" t="s">
        <v>206</v>
      </c>
      <c r="F322" t="s">
        <v>13</v>
      </c>
      <c r="G322" s="5">
        <v>52</v>
      </c>
      <c r="H322" t="s">
        <v>114</v>
      </c>
      <c r="I322" s="7">
        <v>8.9</v>
      </c>
      <c r="J322">
        <v>750</v>
      </c>
      <c r="K322" s="5">
        <f t="shared" si="5"/>
        <v>149.81273408239699</v>
      </c>
      <c r="L322" s="5"/>
      <c r="M322" s="8"/>
      <c r="N322" s="8"/>
      <c r="O322" s="8"/>
      <c r="P322" s="8"/>
      <c r="Q322" s="5"/>
      <c r="R322" s="5"/>
      <c r="S322" s="5">
        <v>52</v>
      </c>
      <c r="T322" s="5"/>
      <c r="U322" s="5"/>
      <c r="V322" s="5"/>
      <c r="W322" s="5"/>
      <c r="X322" s="8"/>
      <c r="Y322" s="8"/>
      <c r="Z322" s="8"/>
      <c r="AA322" s="8"/>
      <c r="AB322" s="8"/>
      <c r="AC322" s="5"/>
      <c r="AD322" s="8"/>
      <c r="AE322" s="8"/>
      <c r="AF322" s="8"/>
      <c r="AG322" s="8"/>
      <c r="AH322" s="8"/>
      <c r="AI322" s="8"/>
      <c r="AJ322" s="5"/>
      <c r="AK322" s="8"/>
      <c r="AL322" s="8"/>
      <c r="AM322" s="8"/>
      <c r="AN322" s="8"/>
      <c r="AO322" s="8"/>
      <c r="AP322" s="8"/>
      <c r="AQ322" s="9"/>
      <c r="AR322" s="8"/>
      <c r="AS322" s="8"/>
      <c r="AT322" s="8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8"/>
      <c r="BJ322" s="5"/>
      <c r="BK322" s="5"/>
      <c r="BL322" s="5"/>
      <c r="BM322" s="8"/>
      <c r="BN322" s="8"/>
      <c r="BO322" s="7"/>
      <c r="BP322" s="5"/>
      <c r="BQ322" s="5"/>
      <c r="BR322" s="5"/>
      <c r="BS322" s="5"/>
      <c r="BT322" s="7"/>
      <c r="BU322" s="7"/>
      <c r="BV322" s="7"/>
      <c r="BW322" s="7"/>
      <c r="BX322" s="7"/>
      <c r="BY322" s="7"/>
      <c r="BZ322" s="7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8"/>
      <c r="CL322" s="5"/>
      <c r="CM322" s="5"/>
      <c r="CN322" s="8"/>
      <c r="CO322" s="5"/>
      <c r="CP322" s="5"/>
      <c r="CQ322" s="5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</row>
    <row r="323" spans="1:166" x14ac:dyDescent="0.25">
      <c r="A323" t="s">
        <v>124</v>
      </c>
      <c r="C323" s="6">
        <v>39489</v>
      </c>
      <c r="D323" s="5"/>
      <c r="E323" s="6"/>
      <c r="G323" s="5">
        <v>54</v>
      </c>
      <c r="H323" t="s">
        <v>114</v>
      </c>
      <c r="I323" s="7">
        <v>8.9</v>
      </c>
      <c r="J323">
        <v>750</v>
      </c>
      <c r="K323" s="5">
        <f t="shared" si="5"/>
        <v>149.81273408239699</v>
      </c>
      <c r="L323" s="5"/>
      <c r="M323" s="8"/>
      <c r="N323" s="7">
        <v>14.466666666666667</v>
      </c>
      <c r="O323" s="7"/>
      <c r="P323" s="7"/>
      <c r="Q323" s="5"/>
      <c r="R323" s="5"/>
      <c r="S323" s="5"/>
      <c r="T323" s="5"/>
      <c r="U323" s="5"/>
      <c r="V323" s="5"/>
      <c r="W323" s="5"/>
      <c r="X323" s="8"/>
      <c r="Y323" s="8"/>
      <c r="Z323" s="8"/>
      <c r="AA323" s="8"/>
      <c r="AB323" s="8"/>
      <c r="AC323" s="5">
        <v>152.59655314461787</v>
      </c>
      <c r="AD323" s="8"/>
      <c r="AE323" s="8"/>
      <c r="AF323" s="8"/>
      <c r="AG323" s="8"/>
      <c r="AH323" s="8"/>
      <c r="AI323" s="8"/>
      <c r="AJ323" s="5">
        <v>144.63795237057093</v>
      </c>
      <c r="AK323" s="8">
        <v>3.051235587821393</v>
      </c>
      <c r="AL323" s="8"/>
      <c r="AM323" s="8"/>
      <c r="AN323" s="8"/>
      <c r="AO323" s="8"/>
      <c r="AP323" s="8"/>
      <c r="AQ323" s="9">
        <f>AK323/AJ323</f>
        <v>2.109567743329184E-2</v>
      </c>
      <c r="AR323" s="8"/>
      <c r="AS323" s="8"/>
      <c r="AT323" s="8"/>
      <c r="AU323" s="5">
        <v>15.381268105561375</v>
      </c>
      <c r="AV323" s="5"/>
      <c r="AW323" s="5"/>
      <c r="AX323" s="5"/>
      <c r="AY323" s="5">
        <v>7.8601596941032668</v>
      </c>
      <c r="AZ323" s="5"/>
      <c r="BA323" s="5"/>
      <c r="BB323" s="5"/>
      <c r="BC323" s="5"/>
      <c r="BD323" s="5"/>
      <c r="BE323" s="5"/>
      <c r="BF323" s="5">
        <v>0</v>
      </c>
      <c r="BG323" s="5">
        <v>0</v>
      </c>
      <c r="BH323" s="5">
        <v>23.241427799664642</v>
      </c>
      <c r="BI323" s="8"/>
      <c r="BJ323" s="5"/>
      <c r="BK323" s="5">
        <f>AC323+AJ323+BH323</f>
        <v>320.47593331485342</v>
      </c>
      <c r="BL323" s="5"/>
      <c r="BM323" s="8">
        <f>BH323/BK323</f>
        <v>7.2521601105163078E-2</v>
      </c>
      <c r="BN323" s="8"/>
      <c r="BO323" s="7"/>
      <c r="BP323" s="5"/>
      <c r="BQ323" s="5"/>
      <c r="BR323" s="5"/>
      <c r="BS323" s="5"/>
      <c r="BT323" s="7"/>
      <c r="BU323" s="7"/>
      <c r="BV323" s="7"/>
      <c r="BW323" s="7"/>
      <c r="BX323" s="8">
        <f>AC323/BK323</f>
        <v>0.47615604568564751</v>
      </c>
      <c r="BY323" s="8">
        <f>AJ323/BK323</f>
        <v>0.45132235320918945</v>
      </c>
      <c r="BZ323" s="8">
        <f>BH323/BK323</f>
        <v>7.2521601105163078E-2</v>
      </c>
      <c r="CA323" s="5">
        <v>148.21028299773485</v>
      </c>
      <c r="CB323" s="5">
        <v>134.29835322744373</v>
      </c>
      <c r="CC323" s="5">
        <v>13.91192977029111</v>
      </c>
      <c r="CD323" s="5">
        <v>0</v>
      </c>
      <c r="CE323" s="5"/>
      <c r="CF323" s="5"/>
      <c r="CG323" s="5"/>
      <c r="CH323" s="5"/>
      <c r="CI323" s="5">
        <v>0</v>
      </c>
      <c r="CJ323" s="5"/>
      <c r="CK323" s="8"/>
      <c r="CL323" s="5"/>
      <c r="CM323" s="5"/>
      <c r="CN323" s="8"/>
      <c r="CO323" s="5"/>
      <c r="CP323" s="5"/>
      <c r="CQ323" s="5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</row>
    <row r="324" spans="1:166" x14ac:dyDescent="0.25">
      <c r="A324" t="s">
        <v>124</v>
      </c>
      <c r="C324" s="6">
        <v>39491</v>
      </c>
      <c r="D324" s="5"/>
      <c r="E324" s="6"/>
      <c r="G324" s="5">
        <v>56</v>
      </c>
      <c r="H324" t="s">
        <v>114</v>
      </c>
      <c r="I324" s="7">
        <v>8.9</v>
      </c>
      <c r="J324">
        <v>750</v>
      </c>
      <c r="K324" s="5">
        <f t="shared" si="5"/>
        <v>149.81273408239699</v>
      </c>
      <c r="L324" s="5"/>
      <c r="M324" s="8"/>
      <c r="N324" s="7">
        <v>15.4</v>
      </c>
      <c r="O324" s="7"/>
      <c r="P324" s="7"/>
      <c r="Q324" s="5"/>
      <c r="R324" s="5"/>
      <c r="S324" s="5"/>
      <c r="T324" s="5"/>
      <c r="U324" s="5"/>
      <c r="V324" s="5"/>
      <c r="W324" s="5"/>
      <c r="X324" s="8"/>
      <c r="Y324" s="8"/>
      <c r="Z324" s="8"/>
      <c r="AA324" s="8"/>
      <c r="AB324" s="8"/>
      <c r="AC324" s="5"/>
      <c r="AD324" s="8"/>
      <c r="AE324" s="8"/>
      <c r="AF324" s="8"/>
      <c r="AG324" s="8"/>
      <c r="AH324" s="8"/>
      <c r="AI324" s="8"/>
      <c r="AJ324" s="5"/>
      <c r="AK324" s="8"/>
      <c r="AL324" s="8"/>
      <c r="AM324" s="8"/>
      <c r="AN324" s="8"/>
      <c r="AO324" s="8"/>
      <c r="AP324" s="8"/>
      <c r="AQ324" s="9"/>
      <c r="AR324" s="8"/>
      <c r="AS324" s="8"/>
      <c r="AT324" s="8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8"/>
      <c r="BJ324" s="5"/>
      <c r="BK324" s="5"/>
      <c r="BL324" s="5"/>
      <c r="BM324" s="8"/>
      <c r="BN324" s="8"/>
      <c r="BO324" s="7"/>
      <c r="BP324" s="5"/>
      <c r="BQ324" s="5"/>
      <c r="BR324" s="5"/>
      <c r="BS324" s="5"/>
      <c r="BT324" s="7"/>
      <c r="BU324" s="7"/>
      <c r="BV324" s="7"/>
      <c r="BW324" s="7"/>
      <c r="BX324" s="7"/>
      <c r="BY324" s="7"/>
      <c r="BZ324" s="7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8"/>
      <c r="CL324" s="5"/>
      <c r="CM324" s="5"/>
      <c r="CN324" s="8"/>
      <c r="CO324" s="5"/>
      <c r="CP324" s="5"/>
      <c r="CQ324" s="5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</row>
    <row r="325" spans="1:166" x14ac:dyDescent="0.25">
      <c r="A325" t="s">
        <v>124</v>
      </c>
      <c r="C325" s="6">
        <v>39496</v>
      </c>
      <c r="D325" s="5"/>
      <c r="E325" s="6"/>
      <c r="G325" s="5">
        <v>61</v>
      </c>
      <c r="H325" t="s">
        <v>114</v>
      </c>
      <c r="I325" s="7">
        <v>8.9</v>
      </c>
      <c r="J325">
        <v>750</v>
      </c>
      <c r="K325" s="5">
        <f t="shared" si="5"/>
        <v>149.81273408239699</v>
      </c>
      <c r="L325" s="5"/>
      <c r="M325" s="8"/>
      <c r="N325" s="7">
        <v>17</v>
      </c>
      <c r="O325" s="7"/>
      <c r="P325" s="7"/>
      <c r="Q325" s="5"/>
      <c r="R325" s="5"/>
      <c r="S325" s="5"/>
      <c r="T325" s="5"/>
      <c r="U325" s="5"/>
      <c r="V325" s="5"/>
      <c r="W325" s="5"/>
      <c r="X325" s="8"/>
      <c r="Y325" s="8"/>
      <c r="Z325" s="8"/>
      <c r="AA325" s="8"/>
      <c r="AB325" s="8"/>
      <c r="AC325" s="5"/>
      <c r="AD325" s="8"/>
      <c r="AE325" s="8"/>
      <c r="AF325" s="8"/>
      <c r="AG325" s="8"/>
      <c r="AH325" s="8"/>
      <c r="AI325" s="8"/>
      <c r="AJ325" s="5"/>
      <c r="AK325" s="8"/>
      <c r="AL325" s="8"/>
      <c r="AM325" s="8"/>
      <c r="AN325" s="8"/>
      <c r="AO325" s="8"/>
      <c r="AP325" s="8"/>
      <c r="AQ325" s="9"/>
      <c r="AR325" s="8"/>
      <c r="AS325" s="8"/>
      <c r="AT325" s="8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8"/>
      <c r="BJ325" s="5"/>
      <c r="BK325" s="5"/>
      <c r="BL325" s="5"/>
      <c r="BM325" s="8"/>
      <c r="BN325" s="8"/>
      <c r="BO325" s="7"/>
      <c r="BP325" s="5"/>
      <c r="BQ325" s="5"/>
      <c r="BR325" s="5"/>
      <c r="BS325" s="5"/>
      <c r="BT325" s="7"/>
      <c r="BU325" s="7"/>
      <c r="BV325" s="7"/>
      <c r="BW325" s="7"/>
      <c r="BX325" s="7"/>
      <c r="BY325" s="7"/>
      <c r="BZ325" s="7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8"/>
      <c r="CL325" s="5"/>
      <c r="CM325" s="5"/>
      <c r="CN325" s="8"/>
      <c r="CO325" s="5"/>
      <c r="CP325" s="5"/>
      <c r="CQ325" s="5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</row>
    <row r="326" spans="1:166" x14ac:dyDescent="0.25">
      <c r="A326" t="s">
        <v>124</v>
      </c>
      <c r="C326" s="6">
        <v>39503</v>
      </c>
      <c r="D326" s="5"/>
      <c r="E326" s="6"/>
      <c r="G326" s="5">
        <v>68</v>
      </c>
      <c r="H326" t="s">
        <v>114</v>
      </c>
      <c r="I326" s="7">
        <v>8.9</v>
      </c>
      <c r="J326">
        <v>750</v>
      </c>
      <c r="K326" s="5">
        <f t="shared" si="5"/>
        <v>149.81273408239699</v>
      </c>
      <c r="L326" s="5"/>
      <c r="M326" s="8"/>
      <c r="N326" s="8"/>
      <c r="O326" s="8"/>
      <c r="P326" s="8"/>
      <c r="Q326" s="5"/>
      <c r="R326" s="5"/>
      <c r="S326" s="5"/>
      <c r="T326" s="5"/>
      <c r="U326" s="5"/>
      <c r="V326" s="5"/>
      <c r="W326" s="5"/>
      <c r="X326" s="8"/>
      <c r="Y326" s="8"/>
      <c r="Z326" s="8"/>
      <c r="AA326" s="8"/>
      <c r="AB326" s="8"/>
      <c r="AC326" s="5">
        <v>250.47841908023375</v>
      </c>
      <c r="AD326" s="8"/>
      <c r="AE326" s="8"/>
      <c r="AF326" s="8"/>
      <c r="AG326" s="8"/>
      <c r="AH326" s="8"/>
      <c r="AI326" s="8"/>
      <c r="AJ326" s="5">
        <v>200.13109843520078</v>
      </c>
      <c r="AK326" s="8">
        <v>3.7789276940570389</v>
      </c>
      <c r="AL326" s="8"/>
      <c r="AM326" s="8"/>
      <c r="AN326" s="8"/>
      <c r="AO326" s="8"/>
      <c r="AP326" s="8"/>
      <c r="AQ326" s="9">
        <f>AK326/AJ326</f>
        <v>1.8882261295740575E-2</v>
      </c>
      <c r="AR326" s="8"/>
      <c r="AS326" s="8"/>
      <c r="AT326" s="8"/>
      <c r="AU326" s="5">
        <v>2.8331322761534237</v>
      </c>
      <c r="AV326" s="5"/>
      <c r="AW326" s="5"/>
      <c r="AX326" s="5"/>
      <c r="AY326" s="5">
        <v>23.771473973756237</v>
      </c>
      <c r="AZ326" s="5"/>
      <c r="BA326" s="5"/>
      <c r="BB326" s="5"/>
      <c r="BC326" s="5"/>
      <c r="BD326" s="5"/>
      <c r="BE326" s="5"/>
      <c r="BF326" s="5">
        <v>0</v>
      </c>
      <c r="BG326" s="5">
        <v>0</v>
      </c>
      <c r="BH326" s="5">
        <v>26.604606249909658</v>
      </c>
      <c r="BI326" s="8"/>
      <c r="BJ326" s="5"/>
      <c r="BK326" s="5">
        <f>AC326+AJ326+BH326</f>
        <v>477.21412376534414</v>
      </c>
      <c r="BL326" s="5"/>
      <c r="BM326" s="8">
        <f>BH326/BK326</f>
        <v>5.5749829950531141E-2</v>
      </c>
      <c r="BN326" s="8"/>
      <c r="BO326" s="7"/>
      <c r="BP326" s="5"/>
      <c r="BQ326" s="5"/>
      <c r="BR326" s="5"/>
      <c r="BS326" s="5"/>
      <c r="BT326" s="7"/>
      <c r="BU326" s="7"/>
      <c r="BV326" s="7"/>
      <c r="BW326" s="7"/>
      <c r="BX326" s="8">
        <f>AC326/BK326</f>
        <v>0.52487637437025869</v>
      </c>
      <c r="BY326" s="8">
        <f>AJ326/BK326</f>
        <v>0.41937379567921024</v>
      </c>
      <c r="BZ326" s="8">
        <f>BH326/BK326</f>
        <v>5.5749829950531141E-2</v>
      </c>
      <c r="CA326" s="5">
        <v>81.03166633611707</v>
      </c>
      <c r="CB326" s="5">
        <v>19.022730641879072</v>
      </c>
      <c r="CC326" s="5">
        <v>62.008935694238005</v>
      </c>
      <c r="CD326" s="5">
        <v>0</v>
      </c>
      <c r="CE326" s="5"/>
      <c r="CF326" s="5"/>
      <c r="CG326" s="5"/>
      <c r="CH326" s="5"/>
      <c r="CI326" s="5">
        <v>0</v>
      </c>
      <c r="CJ326" s="5"/>
      <c r="CK326" s="8"/>
      <c r="CL326" s="5"/>
      <c r="CM326" s="5"/>
      <c r="CN326" s="8"/>
      <c r="CO326" s="5"/>
      <c r="CP326" s="5"/>
      <c r="CQ326" s="5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</row>
    <row r="327" spans="1:166" x14ac:dyDescent="0.25">
      <c r="A327" t="s">
        <v>124</v>
      </c>
      <c r="C327" s="6">
        <v>39504</v>
      </c>
      <c r="D327" s="5"/>
      <c r="E327" s="6"/>
      <c r="G327" s="5">
        <v>69</v>
      </c>
      <c r="H327" t="s">
        <v>114</v>
      </c>
      <c r="I327" s="7">
        <v>8.9</v>
      </c>
      <c r="J327">
        <v>750</v>
      </c>
      <c r="K327" s="5">
        <f t="shared" si="5"/>
        <v>149.81273408239699</v>
      </c>
      <c r="L327" s="5"/>
      <c r="M327" s="8"/>
      <c r="N327" s="7">
        <v>18.55</v>
      </c>
      <c r="O327" s="7"/>
      <c r="P327" s="7"/>
      <c r="Q327" s="5"/>
      <c r="R327" s="5"/>
      <c r="S327" s="5"/>
      <c r="T327" s="5"/>
      <c r="U327" s="5"/>
      <c r="V327" s="5"/>
      <c r="W327" s="5"/>
      <c r="X327" s="8"/>
      <c r="Y327" s="8"/>
      <c r="Z327" s="8"/>
      <c r="AA327" s="8"/>
      <c r="AB327" s="8"/>
      <c r="AC327" s="5"/>
      <c r="AD327" s="8"/>
      <c r="AE327" s="8"/>
      <c r="AF327" s="8"/>
      <c r="AG327" s="8"/>
      <c r="AH327" s="8"/>
      <c r="AI327" s="8"/>
      <c r="AJ327" s="5"/>
      <c r="AK327" s="8"/>
      <c r="AL327" s="8"/>
      <c r="AM327" s="8"/>
      <c r="AN327" s="8"/>
      <c r="AO327" s="8"/>
      <c r="AP327" s="8"/>
      <c r="AQ327" s="9"/>
      <c r="AR327" s="8"/>
      <c r="AS327" s="8"/>
      <c r="AT327" s="8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8"/>
      <c r="BJ327" s="5"/>
      <c r="BK327" s="5"/>
      <c r="BL327" s="5"/>
      <c r="BM327" s="8"/>
      <c r="BN327" s="8"/>
      <c r="BO327" s="7"/>
      <c r="BP327" s="5"/>
      <c r="BQ327" s="5"/>
      <c r="BR327" s="5"/>
      <c r="BS327" s="5"/>
      <c r="BT327" s="7"/>
      <c r="BU327" s="7"/>
      <c r="BV327" s="7"/>
      <c r="BW327" s="7"/>
      <c r="BX327" s="7"/>
      <c r="BY327" s="7"/>
      <c r="BZ327" s="7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8"/>
      <c r="CL327" s="5"/>
      <c r="CM327" s="5"/>
      <c r="CN327" s="8"/>
      <c r="CO327" s="5"/>
      <c r="CP327" s="5"/>
      <c r="CQ327" s="5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</row>
    <row r="328" spans="1:166" x14ac:dyDescent="0.25">
      <c r="A328" t="s">
        <v>124</v>
      </c>
      <c r="C328" s="6">
        <v>39510</v>
      </c>
      <c r="D328" s="5"/>
      <c r="E328" s="6"/>
      <c r="G328" s="5">
        <v>75</v>
      </c>
      <c r="H328" t="s">
        <v>114</v>
      </c>
      <c r="I328" s="7">
        <v>8.9</v>
      </c>
      <c r="J328">
        <v>750</v>
      </c>
      <c r="K328" s="5">
        <f t="shared" si="5"/>
        <v>149.81273408239699</v>
      </c>
      <c r="L328" s="5"/>
      <c r="M328" s="8"/>
      <c r="N328" s="7">
        <v>19.850000000000001</v>
      </c>
      <c r="O328" s="7"/>
      <c r="P328" s="7"/>
      <c r="Q328" s="5"/>
      <c r="R328" s="5"/>
      <c r="S328" s="5"/>
      <c r="T328" s="5"/>
      <c r="U328" s="5"/>
      <c r="V328" s="5"/>
      <c r="W328" s="5"/>
      <c r="X328" s="8"/>
      <c r="Y328" s="8"/>
      <c r="Z328" s="8"/>
      <c r="AA328" s="8"/>
      <c r="AB328" s="8"/>
      <c r="AC328" s="5"/>
      <c r="AD328" s="8"/>
      <c r="AE328" s="8"/>
      <c r="AF328" s="8"/>
      <c r="AG328" s="8"/>
      <c r="AH328" s="8"/>
      <c r="AI328" s="8"/>
      <c r="AJ328" s="5"/>
      <c r="AK328" s="8"/>
      <c r="AL328" s="8"/>
      <c r="AM328" s="8"/>
      <c r="AN328" s="8"/>
      <c r="AO328" s="8"/>
      <c r="AP328" s="8"/>
      <c r="AQ328" s="9"/>
      <c r="AR328" s="8"/>
      <c r="AS328" s="8"/>
      <c r="AT328" s="8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8"/>
      <c r="BJ328" s="5"/>
      <c r="BK328" s="5"/>
      <c r="BL328" s="5"/>
      <c r="BM328" s="8"/>
      <c r="BN328" s="8"/>
      <c r="BO328" s="7"/>
      <c r="BP328" s="5"/>
      <c r="BQ328" s="5"/>
      <c r="BR328" s="5"/>
      <c r="BS328" s="5"/>
      <c r="BT328" s="7"/>
      <c r="BU328" s="7"/>
      <c r="BV328" s="7"/>
      <c r="BW328" s="7"/>
      <c r="BX328" s="7"/>
      <c r="BY328" s="7"/>
      <c r="BZ328" s="7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8"/>
      <c r="CL328" s="5"/>
      <c r="CM328" s="5"/>
      <c r="CN328" s="8"/>
      <c r="CO328" s="5"/>
      <c r="CP328" s="5"/>
      <c r="CQ328" s="5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</row>
    <row r="329" spans="1:166" x14ac:dyDescent="0.25">
      <c r="A329" t="s">
        <v>124</v>
      </c>
      <c r="C329" s="6">
        <v>39514</v>
      </c>
      <c r="D329" s="5"/>
      <c r="E329" s="6"/>
      <c r="G329" s="5">
        <v>79</v>
      </c>
      <c r="H329" t="s">
        <v>114</v>
      </c>
      <c r="I329" s="7">
        <v>8.9</v>
      </c>
      <c r="J329">
        <v>750</v>
      </c>
      <c r="K329" s="5">
        <f t="shared" si="5"/>
        <v>149.81273408239699</v>
      </c>
      <c r="L329" s="5"/>
      <c r="M329" s="8"/>
      <c r="N329" s="7">
        <v>20.94736842105263</v>
      </c>
      <c r="O329" s="7"/>
      <c r="P329" s="7"/>
      <c r="Q329" s="5"/>
      <c r="R329" s="5"/>
      <c r="S329" s="5"/>
      <c r="T329" s="5"/>
      <c r="U329" s="5"/>
      <c r="V329" s="5"/>
      <c r="W329" s="5"/>
      <c r="X329" s="8"/>
      <c r="Y329" s="8"/>
      <c r="Z329" s="8"/>
      <c r="AA329" s="8"/>
      <c r="AB329" s="8"/>
      <c r="AC329" s="5"/>
      <c r="AD329" s="8"/>
      <c r="AE329" s="8"/>
      <c r="AF329" s="8"/>
      <c r="AG329" s="8"/>
      <c r="AH329" s="8"/>
      <c r="AI329" s="8"/>
      <c r="AJ329" s="5"/>
      <c r="AK329" s="8"/>
      <c r="AL329" s="8"/>
      <c r="AM329" s="8"/>
      <c r="AN329" s="8"/>
      <c r="AO329" s="8"/>
      <c r="AP329" s="8"/>
      <c r="AQ329" s="9"/>
      <c r="AR329" s="8"/>
      <c r="AS329" s="8"/>
      <c r="AT329" s="8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8"/>
      <c r="BJ329" s="5"/>
      <c r="BK329" s="5"/>
      <c r="BL329" s="5"/>
      <c r="BM329" s="8"/>
      <c r="BN329" s="8"/>
      <c r="BO329" s="7"/>
      <c r="BP329" s="5"/>
      <c r="BQ329" s="5"/>
      <c r="BR329" s="5"/>
      <c r="BS329" s="5"/>
      <c r="BT329" s="7"/>
      <c r="BU329" s="7"/>
      <c r="BV329" s="7"/>
      <c r="BW329" s="7"/>
      <c r="BX329" s="7"/>
      <c r="BY329" s="7"/>
      <c r="BZ329" s="7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8"/>
      <c r="CL329" s="5"/>
      <c r="CM329" s="5"/>
      <c r="CN329" s="8"/>
      <c r="CO329" s="5"/>
      <c r="CP329" s="5"/>
      <c r="CQ329" s="5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</row>
    <row r="330" spans="1:166" x14ac:dyDescent="0.25">
      <c r="A330" t="s">
        <v>124</v>
      </c>
      <c r="C330" s="6">
        <v>39518</v>
      </c>
      <c r="D330" s="5">
        <v>6</v>
      </c>
      <c r="E330" s="6" t="s">
        <v>239</v>
      </c>
      <c r="F330" t="s">
        <v>89</v>
      </c>
      <c r="G330" s="5">
        <v>83</v>
      </c>
      <c r="H330" t="s">
        <v>114</v>
      </c>
      <c r="I330" s="7">
        <v>8.9</v>
      </c>
      <c r="J330">
        <v>750</v>
      </c>
      <c r="K330" s="5">
        <f t="shared" si="5"/>
        <v>149.81273408239699</v>
      </c>
      <c r="L330" s="5"/>
      <c r="M330" s="8"/>
      <c r="N330" s="8"/>
      <c r="O330" s="8"/>
      <c r="P330" s="8"/>
      <c r="Q330" s="5"/>
      <c r="R330" s="5"/>
      <c r="S330" s="5"/>
      <c r="T330" s="5"/>
      <c r="U330" s="5"/>
      <c r="V330" s="5"/>
      <c r="W330" s="5"/>
      <c r="X330" s="8"/>
      <c r="Y330" s="8"/>
      <c r="Z330" s="8"/>
      <c r="AA330" s="8"/>
      <c r="AB330" s="8"/>
      <c r="AC330" s="5">
        <v>306.11555031903345</v>
      </c>
      <c r="AD330" s="8"/>
      <c r="AE330" s="8"/>
      <c r="AF330" s="8"/>
      <c r="AG330" s="8"/>
      <c r="AH330" s="8"/>
      <c r="AI330" s="8"/>
      <c r="AJ330" s="5">
        <v>203.21441322978603</v>
      </c>
      <c r="AK330" s="8">
        <v>3.2058474224450459</v>
      </c>
      <c r="AL330" s="8"/>
      <c r="AM330" s="8"/>
      <c r="AN330" s="8"/>
      <c r="AO330" s="8"/>
      <c r="AP330" s="8"/>
      <c r="AQ330" s="9">
        <f>AK330/AJ330</f>
        <v>1.5775689191986658E-2</v>
      </c>
      <c r="AR330" s="8"/>
      <c r="AS330" s="8"/>
      <c r="AT330" s="8"/>
      <c r="AU330" s="5">
        <v>6.8476334973144075</v>
      </c>
      <c r="AV330" s="5"/>
      <c r="AW330" s="5"/>
      <c r="AX330" s="5"/>
      <c r="AY330" s="5">
        <v>108.0296683925072</v>
      </c>
      <c r="AZ330" s="5"/>
      <c r="BA330" s="5"/>
      <c r="BB330" s="5"/>
      <c r="BC330" s="5"/>
      <c r="BD330" s="5"/>
      <c r="BE330" s="5"/>
      <c r="BF330" s="5">
        <v>0</v>
      </c>
      <c r="BG330" s="5">
        <v>0</v>
      </c>
      <c r="BH330" s="5">
        <v>114.87730188982161</v>
      </c>
      <c r="BI330" s="8"/>
      <c r="BJ330" s="5"/>
      <c r="BK330" s="5">
        <f>AC330+AJ330+BH330</f>
        <v>624.20726543864112</v>
      </c>
      <c r="BL330" s="5"/>
      <c r="BM330" s="8">
        <f>BH330/BK330</f>
        <v>0.18403711114944388</v>
      </c>
      <c r="BN330" s="8"/>
      <c r="BO330" s="7"/>
      <c r="BP330" s="5"/>
      <c r="BQ330" s="5"/>
      <c r="BR330" s="5"/>
      <c r="BS330" s="5"/>
      <c r="BT330" s="7"/>
      <c r="BU330" s="7"/>
      <c r="BV330" s="7"/>
      <c r="BW330" s="7"/>
      <c r="BX330" s="8">
        <f>AC330/BK330</f>
        <v>0.49040690050911345</v>
      </c>
      <c r="BY330" s="8">
        <f>AJ330/BK330</f>
        <v>0.32555598834144261</v>
      </c>
      <c r="BZ330" s="8">
        <f>BH330/BK330</f>
        <v>0.18403711114944388</v>
      </c>
      <c r="CA330" s="5">
        <v>132.74656955819933</v>
      </c>
      <c r="CB330" s="5">
        <v>81.94058253853764</v>
      </c>
      <c r="CC330" s="5">
        <v>50.8059870196617</v>
      </c>
      <c r="CD330" s="5">
        <v>0</v>
      </c>
      <c r="CE330" s="5"/>
      <c r="CF330" s="5"/>
      <c r="CG330" s="5"/>
      <c r="CH330" s="5"/>
      <c r="CI330" s="5">
        <v>0</v>
      </c>
      <c r="CJ330" s="5"/>
      <c r="CK330" s="8"/>
      <c r="CL330" s="5"/>
      <c r="CM330" s="5"/>
      <c r="CN330" s="8"/>
      <c r="CO330" s="5"/>
      <c r="CP330" s="5"/>
      <c r="CQ330" s="5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</row>
    <row r="331" spans="1:166" x14ac:dyDescent="0.25">
      <c r="A331" t="s">
        <v>124</v>
      </c>
      <c r="C331" s="6">
        <v>39532</v>
      </c>
      <c r="D331" s="5"/>
      <c r="E331" s="6"/>
      <c r="G331" s="5">
        <v>97</v>
      </c>
      <c r="H331" t="s">
        <v>114</v>
      </c>
      <c r="I331" s="7">
        <v>8.9</v>
      </c>
      <c r="J331">
        <v>750</v>
      </c>
      <c r="K331" s="5">
        <f t="shared" si="5"/>
        <v>149.81273408239699</v>
      </c>
      <c r="L331" s="5"/>
      <c r="M331" s="8"/>
      <c r="N331" s="8"/>
      <c r="O331" s="8"/>
      <c r="P331" s="8"/>
      <c r="Q331" s="5"/>
      <c r="R331" s="5"/>
      <c r="S331" s="5"/>
      <c r="T331" s="5"/>
      <c r="U331" s="5"/>
      <c r="V331" s="5"/>
      <c r="W331" s="5"/>
      <c r="X331" s="8"/>
      <c r="Y331" s="8"/>
      <c r="Z331" s="8"/>
      <c r="AA331" s="8"/>
      <c r="AB331" s="8"/>
      <c r="AC331" s="5">
        <v>388.39826908760222</v>
      </c>
      <c r="AD331" s="8"/>
      <c r="AE331" s="8"/>
      <c r="AF331" s="8"/>
      <c r="AG331" s="8"/>
      <c r="AH331" s="8"/>
      <c r="AI331" s="8"/>
      <c r="AJ331" s="5">
        <v>236.04500982430849</v>
      </c>
      <c r="AK331" s="8">
        <v>3.6745516070522384</v>
      </c>
      <c r="AL331" s="8"/>
      <c r="AM331" s="8"/>
      <c r="AN331" s="8"/>
      <c r="AO331" s="8"/>
      <c r="AP331" s="8"/>
      <c r="AQ331" s="9">
        <f>AK331/AJ331</f>
        <v>1.5567164964797422E-2</v>
      </c>
      <c r="AR331" s="8"/>
      <c r="AS331" s="8"/>
      <c r="AT331" s="8"/>
      <c r="AU331" s="5">
        <v>6.62917200601854</v>
      </c>
      <c r="AV331" s="5"/>
      <c r="AW331" s="5"/>
      <c r="AX331" s="5"/>
      <c r="AY331" s="5">
        <v>276.8311456088008</v>
      </c>
      <c r="AZ331" s="5"/>
      <c r="BA331" s="5"/>
      <c r="BB331" s="5"/>
      <c r="BC331" s="5"/>
      <c r="BD331" s="5"/>
      <c r="BE331" s="5"/>
      <c r="BF331" s="5">
        <v>0</v>
      </c>
      <c r="BG331" s="5">
        <v>0</v>
      </c>
      <c r="BH331" s="5">
        <v>283.46031761481936</v>
      </c>
      <c r="BI331" s="8"/>
      <c r="BJ331" s="5"/>
      <c r="BK331" s="5">
        <f>AC331+AJ331+BH331</f>
        <v>907.9035965267301</v>
      </c>
      <c r="BL331" s="5"/>
      <c r="BM331" s="8">
        <f>BH331/BK331</f>
        <v>0.31221411469149724</v>
      </c>
      <c r="BN331" s="8"/>
      <c r="BO331" s="7"/>
      <c r="BP331" s="5"/>
      <c r="BQ331" s="5"/>
      <c r="BR331" s="5"/>
      <c r="BS331" s="5"/>
      <c r="BT331" s="7"/>
      <c r="BU331" s="7"/>
      <c r="BV331" s="7"/>
      <c r="BW331" s="7"/>
      <c r="BX331" s="8">
        <f>AC331/BK331</f>
        <v>0.42779681738618069</v>
      </c>
      <c r="BY331" s="8">
        <f>AJ331/BK331</f>
        <v>0.25998906792232201</v>
      </c>
      <c r="BZ331" s="8">
        <f>BH331/BK331</f>
        <v>0.31221411469149724</v>
      </c>
      <c r="CA331" s="5">
        <v>150.7825910992303</v>
      </c>
      <c r="CB331" s="5">
        <v>50.861137889286383</v>
      </c>
      <c r="CC331" s="5">
        <v>99.92145320994392</v>
      </c>
      <c r="CD331" s="5">
        <v>0</v>
      </c>
      <c r="CE331" s="5"/>
      <c r="CF331" s="5"/>
      <c r="CG331" s="5"/>
      <c r="CH331" s="5"/>
      <c r="CI331" s="5">
        <v>0</v>
      </c>
      <c r="CJ331" s="5"/>
      <c r="CK331" s="8"/>
      <c r="CL331" s="5"/>
      <c r="CM331" s="5"/>
      <c r="CN331" s="8"/>
      <c r="CO331" s="5"/>
      <c r="CP331" s="5"/>
      <c r="CQ331" s="5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</row>
    <row r="332" spans="1:166" x14ac:dyDescent="0.25">
      <c r="A332" t="s">
        <v>124</v>
      </c>
      <c r="C332" s="6">
        <v>39533</v>
      </c>
      <c r="D332" s="5"/>
      <c r="E332" s="6"/>
      <c r="G332" s="5">
        <v>98</v>
      </c>
      <c r="H332" t="s">
        <v>114</v>
      </c>
      <c r="I332" s="7">
        <v>8.9</v>
      </c>
      <c r="J332">
        <v>750</v>
      </c>
      <c r="K332" s="5">
        <f t="shared" si="5"/>
        <v>149.81273408239699</v>
      </c>
      <c r="L332" s="5"/>
      <c r="M332" s="8"/>
      <c r="N332" s="7">
        <v>23.35</v>
      </c>
      <c r="O332" s="7"/>
      <c r="P332" s="7"/>
      <c r="Q332" s="5"/>
      <c r="R332" s="5"/>
      <c r="S332" s="5"/>
      <c r="T332" s="5"/>
      <c r="U332" s="5"/>
      <c r="V332" s="5"/>
      <c r="W332" s="5"/>
      <c r="X332" s="8"/>
      <c r="Y332" s="8"/>
      <c r="Z332" s="8"/>
      <c r="AA332" s="8"/>
      <c r="AB332" s="8"/>
      <c r="AC332" s="5"/>
      <c r="AD332" s="8"/>
      <c r="AE332" s="8"/>
      <c r="AF332" s="8"/>
      <c r="AG332" s="8"/>
      <c r="AH332" s="8"/>
      <c r="AI332" s="8"/>
      <c r="AJ332" s="5"/>
      <c r="AK332" s="8"/>
      <c r="AL332" s="8"/>
      <c r="AM332" s="8"/>
      <c r="AN332" s="8"/>
      <c r="AO332" s="8"/>
      <c r="AP332" s="8"/>
      <c r="AQ332" s="9"/>
      <c r="AR332" s="8"/>
      <c r="AS332" s="8"/>
      <c r="AT332" s="8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8"/>
      <c r="BJ332" s="5"/>
      <c r="BK332" s="5"/>
      <c r="BL332" s="5"/>
      <c r="BM332" s="8"/>
      <c r="BN332" s="8"/>
      <c r="BO332" s="7"/>
      <c r="BP332" s="5"/>
      <c r="BQ332" s="5"/>
      <c r="BR332" s="5"/>
      <c r="BS332" s="5"/>
      <c r="BT332" s="7"/>
      <c r="BU332" s="7"/>
      <c r="BV332" s="7"/>
      <c r="BW332" s="7"/>
      <c r="BX332" s="7"/>
      <c r="BY332" s="7"/>
      <c r="BZ332" s="7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8"/>
      <c r="CL332" s="5"/>
      <c r="CM332" s="5"/>
      <c r="CN332" s="8"/>
      <c r="CO332" s="5"/>
      <c r="CP332" s="5"/>
      <c r="CQ332" s="5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</row>
    <row r="333" spans="1:166" x14ac:dyDescent="0.25">
      <c r="A333" t="s">
        <v>124</v>
      </c>
      <c r="C333" s="6">
        <v>39541</v>
      </c>
      <c r="D333" s="5">
        <v>7</v>
      </c>
      <c r="E333" t="s">
        <v>208</v>
      </c>
      <c r="F333" t="s">
        <v>14</v>
      </c>
      <c r="G333" s="5">
        <v>106</v>
      </c>
      <c r="H333" t="s">
        <v>114</v>
      </c>
      <c r="I333" s="7">
        <v>8.9</v>
      </c>
      <c r="J333">
        <v>750</v>
      </c>
      <c r="K333" s="5">
        <f t="shared" si="5"/>
        <v>149.81273408239699</v>
      </c>
      <c r="L333" s="5"/>
      <c r="M333" s="8"/>
      <c r="N333" s="8"/>
      <c r="O333" s="8"/>
      <c r="P333" s="8"/>
      <c r="Q333" s="5"/>
      <c r="R333" s="5"/>
      <c r="S333" s="5"/>
      <c r="T333" s="5"/>
      <c r="U333" s="5">
        <v>106</v>
      </c>
      <c r="V333" s="5"/>
      <c r="W333" s="5"/>
      <c r="X333" s="8"/>
      <c r="Y333" s="8"/>
      <c r="Z333" s="8"/>
      <c r="AA333" s="8"/>
      <c r="AB333" s="8"/>
      <c r="AC333" s="5"/>
      <c r="AD333" s="8"/>
      <c r="AE333" s="8"/>
      <c r="AF333" s="8"/>
      <c r="AG333" s="8"/>
      <c r="AH333" s="8"/>
      <c r="AI333" s="8"/>
      <c r="AJ333" s="5"/>
      <c r="AK333" s="8"/>
      <c r="AL333" s="8"/>
      <c r="AM333" s="8"/>
      <c r="AN333" s="8"/>
      <c r="AO333" s="8"/>
      <c r="AP333" s="8"/>
      <c r="AQ333" s="9"/>
      <c r="AR333" s="8"/>
      <c r="AS333" s="8"/>
      <c r="AT333" s="8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8"/>
      <c r="BJ333" s="5"/>
      <c r="BK333" s="5"/>
      <c r="BL333" s="5"/>
      <c r="BM333" s="8"/>
      <c r="BN333" s="8"/>
      <c r="BO333" s="7"/>
      <c r="BP333" s="5"/>
      <c r="BQ333" s="5"/>
      <c r="BR333" s="5"/>
      <c r="BS333" s="5"/>
      <c r="BT333" s="7"/>
      <c r="BU333" s="7"/>
      <c r="BV333" s="7"/>
      <c r="BW333" s="7"/>
      <c r="BX333" s="7"/>
      <c r="BY333" s="7"/>
      <c r="BZ333" s="7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8"/>
      <c r="CL333" s="5"/>
      <c r="CM333" s="5"/>
      <c r="CN333" s="8"/>
      <c r="CO333" s="5"/>
      <c r="CP333" s="5"/>
      <c r="CQ333" s="5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</row>
    <row r="334" spans="1:166" x14ac:dyDescent="0.25">
      <c r="A334" t="s">
        <v>124</v>
      </c>
      <c r="C334" s="6">
        <v>39552</v>
      </c>
      <c r="D334" s="5"/>
      <c r="E334" s="6"/>
      <c r="G334" s="5">
        <v>117</v>
      </c>
      <c r="H334" t="s">
        <v>114</v>
      </c>
      <c r="I334" s="7">
        <v>8.9</v>
      </c>
      <c r="J334">
        <v>750</v>
      </c>
      <c r="K334" s="5">
        <f t="shared" si="5"/>
        <v>149.81273408239699</v>
      </c>
      <c r="L334" s="5"/>
      <c r="M334" s="8"/>
      <c r="N334" s="8"/>
      <c r="O334" s="8"/>
      <c r="P334" s="8"/>
      <c r="Q334" s="5"/>
      <c r="R334" s="5"/>
      <c r="S334" s="5"/>
      <c r="T334" s="5"/>
      <c r="U334" s="5"/>
      <c r="V334" s="5"/>
      <c r="W334" s="5"/>
      <c r="X334" s="8"/>
      <c r="Y334" s="8"/>
      <c r="Z334" s="8"/>
      <c r="AA334" s="8"/>
      <c r="AB334" s="8"/>
      <c r="AC334" s="5">
        <v>476.61134044782386</v>
      </c>
      <c r="AD334" s="8"/>
      <c r="AE334" s="8"/>
      <c r="AF334" s="8"/>
      <c r="AG334" s="8"/>
      <c r="AH334" s="8"/>
      <c r="AI334" s="8"/>
      <c r="AJ334" s="5">
        <v>258.8926744017491</v>
      </c>
      <c r="AK334" s="8">
        <v>3.6615388537036675</v>
      </c>
      <c r="AL334" s="8"/>
      <c r="AM334" s="8"/>
      <c r="AN334" s="8"/>
      <c r="AO334" s="8"/>
      <c r="AP334" s="8"/>
      <c r="AQ334" s="9">
        <f>AK334/AJ334</f>
        <v>1.414307632367264E-2</v>
      </c>
      <c r="AR334" s="8"/>
      <c r="AS334" s="8"/>
      <c r="AT334" s="8"/>
      <c r="AU334" s="5">
        <v>1.0111308907244778</v>
      </c>
      <c r="AV334" s="5"/>
      <c r="AW334" s="5"/>
      <c r="AX334" s="5"/>
      <c r="AY334" s="5">
        <v>594.85612608297822</v>
      </c>
      <c r="AZ334" s="5"/>
      <c r="BA334" s="5"/>
      <c r="BB334" s="5"/>
      <c r="BC334" s="5"/>
      <c r="BD334" s="5"/>
      <c r="BE334" s="5"/>
      <c r="BF334" s="5">
        <v>0</v>
      </c>
      <c r="BG334" s="5">
        <v>0</v>
      </c>
      <c r="BH334" s="5">
        <v>595.86725697370275</v>
      </c>
      <c r="BI334" s="8"/>
      <c r="BJ334" s="5"/>
      <c r="BK334" s="5">
        <f>AC334+AJ334+BH334</f>
        <v>1331.3712718232757</v>
      </c>
      <c r="BL334" s="5"/>
      <c r="BM334" s="8">
        <f>BH334/BK334</f>
        <v>0.44755904651425987</v>
      </c>
      <c r="BN334" s="8"/>
      <c r="BO334" s="7"/>
      <c r="BP334" s="5"/>
      <c r="BQ334" s="5"/>
      <c r="BR334" s="5"/>
      <c r="BS334" s="5"/>
      <c r="BT334" s="7"/>
      <c r="BU334" s="7"/>
      <c r="BV334" s="7"/>
      <c r="BW334" s="7"/>
      <c r="BX334" s="8">
        <f>AC334/BK334</f>
        <v>0.35798529721549271</v>
      </c>
      <c r="BY334" s="8">
        <f>AJ334/BK334</f>
        <v>0.19445565627024747</v>
      </c>
      <c r="BZ334" s="8">
        <f>BH334/BK334</f>
        <v>0.44755904651425987</v>
      </c>
      <c r="CA334" s="5">
        <v>134.66338589398518</v>
      </c>
      <c r="CB334" s="5">
        <v>5.1075589367991654</v>
      </c>
      <c r="CC334" s="5">
        <v>129.55582695718601</v>
      </c>
      <c r="CD334" s="5">
        <v>0</v>
      </c>
      <c r="CE334" s="5"/>
      <c r="CF334" s="5"/>
      <c r="CG334" s="5"/>
      <c r="CH334" s="5"/>
      <c r="CI334" s="5">
        <v>0</v>
      </c>
      <c r="CJ334" s="5"/>
      <c r="CK334" s="8"/>
      <c r="CL334" s="5"/>
      <c r="CM334" s="5"/>
      <c r="CN334" s="8"/>
      <c r="CO334" s="5"/>
      <c r="CP334" s="5"/>
      <c r="CQ334" s="5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</row>
    <row r="335" spans="1:166" x14ac:dyDescent="0.25">
      <c r="A335" t="s">
        <v>124</v>
      </c>
      <c r="C335" s="6">
        <v>39555</v>
      </c>
      <c r="D335" s="5"/>
      <c r="E335" s="6"/>
      <c r="G335" s="5">
        <v>120</v>
      </c>
      <c r="H335" t="s">
        <v>114</v>
      </c>
      <c r="I335" s="7">
        <v>8.9</v>
      </c>
      <c r="J335">
        <v>750</v>
      </c>
      <c r="K335" s="5">
        <f t="shared" si="5"/>
        <v>149.81273408239699</v>
      </c>
      <c r="L335" s="5"/>
      <c r="M335" s="8"/>
      <c r="N335" s="7">
        <v>26.4</v>
      </c>
      <c r="O335" s="7"/>
      <c r="P335" s="7"/>
      <c r="Q335" s="5"/>
      <c r="R335" s="5"/>
      <c r="S335" s="5"/>
      <c r="T335" s="5"/>
      <c r="U335" s="5"/>
      <c r="V335" s="5"/>
      <c r="W335" s="5"/>
      <c r="X335" s="8"/>
      <c r="Y335" s="8"/>
      <c r="Z335" s="8"/>
      <c r="AA335" s="8"/>
      <c r="AB335" s="8"/>
      <c r="AC335" s="5"/>
      <c r="AD335" s="8"/>
      <c r="AE335" s="8"/>
      <c r="AF335" s="8"/>
      <c r="AG335" s="8"/>
      <c r="AH335" s="8"/>
      <c r="AI335" s="8"/>
      <c r="AJ335" s="5"/>
      <c r="AK335" s="8"/>
      <c r="AL335" s="8"/>
      <c r="AM335" s="8"/>
      <c r="AN335" s="8"/>
      <c r="AO335" s="8"/>
      <c r="AP335" s="8"/>
      <c r="AQ335" s="9"/>
      <c r="AR335" s="8"/>
      <c r="AS335" s="8"/>
      <c r="AT335" s="8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8"/>
      <c r="BJ335" s="5"/>
      <c r="BK335" s="5"/>
      <c r="BL335" s="5"/>
      <c r="BM335" s="8"/>
      <c r="BN335" s="8"/>
      <c r="BO335" s="7"/>
      <c r="BP335" s="5"/>
      <c r="BQ335" s="5"/>
      <c r="BR335" s="5"/>
      <c r="BS335" s="5"/>
      <c r="BT335" s="7"/>
      <c r="BU335" s="7"/>
      <c r="BV335" s="7"/>
      <c r="BW335" s="7"/>
      <c r="BX335" s="7"/>
      <c r="BY335" s="7"/>
      <c r="BZ335" s="7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8"/>
      <c r="CL335" s="5"/>
      <c r="CM335" s="5"/>
      <c r="CN335" s="8"/>
      <c r="CO335" s="5"/>
      <c r="CP335" s="5"/>
      <c r="CQ335" s="5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</row>
    <row r="336" spans="1:166" x14ac:dyDescent="0.25">
      <c r="A336" t="s">
        <v>124</v>
      </c>
      <c r="C336" s="6">
        <v>39566</v>
      </c>
      <c r="D336" s="5"/>
      <c r="E336" s="6"/>
      <c r="G336" s="5">
        <v>131</v>
      </c>
      <c r="H336" t="s">
        <v>114</v>
      </c>
      <c r="I336" s="7">
        <v>8.9</v>
      </c>
      <c r="J336">
        <v>750</v>
      </c>
      <c r="K336" s="5">
        <f t="shared" si="5"/>
        <v>149.81273408239699</v>
      </c>
      <c r="L336" s="5"/>
      <c r="M336" s="8"/>
      <c r="N336" s="8"/>
      <c r="O336" s="8"/>
      <c r="P336" s="8"/>
      <c r="Q336" s="5"/>
      <c r="R336" s="5"/>
      <c r="S336" s="5"/>
      <c r="T336" s="5"/>
      <c r="U336" s="5"/>
      <c r="V336" s="5"/>
      <c r="W336" s="5"/>
      <c r="X336" s="8"/>
      <c r="Y336" s="8"/>
      <c r="Z336" s="8"/>
      <c r="AA336" s="8"/>
      <c r="AB336" s="8"/>
      <c r="AC336" s="5">
        <v>498.48606624491219</v>
      </c>
      <c r="AD336" s="8"/>
      <c r="AE336" s="8"/>
      <c r="AF336" s="8"/>
      <c r="AG336" s="8"/>
      <c r="AH336" s="8"/>
      <c r="AI336" s="8"/>
      <c r="AJ336" s="5"/>
      <c r="AK336" s="8">
        <v>2.8766444826191657</v>
      </c>
      <c r="AL336" s="8"/>
      <c r="AM336" s="8"/>
      <c r="AN336" s="8"/>
      <c r="AO336" s="8"/>
      <c r="AP336" s="8"/>
      <c r="AQ336" s="9"/>
      <c r="AR336" s="8"/>
      <c r="AS336" s="8"/>
      <c r="AT336" s="8"/>
      <c r="AU336" s="5">
        <v>0</v>
      </c>
      <c r="AV336" s="5"/>
      <c r="AW336" s="5"/>
      <c r="AX336" s="5"/>
      <c r="AY336" s="5">
        <v>367.38489019311623</v>
      </c>
      <c r="AZ336" s="5"/>
      <c r="BA336" s="5"/>
      <c r="BB336" s="5"/>
      <c r="BC336" s="5"/>
      <c r="BD336" s="5"/>
      <c r="BE336" s="5"/>
      <c r="BF336" s="5">
        <v>14.202708267192367</v>
      </c>
      <c r="BG336" s="5">
        <v>0</v>
      </c>
      <c r="BH336" s="5">
        <v>381.58759846030864</v>
      </c>
      <c r="BI336" s="8"/>
      <c r="BJ336" s="5"/>
      <c r="BK336" s="5">
        <f>AC336+AJ336+BH336</f>
        <v>880.07366470522084</v>
      </c>
      <c r="BL336" s="5"/>
      <c r="BM336" s="8">
        <f>BH336/BK336</f>
        <v>0.4335859755423096</v>
      </c>
      <c r="BN336" s="8"/>
      <c r="BO336" s="7"/>
      <c r="BP336" s="5"/>
      <c r="BQ336" s="5"/>
      <c r="BR336" s="5"/>
      <c r="BS336" s="5"/>
      <c r="BT336" s="7"/>
      <c r="BU336" s="7"/>
      <c r="BV336" s="7"/>
      <c r="BW336" s="7"/>
      <c r="BX336" s="8">
        <f>AC336/BK336</f>
        <v>0.5664140244576904</v>
      </c>
      <c r="BY336" s="8">
        <f>AJ336/BK336</f>
        <v>0</v>
      </c>
      <c r="BZ336" s="8">
        <f>BH336/BK336</f>
        <v>0.4335859755423096</v>
      </c>
      <c r="CA336" s="5">
        <v>149.36524357996407</v>
      </c>
      <c r="CB336" s="5">
        <v>0</v>
      </c>
      <c r="CC336" s="5">
        <v>96.716435026512642</v>
      </c>
      <c r="CD336" s="5">
        <v>48.210462219953811</v>
      </c>
      <c r="CE336" s="5"/>
      <c r="CF336" s="5"/>
      <c r="CG336" s="5"/>
      <c r="CH336" s="5"/>
      <c r="CI336" s="5">
        <v>4.4383463334976145</v>
      </c>
      <c r="CJ336" s="5"/>
      <c r="CK336" s="8"/>
      <c r="CL336" s="5"/>
      <c r="CM336" s="5"/>
      <c r="CN336" s="8"/>
      <c r="CO336" s="5"/>
      <c r="CP336" s="5"/>
      <c r="CQ336" s="5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</row>
    <row r="337" spans="1:166" x14ac:dyDescent="0.25">
      <c r="A337" t="s">
        <v>124</v>
      </c>
      <c r="C337" s="6">
        <v>39580</v>
      </c>
      <c r="D337" s="5"/>
      <c r="E337" s="6"/>
      <c r="G337" s="5">
        <v>145</v>
      </c>
      <c r="H337" t="s">
        <v>114</v>
      </c>
      <c r="I337" s="7">
        <v>8.9</v>
      </c>
      <c r="J337">
        <v>750</v>
      </c>
      <c r="K337" s="5">
        <f t="shared" si="5"/>
        <v>149.81273408239699</v>
      </c>
      <c r="L337" s="5"/>
      <c r="M337" s="8"/>
      <c r="N337" s="8"/>
      <c r="O337" s="8"/>
      <c r="P337" s="8"/>
      <c r="Q337" s="5"/>
      <c r="R337" s="5"/>
      <c r="S337" s="5"/>
      <c r="T337" s="5"/>
      <c r="U337" s="5"/>
      <c r="V337" s="5"/>
      <c r="W337" s="5"/>
      <c r="X337" s="8"/>
      <c r="Y337" s="8"/>
      <c r="Z337" s="8"/>
      <c r="AA337" s="8"/>
      <c r="AB337" s="8"/>
      <c r="AC337" s="5">
        <v>520.36079204200064</v>
      </c>
      <c r="AD337" s="8"/>
      <c r="AE337" s="8"/>
      <c r="AF337" s="8"/>
      <c r="AG337" s="8"/>
      <c r="AH337" s="8"/>
      <c r="AI337" s="8"/>
      <c r="AJ337" s="5">
        <v>236.72493833257167</v>
      </c>
      <c r="AK337" s="8">
        <v>3.053525883613903</v>
      </c>
      <c r="AL337" s="8"/>
      <c r="AM337" s="8"/>
      <c r="AN337" s="8"/>
      <c r="AO337" s="8"/>
      <c r="AP337" s="8"/>
      <c r="AQ337" s="9">
        <f>AK337/AJ337</f>
        <v>1.2899046062160319E-2</v>
      </c>
      <c r="AR337" s="8"/>
      <c r="AS337" s="8"/>
      <c r="AT337" s="8"/>
      <c r="AU337" s="5">
        <v>0</v>
      </c>
      <c r="AV337" s="5"/>
      <c r="AW337" s="5"/>
      <c r="AX337" s="5"/>
      <c r="AY337" s="5">
        <v>536.57245399680733</v>
      </c>
      <c r="AZ337" s="5"/>
      <c r="BA337" s="5"/>
      <c r="BB337" s="5"/>
      <c r="BC337" s="5"/>
      <c r="BD337" s="5"/>
      <c r="BE337" s="5"/>
      <c r="BF337" s="5">
        <v>19.311159943523815</v>
      </c>
      <c r="BG337" s="5">
        <v>369.89109643755353</v>
      </c>
      <c r="BH337" s="5">
        <v>925.77471037788473</v>
      </c>
      <c r="BI337" s="8"/>
      <c r="BJ337" s="5"/>
      <c r="BK337" s="5">
        <f>AC337+AJ337+BH337</f>
        <v>1682.8604407524572</v>
      </c>
      <c r="BL337" s="5"/>
      <c r="BM337" s="8">
        <f>BH337/BK337</f>
        <v>0.55011971757084221</v>
      </c>
      <c r="BN337" s="8"/>
      <c r="BO337" s="7"/>
      <c r="BP337" s="5"/>
      <c r="BQ337" s="5"/>
      <c r="BR337" s="5"/>
      <c r="BS337" s="5"/>
      <c r="BT337" s="7"/>
      <c r="BU337" s="7"/>
      <c r="BV337" s="7"/>
      <c r="BW337" s="7"/>
      <c r="BX337" s="8">
        <f>AC337/BK337</f>
        <v>0.3092120887988381</v>
      </c>
      <c r="BY337" s="8">
        <f>AJ337/BK337</f>
        <v>0.14066819363031963</v>
      </c>
      <c r="BZ337" s="8">
        <f>BH337/BK337</f>
        <v>0.55011971757084221</v>
      </c>
      <c r="CA337" s="5">
        <v>160.20296232244968</v>
      </c>
      <c r="CB337" s="5">
        <v>0</v>
      </c>
      <c r="CC337" s="5">
        <v>102.10055909215978</v>
      </c>
      <c r="CD337" s="5">
        <v>53.668572763729465</v>
      </c>
      <c r="CE337" s="5"/>
      <c r="CF337" s="5"/>
      <c r="CG337" s="5"/>
      <c r="CH337" s="5"/>
      <c r="CI337" s="5">
        <v>4.4338304665604413</v>
      </c>
      <c r="CJ337" s="5"/>
      <c r="CK337" s="8"/>
      <c r="CL337" s="5"/>
      <c r="CM337" s="5"/>
      <c r="CN337" s="8"/>
      <c r="CO337" s="5"/>
      <c r="CP337" s="5"/>
      <c r="CQ337" s="5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</row>
    <row r="338" spans="1:166" x14ac:dyDescent="0.25">
      <c r="A338" t="s">
        <v>124</v>
      </c>
      <c r="C338" s="6">
        <v>39594</v>
      </c>
      <c r="D338" s="5"/>
      <c r="E338" s="6"/>
      <c r="G338" s="5">
        <v>159</v>
      </c>
      <c r="H338" t="s">
        <v>114</v>
      </c>
      <c r="I338" s="7">
        <v>8.9</v>
      </c>
      <c r="J338">
        <v>750</v>
      </c>
      <c r="K338" s="5">
        <f t="shared" si="5"/>
        <v>149.81273408239699</v>
      </c>
      <c r="L338" s="5"/>
      <c r="M338" s="8"/>
      <c r="N338" s="8"/>
      <c r="O338" s="8"/>
      <c r="P338" s="8"/>
      <c r="Q338" s="5"/>
      <c r="R338" s="5"/>
      <c r="S338" s="5"/>
      <c r="T338" s="5"/>
      <c r="U338" s="5"/>
      <c r="V338" s="5"/>
      <c r="W338" s="5"/>
      <c r="X338" s="8"/>
      <c r="Y338" s="8"/>
      <c r="Z338" s="8"/>
      <c r="AA338" s="8"/>
      <c r="AB338" s="8"/>
      <c r="AC338" s="5">
        <v>497.05257789675272</v>
      </c>
      <c r="AD338" s="8"/>
      <c r="AE338" s="8"/>
      <c r="AF338" s="8"/>
      <c r="AG338" s="8"/>
      <c r="AH338" s="8"/>
      <c r="AI338" s="8"/>
      <c r="AJ338" s="5">
        <v>157.07257998996161</v>
      </c>
      <c r="AK338" s="8">
        <v>2.3516760045120084</v>
      </c>
      <c r="AL338" s="8"/>
      <c r="AM338" s="8"/>
      <c r="AN338" s="8"/>
      <c r="AO338" s="8"/>
      <c r="AP338" s="8"/>
      <c r="AQ338" s="9">
        <f>AK338/AJ338</f>
        <v>1.497190664762941E-2</v>
      </c>
      <c r="AR338" s="8"/>
      <c r="AS338" s="8"/>
      <c r="AT338" s="8"/>
      <c r="AU338" s="5">
        <v>0</v>
      </c>
      <c r="AV338" s="5"/>
      <c r="AW338" s="5"/>
      <c r="AX338" s="5"/>
      <c r="AY338" s="5">
        <v>292.31891065458763</v>
      </c>
      <c r="AZ338" s="5"/>
      <c r="BA338" s="5"/>
      <c r="BB338" s="5"/>
      <c r="BC338" s="5"/>
      <c r="BD338" s="5"/>
      <c r="BE338" s="5"/>
      <c r="BF338" s="5">
        <v>14.339395460289387</v>
      </c>
      <c r="BG338" s="5">
        <v>635.14463251647578</v>
      </c>
      <c r="BH338" s="5">
        <v>941.80293863135262</v>
      </c>
      <c r="BI338" s="8"/>
      <c r="BJ338" s="5"/>
      <c r="BK338" s="5">
        <f>AC338+AJ338+BH338</f>
        <v>1595.9280965180669</v>
      </c>
      <c r="BL338" s="5"/>
      <c r="BM338" s="8">
        <f>BH338/BK338</f>
        <v>0.59012867853266149</v>
      </c>
      <c r="BN338" s="8"/>
      <c r="BO338" s="7"/>
      <c r="BP338" s="5"/>
      <c r="BQ338" s="5"/>
      <c r="BR338" s="5"/>
      <c r="BS338" s="5"/>
      <c r="BT338" s="7"/>
      <c r="BU338" s="7"/>
      <c r="BV338" s="7"/>
      <c r="BW338" s="7"/>
      <c r="BX338" s="8">
        <f>AC338/BK338</f>
        <v>0.31145048387906854</v>
      </c>
      <c r="BY338" s="8">
        <f>AJ338/BK338</f>
        <v>9.8420837588270041E-2</v>
      </c>
      <c r="BZ338" s="8">
        <f>BH338/BK338</f>
        <v>0.59012867853266149</v>
      </c>
      <c r="CA338" s="5">
        <v>142.89223514637575</v>
      </c>
      <c r="CB338" s="5">
        <v>0</v>
      </c>
      <c r="CC338" s="5">
        <v>46.215608935644752</v>
      </c>
      <c r="CD338" s="5">
        <v>91.992020945046875</v>
      </c>
      <c r="CE338" s="5"/>
      <c r="CF338" s="5"/>
      <c r="CG338" s="5"/>
      <c r="CH338" s="5"/>
      <c r="CI338" s="5">
        <v>4.6846052656841373</v>
      </c>
      <c r="CJ338" s="5"/>
      <c r="CK338" s="8"/>
      <c r="CL338" s="5"/>
      <c r="CM338" s="5"/>
      <c r="CN338" s="8"/>
      <c r="CO338" s="5"/>
      <c r="CP338" s="5"/>
      <c r="CQ338" s="5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</row>
    <row r="339" spans="1:166" x14ac:dyDescent="0.25">
      <c r="A339" t="s">
        <v>124</v>
      </c>
      <c r="C339" s="6">
        <v>39604</v>
      </c>
      <c r="D339" s="5">
        <v>9</v>
      </c>
      <c r="E339" s="6" t="s">
        <v>207</v>
      </c>
      <c r="F339" t="s">
        <v>15</v>
      </c>
      <c r="G339" s="5">
        <v>169</v>
      </c>
      <c r="H339" t="s">
        <v>114</v>
      </c>
      <c r="I339" s="7">
        <v>8.9</v>
      </c>
      <c r="J339">
        <v>750</v>
      </c>
      <c r="K339" s="5">
        <f t="shared" si="5"/>
        <v>149.81273408239699</v>
      </c>
      <c r="L339" s="5"/>
      <c r="M339" s="8"/>
      <c r="N339" s="8"/>
      <c r="O339" s="8"/>
      <c r="P339" s="8"/>
      <c r="Q339" s="5"/>
      <c r="R339" s="5"/>
      <c r="S339" s="5"/>
      <c r="T339" s="5"/>
      <c r="U339" s="5"/>
      <c r="V339" s="5">
        <v>169</v>
      </c>
      <c r="W339" s="5"/>
      <c r="X339" s="8"/>
      <c r="Y339" s="8"/>
      <c r="Z339" s="8"/>
      <c r="AA339" s="8"/>
      <c r="AB339" s="8"/>
      <c r="AC339" s="5"/>
      <c r="AD339" s="8"/>
      <c r="AE339" s="8"/>
      <c r="AF339" s="8"/>
      <c r="AG339" s="8"/>
      <c r="AH339" s="8"/>
      <c r="AI339" s="8"/>
      <c r="AJ339" s="5"/>
      <c r="AK339" s="8"/>
      <c r="AL339" s="8"/>
      <c r="AM339" s="8"/>
      <c r="AN339" s="8"/>
      <c r="AO339" s="8"/>
      <c r="AP339" s="8"/>
      <c r="AQ339" s="9"/>
      <c r="AR339" s="8"/>
      <c r="AS339" s="8"/>
      <c r="AT339" s="8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8"/>
      <c r="BJ339" s="5"/>
      <c r="BK339" s="5"/>
      <c r="BL339" s="5"/>
      <c r="BM339" s="8"/>
      <c r="BN339" s="8"/>
      <c r="BO339" s="7"/>
      <c r="BP339" s="5"/>
      <c r="BQ339" s="5"/>
      <c r="BR339" s="5"/>
      <c r="BS339" s="5"/>
      <c r="BT339" s="7"/>
      <c r="BU339" s="7"/>
      <c r="BV339" s="7"/>
      <c r="BW339" s="7"/>
      <c r="BX339" s="7"/>
      <c r="BY339" s="7"/>
      <c r="BZ339" s="7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8"/>
      <c r="CL339" s="5"/>
      <c r="CM339" s="5"/>
      <c r="CN339" s="8"/>
      <c r="CO339" s="5"/>
      <c r="CP339" s="5"/>
      <c r="CQ339" s="5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</row>
    <row r="340" spans="1:166" x14ac:dyDescent="0.25">
      <c r="A340" t="s">
        <v>124</v>
      </c>
      <c r="C340" s="6">
        <v>39611</v>
      </c>
      <c r="D340" s="5">
        <v>10</v>
      </c>
      <c r="E340" s="6" t="s">
        <v>108</v>
      </c>
      <c r="F340" t="s">
        <v>16</v>
      </c>
      <c r="G340" s="5">
        <v>176</v>
      </c>
      <c r="H340" t="s">
        <v>114</v>
      </c>
      <c r="I340" s="7">
        <v>8.9</v>
      </c>
      <c r="J340">
        <v>750</v>
      </c>
      <c r="K340" s="5">
        <f t="shared" si="5"/>
        <v>149.81273408239699</v>
      </c>
      <c r="L340" s="5"/>
      <c r="M340" s="8"/>
      <c r="N340" s="8"/>
      <c r="O340" s="8"/>
      <c r="P340" s="8"/>
      <c r="Q340" s="5"/>
      <c r="R340" s="5"/>
      <c r="S340" s="5"/>
      <c r="T340" s="5"/>
      <c r="U340" s="5"/>
      <c r="V340" s="5"/>
      <c r="W340" s="5"/>
      <c r="X340" s="8"/>
      <c r="Y340" s="8"/>
      <c r="Z340" s="8"/>
      <c r="AA340" s="8"/>
      <c r="AB340" s="8"/>
      <c r="AC340" s="5"/>
      <c r="AD340" s="8"/>
      <c r="AE340" s="8"/>
      <c r="AF340" s="8"/>
      <c r="AG340" s="8"/>
      <c r="AH340" s="8"/>
      <c r="AI340" s="8"/>
      <c r="AJ340" s="5"/>
      <c r="AK340" s="8"/>
      <c r="AL340" s="8"/>
      <c r="AM340" s="8"/>
      <c r="AN340" s="8"/>
      <c r="AO340" s="8"/>
      <c r="AP340" s="8"/>
      <c r="AQ340" s="9"/>
      <c r="AR340" s="8"/>
      <c r="AS340" s="8"/>
      <c r="AT340" s="8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>
        <v>677.43683816039265</v>
      </c>
      <c r="BH340" s="5"/>
      <c r="BI340" s="8"/>
      <c r="BJ340" s="5"/>
      <c r="BK340" s="5"/>
      <c r="BL340" s="5"/>
      <c r="BM340" s="8"/>
      <c r="BN340" s="5">
        <f>BP340*(1/(BO340/100))</f>
        <v>677.43683816039265</v>
      </c>
      <c r="BO340" s="7">
        <v>37.049999999999997</v>
      </c>
      <c r="BP340" s="5">
        <v>250.99034853842548</v>
      </c>
      <c r="BQ340" s="5">
        <f>BN340-BP340</f>
        <v>426.4464896219672</v>
      </c>
      <c r="BR340" s="5"/>
      <c r="BS340" s="5"/>
      <c r="BT340" s="7">
        <v>11.05684354794826</v>
      </c>
      <c r="BU340" s="7"/>
      <c r="BV340" s="7"/>
      <c r="BW340" s="7"/>
      <c r="BX340" s="7"/>
      <c r="BY340" s="7"/>
      <c r="BZ340" s="7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8"/>
      <c r="CL340" s="5"/>
      <c r="CM340" s="5"/>
      <c r="CN340" s="8"/>
      <c r="CO340" s="5"/>
      <c r="CP340" s="5"/>
      <c r="CQ340" s="5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</row>
    <row r="341" spans="1:166" x14ac:dyDescent="0.25">
      <c r="A341" t="s">
        <v>122</v>
      </c>
      <c r="C341" s="6">
        <v>39435</v>
      </c>
      <c r="D341" s="5">
        <v>1</v>
      </c>
      <c r="E341" s="6" t="s">
        <v>209</v>
      </c>
      <c r="F341" t="s">
        <v>10</v>
      </c>
      <c r="G341" s="5">
        <v>0</v>
      </c>
      <c r="H341" t="s">
        <v>115</v>
      </c>
      <c r="I341" s="7">
        <v>8.9</v>
      </c>
      <c r="J341">
        <v>750</v>
      </c>
      <c r="K341" s="5">
        <f t="shared" si="5"/>
        <v>149.81273408239699</v>
      </c>
      <c r="L341" s="5"/>
      <c r="M341" s="8"/>
      <c r="N341" s="8"/>
      <c r="O341" s="8"/>
      <c r="P341" s="8"/>
      <c r="Q341" s="5"/>
      <c r="R341" s="5"/>
      <c r="S341" s="5"/>
      <c r="T341" s="5"/>
      <c r="U341" s="5"/>
      <c r="V341" s="5"/>
      <c r="W341" s="5"/>
      <c r="X341" s="8"/>
      <c r="Y341" s="8"/>
      <c r="Z341" s="8"/>
      <c r="AA341" s="8"/>
      <c r="AB341" s="8"/>
      <c r="AC341" s="5"/>
      <c r="AD341" s="8"/>
      <c r="AE341" s="8"/>
      <c r="AF341" s="8"/>
      <c r="AG341" s="8"/>
      <c r="AH341" s="8"/>
      <c r="AI341" s="8"/>
      <c r="AJ341" s="5"/>
      <c r="AK341" s="8"/>
      <c r="AL341" s="8"/>
      <c r="AM341" s="8"/>
      <c r="AN341" s="8"/>
      <c r="AO341" s="8"/>
      <c r="AP341" s="8"/>
      <c r="AQ341" s="9"/>
      <c r="AR341" s="8"/>
      <c r="AS341" s="8"/>
      <c r="AT341" s="8"/>
      <c r="AU341" s="5">
        <v>0</v>
      </c>
      <c r="AV341" s="5"/>
      <c r="AW341" s="5"/>
      <c r="AX341" s="5"/>
      <c r="AY341" s="5">
        <v>0</v>
      </c>
      <c r="AZ341" s="5"/>
      <c r="BA341" s="5"/>
      <c r="BB341" s="5"/>
      <c r="BC341" s="5"/>
      <c r="BD341" s="5"/>
      <c r="BE341" s="5"/>
      <c r="BF341" s="5">
        <v>0</v>
      </c>
      <c r="BG341" s="5">
        <v>0</v>
      </c>
      <c r="BH341" s="5"/>
      <c r="BI341" s="8"/>
      <c r="BJ341" s="5"/>
      <c r="BK341" s="5"/>
      <c r="BL341" s="5"/>
      <c r="BM341" s="8"/>
      <c r="BN341" s="8"/>
      <c r="BO341" s="7"/>
      <c r="BP341" s="5"/>
      <c r="BQ341" s="5"/>
      <c r="BR341" s="5"/>
      <c r="BS341" s="5"/>
      <c r="BT341" s="7"/>
      <c r="BU341" s="7"/>
      <c r="BV341" s="7"/>
      <c r="BW341" s="7"/>
      <c r="BX341" s="7"/>
      <c r="BY341" s="7"/>
      <c r="BZ341" s="7"/>
      <c r="CA341" s="5">
        <v>0</v>
      </c>
      <c r="CB341" s="5">
        <v>0</v>
      </c>
      <c r="CC341" s="5">
        <v>0</v>
      </c>
      <c r="CD341" s="5">
        <v>0</v>
      </c>
      <c r="CE341" s="5"/>
      <c r="CF341" s="5"/>
      <c r="CG341" s="5"/>
      <c r="CH341" s="5"/>
      <c r="CI341" s="5">
        <v>0</v>
      </c>
      <c r="CJ341" s="5"/>
      <c r="CK341" s="8"/>
      <c r="CL341" s="5"/>
      <c r="CM341" s="5"/>
      <c r="CN341" s="8"/>
      <c r="CO341" s="5"/>
      <c r="CP341" s="5"/>
      <c r="CQ341" s="5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</row>
    <row r="342" spans="1:166" x14ac:dyDescent="0.25">
      <c r="A342" t="s">
        <v>122</v>
      </c>
      <c r="C342" s="6">
        <v>39457</v>
      </c>
      <c r="D342" s="5">
        <v>4</v>
      </c>
      <c r="E342" t="s">
        <v>210</v>
      </c>
      <c r="F342" t="s">
        <v>12</v>
      </c>
      <c r="G342" s="5">
        <v>22</v>
      </c>
      <c r="H342" t="s">
        <v>115</v>
      </c>
      <c r="I342" s="7">
        <v>8.9</v>
      </c>
      <c r="J342">
        <v>750</v>
      </c>
      <c r="K342" s="5">
        <f t="shared" si="5"/>
        <v>149.81273408239699</v>
      </c>
      <c r="L342" s="5"/>
      <c r="M342" s="8"/>
      <c r="N342" s="8"/>
      <c r="O342" s="8"/>
      <c r="P342" s="8"/>
      <c r="Q342" s="5"/>
      <c r="R342" s="5">
        <v>22</v>
      </c>
      <c r="S342" s="5"/>
      <c r="T342" s="5"/>
      <c r="U342" s="5"/>
      <c r="V342" s="5"/>
      <c r="W342" s="5"/>
      <c r="X342" s="8"/>
      <c r="Y342" s="8"/>
      <c r="Z342" s="8"/>
      <c r="AA342" s="8"/>
      <c r="AB342" s="8"/>
      <c r="AC342" s="5"/>
      <c r="AD342" s="8"/>
      <c r="AE342" s="8"/>
      <c r="AF342" s="8"/>
      <c r="AG342" s="8"/>
      <c r="AH342" s="8"/>
      <c r="AI342" s="8"/>
      <c r="AJ342" s="5"/>
      <c r="AK342" s="8"/>
      <c r="AL342" s="8"/>
      <c r="AM342" s="8"/>
      <c r="AN342" s="8"/>
      <c r="AO342" s="8"/>
      <c r="AP342" s="8"/>
      <c r="AQ342" s="9"/>
      <c r="AR342" s="8"/>
      <c r="AS342" s="8"/>
      <c r="AT342" s="8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8"/>
      <c r="BJ342" s="5"/>
      <c r="BK342" s="5"/>
      <c r="BL342" s="5"/>
      <c r="BM342" s="8"/>
      <c r="BN342" s="8"/>
      <c r="BO342" s="7"/>
      <c r="BP342" s="5"/>
      <c r="BQ342" s="5"/>
      <c r="BR342" s="5"/>
      <c r="BS342" s="5"/>
      <c r="BT342" s="7"/>
      <c r="BU342" s="7"/>
      <c r="BV342" s="7"/>
      <c r="BW342" s="7"/>
      <c r="BX342" s="7"/>
      <c r="BY342" s="7"/>
      <c r="BZ342" s="7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8"/>
      <c r="CL342" s="5"/>
      <c r="CM342" s="5"/>
      <c r="CN342" s="8"/>
      <c r="CO342" s="5"/>
      <c r="CP342" s="5"/>
      <c r="CQ342" s="5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</row>
    <row r="343" spans="1:166" x14ac:dyDescent="0.25">
      <c r="A343" t="s">
        <v>122</v>
      </c>
      <c r="C343" s="6">
        <v>39462</v>
      </c>
      <c r="D343" s="5"/>
      <c r="E343" s="6"/>
      <c r="G343" s="5">
        <v>27</v>
      </c>
      <c r="H343" t="s">
        <v>115</v>
      </c>
      <c r="I343" s="7">
        <v>8.9</v>
      </c>
      <c r="J343">
        <v>750</v>
      </c>
      <c r="K343" s="5">
        <f t="shared" si="5"/>
        <v>149.81273408239699</v>
      </c>
      <c r="L343" s="5"/>
      <c r="M343" s="8"/>
      <c r="N343" s="7">
        <v>7.55</v>
      </c>
      <c r="O343" s="7"/>
      <c r="P343" s="7"/>
      <c r="Q343" s="5"/>
      <c r="R343" s="5"/>
      <c r="S343" s="5"/>
      <c r="T343" s="5"/>
      <c r="U343" s="5"/>
      <c r="V343" s="5"/>
      <c r="W343" s="5"/>
      <c r="X343" s="8"/>
      <c r="Y343" s="8"/>
      <c r="Z343" s="8"/>
      <c r="AA343" s="8"/>
      <c r="AB343" s="8"/>
      <c r="AC343" s="5"/>
      <c r="AD343" s="8"/>
      <c r="AE343" s="8"/>
      <c r="AF343" s="8"/>
      <c r="AG343" s="8"/>
      <c r="AH343" s="8"/>
      <c r="AI343" s="8"/>
      <c r="AJ343" s="5"/>
      <c r="AK343" s="8"/>
      <c r="AL343" s="8"/>
      <c r="AM343" s="8"/>
      <c r="AN343" s="8"/>
      <c r="AO343" s="8"/>
      <c r="AP343" s="8"/>
      <c r="AQ343" s="9"/>
      <c r="AR343" s="8"/>
      <c r="AS343" s="8"/>
      <c r="AT343" s="8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8"/>
      <c r="BJ343" s="5"/>
      <c r="BK343" s="5"/>
      <c r="BL343" s="5"/>
      <c r="BM343" s="8"/>
      <c r="BN343" s="8"/>
      <c r="BO343" s="7"/>
      <c r="BP343" s="5"/>
      <c r="BQ343" s="5"/>
      <c r="BR343" s="5"/>
      <c r="BS343" s="5"/>
      <c r="BT343" s="7"/>
      <c r="BU343" s="7"/>
      <c r="BV343" s="7"/>
      <c r="BW343" s="7"/>
      <c r="BX343" s="7"/>
      <c r="BY343" s="7"/>
      <c r="BZ343" s="7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8"/>
      <c r="CL343" s="5"/>
      <c r="CM343" s="5"/>
      <c r="CN343" s="8"/>
      <c r="CO343" s="5"/>
      <c r="CP343" s="5"/>
      <c r="CQ343" s="5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</row>
    <row r="344" spans="1:166" x14ac:dyDescent="0.25">
      <c r="A344" t="s">
        <v>122</v>
      </c>
      <c r="C344" s="6">
        <v>39463</v>
      </c>
      <c r="D344" s="5"/>
      <c r="E344" s="6"/>
      <c r="G344" s="5">
        <v>28</v>
      </c>
      <c r="H344" t="s">
        <v>115</v>
      </c>
      <c r="I344" s="7">
        <v>8.9</v>
      </c>
      <c r="J344">
        <v>750</v>
      </c>
      <c r="K344" s="5">
        <f t="shared" si="5"/>
        <v>149.81273408239699</v>
      </c>
      <c r="L344" s="5"/>
      <c r="M344" s="8"/>
      <c r="N344" s="8"/>
      <c r="O344" s="8"/>
      <c r="P344" s="8"/>
      <c r="Q344" s="5"/>
      <c r="R344" s="5"/>
      <c r="S344" s="5"/>
      <c r="T344" s="5"/>
      <c r="U344" s="5"/>
      <c r="V344" s="5"/>
      <c r="W344" s="5"/>
      <c r="X344" s="8"/>
      <c r="Y344" s="8"/>
      <c r="Z344" s="8"/>
      <c r="AA344" s="8"/>
      <c r="AB344" s="8"/>
      <c r="AC344" s="5"/>
      <c r="AD344" s="8"/>
      <c r="AE344" s="8"/>
      <c r="AF344" s="8"/>
      <c r="AG344" s="8"/>
      <c r="AH344" s="8"/>
      <c r="AI344" s="8"/>
      <c r="AJ344" s="5"/>
      <c r="AK344" s="8">
        <v>0.41737828947368416</v>
      </c>
      <c r="AL344" s="8"/>
      <c r="AM344" s="8"/>
      <c r="AN344" s="8"/>
      <c r="AO344" s="8"/>
      <c r="AP344" s="8"/>
      <c r="AQ344" s="9"/>
      <c r="AR344" s="8"/>
      <c r="AS344" s="8"/>
      <c r="AT344" s="8"/>
      <c r="AU344" s="5">
        <v>0</v>
      </c>
      <c r="AV344" s="5"/>
      <c r="AW344" s="5"/>
      <c r="AX344" s="5"/>
      <c r="AY344" s="5">
        <v>0</v>
      </c>
      <c r="AZ344" s="5"/>
      <c r="BA344" s="5"/>
      <c r="BB344" s="5"/>
      <c r="BC344" s="5"/>
      <c r="BD344" s="5"/>
      <c r="BE344" s="5"/>
      <c r="BF344" s="5">
        <v>0</v>
      </c>
      <c r="BG344" s="5">
        <v>0</v>
      </c>
      <c r="BH344" s="5"/>
      <c r="BI344" s="8"/>
      <c r="BJ344" s="5"/>
      <c r="BK344" s="5"/>
      <c r="BL344" s="5"/>
      <c r="BM344" s="8"/>
      <c r="BN344" s="8"/>
      <c r="BO344" s="7"/>
      <c r="BP344" s="5"/>
      <c r="BQ344" s="5"/>
      <c r="BR344" s="5"/>
      <c r="BS344" s="5"/>
      <c r="BT344" s="7"/>
      <c r="BU344" s="7"/>
      <c r="BV344" s="7"/>
      <c r="BW344" s="7"/>
      <c r="BX344" s="7"/>
      <c r="BY344" s="7"/>
      <c r="BZ344" s="7"/>
      <c r="CA344" s="5">
        <v>0</v>
      </c>
      <c r="CB344" s="5">
        <v>0</v>
      </c>
      <c r="CC344" s="5">
        <v>0</v>
      </c>
      <c r="CD344" s="5">
        <v>0</v>
      </c>
      <c r="CE344" s="5"/>
      <c r="CF344" s="5"/>
      <c r="CG344" s="5"/>
      <c r="CH344" s="5"/>
      <c r="CI344" s="5">
        <v>0</v>
      </c>
      <c r="CJ344" s="5"/>
      <c r="CK344" s="8"/>
      <c r="CL344" s="5"/>
      <c r="CM344" s="5"/>
      <c r="CN344" s="8"/>
      <c r="CO344" s="5"/>
      <c r="CP344" s="5"/>
      <c r="CQ344" s="5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</row>
    <row r="345" spans="1:166" x14ac:dyDescent="0.25">
      <c r="A345" t="s">
        <v>122</v>
      </c>
      <c r="C345" s="6">
        <v>39470</v>
      </c>
      <c r="D345" s="5"/>
      <c r="E345" s="6"/>
      <c r="G345" s="5">
        <v>35</v>
      </c>
      <c r="H345" t="s">
        <v>115</v>
      </c>
      <c r="I345" s="7">
        <v>8.9</v>
      </c>
      <c r="J345">
        <v>750</v>
      </c>
      <c r="K345" s="5">
        <f t="shared" si="5"/>
        <v>149.81273408239699</v>
      </c>
      <c r="L345" s="5"/>
      <c r="M345" s="8"/>
      <c r="N345" s="7">
        <v>10.3</v>
      </c>
      <c r="O345" s="7"/>
      <c r="P345" s="7"/>
      <c r="Q345" s="5"/>
      <c r="R345" s="5"/>
      <c r="S345" s="5"/>
      <c r="T345" s="5"/>
      <c r="U345" s="5"/>
      <c r="V345" s="5"/>
      <c r="W345" s="5"/>
      <c r="X345" s="8"/>
      <c r="Y345" s="8"/>
      <c r="Z345" s="8"/>
      <c r="AA345" s="8"/>
      <c r="AB345" s="8"/>
      <c r="AC345" s="5"/>
      <c r="AD345" s="8"/>
      <c r="AE345" s="8"/>
      <c r="AF345" s="8"/>
      <c r="AG345" s="8"/>
      <c r="AH345" s="8"/>
      <c r="AI345" s="8"/>
      <c r="AJ345" s="5"/>
      <c r="AK345" s="8"/>
      <c r="AL345" s="8"/>
      <c r="AM345" s="8"/>
      <c r="AN345" s="8"/>
      <c r="AO345" s="8"/>
      <c r="AP345" s="8"/>
      <c r="AQ345" s="9"/>
      <c r="AR345" s="8"/>
      <c r="AS345" s="8"/>
      <c r="AT345" s="8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8"/>
      <c r="BJ345" s="5"/>
      <c r="BK345" s="5"/>
      <c r="BL345" s="5"/>
      <c r="BM345" s="8"/>
      <c r="BN345" s="8"/>
      <c r="BO345" s="7"/>
      <c r="BP345" s="5"/>
      <c r="BQ345" s="5"/>
      <c r="BR345" s="5"/>
      <c r="BS345" s="5"/>
      <c r="BT345" s="7"/>
      <c r="BU345" s="7"/>
      <c r="BV345" s="7"/>
      <c r="BW345" s="7"/>
      <c r="BX345" s="7"/>
      <c r="BY345" s="7"/>
      <c r="BZ345" s="7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8"/>
      <c r="CL345" s="5"/>
      <c r="CM345" s="5"/>
      <c r="CN345" s="8"/>
      <c r="CO345" s="5"/>
      <c r="CP345" s="5"/>
      <c r="CQ345" s="5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</row>
    <row r="346" spans="1:166" x14ac:dyDescent="0.25">
      <c r="A346" t="s">
        <v>122</v>
      </c>
      <c r="C346" s="6">
        <v>39472</v>
      </c>
      <c r="D346" s="5"/>
      <c r="E346" s="6"/>
      <c r="G346" s="5">
        <v>37</v>
      </c>
      <c r="H346" t="s">
        <v>115</v>
      </c>
      <c r="I346" s="7">
        <v>8.9</v>
      </c>
      <c r="J346">
        <v>750</v>
      </c>
      <c r="K346" s="5">
        <f t="shared" si="5"/>
        <v>149.81273408239699</v>
      </c>
      <c r="L346" s="5"/>
      <c r="M346" s="8"/>
      <c r="N346" s="8"/>
      <c r="O346" s="8"/>
      <c r="P346" s="8"/>
      <c r="Q346" s="5"/>
      <c r="R346" s="5"/>
      <c r="S346" s="5"/>
      <c r="T346" s="5"/>
      <c r="U346" s="5"/>
      <c r="V346" s="5"/>
      <c r="W346" s="5"/>
      <c r="X346" s="8"/>
      <c r="Y346" s="8"/>
      <c r="Z346" s="8"/>
      <c r="AA346" s="8"/>
      <c r="AB346" s="8"/>
      <c r="AC346" s="5"/>
      <c r="AD346" s="8"/>
      <c r="AE346" s="8"/>
      <c r="AF346" s="8"/>
      <c r="AG346" s="8"/>
      <c r="AH346" s="8"/>
      <c r="AI346" s="8"/>
      <c r="AJ346" s="5"/>
      <c r="AK346" s="8">
        <v>0.77669736842105253</v>
      </c>
      <c r="AL346" s="8"/>
      <c r="AM346" s="8"/>
      <c r="AN346" s="8"/>
      <c r="AO346" s="8"/>
      <c r="AP346" s="8"/>
      <c r="AQ346" s="9"/>
      <c r="AR346" s="8"/>
      <c r="AS346" s="8"/>
      <c r="AT346" s="8"/>
      <c r="AU346" s="5">
        <v>0</v>
      </c>
      <c r="AV346" s="5"/>
      <c r="AW346" s="5"/>
      <c r="AX346" s="5"/>
      <c r="AY346" s="5">
        <v>0</v>
      </c>
      <c r="AZ346" s="5"/>
      <c r="BA346" s="5"/>
      <c r="BB346" s="5"/>
      <c r="BC346" s="5"/>
      <c r="BD346" s="5"/>
      <c r="BE346" s="5"/>
      <c r="BF346" s="5">
        <v>0</v>
      </c>
      <c r="BG346" s="5">
        <v>0</v>
      </c>
      <c r="BH346" s="5"/>
      <c r="BI346" s="8"/>
      <c r="BJ346" s="5"/>
      <c r="BK346" s="5"/>
      <c r="BL346" s="5"/>
      <c r="BM346" s="8"/>
      <c r="BN346" s="8"/>
      <c r="BO346" s="7"/>
      <c r="BP346" s="5"/>
      <c r="BQ346" s="5"/>
      <c r="BR346" s="5"/>
      <c r="BS346" s="5"/>
      <c r="BT346" s="7"/>
      <c r="BU346" s="7"/>
      <c r="BV346" s="7"/>
      <c r="BW346" s="7"/>
      <c r="BX346" s="7"/>
      <c r="BY346" s="7"/>
      <c r="BZ346" s="7"/>
      <c r="CA346" s="5">
        <v>0</v>
      </c>
      <c r="CB346" s="5">
        <v>0</v>
      </c>
      <c r="CC346" s="5">
        <v>0</v>
      </c>
      <c r="CD346" s="5">
        <v>0</v>
      </c>
      <c r="CE346" s="5"/>
      <c r="CF346" s="5"/>
      <c r="CG346" s="5"/>
      <c r="CH346" s="5"/>
      <c r="CI346" s="5">
        <v>0</v>
      </c>
      <c r="CJ346" s="5"/>
      <c r="CK346" s="8"/>
      <c r="CL346" s="5"/>
      <c r="CM346" s="5"/>
      <c r="CN346" s="8"/>
      <c r="CO346" s="5"/>
      <c r="CP346" s="5"/>
      <c r="CQ346" s="5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</row>
    <row r="347" spans="1:166" x14ac:dyDescent="0.25">
      <c r="A347" t="s">
        <v>122</v>
      </c>
      <c r="C347" s="6">
        <v>39476</v>
      </c>
      <c r="D347" s="5"/>
      <c r="E347" s="6"/>
      <c r="G347" s="5">
        <v>41</v>
      </c>
      <c r="H347" t="s">
        <v>115</v>
      </c>
      <c r="I347" s="7">
        <v>8.9</v>
      </c>
      <c r="J347">
        <v>750</v>
      </c>
      <c r="K347" s="5">
        <f t="shared" si="5"/>
        <v>149.81273408239699</v>
      </c>
      <c r="L347" s="5"/>
      <c r="M347" s="8"/>
      <c r="N347" s="7">
        <v>11.6</v>
      </c>
      <c r="O347" s="7"/>
      <c r="P347" s="7"/>
      <c r="Q347" s="5"/>
      <c r="R347" s="5"/>
      <c r="S347" s="5"/>
      <c r="T347" s="5"/>
      <c r="U347" s="5"/>
      <c r="V347" s="5"/>
      <c r="W347" s="5"/>
      <c r="X347" s="8"/>
      <c r="Y347" s="8"/>
      <c r="Z347" s="8"/>
      <c r="AA347" s="8"/>
      <c r="AB347" s="8"/>
      <c r="AC347" s="5"/>
      <c r="AD347" s="8"/>
      <c r="AE347" s="8"/>
      <c r="AF347" s="8"/>
      <c r="AG347" s="8"/>
      <c r="AH347" s="8"/>
      <c r="AI347" s="8"/>
      <c r="AJ347" s="5"/>
      <c r="AK347" s="8"/>
      <c r="AL347" s="8"/>
      <c r="AM347" s="8"/>
      <c r="AN347" s="8"/>
      <c r="AO347" s="8"/>
      <c r="AP347" s="8"/>
      <c r="AQ347" s="9"/>
      <c r="AR347" s="8"/>
      <c r="AS347" s="8"/>
      <c r="AT347" s="8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8"/>
      <c r="BJ347" s="5"/>
      <c r="BK347" s="5"/>
      <c r="BL347" s="5"/>
      <c r="BM347" s="8"/>
      <c r="BN347" s="8"/>
      <c r="BO347" s="7"/>
      <c r="BP347" s="5"/>
      <c r="BQ347" s="5"/>
      <c r="BR347" s="5"/>
      <c r="BS347" s="5"/>
      <c r="BT347" s="7"/>
      <c r="BU347" s="7"/>
      <c r="BV347" s="7"/>
      <c r="BW347" s="7"/>
      <c r="BX347" s="7"/>
      <c r="BY347" s="7"/>
      <c r="BZ347" s="7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8"/>
      <c r="CL347" s="5"/>
      <c r="CM347" s="5"/>
      <c r="CN347" s="8"/>
      <c r="CO347" s="5"/>
      <c r="CP347" s="5"/>
      <c r="CQ347" s="5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</row>
    <row r="348" spans="1:166" x14ac:dyDescent="0.25">
      <c r="A348" t="s">
        <v>122</v>
      </c>
      <c r="C348" s="6">
        <v>39485</v>
      </c>
      <c r="D348" s="5"/>
      <c r="E348" s="6"/>
      <c r="G348" s="5">
        <v>50</v>
      </c>
      <c r="H348" t="s">
        <v>115</v>
      </c>
      <c r="I348" s="7">
        <v>8.9</v>
      </c>
      <c r="J348">
        <v>750</v>
      </c>
      <c r="K348" s="5">
        <f t="shared" si="5"/>
        <v>149.81273408239699</v>
      </c>
      <c r="L348" s="5"/>
      <c r="M348" s="8"/>
      <c r="N348" s="7">
        <v>13.75</v>
      </c>
      <c r="O348" s="7"/>
      <c r="P348" s="7"/>
      <c r="Q348" s="5"/>
      <c r="R348" s="5"/>
      <c r="S348" s="5"/>
      <c r="T348" s="5"/>
      <c r="U348" s="5"/>
      <c r="V348" s="5"/>
      <c r="W348" s="5"/>
      <c r="X348" s="8"/>
      <c r="Y348" s="8"/>
      <c r="Z348" s="8"/>
      <c r="AA348" s="8"/>
      <c r="AB348" s="8"/>
      <c r="AC348" s="5"/>
      <c r="AD348" s="8"/>
      <c r="AE348" s="8"/>
      <c r="AF348" s="8"/>
      <c r="AG348" s="8"/>
      <c r="AH348" s="8"/>
      <c r="AI348" s="8"/>
      <c r="AJ348" s="5"/>
      <c r="AK348" s="8"/>
      <c r="AL348" s="8"/>
      <c r="AM348" s="8"/>
      <c r="AN348" s="8"/>
      <c r="AO348" s="8"/>
      <c r="AP348" s="8"/>
      <c r="AQ348" s="9"/>
      <c r="AR348" s="8"/>
      <c r="AS348" s="8"/>
      <c r="AT348" s="8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8"/>
      <c r="BJ348" s="5"/>
      <c r="BK348" s="5"/>
      <c r="BL348" s="5"/>
      <c r="BM348" s="8"/>
      <c r="BN348" s="8"/>
      <c r="BO348" s="7"/>
      <c r="BP348" s="5"/>
      <c r="BQ348" s="5"/>
      <c r="BR348" s="5"/>
      <c r="BS348" s="5"/>
      <c r="BT348" s="7"/>
      <c r="BU348" s="7"/>
      <c r="BV348" s="7"/>
      <c r="BW348" s="7"/>
      <c r="BX348" s="7"/>
      <c r="BY348" s="7"/>
      <c r="BZ348" s="7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8"/>
      <c r="CL348" s="5"/>
      <c r="CM348" s="5"/>
      <c r="CN348" s="8"/>
      <c r="CO348" s="5"/>
      <c r="CP348" s="5"/>
      <c r="CQ348" s="5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</row>
    <row r="349" spans="1:166" x14ac:dyDescent="0.25">
      <c r="A349" t="s">
        <v>122</v>
      </c>
      <c r="C349" s="6">
        <v>39487</v>
      </c>
      <c r="D349" s="5">
        <v>4</v>
      </c>
      <c r="E349" t="s">
        <v>206</v>
      </c>
      <c r="F349" t="s">
        <v>13</v>
      </c>
      <c r="G349" s="5">
        <v>52</v>
      </c>
      <c r="H349" t="s">
        <v>115</v>
      </c>
      <c r="I349" s="7">
        <v>8.9</v>
      </c>
      <c r="J349">
        <v>750</v>
      </c>
      <c r="K349" s="5">
        <f t="shared" si="5"/>
        <v>149.81273408239699</v>
      </c>
      <c r="L349" s="5"/>
      <c r="M349" s="8"/>
      <c r="N349" s="8"/>
      <c r="O349" s="8"/>
      <c r="P349" s="8"/>
      <c r="Q349" s="5"/>
      <c r="R349" s="5"/>
      <c r="S349" s="5">
        <v>52</v>
      </c>
      <c r="T349" s="5"/>
      <c r="U349" s="5"/>
      <c r="V349" s="5"/>
      <c r="W349" s="5"/>
      <c r="X349" s="8"/>
      <c r="Y349" s="8"/>
      <c r="Z349" s="8"/>
      <c r="AA349" s="8"/>
      <c r="AB349" s="8"/>
      <c r="AC349" s="5"/>
      <c r="AD349" s="8"/>
      <c r="AE349" s="8"/>
      <c r="AF349" s="8"/>
      <c r="AG349" s="8"/>
      <c r="AH349" s="8"/>
      <c r="AI349" s="8"/>
      <c r="AJ349" s="5"/>
      <c r="AK349" s="8"/>
      <c r="AL349" s="8"/>
      <c r="AM349" s="8"/>
      <c r="AN349" s="8"/>
      <c r="AO349" s="8"/>
      <c r="AP349" s="8"/>
      <c r="AQ349" s="9"/>
      <c r="AR349" s="8"/>
      <c r="AS349" s="8"/>
      <c r="AT349" s="8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8"/>
      <c r="BJ349" s="5"/>
      <c r="BK349" s="5"/>
      <c r="BL349" s="5"/>
      <c r="BM349" s="8"/>
      <c r="BN349" s="8"/>
      <c r="BO349" s="7"/>
      <c r="BP349" s="5"/>
      <c r="BQ349" s="5"/>
      <c r="BR349" s="5"/>
      <c r="BS349" s="5"/>
      <c r="BT349" s="7"/>
      <c r="BU349" s="7"/>
      <c r="BV349" s="7"/>
      <c r="BW349" s="7"/>
      <c r="BX349" s="7"/>
      <c r="BY349" s="7"/>
      <c r="BZ349" s="7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8"/>
      <c r="CL349" s="5"/>
      <c r="CM349" s="5"/>
      <c r="CN349" s="8"/>
      <c r="CO349" s="5"/>
      <c r="CP349" s="5"/>
      <c r="CQ349" s="5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</row>
    <row r="350" spans="1:166" x14ac:dyDescent="0.25">
      <c r="A350" t="s">
        <v>122</v>
      </c>
      <c r="C350" s="6">
        <v>39489</v>
      </c>
      <c r="D350" s="5"/>
      <c r="E350" s="6"/>
      <c r="G350" s="5">
        <v>54</v>
      </c>
      <c r="H350" t="s">
        <v>115</v>
      </c>
      <c r="I350" s="7">
        <v>8.9</v>
      </c>
      <c r="J350">
        <v>750</v>
      </c>
      <c r="K350" s="5">
        <f t="shared" si="5"/>
        <v>149.81273408239699</v>
      </c>
      <c r="L350" s="5"/>
      <c r="M350" s="8"/>
      <c r="N350" s="7">
        <v>13.8</v>
      </c>
      <c r="O350" s="7"/>
      <c r="P350" s="7"/>
      <c r="Q350" s="5"/>
      <c r="R350" s="5"/>
      <c r="S350" s="5"/>
      <c r="T350" s="5"/>
      <c r="U350" s="5"/>
      <c r="V350" s="5"/>
      <c r="W350" s="5"/>
      <c r="X350" s="8"/>
      <c r="Y350" s="8"/>
      <c r="Z350" s="8"/>
      <c r="AA350" s="8"/>
      <c r="AB350" s="8"/>
      <c r="AC350" s="5">
        <v>128.44525839784015</v>
      </c>
      <c r="AD350" s="8"/>
      <c r="AE350" s="8"/>
      <c r="AF350" s="8"/>
      <c r="AG350" s="8"/>
      <c r="AH350" s="8"/>
      <c r="AI350" s="8"/>
      <c r="AJ350" s="5">
        <v>118.45227891275427</v>
      </c>
      <c r="AK350" s="8">
        <v>2.517138607951666</v>
      </c>
      <c r="AL350" s="8"/>
      <c r="AM350" s="8"/>
      <c r="AN350" s="8"/>
      <c r="AO350" s="8"/>
      <c r="AP350" s="8"/>
      <c r="AQ350" s="9">
        <f>AK350/AJ350</f>
        <v>2.1250233689515237E-2</v>
      </c>
      <c r="AR350" s="8"/>
      <c r="AS350" s="8"/>
      <c r="AT350" s="8"/>
      <c r="AU350" s="5">
        <v>12.255513406080127</v>
      </c>
      <c r="AV350" s="5"/>
      <c r="AW350" s="5"/>
      <c r="AX350" s="5"/>
      <c r="AY350" s="5">
        <v>6.8101079132516249</v>
      </c>
      <c r="AZ350" s="5"/>
      <c r="BA350" s="5"/>
      <c r="BB350" s="5"/>
      <c r="BC350" s="5"/>
      <c r="BD350" s="5"/>
      <c r="BE350" s="5"/>
      <c r="BF350" s="5">
        <v>0</v>
      </c>
      <c r="BG350" s="5">
        <v>0</v>
      </c>
      <c r="BH350" s="5">
        <v>19.065621319331751</v>
      </c>
      <c r="BI350" s="8"/>
      <c r="BJ350" s="5"/>
      <c r="BK350" s="5">
        <f>AC350+AJ350+BH350</f>
        <v>265.96315862992617</v>
      </c>
      <c r="BL350" s="5"/>
      <c r="BM350" s="8">
        <f>BH350/BK350</f>
        <v>7.1685196617252409E-2</v>
      </c>
      <c r="BN350" s="8"/>
      <c r="BO350" s="7"/>
      <c r="BP350" s="5"/>
      <c r="BQ350" s="5"/>
      <c r="BR350" s="5"/>
      <c r="BS350" s="5"/>
      <c r="BT350" s="7"/>
      <c r="BU350" s="7"/>
      <c r="BV350" s="7"/>
      <c r="BW350" s="7"/>
      <c r="BX350" s="8">
        <f>AC350/BK350</f>
        <v>0.48294379965822637</v>
      </c>
      <c r="BY350" s="8">
        <f>AJ350/BK350</f>
        <v>0.44537100372452121</v>
      </c>
      <c r="BZ350" s="8">
        <f>BH350/BK350</f>
        <v>7.1685196617252409E-2</v>
      </c>
      <c r="CA350" s="5">
        <v>142.21487591201441</v>
      </c>
      <c r="CB350" s="5">
        <v>127.57200998398348</v>
      </c>
      <c r="CC350" s="5">
        <v>14.642865928030943</v>
      </c>
      <c r="CD350" s="5">
        <v>0</v>
      </c>
      <c r="CE350" s="5"/>
      <c r="CF350" s="5"/>
      <c r="CG350" s="5"/>
      <c r="CH350" s="5"/>
      <c r="CI350" s="5">
        <v>0</v>
      </c>
      <c r="CJ350" s="5"/>
      <c r="CK350" s="8"/>
      <c r="CL350" s="5"/>
      <c r="CM350" s="5"/>
      <c r="CN350" s="8"/>
      <c r="CO350" s="5"/>
      <c r="CP350" s="5"/>
      <c r="CQ350" s="5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</row>
    <row r="351" spans="1:166" x14ac:dyDescent="0.25">
      <c r="A351" t="s">
        <v>122</v>
      </c>
      <c r="C351" s="6">
        <v>39491</v>
      </c>
      <c r="D351" s="5"/>
      <c r="E351" s="6"/>
      <c r="G351" s="5">
        <v>56</v>
      </c>
      <c r="H351" t="s">
        <v>115</v>
      </c>
      <c r="I351" s="7">
        <v>8.9</v>
      </c>
      <c r="J351">
        <v>750</v>
      </c>
      <c r="K351" s="5">
        <f t="shared" si="5"/>
        <v>149.81273408239699</v>
      </c>
      <c r="L351" s="5"/>
      <c r="M351" s="8"/>
      <c r="N351" s="7">
        <v>14.8</v>
      </c>
      <c r="O351" s="7"/>
      <c r="P351" s="7"/>
      <c r="Q351" s="5"/>
      <c r="R351" s="5"/>
      <c r="S351" s="5"/>
      <c r="T351" s="5"/>
      <c r="U351" s="5"/>
      <c r="V351" s="5"/>
      <c r="W351" s="5"/>
      <c r="X351" s="8"/>
      <c r="Y351" s="8"/>
      <c r="Z351" s="8"/>
      <c r="AA351" s="8"/>
      <c r="AB351" s="8"/>
      <c r="AC351" s="5"/>
      <c r="AD351" s="8"/>
      <c r="AE351" s="8"/>
      <c r="AF351" s="8"/>
      <c r="AG351" s="8"/>
      <c r="AH351" s="8"/>
      <c r="AI351" s="8"/>
      <c r="AJ351" s="5"/>
      <c r="AK351" s="8"/>
      <c r="AL351" s="8"/>
      <c r="AM351" s="8"/>
      <c r="AN351" s="8"/>
      <c r="AO351" s="8"/>
      <c r="AP351" s="8"/>
      <c r="AQ351" s="9"/>
      <c r="AR351" s="8"/>
      <c r="AS351" s="8"/>
      <c r="AT351" s="8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8"/>
      <c r="BJ351" s="5"/>
      <c r="BK351" s="5"/>
      <c r="BL351" s="5"/>
      <c r="BM351" s="8"/>
      <c r="BN351" s="8"/>
      <c r="BO351" s="7"/>
      <c r="BP351" s="5"/>
      <c r="BQ351" s="5"/>
      <c r="BR351" s="5"/>
      <c r="BS351" s="5"/>
      <c r="BT351" s="7"/>
      <c r="BU351" s="7"/>
      <c r="BV351" s="7"/>
      <c r="BW351" s="7"/>
      <c r="BX351" s="7"/>
      <c r="BY351" s="7"/>
      <c r="BZ351" s="7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8"/>
      <c r="CL351" s="5"/>
      <c r="CM351" s="5"/>
      <c r="CN351" s="8"/>
      <c r="CO351" s="5"/>
      <c r="CP351" s="5"/>
      <c r="CQ351" s="5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</row>
    <row r="352" spans="1:166" x14ac:dyDescent="0.25">
      <c r="A352" t="s">
        <v>122</v>
      </c>
      <c r="C352" s="6">
        <v>39496</v>
      </c>
      <c r="D352" s="5"/>
      <c r="E352" s="6"/>
      <c r="G352" s="5">
        <v>61</v>
      </c>
      <c r="H352" t="s">
        <v>115</v>
      </c>
      <c r="I352" s="7">
        <v>8.9</v>
      </c>
      <c r="J352">
        <v>750</v>
      </c>
      <c r="K352" s="5">
        <f t="shared" si="5"/>
        <v>149.81273408239699</v>
      </c>
      <c r="L352" s="5"/>
      <c r="M352" s="8"/>
      <c r="N352" s="7">
        <v>16.55</v>
      </c>
      <c r="O352" s="7"/>
      <c r="P352" s="7"/>
      <c r="Q352" s="5"/>
      <c r="R352" s="5"/>
      <c r="S352" s="5"/>
      <c r="T352" s="5"/>
      <c r="U352" s="5"/>
      <c r="V352" s="5"/>
      <c r="W352" s="5"/>
      <c r="X352" s="8"/>
      <c r="Y352" s="8"/>
      <c r="Z352" s="8"/>
      <c r="AA352" s="8"/>
      <c r="AB352" s="8"/>
      <c r="AC352" s="5"/>
      <c r="AD352" s="8"/>
      <c r="AE352" s="8"/>
      <c r="AF352" s="8"/>
      <c r="AG352" s="8"/>
      <c r="AH352" s="8"/>
      <c r="AI352" s="8"/>
      <c r="AJ352" s="5"/>
      <c r="AK352" s="8"/>
      <c r="AL352" s="8"/>
      <c r="AM352" s="8"/>
      <c r="AN352" s="8"/>
      <c r="AO352" s="8"/>
      <c r="AP352" s="8"/>
      <c r="AQ352" s="9"/>
      <c r="AR352" s="8"/>
      <c r="AS352" s="8"/>
      <c r="AT352" s="8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8"/>
      <c r="BJ352" s="5"/>
      <c r="BK352" s="5"/>
      <c r="BL352" s="5"/>
      <c r="BM352" s="8"/>
      <c r="BN352" s="8"/>
      <c r="BO352" s="7"/>
      <c r="BP352" s="5"/>
      <c r="BQ352" s="5"/>
      <c r="BR352" s="5"/>
      <c r="BS352" s="5"/>
      <c r="BT352" s="7"/>
      <c r="BU352" s="7"/>
      <c r="BV352" s="7"/>
      <c r="BW352" s="7"/>
      <c r="BX352" s="7"/>
      <c r="BY352" s="7"/>
      <c r="BZ352" s="7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8"/>
      <c r="CL352" s="5"/>
      <c r="CM352" s="5"/>
      <c r="CN352" s="8"/>
      <c r="CO352" s="5"/>
      <c r="CP352" s="5"/>
      <c r="CQ352" s="5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</row>
    <row r="353" spans="1:166" x14ac:dyDescent="0.25">
      <c r="A353" t="s">
        <v>122</v>
      </c>
      <c r="C353" s="6">
        <v>39503</v>
      </c>
      <c r="D353" s="5"/>
      <c r="E353" s="6"/>
      <c r="G353" s="5">
        <v>68</v>
      </c>
      <c r="H353" t="s">
        <v>115</v>
      </c>
      <c r="I353" s="7">
        <v>8.9</v>
      </c>
      <c r="J353">
        <v>750</v>
      </c>
      <c r="K353" s="5">
        <f t="shared" si="5"/>
        <v>149.81273408239699</v>
      </c>
      <c r="L353" s="5"/>
      <c r="M353" s="8"/>
      <c r="N353" s="8"/>
      <c r="O353" s="8"/>
      <c r="P353" s="8"/>
      <c r="Q353" s="5"/>
      <c r="R353" s="5"/>
      <c r="S353" s="5"/>
      <c r="T353" s="5"/>
      <c r="U353" s="5"/>
      <c r="V353" s="5"/>
      <c r="W353" s="5"/>
      <c r="X353" s="8"/>
      <c r="Y353" s="8"/>
      <c r="Z353" s="8"/>
      <c r="AA353" s="8"/>
      <c r="AB353" s="8"/>
      <c r="AC353" s="5">
        <v>225.12243672164681</v>
      </c>
      <c r="AD353" s="8"/>
      <c r="AE353" s="8"/>
      <c r="AF353" s="8"/>
      <c r="AG353" s="8"/>
      <c r="AH353" s="8"/>
      <c r="AI353" s="8"/>
      <c r="AJ353" s="5">
        <v>168.97490758355028</v>
      </c>
      <c r="AK353" s="8">
        <v>3.0586772514643421</v>
      </c>
      <c r="AL353" s="8"/>
      <c r="AM353" s="8"/>
      <c r="AN353" s="8"/>
      <c r="AO353" s="8"/>
      <c r="AP353" s="8"/>
      <c r="AQ353" s="9">
        <f>AK353/AJ353</f>
        <v>1.8101369577325957E-2</v>
      </c>
      <c r="AR353" s="8"/>
      <c r="AS353" s="8"/>
      <c r="AT353" s="8"/>
      <c r="AU353" s="5">
        <v>4.8335154768708843</v>
      </c>
      <c r="AV353" s="5"/>
      <c r="AW353" s="5"/>
      <c r="AX353" s="5"/>
      <c r="AY353" s="5">
        <v>21.213730141181721</v>
      </c>
      <c r="AZ353" s="5"/>
      <c r="BA353" s="5"/>
      <c r="BB353" s="5"/>
      <c r="BC353" s="5"/>
      <c r="BD353" s="5"/>
      <c r="BE353" s="5"/>
      <c r="BF353" s="5">
        <v>0</v>
      </c>
      <c r="BG353" s="5">
        <v>0</v>
      </c>
      <c r="BH353" s="5">
        <v>26.047245618052603</v>
      </c>
      <c r="BI353" s="8"/>
      <c r="BJ353" s="5"/>
      <c r="BK353" s="5">
        <f>AC353+AJ353+BH353</f>
        <v>420.14458992324973</v>
      </c>
      <c r="BL353" s="5"/>
      <c r="BM353" s="8">
        <f>BH353/BK353</f>
        <v>6.1995908653282444E-2</v>
      </c>
      <c r="BN353" s="8"/>
      <c r="BO353" s="7"/>
      <c r="BP353" s="5"/>
      <c r="BQ353" s="5"/>
      <c r="BR353" s="5"/>
      <c r="BS353" s="5"/>
      <c r="BT353" s="7"/>
      <c r="BU353" s="7"/>
      <c r="BV353" s="7"/>
      <c r="BW353" s="7"/>
      <c r="BX353" s="8">
        <f>AC353/BK353</f>
        <v>0.53582133894136597</v>
      </c>
      <c r="BY353" s="8">
        <f>AJ353/BK353</f>
        <v>0.40218275240535151</v>
      </c>
      <c r="BZ353" s="8">
        <f>BH353/BK353</f>
        <v>6.1995908653282444E-2</v>
      </c>
      <c r="CA353" s="5">
        <v>105.26280265950057</v>
      </c>
      <c r="CB353" s="5">
        <v>37.373774600906785</v>
      </c>
      <c r="CC353" s="5">
        <v>67.88902805859378</v>
      </c>
      <c r="CD353" s="5">
        <v>0</v>
      </c>
      <c r="CE353" s="5"/>
      <c r="CF353" s="5"/>
      <c r="CG353" s="5"/>
      <c r="CH353" s="5"/>
      <c r="CI353" s="5">
        <v>0</v>
      </c>
      <c r="CJ353" s="5"/>
      <c r="CK353" s="8"/>
      <c r="CL353" s="5"/>
      <c r="CM353" s="5"/>
      <c r="CN353" s="8"/>
      <c r="CO353" s="5"/>
      <c r="CP353" s="5"/>
      <c r="CQ353" s="5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</row>
    <row r="354" spans="1:166" x14ac:dyDescent="0.25">
      <c r="A354" t="s">
        <v>122</v>
      </c>
      <c r="C354" s="6">
        <v>39504</v>
      </c>
      <c r="D354" s="5"/>
      <c r="E354" s="6"/>
      <c r="G354" s="5">
        <v>69</v>
      </c>
      <c r="H354" t="s">
        <v>115</v>
      </c>
      <c r="I354" s="7">
        <v>8.9</v>
      </c>
      <c r="J354">
        <v>750</v>
      </c>
      <c r="K354" s="5">
        <f t="shared" si="5"/>
        <v>149.81273408239699</v>
      </c>
      <c r="L354" s="5"/>
      <c r="M354" s="8"/>
      <c r="N354" s="7">
        <v>18.45</v>
      </c>
      <c r="O354" s="7"/>
      <c r="P354" s="7"/>
      <c r="Q354" s="5"/>
      <c r="R354" s="5"/>
      <c r="S354" s="5"/>
      <c r="T354" s="5"/>
      <c r="U354" s="5"/>
      <c r="V354" s="5"/>
      <c r="W354" s="5"/>
      <c r="X354" s="8"/>
      <c r="Y354" s="8"/>
      <c r="Z354" s="8"/>
      <c r="AA354" s="8"/>
      <c r="AB354" s="8"/>
      <c r="AC354" s="5"/>
      <c r="AD354" s="8"/>
      <c r="AE354" s="8"/>
      <c r="AF354" s="8"/>
      <c r="AG354" s="8"/>
      <c r="AH354" s="8"/>
      <c r="AI354" s="8"/>
      <c r="AJ354" s="5"/>
      <c r="AK354" s="8"/>
      <c r="AL354" s="8"/>
      <c r="AM354" s="8"/>
      <c r="AN354" s="8"/>
      <c r="AO354" s="8"/>
      <c r="AP354" s="8"/>
      <c r="AQ354" s="9"/>
      <c r="AR354" s="8"/>
      <c r="AS354" s="8"/>
      <c r="AT354" s="8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8"/>
      <c r="BJ354" s="5"/>
      <c r="BK354" s="5"/>
      <c r="BL354" s="5"/>
      <c r="BM354" s="8"/>
      <c r="BN354" s="8"/>
      <c r="BO354" s="7"/>
      <c r="BP354" s="5"/>
      <c r="BQ354" s="5"/>
      <c r="BR354" s="5"/>
      <c r="BS354" s="5"/>
      <c r="BT354" s="7"/>
      <c r="BU354" s="7"/>
      <c r="BV354" s="7"/>
      <c r="BW354" s="7"/>
      <c r="BX354" s="7"/>
      <c r="BY354" s="7"/>
      <c r="BZ354" s="7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8"/>
      <c r="CL354" s="5"/>
      <c r="CM354" s="5"/>
      <c r="CN354" s="8"/>
      <c r="CO354" s="5"/>
      <c r="CP354" s="5"/>
      <c r="CQ354" s="5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</row>
    <row r="355" spans="1:166" x14ac:dyDescent="0.25">
      <c r="A355" t="s">
        <v>122</v>
      </c>
      <c r="C355" s="6">
        <v>39510</v>
      </c>
      <c r="D355" s="5"/>
      <c r="E355" s="6"/>
      <c r="G355" s="5">
        <v>75</v>
      </c>
      <c r="H355" t="s">
        <v>115</v>
      </c>
      <c r="I355" s="7">
        <v>8.9</v>
      </c>
      <c r="J355">
        <v>750</v>
      </c>
      <c r="K355" s="5">
        <f t="shared" si="5"/>
        <v>149.81273408239699</v>
      </c>
      <c r="L355" s="5"/>
      <c r="M355" s="8"/>
      <c r="N355" s="7">
        <v>19.100000000000001</v>
      </c>
      <c r="O355" s="7"/>
      <c r="P355" s="7"/>
      <c r="Q355" s="5"/>
      <c r="R355" s="5"/>
      <c r="S355" s="5"/>
      <c r="T355" s="5"/>
      <c r="U355" s="5"/>
      <c r="V355" s="5"/>
      <c r="W355" s="5"/>
      <c r="X355" s="8"/>
      <c r="Y355" s="8"/>
      <c r="Z355" s="8"/>
      <c r="AA355" s="8"/>
      <c r="AB355" s="8"/>
      <c r="AC355" s="5"/>
      <c r="AD355" s="8"/>
      <c r="AE355" s="8"/>
      <c r="AF355" s="8"/>
      <c r="AG355" s="8"/>
      <c r="AH355" s="8"/>
      <c r="AI355" s="8"/>
      <c r="AJ355" s="5"/>
      <c r="AK355" s="8"/>
      <c r="AL355" s="8"/>
      <c r="AM355" s="8"/>
      <c r="AN355" s="8"/>
      <c r="AO355" s="8"/>
      <c r="AP355" s="8"/>
      <c r="AQ355" s="9"/>
      <c r="AR355" s="8"/>
      <c r="AS355" s="8"/>
      <c r="AT355" s="8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8"/>
      <c r="BJ355" s="5"/>
      <c r="BK355" s="5"/>
      <c r="BL355" s="5"/>
      <c r="BM355" s="8"/>
      <c r="BN355" s="8"/>
      <c r="BO355" s="7"/>
      <c r="BP355" s="5"/>
      <c r="BQ355" s="5"/>
      <c r="BR355" s="5"/>
      <c r="BS355" s="5"/>
      <c r="BT355" s="7"/>
      <c r="BU355" s="7"/>
      <c r="BV355" s="7"/>
      <c r="BW355" s="7"/>
      <c r="BX355" s="7"/>
      <c r="BY355" s="7"/>
      <c r="BZ355" s="7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8"/>
      <c r="CL355" s="5"/>
      <c r="CM355" s="5"/>
      <c r="CN355" s="8"/>
      <c r="CO355" s="5"/>
      <c r="CP355" s="5"/>
      <c r="CQ355" s="5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</row>
    <row r="356" spans="1:166" x14ac:dyDescent="0.25">
      <c r="A356" t="s">
        <v>122</v>
      </c>
      <c r="C356" s="6">
        <v>39514</v>
      </c>
      <c r="D356" s="5"/>
      <c r="E356" s="6"/>
      <c r="G356" s="5">
        <v>79</v>
      </c>
      <c r="H356" t="s">
        <v>115</v>
      </c>
      <c r="I356" s="7">
        <v>8.9</v>
      </c>
      <c r="J356">
        <v>750</v>
      </c>
      <c r="K356" s="5">
        <f t="shared" si="5"/>
        <v>149.81273408239699</v>
      </c>
      <c r="L356" s="5"/>
      <c r="M356" s="8"/>
      <c r="N356" s="7">
        <v>20.066666666666666</v>
      </c>
      <c r="O356" s="7"/>
      <c r="P356" s="7"/>
      <c r="Q356" s="5"/>
      <c r="R356" s="5"/>
      <c r="S356" s="5"/>
      <c r="T356" s="5"/>
      <c r="U356" s="5"/>
      <c r="V356" s="5"/>
      <c r="W356" s="5"/>
      <c r="X356" s="8"/>
      <c r="Y356" s="8"/>
      <c r="Z356" s="8"/>
      <c r="AA356" s="8"/>
      <c r="AB356" s="8"/>
      <c r="AC356" s="5"/>
      <c r="AD356" s="8"/>
      <c r="AE356" s="8"/>
      <c r="AF356" s="8"/>
      <c r="AG356" s="8"/>
      <c r="AH356" s="8"/>
      <c r="AI356" s="8"/>
      <c r="AJ356" s="5"/>
      <c r="AK356" s="8"/>
      <c r="AL356" s="8"/>
      <c r="AM356" s="8"/>
      <c r="AN356" s="8"/>
      <c r="AO356" s="8"/>
      <c r="AP356" s="8"/>
      <c r="AQ356" s="9"/>
      <c r="AR356" s="8"/>
      <c r="AS356" s="8"/>
      <c r="AT356" s="8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8"/>
      <c r="BJ356" s="5"/>
      <c r="BK356" s="5"/>
      <c r="BL356" s="5"/>
      <c r="BM356" s="8"/>
      <c r="BN356" s="8"/>
      <c r="BO356" s="7"/>
      <c r="BP356" s="5"/>
      <c r="BQ356" s="5"/>
      <c r="BR356" s="5"/>
      <c r="BS356" s="5"/>
      <c r="BT356" s="7"/>
      <c r="BU356" s="7"/>
      <c r="BV356" s="7"/>
      <c r="BW356" s="7"/>
      <c r="BX356" s="7"/>
      <c r="BY356" s="7"/>
      <c r="BZ356" s="7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8"/>
      <c r="CL356" s="5"/>
      <c r="CM356" s="5"/>
      <c r="CN356" s="8"/>
      <c r="CO356" s="5"/>
      <c r="CP356" s="5"/>
      <c r="CQ356" s="5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</row>
    <row r="357" spans="1:166" x14ac:dyDescent="0.25">
      <c r="A357" t="s">
        <v>122</v>
      </c>
      <c r="C357" s="6">
        <v>39518</v>
      </c>
      <c r="D357" s="5">
        <v>6</v>
      </c>
      <c r="E357" s="6" t="s">
        <v>239</v>
      </c>
      <c r="F357" t="s">
        <v>89</v>
      </c>
      <c r="G357" s="5">
        <v>83</v>
      </c>
      <c r="H357" t="s">
        <v>115</v>
      </c>
      <c r="I357" s="7">
        <v>8.9</v>
      </c>
      <c r="J357">
        <v>750</v>
      </c>
      <c r="K357" s="5">
        <f t="shared" si="5"/>
        <v>149.81273408239699</v>
      </c>
      <c r="L357" s="5"/>
      <c r="M357" s="8"/>
      <c r="N357" s="8"/>
      <c r="O357" s="8"/>
      <c r="P357" s="8"/>
      <c r="Q357" s="5"/>
      <c r="R357" s="5"/>
      <c r="S357" s="5"/>
      <c r="T357" s="5"/>
      <c r="U357" s="5"/>
      <c r="V357" s="5"/>
      <c r="W357" s="5"/>
      <c r="X357" s="8"/>
      <c r="Y357" s="8"/>
      <c r="Z357" s="8"/>
      <c r="AA357" s="8"/>
      <c r="AB357" s="8"/>
      <c r="AC357" s="5">
        <v>367.80684747324574</v>
      </c>
      <c r="AD357" s="8"/>
      <c r="AE357" s="8"/>
      <c r="AF357" s="8"/>
      <c r="AG357" s="8"/>
      <c r="AH357" s="8"/>
      <c r="AI357" s="8"/>
      <c r="AJ357" s="5">
        <v>235.61814539827259</v>
      </c>
      <c r="AK357" s="8">
        <v>3.7904515815918858</v>
      </c>
      <c r="AL357" s="8"/>
      <c r="AM357" s="8"/>
      <c r="AN357" s="8"/>
      <c r="AO357" s="8"/>
      <c r="AP357" s="8"/>
      <c r="AQ357" s="9">
        <f>AK357/AJ357</f>
        <v>1.6087265160265009E-2</v>
      </c>
      <c r="AR357" s="8"/>
      <c r="AS357" s="8"/>
      <c r="AT357" s="8"/>
      <c r="AU357" s="5">
        <v>9.8376535140072541</v>
      </c>
      <c r="AV357" s="5"/>
      <c r="AW357" s="5"/>
      <c r="AX357" s="5"/>
      <c r="AY357" s="5">
        <v>120.68959639613995</v>
      </c>
      <c r="AZ357" s="5"/>
      <c r="BA357" s="5"/>
      <c r="BB357" s="5"/>
      <c r="BC357" s="5"/>
      <c r="BD357" s="5"/>
      <c r="BE357" s="5"/>
      <c r="BF357" s="5">
        <v>0</v>
      </c>
      <c r="BG357" s="5">
        <v>0</v>
      </c>
      <c r="BH357" s="5">
        <v>130.52724991014719</v>
      </c>
      <c r="BI357" s="8"/>
      <c r="BJ357" s="5"/>
      <c r="BK357" s="5">
        <f>AC357+AJ357+BH357</f>
        <v>733.95224278166552</v>
      </c>
      <c r="BL357" s="5"/>
      <c r="BM357" s="8">
        <f>BH357/BK357</f>
        <v>0.17784161189487113</v>
      </c>
      <c r="BN357" s="8"/>
      <c r="BO357" s="7"/>
      <c r="BP357" s="5"/>
      <c r="BQ357" s="5"/>
      <c r="BR357" s="5"/>
      <c r="BS357" s="5"/>
      <c r="BT357" s="7"/>
      <c r="BU357" s="7"/>
      <c r="BV357" s="7"/>
      <c r="BW357" s="7"/>
      <c r="BX357" s="8">
        <f>AC357/BK357</f>
        <v>0.50113185304709273</v>
      </c>
      <c r="BY357" s="8">
        <f>AJ357/BK357</f>
        <v>0.32102653505803613</v>
      </c>
      <c r="BZ357" s="8">
        <f>BH357/BK357</f>
        <v>0.17784161189487113</v>
      </c>
      <c r="CA357" s="5">
        <v>143.63197415195737</v>
      </c>
      <c r="CB357" s="5">
        <v>80.847207143969669</v>
      </c>
      <c r="CC357" s="5">
        <v>62.784767007987689</v>
      </c>
      <c r="CD357" s="5">
        <v>0</v>
      </c>
      <c r="CE357" s="5"/>
      <c r="CF357" s="5"/>
      <c r="CG357" s="5"/>
      <c r="CH357" s="5"/>
      <c r="CI357" s="5">
        <v>0</v>
      </c>
      <c r="CJ357" s="5"/>
      <c r="CK357" s="8"/>
      <c r="CL357" s="5"/>
      <c r="CM357" s="5"/>
      <c r="CN357" s="8"/>
      <c r="CO357" s="5"/>
      <c r="CP357" s="5"/>
      <c r="CQ357" s="5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</row>
    <row r="358" spans="1:166" x14ac:dyDescent="0.25">
      <c r="A358" t="s">
        <v>122</v>
      </c>
      <c r="C358" s="6">
        <v>39532</v>
      </c>
      <c r="D358" s="5"/>
      <c r="E358" s="6"/>
      <c r="G358" s="5">
        <v>97</v>
      </c>
      <c r="H358" t="s">
        <v>115</v>
      </c>
      <c r="I358" s="7">
        <v>8.9</v>
      </c>
      <c r="J358">
        <v>750</v>
      </c>
      <c r="K358" s="5">
        <f t="shared" ref="K358:K421" si="6">1000000/I358/J358</f>
        <v>149.81273408239699</v>
      </c>
      <c r="L358" s="5"/>
      <c r="M358" s="8"/>
      <c r="N358" s="8"/>
      <c r="O358" s="8"/>
      <c r="P358" s="8"/>
      <c r="Q358" s="5"/>
      <c r="R358" s="5"/>
      <c r="S358" s="5"/>
      <c r="T358" s="5"/>
      <c r="U358" s="5"/>
      <c r="V358" s="5"/>
      <c r="W358" s="5"/>
      <c r="X358" s="8"/>
      <c r="Y358" s="8"/>
      <c r="Z358" s="8"/>
      <c r="AA358" s="8"/>
      <c r="AB358" s="8"/>
      <c r="AC358" s="5">
        <v>412.50531933591083</v>
      </c>
      <c r="AD358" s="8"/>
      <c r="AE358" s="8"/>
      <c r="AF358" s="8"/>
      <c r="AG358" s="8"/>
      <c r="AH358" s="8"/>
      <c r="AI358" s="8"/>
      <c r="AJ358" s="5">
        <v>243.97306460067375</v>
      </c>
      <c r="AK358" s="8">
        <v>3.2513324637164551</v>
      </c>
      <c r="AL358" s="8"/>
      <c r="AM358" s="8"/>
      <c r="AN358" s="8"/>
      <c r="AO358" s="8"/>
      <c r="AP358" s="8"/>
      <c r="AQ358" s="9">
        <f>AK358/AJ358</f>
        <v>1.332660418492557E-2</v>
      </c>
      <c r="AR358" s="8"/>
      <c r="AS358" s="8"/>
      <c r="AT358" s="8"/>
      <c r="AU358" s="5">
        <v>1.8997649612066432</v>
      </c>
      <c r="AV358" s="5"/>
      <c r="AW358" s="5"/>
      <c r="AX358" s="5"/>
      <c r="AY358" s="5">
        <v>409.42615110714229</v>
      </c>
      <c r="AZ358" s="5"/>
      <c r="BA358" s="5"/>
      <c r="BB358" s="5"/>
      <c r="BC358" s="5"/>
      <c r="BD358" s="5"/>
      <c r="BE358" s="5"/>
      <c r="BF358" s="5">
        <v>0</v>
      </c>
      <c r="BG358" s="5">
        <v>0</v>
      </c>
      <c r="BH358" s="5">
        <v>411.32591606834893</v>
      </c>
      <c r="BI358" s="8"/>
      <c r="BJ358" s="5"/>
      <c r="BK358" s="5">
        <f>AC358+AJ358+BH358</f>
        <v>1067.8043000049336</v>
      </c>
      <c r="BL358" s="5"/>
      <c r="BM358" s="8">
        <f>BH358/BK358</f>
        <v>0.38520721078426867</v>
      </c>
      <c r="BN358" s="8"/>
      <c r="BO358" s="7"/>
      <c r="BP358" s="5"/>
      <c r="BQ358" s="5"/>
      <c r="BR358" s="5"/>
      <c r="BS358" s="5"/>
      <c r="BT358" s="7"/>
      <c r="BU358" s="7"/>
      <c r="BV358" s="7"/>
      <c r="BW358" s="7"/>
      <c r="BX358" s="8">
        <f>AC358/BK358</f>
        <v>0.38631172335043501</v>
      </c>
      <c r="BY358" s="8">
        <f>AJ358/BK358</f>
        <v>0.22848106586529621</v>
      </c>
      <c r="BZ358" s="8">
        <f>BH358/BK358</f>
        <v>0.38520721078426867</v>
      </c>
      <c r="CA358" s="5">
        <v>150.23906304964538</v>
      </c>
      <c r="CB358" s="5">
        <v>12.071644981981969</v>
      </c>
      <c r="CC358" s="5">
        <v>138.16741806766342</v>
      </c>
      <c r="CD358" s="5">
        <v>0</v>
      </c>
      <c r="CE358" s="5"/>
      <c r="CF358" s="5"/>
      <c r="CG358" s="5"/>
      <c r="CH358" s="5"/>
      <c r="CI358" s="5">
        <v>0</v>
      </c>
      <c r="CJ358" s="5"/>
      <c r="CK358" s="8"/>
      <c r="CL358" s="5"/>
      <c r="CM358" s="5"/>
      <c r="CN358" s="8"/>
      <c r="CO358" s="5"/>
      <c r="CP358" s="5"/>
      <c r="CQ358" s="5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</row>
    <row r="359" spans="1:166" x14ac:dyDescent="0.25">
      <c r="A359" t="s">
        <v>122</v>
      </c>
      <c r="C359" s="6">
        <v>39533</v>
      </c>
      <c r="D359" s="5"/>
      <c r="E359" s="6"/>
      <c r="G359" s="5">
        <v>98</v>
      </c>
      <c r="H359" t="s">
        <v>115</v>
      </c>
      <c r="I359" s="7">
        <v>8.9</v>
      </c>
      <c r="J359">
        <v>750</v>
      </c>
      <c r="K359" s="5">
        <f t="shared" si="6"/>
        <v>149.81273408239699</v>
      </c>
      <c r="L359" s="5"/>
      <c r="M359" s="8"/>
      <c r="N359" s="7">
        <v>23.2</v>
      </c>
      <c r="O359" s="7"/>
      <c r="P359" s="7"/>
      <c r="Q359" s="5"/>
      <c r="R359" s="5"/>
      <c r="S359" s="5"/>
      <c r="T359" s="5"/>
      <c r="U359" s="5"/>
      <c r="V359" s="5"/>
      <c r="W359" s="5"/>
      <c r="X359" s="8"/>
      <c r="Y359" s="8"/>
      <c r="Z359" s="8"/>
      <c r="AA359" s="8"/>
      <c r="AB359" s="8"/>
      <c r="AC359" s="5"/>
      <c r="AD359" s="8"/>
      <c r="AE359" s="8"/>
      <c r="AF359" s="8"/>
      <c r="AG359" s="8"/>
      <c r="AH359" s="8"/>
      <c r="AI359" s="8"/>
      <c r="AJ359" s="5"/>
      <c r="AK359" s="8"/>
      <c r="AL359" s="8"/>
      <c r="AM359" s="8"/>
      <c r="AN359" s="8"/>
      <c r="AO359" s="8"/>
      <c r="AP359" s="8"/>
      <c r="AQ359" s="9"/>
      <c r="AR359" s="8"/>
      <c r="AS359" s="8"/>
      <c r="AT359" s="8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8"/>
      <c r="BJ359" s="5"/>
      <c r="BK359" s="5"/>
      <c r="BL359" s="5"/>
      <c r="BM359" s="8"/>
      <c r="BN359" s="8"/>
      <c r="BO359" s="7"/>
      <c r="BP359" s="5"/>
      <c r="BQ359" s="5"/>
      <c r="BR359" s="5"/>
      <c r="BS359" s="5"/>
      <c r="BT359" s="7"/>
      <c r="BU359" s="7"/>
      <c r="BV359" s="7"/>
      <c r="BW359" s="7"/>
      <c r="BX359" s="7"/>
      <c r="BY359" s="7"/>
      <c r="BZ359" s="7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8"/>
      <c r="CL359" s="5"/>
      <c r="CM359" s="5"/>
      <c r="CN359" s="8"/>
      <c r="CO359" s="5"/>
      <c r="CP359" s="5"/>
      <c r="CQ359" s="5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</row>
    <row r="360" spans="1:166" x14ac:dyDescent="0.25">
      <c r="A360" t="s">
        <v>122</v>
      </c>
      <c r="C360" s="6">
        <v>39541</v>
      </c>
      <c r="D360" s="5">
        <v>7</v>
      </c>
      <c r="E360" t="s">
        <v>208</v>
      </c>
      <c r="F360" t="s">
        <v>14</v>
      </c>
      <c r="G360" s="5">
        <v>106</v>
      </c>
      <c r="H360" t="s">
        <v>115</v>
      </c>
      <c r="I360" s="7">
        <v>8.9</v>
      </c>
      <c r="J360">
        <v>750</v>
      </c>
      <c r="K360" s="5">
        <f t="shared" si="6"/>
        <v>149.81273408239699</v>
      </c>
      <c r="L360" s="5"/>
      <c r="M360" s="8"/>
      <c r="N360" s="8"/>
      <c r="O360" s="8"/>
      <c r="P360" s="8"/>
      <c r="Q360" s="5"/>
      <c r="R360" s="5"/>
      <c r="S360" s="5"/>
      <c r="T360" s="5"/>
      <c r="U360" s="5">
        <v>106</v>
      </c>
      <c r="V360" s="5"/>
      <c r="W360" s="5"/>
      <c r="X360" s="8"/>
      <c r="Y360" s="8"/>
      <c r="Z360" s="8"/>
      <c r="AA360" s="8"/>
      <c r="AB360" s="8"/>
      <c r="AC360" s="5"/>
      <c r="AD360" s="8"/>
      <c r="AE360" s="8"/>
      <c r="AF360" s="8"/>
      <c r="AG360" s="8"/>
      <c r="AH360" s="8"/>
      <c r="AI360" s="8"/>
      <c r="AJ360" s="5"/>
      <c r="AK360" s="8"/>
      <c r="AL360" s="8"/>
      <c r="AM360" s="8"/>
      <c r="AN360" s="8"/>
      <c r="AO360" s="8"/>
      <c r="AP360" s="8"/>
      <c r="AQ360" s="9"/>
      <c r="AR360" s="8"/>
      <c r="AS360" s="8"/>
      <c r="AT360" s="8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8"/>
      <c r="BJ360" s="5"/>
      <c r="BK360" s="5"/>
      <c r="BL360" s="5"/>
      <c r="BM360" s="8"/>
      <c r="BN360" s="8"/>
      <c r="BO360" s="7"/>
      <c r="BP360" s="5"/>
      <c r="BQ360" s="5"/>
      <c r="BR360" s="5"/>
      <c r="BS360" s="5"/>
      <c r="BT360" s="7"/>
      <c r="BU360" s="7"/>
      <c r="BV360" s="7"/>
      <c r="BW360" s="7"/>
      <c r="BX360" s="7"/>
      <c r="BY360" s="7"/>
      <c r="BZ360" s="7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8"/>
      <c r="CL360" s="5"/>
      <c r="CM360" s="5"/>
      <c r="CN360" s="8"/>
      <c r="CO360" s="5"/>
      <c r="CP360" s="5"/>
      <c r="CQ360" s="5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</row>
    <row r="361" spans="1:166" x14ac:dyDescent="0.25">
      <c r="A361" t="s">
        <v>122</v>
      </c>
      <c r="C361" s="6">
        <v>39552</v>
      </c>
      <c r="D361" s="5"/>
      <c r="E361" s="6"/>
      <c r="G361" s="5">
        <v>117</v>
      </c>
      <c r="H361" t="s">
        <v>115</v>
      </c>
      <c r="I361" s="7">
        <v>8.9</v>
      </c>
      <c r="J361">
        <v>750</v>
      </c>
      <c r="K361" s="5">
        <f t="shared" si="6"/>
        <v>149.81273408239699</v>
      </c>
      <c r="L361" s="5"/>
      <c r="M361" s="8"/>
      <c r="N361" s="8"/>
      <c r="O361" s="8"/>
      <c r="P361" s="8"/>
      <c r="Q361" s="5"/>
      <c r="R361" s="5"/>
      <c r="S361" s="5"/>
      <c r="T361" s="5"/>
      <c r="U361" s="5"/>
      <c r="V361" s="5"/>
      <c r="W361" s="5"/>
      <c r="X361" s="8"/>
      <c r="Y361" s="8"/>
      <c r="Z361" s="8"/>
      <c r="AA361" s="8"/>
      <c r="AB361" s="8"/>
      <c r="AC361" s="5">
        <v>446.2210261874672</v>
      </c>
      <c r="AD361" s="8"/>
      <c r="AE361" s="8"/>
      <c r="AF361" s="8"/>
      <c r="AG361" s="8"/>
      <c r="AH361" s="8"/>
      <c r="AI361" s="8"/>
      <c r="AJ361" s="5">
        <v>286.5328329966087</v>
      </c>
      <c r="AK361" s="8">
        <v>3.1740364782138819</v>
      </c>
      <c r="AL361" s="8"/>
      <c r="AM361" s="8"/>
      <c r="AN361" s="8"/>
      <c r="AO361" s="8"/>
      <c r="AP361" s="8"/>
      <c r="AQ361" s="9">
        <f>AK361/AJ361</f>
        <v>1.1077391882177247E-2</v>
      </c>
      <c r="AR361" s="8"/>
      <c r="AS361" s="8"/>
      <c r="AT361" s="8"/>
      <c r="AU361" s="5">
        <v>0.276630518806458</v>
      </c>
      <c r="AV361" s="5"/>
      <c r="AW361" s="5"/>
      <c r="AX361" s="5"/>
      <c r="AY361" s="5">
        <v>601.3221267839881</v>
      </c>
      <c r="AZ361" s="5"/>
      <c r="BA361" s="5"/>
      <c r="BB361" s="5"/>
      <c r="BC361" s="5"/>
      <c r="BD361" s="5"/>
      <c r="BE361" s="5"/>
      <c r="BF361" s="5">
        <v>0</v>
      </c>
      <c r="BG361" s="5">
        <v>0</v>
      </c>
      <c r="BH361" s="5">
        <v>601.59875730279452</v>
      </c>
      <c r="BI361" s="8"/>
      <c r="BJ361" s="5"/>
      <c r="BK361" s="5">
        <f>AC361+AJ361+BH361</f>
        <v>1334.3526164868704</v>
      </c>
      <c r="BL361" s="5"/>
      <c r="BM361" s="8">
        <f>BH361/BK361</f>
        <v>0.45085440675097149</v>
      </c>
      <c r="BN361" s="8"/>
      <c r="BO361" s="7"/>
      <c r="BP361" s="5"/>
      <c r="BQ361" s="5"/>
      <c r="BR361" s="5"/>
      <c r="BS361" s="5"/>
      <c r="BT361" s="7"/>
      <c r="BU361" s="7"/>
      <c r="BV361" s="7"/>
      <c r="BW361" s="7"/>
      <c r="BX361" s="8">
        <f>AC361/BK361</f>
        <v>0.33441012568498824</v>
      </c>
      <c r="BY361" s="8">
        <f>AJ361/BK361</f>
        <v>0.21473546756404033</v>
      </c>
      <c r="BZ361" s="8">
        <f>BH361/BK361</f>
        <v>0.45085440675097149</v>
      </c>
      <c r="CA361" s="5">
        <v>143.25443897385659</v>
      </c>
      <c r="CB361" s="5">
        <v>2.0747288910484349</v>
      </c>
      <c r="CC361" s="5">
        <v>141.17971008280816</v>
      </c>
      <c r="CD361" s="5">
        <v>0</v>
      </c>
      <c r="CE361" s="5"/>
      <c r="CF361" s="5"/>
      <c r="CG361" s="5"/>
      <c r="CH361" s="5"/>
      <c r="CI361" s="5">
        <v>0</v>
      </c>
      <c r="CJ361" s="5"/>
      <c r="CK361" s="8"/>
      <c r="CL361" s="5"/>
      <c r="CM361" s="5"/>
      <c r="CN361" s="8"/>
      <c r="CO361" s="5"/>
      <c r="CP361" s="5"/>
      <c r="CQ361" s="5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</row>
    <row r="362" spans="1:166" x14ac:dyDescent="0.25">
      <c r="A362" t="s">
        <v>122</v>
      </c>
      <c r="C362" s="6">
        <v>39555</v>
      </c>
      <c r="D362" s="5"/>
      <c r="E362" s="6"/>
      <c r="G362" s="5">
        <v>120</v>
      </c>
      <c r="H362" t="s">
        <v>115</v>
      </c>
      <c r="I362" s="7">
        <v>8.9</v>
      </c>
      <c r="J362">
        <v>750</v>
      </c>
      <c r="K362" s="5">
        <f t="shared" si="6"/>
        <v>149.81273408239699</v>
      </c>
      <c r="L362" s="5"/>
      <c r="M362" s="8"/>
      <c r="N362" s="7">
        <v>26.2</v>
      </c>
      <c r="O362" s="7"/>
      <c r="P362" s="7"/>
      <c r="Q362" s="5"/>
      <c r="R362" s="5"/>
      <c r="S362" s="5"/>
      <c r="T362" s="5"/>
      <c r="U362" s="5"/>
      <c r="V362" s="5"/>
      <c r="W362" s="5"/>
      <c r="X362" s="8"/>
      <c r="Y362" s="8"/>
      <c r="Z362" s="8"/>
      <c r="AA362" s="8"/>
      <c r="AB362" s="8"/>
      <c r="AC362" s="5"/>
      <c r="AD362" s="8"/>
      <c r="AE362" s="8"/>
      <c r="AF362" s="8"/>
      <c r="AG362" s="8"/>
      <c r="AH362" s="8"/>
      <c r="AI362" s="8"/>
      <c r="AJ362" s="5"/>
      <c r="AK362" s="8"/>
      <c r="AL362" s="8"/>
      <c r="AM362" s="8"/>
      <c r="AN362" s="8"/>
      <c r="AO362" s="8"/>
      <c r="AP362" s="8"/>
      <c r="AQ362" s="9"/>
      <c r="AR362" s="8"/>
      <c r="AS362" s="8"/>
      <c r="AT362" s="8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8"/>
      <c r="BJ362" s="5"/>
      <c r="BK362" s="5"/>
      <c r="BL362" s="5"/>
      <c r="BM362" s="8"/>
      <c r="BN362" s="8"/>
      <c r="BO362" s="7"/>
      <c r="BP362" s="5"/>
      <c r="BQ362" s="5"/>
      <c r="BR362" s="5"/>
      <c r="BS362" s="5"/>
      <c r="BT362" s="7"/>
      <c r="BU362" s="7"/>
      <c r="BV362" s="7"/>
      <c r="BW362" s="7"/>
      <c r="BX362" s="7"/>
      <c r="BY362" s="7"/>
      <c r="BZ362" s="7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8"/>
      <c r="CL362" s="5"/>
      <c r="CM362" s="5"/>
      <c r="CN362" s="8"/>
      <c r="CO362" s="5"/>
      <c r="CP362" s="5"/>
      <c r="CQ362" s="5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</row>
    <row r="363" spans="1:166" x14ac:dyDescent="0.25">
      <c r="A363" t="s">
        <v>122</v>
      </c>
      <c r="C363" s="6">
        <v>39566</v>
      </c>
      <c r="D363" s="5"/>
      <c r="E363" s="6"/>
      <c r="G363" s="5">
        <v>131</v>
      </c>
      <c r="H363" t="s">
        <v>115</v>
      </c>
      <c r="I363" s="7">
        <v>8.9</v>
      </c>
      <c r="J363">
        <v>750</v>
      </c>
      <c r="K363" s="5">
        <f t="shared" si="6"/>
        <v>149.81273408239699</v>
      </c>
      <c r="L363" s="5"/>
      <c r="M363" s="8"/>
      <c r="N363" s="8"/>
      <c r="O363" s="8"/>
      <c r="P363" s="8"/>
      <c r="Q363" s="5"/>
      <c r="R363" s="5"/>
      <c r="S363" s="5"/>
      <c r="T363" s="5"/>
      <c r="U363" s="5"/>
      <c r="V363" s="5"/>
      <c r="W363" s="5"/>
      <c r="X363" s="8"/>
      <c r="Y363" s="8"/>
      <c r="Z363" s="8"/>
      <c r="AA363" s="8"/>
      <c r="AB363" s="8"/>
      <c r="AC363" s="5">
        <v>546.54685552083959</v>
      </c>
      <c r="AD363" s="8"/>
      <c r="AE363" s="8"/>
      <c r="AF363" s="8"/>
      <c r="AG363" s="8"/>
      <c r="AH363" s="8"/>
      <c r="AI363" s="8"/>
      <c r="AJ363" s="5"/>
      <c r="AK363" s="8">
        <v>3.2369820736482384</v>
      </c>
      <c r="AL363" s="8"/>
      <c r="AM363" s="8"/>
      <c r="AN363" s="8"/>
      <c r="AO363" s="8"/>
      <c r="AP363" s="8"/>
      <c r="AQ363" s="9"/>
      <c r="AR363" s="8"/>
      <c r="AS363" s="8"/>
      <c r="AT363" s="8"/>
      <c r="AU363" s="5">
        <v>1.9797649612066401</v>
      </c>
      <c r="AV363" s="5"/>
      <c r="AW363" s="5"/>
      <c r="AX363" s="5"/>
      <c r="AY363" s="5">
        <v>338.84157920567577</v>
      </c>
      <c r="AZ363" s="5"/>
      <c r="BA363" s="5"/>
      <c r="BB363" s="5"/>
      <c r="BC363" s="5"/>
      <c r="BD363" s="5"/>
      <c r="BE363" s="5"/>
      <c r="BF363" s="5">
        <v>28.740999999999996</v>
      </c>
      <c r="BG363" s="5">
        <v>0</v>
      </c>
      <c r="BH363" s="5">
        <v>369.56234416688238</v>
      </c>
      <c r="BI363" s="8"/>
      <c r="BJ363" s="5"/>
      <c r="BK363" s="5">
        <f>AC363+AJ363+BH363</f>
        <v>916.10919968772191</v>
      </c>
      <c r="BL363" s="5"/>
      <c r="BM363" s="8">
        <f>BH363/BK363</f>
        <v>0.40340424950743503</v>
      </c>
      <c r="BN363" s="8"/>
      <c r="BO363" s="7"/>
      <c r="BP363" s="5"/>
      <c r="BQ363" s="5"/>
      <c r="BR363" s="5"/>
      <c r="BS363" s="5"/>
      <c r="BT363" s="7"/>
      <c r="BU363" s="7"/>
      <c r="BV363" s="7"/>
      <c r="BW363" s="7"/>
      <c r="BX363" s="8">
        <f>AC363/BK363</f>
        <v>0.59659575049256508</v>
      </c>
      <c r="BY363" s="8">
        <f>AJ363/BK363</f>
        <v>0</v>
      </c>
      <c r="BZ363" s="8">
        <f>BH363/BK363</f>
        <v>0.40340424950743503</v>
      </c>
      <c r="CA363" s="5">
        <v>174.19959784411554</v>
      </c>
      <c r="CB363" s="5">
        <v>13.292026218599302</v>
      </c>
      <c r="CC363" s="5">
        <v>93.647868732032094</v>
      </c>
      <c r="CD363" s="5">
        <v>58.097655381462346</v>
      </c>
      <c r="CE363" s="5"/>
      <c r="CF363" s="5"/>
      <c r="CG363" s="5"/>
      <c r="CH363" s="5"/>
      <c r="CI363" s="5">
        <v>9.1620475120217968</v>
      </c>
      <c r="CJ363" s="5"/>
      <c r="CK363" s="8"/>
      <c r="CL363" s="5"/>
      <c r="CM363" s="5"/>
      <c r="CN363" s="8"/>
      <c r="CO363" s="5"/>
      <c r="CP363" s="5"/>
      <c r="CQ363" s="5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</row>
    <row r="364" spans="1:166" x14ac:dyDescent="0.25">
      <c r="A364" t="s">
        <v>122</v>
      </c>
      <c r="C364" s="6">
        <v>39580</v>
      </c>
      <c r="D364" s="5"/>
      <c r="E364" s="6"/>
      <c r="G364" s="5">
        <v>145</v>
      </c>
      <c r="H364" t="s">
        <v>115</v>
      </c>
      <c r="I364" s="7">
        <v>8.9</v>
      </c>
      <c r="J364">
        <v>750</v>
      </c>
      <c r="K364" s="5">
        <f t="shared" si="6"/>
        <v>149.81273408239699</v>
      </c>
      <c r="L364" s="5"/>
      <c r="M364" s="8"/>
      <c r="N364" s="8"/>
      <c r="O364" s="8"/>
      <c r="P364" s="8"/>
      <c r="Q364" s="5"/>
      <c r="R364" s="5"/>
      <c r="S364" s="5"/>
      <c r="T364" s="5"/>
      <c r="U364" s="5"/>
      <c r="V364" s="5"/>
      <c r="W364" s="5"/>
      <c r="X364" s="8"/>
      <c r="Y364" s="8"/>
      <c r="Z364" s="8"/>
      <c r="AA364" s="8"/>
      <c r="AB364" s="8"/>
      <c r="AC364" s="5">
        <v>646.87268485421203</v>
      </c>
      <c r="AD364" s="8"/>
      <c r="AE364" s="8"/>
      <c r="AF364" s="8"/>
      <c r="AG364" s="8"/>
      <c r="AH364" s="8"/>
      <c r="AI364" s="8"/>
      <c r="AJ364" s="5">
        <v>265.63192580872618</v>
      </c>
      <c r="AK364" s="8">
        <v>2.8278217650052544</v>
      </c>
      <c r="AL364" s="8"/>
      <c r="AM364" s="8"/>
      <c r="AN364" s="8"/>
      <c r="AO364" s="8"/>
      <c r="AP364" s="8"/>
      <c r="AQ364" s="9">
        <f>AK364/AJ364</f>
        <v>1.064563966246093E-2</v>
      </c>
      <c r="AR364" s="8"/>
      <c r="AS364" s="8"/>
      <c r="AT364" s="8"/>
      <c r="AU364" s="5">
        <v>3.9375964340819474</v>
      </c>
      <c r="AV364" s="5"/>
      <c r="AW364" s="5"/>
      <c r="AX364" s="5"/>
      <c r="AY364" s="5">
        <v>242.6414815000914</v>
      </c>
      <c r="AZ364" s="5"/>
      <c r="BA364" s="5"/>
      <c r="BB364" s="5"/>
      <c r="BC364" s="5"/>
      <c r="BD364" s="5"/>
      <c r="BE364" s="5"/>
      <c r="BF364" s="5">
        <v>32.075004285959203</v>
      </c>
      <c r="BG364" s="5">
        <v>551.61155664125977</v>
      </c>
      <c r="BH364" s="5">
        <v>830.26563886139229</v>
      </c>
      <c r="BI364" s="8"/>
      <c r="BJ364" s="5"/>
      <c r="BK364" s="5">
        <f>AC364+AJ364+BH364</f>
        <v>1742.7702495243304</v>
      </c>
      <c r="BL364" s="5"/>
      <c r="BM364" s="8">
        <f>BH364/BK364</f>
        <v>0.47640567601380845</v>
      </c>
      <c r="BN364" s="8"/>
      <c r="BO364" s="7"/>
      <c r="BP364" s="5"/>
      <c r="BQ364" s="5"/>
      <c r="BR364" s="5"/>
      <c r="BS364" s="5"/>
      <c r="BT364" s="7"/>
      <c r="BU364" s="7"/>
      <c r="BV364" s="7"/>
      <c r="BW364" s="7"/>
      <c r="BX364" s="8">
        <f>AC364/BK364</f>
        <v>0.37117496413010759</v>
      </c>
      <c r="BY364" s="8">
        <f>AJ364/BK364</f>
        <v>0.15241935985608399</v>
      </c>
      <c r="BZ364" s="8">
        <f>BH364/BK364</f>
        <v>0.47640567601380845</v>
      </c>
      <c r="CA364" s="5">
        <v>193.60596958654415</v>
      </c>
      <c r="CB364" s="5">
        <v>27.89130807474713</v>
      </c>
      <c r="CC364" s="5">
        <v>46.297208188077732</v>
      </c>
      <c r="CD364" s="5">
        <v>108.7531296480807</v>
      </c>
      <c r="CE364" s="5"/>
      <c r="CF364" s="5"/>
      <c r="CG364" s="5"/>
      <c r="CH364" s="5"/>
      <c r="CI364" s="5">
        <v>10.66432367563861</v>
      </c>
      <c r="CJ364" s="5"/>
      <c r="CK364" s="8"/>
      <c r="CL364" s="5"/>
      <c r="CM364" s="5"/>
      <c r="CN364" s="8"/>
      <c r="CO364" s="5"/>
      <c r="CP364" s="5"/>
      <c r="CQ364" s="5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</row>
    <row r="365" spans="1:166" x14ac:dyDescent="0.25">
      <c r="A365" t="s">
        <v>122</v>
      </c>
      <c r="C365" s="6">
        <v>39594</v>
      </c>
      <c r="D365" s="5"/>
      <c r="E365" s="6"/>
      <c r="G365" s="5">
        <v>159</v>
      </c>
      <c r="H365" t="s">
        <v>115</v>
      </c>
      <c r="I365" s="7">
        <v>8.9</v>
      </c>
      <c r="J365">
        <v>750</v>
      </c>
      <c r="K365" s="5">
        <f t="shared" si="6"/>
        <v>149.81273408239699</v>
      </c>
      <c r="L365" s="5"/>
      <c r="M365" s="8"/>
      <c r="N365" s="8"/>
      <c r="O365" s="8"/>
      <c r="P365" s="8"/>
      <c r="Q365" s="5"/>
      <c r="R365" s="5"/>
      <c r="S365" s="5"/>
      <c r="T365" s="5"/>
      <c r="U365" s="5"/>
      <c r="V365" s="5"/>
      <c r="W365" s="5"/>
      <c r="X365" s="8"/>
      <c r="Y365" s="8"/>
      <c r="Z365" s="8"/>
      <c r="AA365" s="8"/>
      <c r="AB365" s="8"/>
      <c r="AC365" s="5"/>
      <c r="AD365" s="8"/>
      <c r="AE365" s="8"/>
      <c r="AF365" s="8"/>
      <c r="AG365" s="8"/>
      <c r="AH365" s="8"/>
      <c r="AI365" s="8"/>
      <c r="AJ365" s="5"/>
      <c r="AK365" s="8"/>
      <c r="AL365" s="8"/>
      <c r="AM365" s="8"/>
      <c r="AN365" s="8"/>
      <c r="AO365" s="8"/>
      <c r="AP365" s="8"/>
      <c r="AQ365" s="9"/>
      <c r="AR365" s="8"/>
      <c r="AS365" s="8"/>
      <c r="AT365" s="8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8"/>
      <c r="BJ365" s="5"/>
      <c r="BK365" s="5"/>
      <c r="BL365" s="5"/>
      <c r="BM365" s="8"/>
      <c r="BN365" s="8"/>
      <c r="BO365" s="7"/>
      <c r="BP365" s="5"/>
      <c r="BQ365" s="5"/>
      <c r="BR365" s="5"/>
      <c r="BS365" s="5"/>
      <c r="BT365" s="7"/>
      <c r="BU365" s="7"/>
      <c r="BV365" s="7"/>
      <c r="BW365" s="7"/>
      <c r="BX365" s="7"/>
      <c r="BY365" s="7"/>
      <c r="BZ365" s="7"/>
      <c r="CA365" s="5">
        <v>0</v>
      </c>
      <c r="CB365" s="5">
        <v>0</v>
      </c>
      <c r="CC365" s="5">
        <v>0</v>
      </c>
      <c r="CD365" s="5"/>
      <c r="CE365" s="5"/>
      <c r="CF365" s="5"/>
      <c r="CG365" s="5"/>
      <c r="CH365" s="5"/>
      <c r="CI365" s="5">
        <v>0</v>
      </c>
      <c r="CJ365" s="5"/>
      <c r="CK365" s="8"/>
      <c r="CL365" s="5"/>
      <c r="CM365" s="5"/>
      <c r="CN365" s="8"/>
      <c r="CO365" s="5"/>
      <c r="CP365" s="5"/>
      <c r="CQ365" s="5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</row>
    <row r="366" spans="1:166" x14ac:dyDescent="0.25">
      <c r="A366" t="s">
        <v>122</v>
      </c>
      <c r="C366" s="6">
        <v>39604</v>
      </c>
      <c r="D366" s="5">
        <v>9</v>
      </c>
      <c r="E366" s="6" t="s">
        <v>207</v>
      </c>
      <c r="F366" t="s">
        <v>15</v>
      </c>
      <c r="G366" s="5">
        <v>169</v>
      </c>
      <c r="H366" t="s">
        <v>115</v>
      </c>
      <c r="I366" s="7">
        <v>8.9</v>
      </c>
      <c r="J366">
        <v>750</v>
      </c>
      <c r="K366" s="5">
        <f t="shared" si="6"/>
        <v>149.81273408239699</v>
      </c>
      <c r="L366" s="5"/>
      <c r="M366" s="8"/>
      <c r="N366" s="8"/>
      <c r="O366" s="8"/>
      <c r="P366" s="8"/>
      <c r="Q366" s="5"/>
      <c r="R366" s="5"/>
      <c r="S366" s="5"/>
      <c r="T366" s="5"/>
      <c r="U366" s="5"/>
      <c r="V366" s="5">
        <v>169</v>
      </c>
      <c r="W366" s="5"/>
      <c r="X366" s="8"/>
      <c r="Y366" s="8"/>
      <c r="Z366" s="8"/>
      <c r="AA366" s="8"/>
      <c r="AB366" s="8"/>
      <c r="AC366" s="5"/>
      <c r="AD366" s="8"/>
      <c r="AE366" s="8"/>
      <c r="AF366" s="8"/>
      <c r="AG366" s="8"/>
      <c r="AH366" s="8"/>
      <c r="AI366" s="8"/>
      <c r="AJ366" s="5"/>
      <c r="AK366" s="8"/>
      <c r="AL366" s="8"/>
      <c r="AM366" s="8"/>
      <c r="AN366" s="8"/>
      <c r="AO366" s="8"/>
      <c r="AP366" s="8"/>
      <c r="AQ366" s="9"/>
      <c r="AR366" s="8"/>
      <c r="AS366" s="8"/>
      <c r="AT366" s="8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8"/>
      <c r="BJ366" s="5"/>
      <c r="BK366" s="5"/>
      <c r="BL366" s="5"/>
      <c r="BM366" s="8"/>
      <c r="BN366" s="8"/>
      <c r="BO366" s="7"/>
      <c r="BP366" s="5"/>
      <c r="BQ366" s="5"/>
      <c r="BR366" s="5"/>
      <c r="BS366" s="5"/>
      <c r="BT366" s="7"/>
      <c r="BU366" s="7"/>
      <c r="BV366" s="7"/>
      <c r="BW366" s="7"/>
      <c r="BX366" s="7"/>
      <c r="BY366" s="7"/>
      <c r="BZ366" s="7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8"/>
      <c r="CL366" s="5"/>
      <c r="CM366" s="5"/>
      <c r="CN366" s="8"/>
      <c r="CO366" s="5"/>
      <c r="CP366" s="5"/>
      <c r="CQ366" s="5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</row>
    <row r="367" spans="1:166" x14ac:dyDescent="0.25">
      <c r="A367" t="s">
        <v>122</v>
      </c>
      <c r="C367" s="6">
        <v>39620</v>
      </c>
      <c r="D367" s="5">
        <v>10</v>
      </c>
      <c r="E367" s="6" t="s">
        <v>108</v>
      </c>
      <c r="F367" t="s">
        <v>16</v>
      </c>
      <c r="G367" s="5">
        <v>185</v>
      </c>
      <c r="H367" t="s">
        <v>115</v>
      </c>
      <c r="I367" s="7">
        <v>8.9</v>
      </c>
      <c r="J367">
        <v>750</v>
      </c>
      <c r="K367" s="5">
        <f t="shared" si="6"/>
        <v>149.81273408239699</v>
      </c>
      <c r="L367" s="5"/>
      <c r="M367" s="8"/>
      <c r="N367" s="8"/>
      <c r="O367" s="8"/>
      <c r="P367" s="8"/>
      <c r="Q367" s="5"/>
      <c r="R367" s="5"/>
      <c r="S367" s="5"/>
      <c r="T367" s="5"/>
      <c r="U367" s="5"/>
      <c r="V367" s="5"/>
      <c r="W367" s="5"/>
      <c r="X367" s="8"/>
      <c r="Y367" s="8"/>
      <c r="Z367" s="8"/>
      <c r="AA367" s="8"/>
      <c r="AB367" s="8"/>
      <c r="AC367" s="5"/>
      <c r="AD367" s="8"/>
      <c r="AE367" s="8"/>
      <c r="AF367" s="8"/>
      <c r="AG367" s="8"/>
      <c r="AH367" s="8"/>
      <c r="AI367" s="8"/>
      <c r="AJ367" s="5"/>
      <c r="AK367" s="8"/>
      <c r="AL367" s="8"/>
      <c r="AM367" s="8"/>
      <c r="AN367" s="8"/>
      <c r="AO367" s="8"/>
      <c r="AP367" s="8"/>
      <c r="AQ367" s="9"/>
      <c r="AR367" s="8"/>
      <c r="AS367" s="8"/>
      <c r="AT367" s="8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>
        <v>729.41051536588168</v>
      </c>
      <c r="BH367" s="5"/>
      <c r="BI367" s="8"/>
      <c r="BJ367" s="5"/>
      <c r="BK367" s="5"/>
      <c r="BL367" s="5"/>
      <c r="BM367" s="8"/>
      <c r="BN367" s="5">
        <f>BP367*(1/(BO367/100))</f>
        <v>729.41051536588157</v>
      </c>
      <c r="BO367" s="7">
        <v>36</v>
      </c>
      <c r="BP367" s="5">
        <v>262.58778553171737</v>
      </c>
      <c r="BQ367" s="5">
        <f>BN367-BP367</f>
        <v>466.82272983416419</v>
      </c>
      <c r="BR367" s="5"/>
      <c r="BS367" s="5"/>
      <c r="BT367" s="7">
        <v>11.567743856022792</v>
      </c>
      <c r="BU367" s="7"/>
      <c r="BV367" s="7"/>
      <c r="BW367" s="7"/>
      <c r="BX367" s="7"/>
      <c r="BY367" s="7"/>
      <c r="BZ367" s="7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8"/>
      <c r="CL367" s="5"/>
      <c r="CM367" s="5"/>
      <c r="CN367" s="8"/>
      <c r="CO367" s="5"/>
      <c r="CP367" s="5"/>
      <c r="CQ367" s="5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</row>
    <row r="368" spans="1:166" s="13" customFormat="1" x14ac:dyDescent="0.25">
      <c r="A368" t="s">
        <v>121</v>
      </c>
      <c r="B368"/>
      <c r="C368" s="6">
        <v>39435</v>
      </c>
      <c r="D368" s="5">
        <v>1</v>
      </c>
      <c r="E368" s="6" t="s">
        <v>209</v>
      </c>
      <c r="F368" t="s">
        <v>10</v>
      </c>
      <c r="G368" s="5">
        <v>0</v>
      </c>
      <c r="H368" t="s">
        <v>75</v>
      </c>
      <c r="I368" s="7">
        <v>8.9</v>
      </c>
      <c r="J368">
        <v>750</v>
      </c>
      <c r="K368" s="5">
        <f t="shared" si="6"/>
        <v>149.81273408239699</v>
      </c>
      <c r="L368" s="5"/>
      <c r="M368" s="8"/>
      <c r="N368" s="8"/>
      <c r="O368" s="8"/>
      <c r="P368" s="8"/>
      <c r="Q368" s="5"/>
      <c r="R368" s="5"/>
      <c r="S368" s="5"/>
      <c r="T368" s="5"/>
      <c r="U368" s="5"/>
      <c r="V368" s="5"/>
      <c r="W368" s="5"/>
      <c r="X368" s="8"/>
      <c r="Y368" s="8"/>
      <c r="Z368" s="8"/>
      <c r="AA368" s="8"/>
      <c r="AB368" s="8"/>
      <c r="AC368" s="5"/>
      <c r="AD368" s="8"/>
      <c r="AE368" s="8"/>
      <c r="AF368" s="8"/>
      <c r="AG368" s="8"/>
      <c r="AH368" s="8"/>
      <c r="AI368" s="8"/>
      <c r="AJ368" s="5"/>
      <c r="AK368" s="8"/>
      <c r="AL368" s="8"/>
      <c r="AM368" s="8"/>
      <c r="AN368" s="8"/>
      <c r="AO368" s="8"/>
      <c r="AP368" s="8"/>
      <c r="AQ368" s="9"/>
      <c r="AR368" s="8"/>
      <c r="AS368" s="8"/>
      <c r="AT368" s="8"/>
      <c r="AU368" s="5">
        <v>0</v>
      </c>
      <c r="AV368" s="5"/>
      <c r="AW368" s="5"/>
      <c r="AX368" s="5"/>
      <c r="AY368" s="5">
        <v>0</v>
      </c>
      <c r="AZ368" s="5"/>
      <c r="BA368" s="5"/>
      <c r="BB368" s="5"/>
      <c r="BC368" s="5"/>
      <c r="BD368" s="5"/>
      <c r="BE368" s="5"/>
      <c r="BF368" s="5">
        <v>0</v>
      </c>
      <c r="BG368" s="5">
        <v>0</v>
      </c>
      <c r="BH368" s="5"/>
      <c r="BI368" s="8"/>
      <c r="BJ368" s="5"/>
      <c r="BK368" s="5"/>
      <c r="BL368" s="5"/>
      <c r="BM368" s="8"/>
      <c r="BN368" s="8"/>
      <c r="BO368" s="7"/>
      <c r="BP368" s="5"/>
      <c r="BQ368" s="5"/>
      <c r="BR368" s="5"/>
      <c r="BS368" s="5"/>
      <c r="BT368" s="7"/>
      <c r="BU368" s="7"/>
      <c r="BV368" s="7"/>
      <c r="BW368" s="7"/>
      <c r="BX368" s="7"/>
      <c r="BY368" s="7"/>
      <c r="BZ368" s="7"/>
      <c r="CA368" s="5">
        <v>0</v>
      </c>
      <c r="CB368" s="5">
        <v>0</v>
      </c>
      <c r="CC368" s="5">
        <v>0</v>
      </c>
      <c r="CD368" s="5">
        <v>0</v>
      </c>
      <c r="CE368" s="5"/>
      <c r="CF368" s="5"/>
      <c r="CG368" s="5"/>
      <c r="CH368" s="5"/>
      <c r="CI368" s="5">
        <v>0</v>
      </c>
      <c r="CJ368" s="5"/>
      <c r="CK368" s="8"/>
      <c r="CL368" s="5"/>
      <c r="CM368" s="5"/>
      <c r="CN368" s="8"/>
      <c r="CO368" s="5"/>
      <c r="CP368" s="5"/>
      <c r="CQ368" s="5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</row>
    <row r="369" spans="1:166" s="13" customFormat="1" x14ac:dyDescent="0.25">
      <c r="A369" t="s">
        <v>121</v>
      </c>
      <c r="B369"/>
      <c r="C369" s="6">
        <v>39457</v>
      </c>
      <c r="D369" s="5">
        <v>4</v>
      </c>
      <c r="E369" t="s">
        <v>210</v>
      </c>
      <c r="F369" t="s">
        <v>12</v>
      </c>
      <c r="G369" s="5">
        <v>22</v>
      </c>
      <c r="H369" t="s">
        <v>75</v>
      </c>
      <c r="I369" s="7">
        <v>8.9</v>
      </c>
      <c r="J369">
        <v>750</v>
      </c>
      <c r="K369" s="5">
        <f t="shared" si="6"/>
        <v>149.81273408239699</v>
      </c>
      <c r="L369" s="5"/>
      <c r="M369" s="8"/>
      <c r="N369" s="8"/>
      <c r="O369" s="8"/>
      <c r="P369" s="8"/>
      <c r="Q369" s="5"/>
      <c r="R369" s="5">
        <v>22</v>
      </c>
      <c r="S369" s="5"/>
      <c r="T369" s="5"/>
      <c r="U369" s="5"/>
      <c r="V369" s="5"/>
      <c r="W369" s="5"/>
      <c r="X369" s="8"/>
      <c r="Y369" s="8"/>
      <c r="Z369" s="8"/>
      <c r="AA369" s="8"/>
      <c r="AB369" s="8"/>
      <c r="AC369" s="5"/>
      <c r="AD369" s="8"/>
      <c r="AE369" s="8"/>
      <c r="AF369" s="8"/>
      <c r="AG369" s="8"/>
      <c r="AH369" s="8"/>
      <c r="AI369" s="8"/>
      <c r="AJ369" s="5"/>
      <c r="AK369" s="8"/>
      <c r="AL369" s="8"/>
      <c r="AM369" s="8"/>
      <c r="AN369" s="8"/>
      <c r="AO369" s="8"/>
      <c r="AP369" s="8"/>
      <c r="AQ369" s="9"/>
      <c r="AR369" s="8"/>
      <c r="AS369" s="8"/>
      <c r="AT369" s="8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8"/>
      <c r="BJ369" s="5"/>
      <c r="BK369" s="5"/>
      <c r="BL369" s="5"/>
      <c r="BM369" s="8"/>
      <c r="BN369" s="8"/>
      <c r="BO369" s="7"/>
      <c r="BP369" s="5"/>
      <c r="BQ369" s="5"/>
      <c r="BR369" s="5"/>
      <c r="BS369" s="5"/>
      <c r="BT369" s="7"/>
      <c r="BU369" s="7"/>
      <c r="BV369" s="7"/>
      <c r="BW369" s="7"/>
      <c r="BX369" s="7"/>
      <c r="BY369" s="7"/>
      <c r="BZ369" s="7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8"/>
      <c r="CL369" s="5"/>
      <c r="CM369" s="5"/>
      <c r="CN369" s="8"/>
      <c r="CO369" s="5"/>
      <c r="CP369" s="5"/>
      <c r="CQ369" s="5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</row>
    <row r="370" spans="1:166" s="13" customFormat="1" x14ac:dyDescent="0.25">
      <c r="A370" t="s">
        <v>121</v>
      </c>
      <c r="B370"/>
      <c r="C370" s="6">
        <v>39462</v>
      </c>
      <c r="D370" s="5"/>
      <c r="E370" s="6"/>
      <c r="F370"/>
      <c r="G370" s="5">
        <v>27</v>
      </c>
      <c r="H370" t="s">
        <v>75</v>
      </c>
      <c r="I370" s="7">
        <v>8.9</v>
      </c>
      <c r="J370">
        <v>750</v>
      </c>
      <c r="K370" s="5">
        <f t="shared" si="6"/>
        <v>149.81273408239699</v>
      </c>
      <c r="L370" s="5"/>
      <c r="M370" s="8"/>
      <c r="N370" s="7">
        <v>7.65</v>
      </c>
      <c r="O370" s="7"/>
      <c r="P370" s="7"/>
      <c r="Q370" s="5"/>
      <c r="R370" s="5"/>
      <c r="S370" s="5"/>
      <c r="T370" s="5"/>
      <c r="U370" s="5"/>
      <c r="V370" s="5"/>
      <c r="W370" s="5"/>
      <c r="X370" s="8"/>
      <c r="Y370" s="8"/>
      <c r="Z370" s="8"/>
      <c r="AA370" s="8"/>
      <c r="AB370" s="8"/>
      <c r="AC370" s="5"/>
      <c r="AD370" s="8"/>
      <c r="AE370" s="8"/>
      <c r="AF370" s="8"/>
      <c r="AG370" s="8"/>
      <c r="AH370" s="8"/>
      <c r="AI370" s="8"/>
      <c r="AJ370" s="5"/>
      <c r="AK370" s="8"/>
      <c r="AL370" s="8"/>
      <c r="AM370" s="8"/>
      <c r="AN370" s="8"/>
      <c r="AO370" s="8"/>
      <c r="AP370" s="8"/>
      <c r="AQ370" s="9"/>
      <c r="AR370" s="8"/>
      <c r="AS370" s="8"/>
      <c r="AT370" s="8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8"/>
      <c r="BJ370" s="5"/>
      <c r="BK370" s="5"/>
      <c r="BL370" s="5"/>
      <c r="BM370" s="8"/>
      <c r="BN370" s="8"/>
      <c r="BO370" s="7"/>
      <c r="BP370" s="5"/>
      <c r="BQ370" s="5"/>
      <c r="BR370" s="5"/>
      <c r="BS370" s="5"/>
      <c r="BT370" s="7"/>
      <c r="BU370" s="7"/>
      <c r="BV370" s="7"/>
      <c r="BW370" s="7"/>
      <c r="BX370" s="7"/>
      <c r="BY370" s="7"/>
      <c r="BZ370" s="7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8"/>
      <c r="CL370" s="5"/>
      <c r="CM370" s="5"/>
      <c r="CN370" s="8"/>
      <c r="CO370" s="5"/>
      <c r="CP370" s="5"/>
      <c r="CQ370" s="5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</row>
    <row r="371" spans="1:166" s="13" customFormat="1" x14ac:dyDescent="0.25">
      <c r="A371" t="s">
        <v>121</v>
      </c>
      <c r="B371"/>
      <c r="C371" s="6">
        <v>39463</v>
      </c>
      <c r="D371" s="5"/>
      <c r="E371" s="6"/>
      <c r="F371"/>
      <c r="G371" s="5">
        <v>28</v>
      </c>
      <c r="H371" t="s">
        <v>75</v>
      </c>
      <c r="I371" s="7">
        <v>8.9</v>
      </c>
      <c r="J371">
        <v>750</v>
      </c>
      <c r="K371" s="5">
        <f t="shared" si="6"/>
        <v>149.81273408239699</v>
      </c>
      <c r="L371" s="5"/>
      <c r="M371" s="8"/>
      <c r="N371" s="8"/>
      <c r="O371" s="8"/>
      <c r="P371" s="8"/>
      <c r="Q371" s="5"/>
      <c r="R371" s="5"/>
      <c r="S371" s="5"/>
      <c r="T371" s="5"/>
      <c r="U371" s="5"/>
      <c r="V371" s="5"/>
      <c r="W371" s="5"/>
      <c r="X371" s="8"/>
      <c r="Y371" s="8"/>
      <c r="Z371" s="8"/>
      <c r="AA371" s="8"/>
      <c r="AB371" s="8"/>
      <c r="AC371" s="5"/>
      <c r="AD371" s="8"/>
      <c r="AE371" s="8"/>
      <c r="AF371" s="8"/>
      <c r="AG371" s="8"/>
      <c r="AH371" s="8"/>
      <c r="AI371" s="8"/>
      <c r="AJ371" s="5"/>
      <c r="AK371" s="8">
        <v>0.37628618421052634</v>
      </c>
      <c r="AL371" s="8"/>
      <c r="AM371" s="8"/>
      <c r="AN371" s="8"/>
      <c r="AO371" s="8"/>
      <c r="AP371" s="8"/>
      <c r="AQ371" s="9"/>
      <c r="AR371" s="8"/>
      <c r="AS371" s="8"/>
      <c r="AT371" s="8"/>
      <c r="AU371" s="5">
        <v>0</v>
      </c>
      <c r="AV371" s="5"/>
      <c r="AW371" s="5"/>
      <c r="AX371" s="5"/>
      <c r="AY371" s="5">
        <v>0</v>
      </c>
      <c r="AZ371" s="5"/>
      <c r="BA371" s="5"/>
      <c r="BB371" s="5"/>
      <c r="BC371" s="5"/>
      <c r="BD371" s="5"/>
      <c r="BE371" s="5"/>
      <c r="BF371" s="5">
        <v>0</v>
      </c>
      <c r="BG371" s="5">
        <v>0</v>
      </c>
      <c r="BH371" s="5"/>
      <c r="BI371" s="8"/>
      <c r="BJ371" s="5"/>
      <c r="BK371" s="5"/>
      <c r="BL371" s="5"/>
      <c r="BM371" s="8"/>
      <c r="BN371" s="8"/>
      <c r="BO371" s="7"/>
      <c r="BP371" s="5"/>
      <c r="BQ371" s="5"/>
      <c r="BR371" s="5"/>
      <c r="BS371" s="5"/>
      <c r="BT371" s="7"/>
      <c r="BU371" s="7"/>
      <c r="BV371" s="7"/>
      <c r="BW371" s="7"/>
      <c r="BX371" s="7"/>
      <c r="BY371" s="7"/>
      <c r="BZ371" s="7"/>
      <c r="CA371" s="5">
        <v>0</v>
      </c>
      <c r="CB371" s="5">
        <v>0</v>
      </c>
      <c r="CC371" s="5">
        <v>0</v>
      </c>
      <c r="CD371" s="5">
        <v>0</v>
      </c>
      <c r="CE371" s="5"/>
      <c r="CF371" s="5"/>
      <c r="CG371" s="5"/>
      <c r="CH371" s="5"/>
      <c r="CI371" s="5">
        <v>0</v>
      </c>
      <c r="CJ371" s="5"/>
      <c r="CK371" s="8"/>
      <c r="CL371" s="5"/>
      <c r="CM371" s="5"/>
      <c r="CN371" s="8"/>
      <c r="CO371" s="5"/>
      <c r="CP371" s="5"/>
      <c r="CQ371" s="5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</row>
    <row r="372" spans="1:166" s="13" customFormat="1" x14ac:dyDescent="0.25">
      <c r="A372" t="s">
        <v>121</v>
      </c>
      <c r="B372"/>
      <c r="C372" s="6">
        <v>39470</v>
      </c>
      <c r="D372" s="5"/>
      <c r="E372" s="6"/>
      <c r="F372"/>
      <c r="G372" s="5">
        <v>35</v>
      </c>
      <c r="H372" t="s">
        <v>75</v>
      </c>
      <c r="I372" s="7">
        <v>8.9</v>
      </c>
      <c r="J372">
        <v>750</v>
      </c>
      <c r="K372" s="5">
        <f t="shared" si="6"/>
        <v>149.81273408239699</v>
      </c>
      <c r="L372" s="5"/>
      <c r="M372" s="8"/>
      <c r="N372" s="7">
        <v>10.25</v>
      </c>
      <c r="O372" s="7"/>
      <c r="P372" s="7"/>
      <c r="Q372" s="5"/>
      <c r="R372" s="5"/>
      <c r="S372" s="5"/>
      <c r="T372" s="5"/>
      <c r="U372" s="5"/>
      <c r="V372" s="5"/>
      <c r="W372" s="5"/>
      <c r="X372" s="8"/>
      <c r="Y372" s="8"/>
      <c r="Z372" s="8"/>
      <c r="AA372" s="8"/>
      <c r="AB372" s="8"/>
      <c r="AC372" s="5"/>
      <c r="AD372" s="8"/>
      <c r="AE372" s="8"/>
      <c r="AF372" s="8"/>
      <c r="AG372" s="8"/>
      <c r="AH372" s="8"/>
      <c r="AI372" s="8"/>
      <c r="AJ372" s="5"/>
      <c r="AK372" s="8"/>
      <c r="AL372" s="8"/>
      <c r="AM372" s="8"/>
      <c r="AN372" s="8"/>
      <c r="AO372" s="8"/>
      <c r="AP372" s="8"/>
      <c r="AQ372" s="9"/>
      <c r="AR372" s="8"/>
      <c r="AS372" s="8"/>
      <c r="AT372" s="8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8"/>
      <c r="BJ372" s="5"/>
      <c r="BK372" s="5"/>
      <c r="BL372" s="5"/>
      <c r="BM372" s="8"/>
      <c r="BN372" s="8"/>
      <c r="BO372" s="7"/>
      <c r="BP372" s="5"/>
      <c r="BQ372" s="5"/>
      <c r="BR372" s="5"/>
      <c r="BS372" s="5"/>
      <c r="BT372" s="7"/>
      <c r="BU372" s="7"/>
      <c r="BV372" s="7"/>
      <c r="BW372" s="7"/>
      <c r="BX372" s="7"/>
      <c r="BY372" s="7"/>
      <c r="BZ372" s="7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8"/>
      <c r="CL372" s="5"/>
      <c r="CM372" s="5"/>
      <c r="CN372" s="8"/>
      <c r="CO372" s="5"/>
      <c r="CP372" s="5"/>
      <c r="CQ372" s="5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</row>
    <row r="373" spans="1:166" s="13" customFormat="1" x14ac:dyDescent="0.25">
      <c r="A373" t="s">
        <v>121</v>
      </c>
      <c r="B373"/>
      <c r="C373" s="6">
        <v>39472</v>
      </c>
      <c r="D373" s="5"/>
      <c r="E373" s="6"/>
      <c r="F373"/>
      <c r="G373" s="5">
        <v>37</v>
      </c>
      <c r="H373" t="s">
        <v>75</v>
      </c>
      <c r="I373" s="7">
        <v>8.9</v>
      </c>
      <c r="J373">
        <v>750</v>
      </c>
      <c r="K373" s="5">
        <f t="shared" si="6"/>
        <v>149.81273408239699</v>
      </c>
      <c r="L373" s="5"/>
      <c r="M373" s="8"/>
      <c r="N373" s="8"/>
      <c r="O373" s="8"/>
      <c r="P373" s="8"/>
      <c r="Q373" s="5"/>
      <c r="R373" s="5"/>
      <c r="S373" s="5"/>
      <c r="T373" s="5"/>
      <c r="U373" s="5"/>
      <c r="V373" s="5"/>
      <c r="W373" s="5"/>
      <c r="X373" s="8"/>
      <c r="Y373" s="8"/>
      <c r="Z373" s="8"/>
      <c r="AA373" s="8"/>
      <c r="AB373" s="8"/>
      <c r="AC373" s="5"/>
      <c r="AD373" s="8"/>
      <c r="AE373" s="8"/>
      <c r="AF373" s="8"/>
      <c r="AG373" s="8"/>
      <c r="AH373" s="8"/>
      <c r="AI373" s="8"/>
      <c r="AJ373" s="5"/>
      <c r="AK373" s="8">
        <v>0.94432565789473699</v>
      </c>
      <c r="AL373" s="8"/>
      <c r="AM373" s="8"/>
      <c r="AN373" s="8"/>
      <c r="AO373" s="8"/>
      <c r="AP373" s="8"/>
      <c r="AQ373" s="9"/>
      <c r="AR373" s="8"/>
      <c r="AS373" s="8"/>
      <c r="AT373" s="8"/>
      <c r="AU373" s="5">
        <v>0</v>
      </c>
      <c r="AV373" s="5"/>
      <c r="AW373" s="5"/>
      <c r="AX373" s="5"/>
      <c r="AY373" s="5">
        <v>0</v>
      </c>
      <c r="AZ373" s="5"/>
      <c r="BA373" s="5"/>
      <c r="BB373" s="5"/>
      <c r="BC373" s="5"/>
      <c r="BD373" s="5"/>
      <c r="BE373" s="5"/>
      <c r="BF373" s="5">
        <v>0</v>
      </c>
      <c r="BG373" s="5">
        <v>0</v>
      </c>
      <c r="BH373" s="5"/>
      <c r="BI373" s="8"/>
      <c r="BJ373" s="5"/>
      <c r="BK373" s="5"/>
      <c r="BL373" s="5"/>
      <c r="BM373" s="8"/>
      <c r="BN373" s="8"/>
      <c r="BO373" s="7"/>
      <c r="BP373" s="5"/>
      <c r="BQ373" s="5"/>
      <c r="BR373" s="5"/>
      <c r="BS373" s="5"/>
      <c r="BT373" s="7"/>
      <c r="BU373" s="7"/>
      <c r="BV373" s="7"/>
      <c r="BW373" s="7"/>
      <c r="BX373" s="7"/>
      <c r="BY373" s="7"/>
      <c r="BZ373" s="7"/>
      <c r="CA373" s="5">
        <v>0</v>
      </c>
      <c r="CB373" s="5">
        <v>0</v>
      </c>
      <c r="CC373" s="5">
        <v>0</v>
      </c>
      <c r="CD373" s="5">
        <v>0</v>
      </c>
      <c r="CE373" s="5"/>
      <c r="CF373" s="5"/>
      <c r="CG373" s="5"/>
      <c r="CH373" s="5"/>
      <c r="CI373" s="5">
        <v>0</v>
      </c>
      <c r="CJ373" s="5"/>
      <c r="CK373" s="8"/>
      <c r="CL373" s="5"/>
      <c r="CM373" s="5"/>
      <c r="CN373" s="8"/>
      <c r="CO373" s="5"/>
      <c r="CP373" s="5"/>
      <c r="CQ373" s="5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</row>
    <row r="374" spans="1:166" s="13" customFormat="1" x14ac:dyDescent="0.25">
      <c r="A374" t="s">
        <v>121</v>
      </c>
      <c r="B374"/>
      <c r="C374" s="6">
        <v>39476</v>
      </c>
      <c r="D374" s="5"/>
      <c r="E374" s="6"/>
      <c r="F374"/>
      <c r="G374" s="5">
        <v>41</v>
      </c>
      <c r="H374" t="s">
        <v>75</v>
      </c>
      <c r="I374" s="7">
        <v>8.9</v>
      </c>
      <c r="J374">
        <v>750</v>
      </c>
      <c r="K374" s="5">
        <f t="shared" si="6"/>
        <v>149.81273408239699</v>
      </c>
      <c r="L374" s="5"/>
      <c r="M374" s="8"/>
      <c r="N374" s="7">
        <v>11.8</v>
      </c>
      <c r="O374" s="7"/>
      <c r="P374" s="7"/>
      <c r="Q374" s="5"/>
      <c r="R374" s="5"/>
      <c r="S374" s="5"/>
      <c r="T374" s="5"/>
      <c r="U374" s="5"/>
      <c r="V374" s="5"/>
      <c r="W374" s="5"/>
      <c r="X374" s="8"/>
      <c r="Y374" s="8"/>
      <c r="Z374" s="8"/>
      <c r="AA374" s="8"/>
      <c r="AB374" s="8"/>
      <c r="AC374" s="5"/>
      <c r="AD374" s="8"/>
      <c r="AE374" s="8"/>
      <c r="AF374" s="8"/>
      <c r="AG374" s="8"/>
      <c r="AH374" s="8"/>
      <c r="AI374" s="8"/>
      <c r="AJ374" s="5"/>
      <c r="AK374" s="8"/>
      <c r="AL374" s="8"/>
      <c r="AM374" s="8"/>
      <c r="AN374" s="8"/>
      <c r="AO374" s="8"/>
      <c r="AP374" s="8"/>
      <c r="AQ374" s="9"/>
      <c r="AR374" s="8"/>
      <c r="AS374" s="8"/>
      <c r="AT374" s="8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8"/>
      <c r="BJ374" s="5"/>
      <c r="BK374" s="5"/>
      <c r="BL374" s="5"/>
      <c r="BM374" s="8"/>
      <c r="BN374" s="8"/>
      <c r="BO374" s="7"/>
      <c r="BP374" s="5"/>
      <c r="BQ374" s="5"/>
      <c r="BR374" s="5"/>
      <c r="BS374" s="5"/>
      <c r="BT374" s="7"/>
      <c r="BU374" s="7"/>
      <c r="BV374" s="7"/>
      <c r="BW374" s="7"/>
      <c r="BX374" s="7"/>
      <c r="BY374" s="7"/>
      <c r="BZ374" s="7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8"/>
      <c r="CL374" s="5"/>
      <c r="CM374" s="5"/>
      <c r="CN374" s="8"/>
      <c r="CO374" s="5"/>
      <c r="CP374" s="5"/>
      <c r="CQ374" s="5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</row>
    <row r="375" spans="1:166" s="13" customFormat="1" x14ac:dyDescent="0.25">
      <c r="A375" t="s">
        <v>121</v>
      </c>
      <c r="B375"/>
      <c r="C375" s="6">
        <v>39485</v>
      </c>
      <c r="D375" s="5"/>
      <c r="E375" s="6"/>
      <c r="F375"/>
      <c r="G375" s="5">
        <v>50</v>
      </c>
      <c r="H375" t="s">
        <v>75</v>
      </c>
      <c r="I375" s="7">
        <v>8.9</v>
      </c>
      <c r="J375">
        <v>750</v>
      </c>
      <c r="K375" s="5">
        <f t="shared" si="6"/>
        <v>149.81273408239699</v>
      </c>
      <c r="L375" s="5"/>
      <c r="M375" s="8"/>
      <c r="N375" s="7">
        <v>13.95</v>
      </c>
      <c r="O375" s="7"/>
      <c r="P375" s="7"/>
      <c r="Q375" s="5"/>
      <c r="R375" s="5"/>
      <c r="S375" s="5"/>
      <c r="T375" s="5"/>
      <c r="U375" s="5"/>
      <c r="V375" s="5"/>
      <c r="W375" s="5"/>
      <c r="X375" s="8"/>
      <c r="Y375" s="8"/>
      <c r="Z375" s="8"/>
      <c r="AA375" s="8"/>
      <c r="AB375" s="8"/>
      <c r="AC375" s="5"/>
      <c r="AD375" s="8"/>
      <c r="AE375" s="8"/>
      <c r="AF375" s="8"/>
      <c r="AG375" s="8"/>
      <c r="AH375" s="8"/>
      <c r="AI375" s="8"/>
      <c r="AJ375" s="5"/>
      <c r="AK375" s="8"/>
      <c r="AL375" s="8"/>
      <c r="AM375" s="8"/>
      <c r="AN375" s="8"/>
      <c r="AO375" s="8"/>
      <c r="AP375" s="8"/>
      <c r="AQ375" s="9"/>
      <c r="AR375" s="8"/>
      <c r="AS375" s="8"/>
      <c r="AT375" s="8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8"/>
      <c r="BJ375" s="5"/>
      <c r="BK375" s="5"/>
      <c r="BL375" s="5"/>
      <c r="BM375" s="8"/>
      <c r="BN375" s="8"/>
      <c r="BO375" s="7"/>
      <c r="BP375" s="5"/>
      <c r="BQ375" s="5"/>
      <c r="BR375" s="5"/>
      <c r="BS375" s="5"/>
      <c r="BT375" s="7"/>
      <c r="BU375" s="7"/>
      <c r="BV375" s="7"/>
      <c r="BW375" s="7"/>
      <c r="BX375" s="7"/>
      <c r="BY375" s="7"/>
      <c r="BZ375" s="7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8"/>
      <c r="CL375" s="5"/>
      <c r="CM375" s="5"/>
      <c r="CN375" s="8"/>
      <c r="CO375" s="5"/>
      <c r="CP375" s="5"/>
      <c r="CQ375" s="5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</row>
    <row r="376" spans="1:166" s="13" customFormat="1" x14ac:dyDescent="0.25">
      <c r="A376" t="s">
        <v>121</v>
      </c>
      <c r="B376"/>
      <c r="C376" s="6">
        <v>39486</v>
      </c>
      <c r="D376" s="5">
        <v>4</v>
      </c>
      <c r="E376" t="s">
        <v>206</v>
      </c>
      <c r="F376" t="s">
        <v>13</v>
      </c>
      <c r="G376" s="5">
        <v>51</v>
      </c>
      <c r="H376" t="s">
        <v>75</v>
      </c>
      <c r="I376" s="7">
        <v>8.9</v>
      </c>
      <c r="J376">
        <v>750</v>
      </c>
      <c r="K376" s="5">
        <f t="shared" si="6"/>
        <v>149.81273408239699</v>
      </c>
      <c r="L376" s="5"/>
      <c r="M376" s="8"/>
      <c r="N376" s="8"/>
      <c r="O376" s="8"/>
      <c r="P376" s="8"/>
      <c r="Q376" s="5"/>
      <c r="R376" s="5"/>
      <c r="S376" s="5">
        <v>51</v>
      </c>
      <c r="T376" s="5"/>
      <c r="U376" s="5"/>
      <c r="V376" s="5"/>
      <c r="W376" s="5"/>
      <c r="X376" s="8"/>
      <c r="Y376" s="8"/>
      <c r="Z376" s="8"/>
      <c r="AA376" s="8"/>
      <c r="AB376" s="8"/>
      <c r="AC376" s="5"/>
      <c r="AD376" s="8"/>
      <c r="AE376" s="8"/>
      <c r="AF376" s="8"/>
      <c r="AG376" s="8"/>
      <c r="AH376" s="8"/>
      <c r="AI376" s="8"/>
      <c r="AJ376" s="5"/>
      <c r="AK376" s="8"/>
      <c r="AL376" s="8"/>
      <c r="AM376" s="8"/>
      <c r="AN376" s="8"/>
      <c r="AO376" s="8"/>
      <c r="AP376" s="8"/>
      <c r="AQ376" s="9"/>
      <c r="AR376" s="8"/>
      <c r="AS376" s="8"/>
      <c r="AT376" s="8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8"/>
      <c r="BJ376" s="5"/>
      <c r="BK376" s="5"/>
      <c r="BL376" s="5"/>
      <c r="BM376" s="8"/>
      <c r="BN376" s="8"/>
      <c r="BO376" s="7"/>
      <c r="BP376" s="5"/>
      <c r="BQ376" s="5"/>
      <c r="BR376" s="5"/>
      <c r="BS376" s="5"/>
      <c r="BT376" s="7"/>
      <c r="BU376" s="7"/>
      <c r="BV376" s="7"/>
      <c r="BW376" s="7"/>
      <c r="BX376" s="7"/>
      <c r="BY376" s="7"/>
      <c r="BZ376" s="7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8"/>
      <c r="CL376" s="5"/>
      <c r="CM376" s="5"/>
      <c r="CN376" s="8"/>
      <c r="CO376" s="5"/>
      <c r="CP376" s="5"/>
      <c r="CQ376" s="5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</row>
    <row r="377" spans="1:166" s="13" customFormat="1" x14ac:dyDescent="0.25">
      <c r="A377" t="s">
        <v>121</v>
      </c>
      <c r="B377"/>
      <c r="C377" s="6">
        <v>39489</v>
      </c>
      <c r="D377" s="5"/>
      <c r="E377" s="6"/>
      <c r="F377"/>
      <c r="G377" s="5">
        <v>54</v>
      </c>
      <c r="H377" t="s">
        <v>75</v>
      </c>
      <c r="I377" s="7">
        <v>8.9</v>
      </c>
      <c r="J377">
        <v>750</v>
      </c>
      <c r="K377" s="5">
        <f t="shared" si="6"/>
        <v>149.81273408239699</v>
      </c>
      <c r="L377" s="5"/>
      <c r="M377" s="8"/>
      <c r="N377" s="7">
        <v>13.333333333333334</v>
      </c>
      <c r="O377" s="7"/>
      <c r="P377" s="7"/>
      <c r="Q377" s="5"/>
      <c r="R377" s="5"/>
      <c r="S377" s="5"/>
      <c r="T377" s="5"/>
      <c r="U377" s="5"/>
      <c r="V377" s="5"/>
      <c r="W377" s="5"/>
      <c r="X377" s="8"/>
      <c r="Y377" s="8"/>
      <c r="Z377" s="8"/>
      <c r="AA377" s="8"/>
      <c r="AB377" s="8"/>
      <c r="AC377" s="5">
        <v>183.26088954531338</v>
      </c>
      <c r="AD377" s="8"/>
      <c r="AE377" s="8"/>
      <c r="AF377" s="8"/>
      <c r="AG377" s="8"/>
      <c r="AH377" s="8"/>
      <c r="AI377" s="8"/>
      <c r="AJ377" s="5">
        <v>150.40079187619909</v>
      </c>
      <c r="AK377" s="8">
        <v>3.0810747031553785</v>
      </c>
      <c r="AL377" s="8"/>
      <c r="AM377" s="8"/>
      <c r="AN377" s="8"/>
      <c r="AO377" s="8"/>
      <c r="AP377" s="8"/>
      <c r="AQ377" s="9">
        <f>AK377/AJ377</f>
        <v>2.0485761176653475E-2</v>
      </c>
      <c r="AR377" s="8"/>
      <c r="AS377" s="8"/>
      <c r="AT377" s="8"/>
      <c r="AU377" s="5">
        <v>10.936897050727243</v>
      </c>
      <c r="AV377" s="5"/>
      <c r="AW377" s="5"/>
      <c r="AX377" s="5"/>
      <c r="AY377" s="5">
        <v>6.0611087082071355</v>
      </c>
      <c r="AZ377" s="5"/>
      <c r="BA377" s="5"/>
      <c r="BB377" s="5"/>
      <c r="BC377" s="5"/>
      <c r="BD377" s="5"/>
      <c r="BE377" s="5"/>
      <c r="BF377" s="5">
        <v>0</v>
      </c>
      <c r="BG377" s="5">
        <v>0</v>
      </c>
      <c r="BH377" s="5">
        <v>16.998005758934376</v>
      </c>
      <c r="BI377" s="8"/>
      <c r="BJ377" s="5"/>
      <c r="BK377" s="5">
        <f>AC377+AJ377+BH377</f>
        <v>350.65968718044684</v>
      </c>
      <c r="BL377" s="5"/>
      <c r="BM377" s="8">
        <f>BH377/BK377</f>
        <v>4.8474365261688405E-2</v>
      </c>
      <c r="BN377" s="8"/>
      <c r="BO377" s="7"/>
      <c r="BP377" s="5"/>
      <c r="BQ377" s="5"/>
      <c r="BR377" s="5"/>
      <c r="BS377" s="5"/>
      <c r="BT377" s="7"/>
      <c r="BU377" s="7"/>
      <c r="BV377" s="7"/>
      <c r="BW377" s="7"/>
      <c r="BX377" s="8">
        <f>AC377/BK377</f>
        <v>0.52261750136966467</v>
      </c>
      <c r="BY377" s="8">
        <f>AJ377/BK377</f>
        <v>0.42890813336864692</v>
      </c>
      <c r="BZ377" s="8">
        <f>BH377/BK377</f>
        <v>4.8474365261688405E-2</v>
      </c>
      <c r="CA377" s="5">
        <v>140.71640522440839</v>
      </c>
      <c r="CB377" s="5">
        <v>125.60624061534081</v>
      </c>
      <c r="CC377" s="5">
        <v>15.110164609067567</v>
      </c>
      <c r="CD377" s="5">
        <v>0</v>
      </c>
      <c r="CE377" s="5"/>
      <c r="CF377" s="5"/>
      <c r="CG377" s="5"/>
      <c r="CH377" s="5"/>
      <c r="CI377" s="5">
        <v>0</v>
      </c>
      <c r="CJ377" s="5"/>
      <c r="CK377" s="8"/>
      <c r="CL377" s="5"/>
      <c r="CM377" s="5"/>
      <c r="CN377" s="8"/>
      <c r="CO377" s="5"/>
      <c r="CP377" s="5"/>
      <c r="CQ377" s="5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</row>
    <row r="378" spans="1:166" s="13" customFormat="1" x14ac:dyDescent="0.25">
      <c r="A378" t="s">
        <v>121</v>
      </c>
      <c r="B378"/>
      <c r="C378" s="6">
        <v>39491</v>
      </c>
      <c r="D378" s="5"/>
      <c r="E378" s="6"/>
      <c r="F378"/>
      <c r="G378" s="5">
        <v>56</v>
      </c>
      <c r="H378" t="s">
        <v>75</v>
      </c>
      <c r="I378" s="7">
        <v>8.9</v>
      </c>
      <c r="J378">
        <v>750</v>
      </c>
      <c r="K378" s="5">
        <f t="shared" si="6"/>
        <v>149.81273408239699</v>
      </c>
      <c r="L378" s="5"/>
      <c r="M378" s="8"/>
      <c r="N378" s="7">
        <v>15.8</v>
      </c>
      <c r="O378" s="7"/>
      <c r="P378" s="7"/>
      <c r="Q378" s="5"/>
      <c r="R378" s="5"/>
      <c r="S378" s="5"/>
      <c r="T378" s="5"/>
      <c r="U378" s="5"/>
      <c r="V378" s="5"/>
      <c r="W378" s="5"/>
      <c r="X378" s="8"/>
      <c r="Y378" s="8"/>
      <c r="Z378" s="8"/>
      <c r="AA378" s="8"/>
      <c r="AB378" s="8"/>
      <c r="AC378" s="5"/>
      <c r="AD378" s="8"/>
      <c r="AE378" s="8"/>
      <c r="AF378" s="8"/>
      <c r="AG378" s="8"/>
      <c r="AH378" s="8"/>
      <c r="AI378" s="8"/>
      <c r="AJ378" s="5"/>
      <c r="AK378" s="8"/>
      <c r="AL378" s="8"/>
      <c r="AM378" s="8"/>
      <c r="AN378" s="8"/>
      <c r="AO378" s="8"/>
      <c r="AP378" s="8"/>
      <c r="AQ378" s="9"/>
      <c r="AR378" s="8"/>
      <c r="AS378" s="8"/>
      <c r="AT378" s="8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8"/>
      <c r="BJ378" s="5"/>
      <c r="BK378" s="5"/>
      <c r="BL378" s="5"/>
      <c r="BM378" s="8"/>
      <c r="BN378" s="8"/>
      <c r="BO378" s="7"/>
      <c r="BP378" s="5"/>
      <c r="BQ378" s="5"/>
      <c r="BR378" s="5"/>
      <c r="BS378" s="5"/>
      <c r="BT378" s="7"/>
      <c r="BU378" s="7"/>
      <c r="BV378" s="7"/>
      <c r="BW378" s="7"/>
      <c r="BX378" s="7"/>
      <c r="BY378" s="7"/>
      <c r="BZ378" s="7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8"/>
      <c r="CL378" s="5"/>
      <c r="CM378" s="5"/>
      <c r="CN378" s="8"/>
      <c r="CO378" s="5"/>
      <c r="CP378" s="5"/>
      <c r="CQ378" s="5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</row>
    <row r="379" spans="1:166" s="13" customFormat="1" x14ac:dyDescent="0.25">
      <c r="A379" t="s">
        <v>121</v>
      </c>
      <c r="B379"/>
      <c r="C379" s="6">
        <v>39496</v>
      </c>
      <c r="D379" s="5"/>
      <c r="E379" s="6"/>
      <c r="F379"/>
      <c r="G379" s="5">
        <v>61</v>
      </c>
      <c r="H379" t="s">
        <v>75</v>
      </c>
      <c r="I379" s="7">
        <v>8.9</v>
      </c>
      <c r="J379">
        <v>750</v>
      </c>
      <c r="K379" s="5">
        <f t="shared" si="6"/>
        <v>149.81273408239699</v>
      </c>
      <c r="L379" s="5"/>
      <c r="M379" s="8"/>
      <c r="N379" s="7">
        <v>17.05</v>
      </c>
      <c r="O379" s="7"/>
      <c r="P379" s="7"/>
      <c r="Q379" s="5"/>
      <c r="R379" s="5"/>
      <c r="S379" s="5"/>
      <c r="T379" s="5"/>
      <c r="U379" s="5"/>
      <c r="V379" s="5"/>
      <c r="W379" s="5"/>
      <c r="X379" s="8"/>
      <c r="Y379" s="8"/>
      <c r="Z379" s="8"/>
      <c r="AA379" s="8"/>
      <c r="AB379" s="8"/>
      <c r="AC379" s="5"/>
      <c r="AD379" s="8"/>
      <c r="AE379" s="8"/>
      <c r="AF379" s="8"/>
      <c r="AG379" s="8"/>
      <c r="AH379" s="8"/>
      <c r="AI379" s="8"/>
      <c r="AJ379" s="5"/>
      <c r="AK379" s="8"/>
      <c r="AL379" s="8"/>
      <c r="AM379" s="8"/>
      <c r="AN379" s="8"/>
      <c r="AO379" s="8"/>
      <c r="AP379" s="8"/>
      <c r="AQ379" s="9"/>
      <c r="AR379" s="8"/>
      <c r="AS379" s="8"/>
      <c r="AT379" s="8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8"/>
      <c r="BJ379" s="5"/>
      <c r="BK379" s="5"/>
      <c r="BL379" s="5"/>
      <c r="BM379" s="8"/>
      <c r="BN379" s="8"/>
      <c r="BO379" s="7"/>
      <c r="BP379" s="5"/>
      <c r="BQ379" s="5"/>
      <c r="BR379" s="5"/>
      <c r="BS379" s="5"/>
      <c r="BT379" s="7"/>
      <c r="BU379" s="7"/>
      <c r="BV379" s="7"/>
      <c r="BW379" s="7"/>
      <c r="BX379" s="7"/>
      <c r="BY379" s="7"/>
      <c r="BZ379" s="7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8"/>
      <c r="CL379" s="5"/>
      <c r="CM379" s="5"/>
      <c r="CN379" s="8"/>
      <c r="CO379" s="5"/>
      <c r="CP379" s="5"/>
      <c r="CQ379" s="5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</row>
    <row r="380" spans="1:166" s="13" customFormat="1" x14ac:dyDescent="0.25">
      <c r="A380" t="s">
        <v>121</v>
      </c>
      <c r="B380"/>
      <c r="C380" s="6">
        <v>39503</v>
      </c>
      <c r="D380" s="5"/>
      <c r="E380" s="6"/>
      <c r="F380"/>
      <c r="G380" s="5">
        <v>68</v>
      </c>
      <c r="H380" t="s">
        <v>75</v>
      </c>
      <c r="I380" s="7">
        <v>8.9</v>
      </c>
      <c r="J380">
        <v>750</v>
      </c>
      <c r="K380" s="5">
        <f t="shared" si="6"/>
        <v>149.81273408239699</v>
      </c>
      <c r="L380" s="5"/>
      <c r="M380" s="8"/>
      <c r="N380" s="8"/>
      <c r="O380" s="8"/>
      <c r="P380" s="8"/>
      <c r="Q380" s="5"/>
      <c r="R380" s="5"/>
      <c r="S380" s="5"/>
      <c r="T380" s="5"/>
      <c r="U380" s="5"/>
      <c r="V380" s="5"/>
      <c r="W380" s="5"/>
      <c r="X380" s="8"/>
      <c r="Y380" s="8"/>
      <c r="Z380" s="8"/>
      <c r="AA380" s="8"/>
      <c r="AB380" s="8"/>
      <c r="AC380" s="5">
        <v>354.28732490910835</v>
      </c>
      <c r="AD380" s="8"/>
      <c r="AE380" s="8"/>
      <c r="AF380" s="8"/>
      <c r="AG380" s="8"/>
      <c r="AH380" s="8"/>
      <c r="AI380" s="8"/>
      <c r="AJ380" s="5">
        <v>241.67115426397586</v>
      </c>
      <c r="AK380" s="8">
        <v>3.9200497617513492</v>
      </c>
      <c r="AL380" s="8"/>
      <c r="AM380" s="8"/>
      <c r="AN380" s="8"/>
      <c r="AO380" s="8"/>
      <c r="AP380" s="8"/>
      <c r="AQ380" s="9">
        <f>AK380/AJ380</f>
        <v>1.6220594359678955E-2</v>
      </c>
      <c r="AR380" s="8"/>
      <c r="AS380" s="8"/>
      <c r="AT380" s="8"/>
      <c r="AU380" s="5">
        <v>3.4203872499307666</v>
      </c>
      <c r="AV380" s="5"/>
      <c r="AW380" s="5"/>
      <c r="AX380" s="5"/>
      <c r="AY380" s="5">
        <v>25.428809705695556</v>
      </c>
      <c r="AZ380" s="5"/>
      <c r="BA380" s="5"/>
      <c r="BB380" s="5"/>
      <c r="BC380" s="5"/>
      <c r="BD380" s="5"/>
      <c r="BE380" s="5"/>
      <c r="BF380" s="5">
        <v>0</v>
      </c>
      <c r="BG380" s="5">
        <v>0</v>
      </c>
      <c r="BH380" s="5">
        <v>28.849196955626326</v>
      </c>
      <c r="BI380" s="8"/>
      <c r="BJ380" s="5"/>
      <c r="BK380" s="5">
        <f>AC380+AJ380+BH380</f>
        <v>624.80767612871057</v>
      </c>
      <c r="BL380" s="5"/>
      <c r="BM380" s="8">
        <f>BH380/BK380</f>
        <v>4.6172923377598492E-2</v>
      </c>
      <c r="BN380" s="8"/>
      <c r="BO380" s="7"/>
      <c r="BP380" s="5"/>
      <c r="BQ380" s="5"/>
      <c r="BR380" s="5"/>
      <c r="BS380" s="5"/>
      <c r="BT380" s="7"/>
      <c r="BU380" s="7"/>
      <c r="BV380" s="7"/>
      <c r="BW380" s="7"/>
      <c r="BX380" s="8">
        <f>AC380/BK380</f>
        <v>0.56703420659659931</v>
      </c>
      <c r="BY380" s="8">
        <f>AJ380/BK380</f>
        <v>0.3867928700258022</v>
      </c>
      <c r="BZ380" s="8">
        <f>BH380/BK380</f>
        <v>4.6172923377598492E-2</v>
      </c>
      <c r="CA380" s="5">
        <v>92.557249830068685</v>
      </c>
      <c r="CB380" s="5">
        <v>27.181284944452131</v>
      </c>
      <c r="CC380" s="5">
        <v>65.375964885616554</v>
      </c>
      <c r="CD380" s="5">
        <v>0</v>
      </c>
      <c r="CE380" s="5"/>
      <c r="CF380" s="5"/>
      <c r="CG380" s="5"/>
      <c r="CH380" s="5"/>
      <c r="CI380" s="5">
        <v>0</v>
      </c>
      <c r="CJ380" s="5"/>
      <c r="CK380" s="8"/>
      <c r="CL380" s="5"/>
      <c r="CM380" s="5"/>
      <c r="CN380" s="8"/>
      <c r="CO380" s="5"/>
      <c r="CP380" s="5"/>
      <c r="CQ380" s="5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</row>
    <row r="381" spans="1:166" s="13" customFormat="1" x14ac:dyDescent="0.25">
      <c r="A381" t="s">
        <v>121</v>
      </c>
      <c r="B381"/>
      <c r="C381" s="6">
        <v>39504</v>
      </c>
      <c r="D381" s="5"/>
      <c r="E381" s="6"/>
      <c r="F381"/>
      <c r="G381" s="5">
        <v>69</v>
      </c>
      <c r="H381" t="s">
        <v>75</v>
      </c>
      <c r="I381" s="7">
        <v>8.9</v>
      </c>
      <c r="J381">
        <v>750</v>
      </c>
      <c r="K381" s="5">
        <f t="shared" si="6"/>
        <v>149.81273408239699</v>
      </c>
      <c r="L381" s="5"/>
      <c r="M381" s="8"/>
      <c r="N381" s="7">
        <v>18.8</v>
      </c>
      <c r="O381" s="7"/>
      <c r="P381" s="7"/>
      <c r="Q381" s="5"/>
      <c r="R381" s="5"/>
      <c r="S381" s="5"/>
      <c r="T381" s="5"/>
      <c r="U381" s="5"/>
      <c r="V381" s="5"/>
      <c r="W381" s="5"/>
      <c r="X381" s="8"/>
      <c r="Y381" s="8"/>
      <c r="Z381" s="8"/>
      <c r="AA381" s="8"/>
      <c r="AB381" s="8"/>
      <c r="AC381" s="5"/>
      <c r="AD381" s="8"/>
      <c r="AE381" s="8"/>
      <c r="AF381" s="8"/>
      <c r="AG381" s="8"/>
      <c r="AH381" s="8"/>
      <c r="AI381" s="8"/>
      <c r="AJ381" s="5"/>
      <c r="AK381" s="8"/>
      <c r="AL381" s="8"/>
      <c r="AM381" s="8"/>
      <c r="AN381" s="8"/>
      <c r="AO381" s="8"/>
      <c r="AP381" s="8"/>
      <c r="AQ381" s="9"/>
      <c r="AR381" s="8"/>
      <c r="AS381" s="8"/>
      <c r="AT381" s="8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8"/>
      <c r="BJ381" s="5"/>
      <c r="BK381" s="5"/>
      <c r="BL381" s="5"/>
      <c r="BM381" s="8"/>
      <c r="BN381" s="8"/>
      <c r="BO381" s="7"/>
      <c r="BP381" s="5"/>
      <c r="BQ381" s="5"/>
      <c r="BR381" s="5"/>
      <c r="BS381" s="5"/>
      <c r="BT381" s="7"/>
      <c r="BU381" s="7"/>
      <c r="BV381" s="7"/>
      <c r="BW381" s="7"/>
      <c r="BX381" s="7"/>
      <c r="BY381" s="7"/>
      <c r="BZ381" s="7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8"/>
      <c r="CL381" s="5"/>
      <c r="CM381" s="5"/>
      <c r="CN381" s="8"/>
      <c r="CO381" s="5"/>
      <c r="CP381" s="5"/>
      <c r="CQ381" s="5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</row>
    <row r="382" spans="1:166" s="13" customFormat="1" x14ac:dyDescent="0.25">
      <c r="A382" t="s">
        <v>121</v>
      </c>
      <c r="B382"/>
      <c r="C382" s="6">
        <v>39510</v>
      </c>
      <c r="D382" s="5"/>
      <c r="E382" s="6"/>
      <c r="F382"/>
      <c r="G382" s="5">
        <v>75</v>
      </c>
      <c r="H382" t="s">
        <v>75</v>
      </c>
      <c r="I382" s="7">
        <v>8.9</v>
      </c>
      <c r="J382">
        <v>750</v>
      </c>
      <c r="K382" s="5">
        <f t="shared" si="6"/>
        <v>149.81273408239699</v>
      </c>
      <c r="L382" s="5"/>
      <c r="M382" s="8"/>
      <c r="N382" s="7">
        <v>19.899999999999999</v>
      </c>
      <c r="O382" s="7"/>
      <c r="P382" s="7"/>
      <c r="Q382" s="5"/>
      <c r="R382" s="5"/>
      <c r="S382" s="5"/>
      <c r="T382" s="5"/>
      <c r="U382" s="5"/>
      <c r="V382" s="5"/>
      <c r="W382" s="5"/>
      <c r="X382" s="8"/>
      <c r="Y382" s="8"/>
      <c r="Z382" s="8"/>
      <c r="AA382" s="8"/>
      <c r="AB382" s="8"/>
      <c r="AC382" s="5"/>
      <c r="AD382" s="8"/>
      <c r="AE382" s="8"/>
      <c r="AF382" s="8"/>
      <c r="AG382" s="8"/>
      <c r="AH382" s="8"/>
      <c r="AI382" s="8"/>
      <c r="AJ382" s="5"/>
      <c r="AK382" s="8"/>
      <c r="AL382" s="8"/>
      <c r="AM382" s="8"/>
      <c r="AN382" s="8"/>
      <c r="AO382" s="8"/>
      <c r="AP382" s="8"/>
      <c r="AQ382" s="9"/>
      <c r="AR382" s="8"/>
      <c r="AS382" s="8"/>
      <c r="AT382" s="8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8"/>
      <c r="BJ382" s="5"/>
      <c r="BK382" s="5"/>
      <c r="BL382" s="5"/>
      <c r="BM382" s="8"/>
      <c r="BN382" s="8"/>
      <c r="BO382" s="7"/>
      <c r="BP382" s="5"/>
      <c r="BQ382" s="5"/>
      <c r="BR382" s="5"/>
      <c r="BS382" s="5"/>
      <c r="BT382" s="7"/>
      <c r="BU382" s="7"/>
      <c r="BV382" s="7"/>
      <c r="BW382" s="7"/>
      <c r="BX382" s="7"/>
      <c r="BY382" s="7"/>
      <c r="BZ382" s="7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8"/>
      <c r="CL382" s="5"/>
      <c r="CM382" s="5"/>
      <c r="CN382" s="8"/>
      <c r="CO382" s="5"/>
      <c r="CP382" s="5"/>
      <c r="CQ382" s="5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</row>
    <row r="383" spans="1:166" s="13" customFormat="1" x14ac:dyDescent="0.25">
      <c r="A383" t="s">
        <v>121</v>
      </c>
      <c r="B383"/>
      <c r="C383" s="6">
        <v>39514</v>
      </c>
      <c r="D383" s="5"/>
      <c r="E383" s="6"/>
      <c r="F383"/>
      <c r="G383" s="5">
        <v>79</v>
      </c>
      <c r="H383" t="s">
        <v>75</v>
      </c>
      <c r="I383" s="7">
        <v>8.9</v>
      </c>
      <c r="J383">
        <v>750</v>
      </c>
      <c r="K383" s="5">
        <f t="shared" si="6"/>
        <v>149.81273408239699</v>
      </c>
      <c r="L383" s="5"/>
      <c r="M383" s="8"/>
      <c r="N383" s="7">
        <v>22.3</v>
      </c>
      <c r="O383" s="7"/>
      <c r="P383" s="7"/>
      <c r="Q383" s="5"/>
      <c r="R383" s="5"/>
      <c r="S383" s="5"/>
      <c r="T383" s="5"/>
      <c r="U383" s="5"/>
      <c r="V383" s="5"/>
      <c r="W383" s="5"/>
      <c r="X383" s="8"/>
      <c r="Y383" s="8"/>
      <c r="Z383" s="8"/>
      <c r="AA383" s="8"/>
      <c r="AB383" s="8"/>
      <c r="AC383" s="5"/>
      <c r="AD383" s="8"/>
      <c r="AE383" s="8"/>
      <c r="AF383" s="8"/>
      <c r="AG383" s="8"/>
      <c r="AH383" s="8"/>
      <c r="AI383" s="8"/>
      <c r="AJ383" s="5"/>
      <c r="AK383" s="8"/>
      <c r="AL383" s="8"/>
      <c r="AM383" s="8"/>
      <c r="AN383" s="8"/>
      <c r="AO383" s="8"/>
      <c r="AP383" s="8"/>
      <c r="AQ383" s="9"/>
      <c r="AR383" s="8"/>
      <c r="AS383" s="8"/>
      <c r="AT383" s="8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8"/>
      <c r="BJ383" s="5"/>
      <c r="BK383" s="5"/>
      <c r="BL383" s="5"/>
      <c r="BM383" s="8"/>
      <c r="BN383" s="8"/>
      <c r="BO383" s="7"/>
      <c r="BP383" s="5"/>
      <c r="BQ383" s="5"/>
      <c r="BR383" s="5"/>
      <c r="BS383" s="5"/>
      <c r="BT383" s="7"/>
      <c r="BU383" s="7"/>
      <c r="BV383" s="7"/>
      <c r="BW383" s="7"/>
      <c r="BX383" s="7"/>
      <c r="BY383" s="7"/>
      <c r="BZ383" s="7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8"/>
      <c r="CL383" s="5"/>
      <c r="CM383" s="5"/>
      <c r="CN383" s="8"/>
      <c r="CO383" s="5"/>
      <c r="CP383" s="5"/>
      <c r="CQ383" s="5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</row>
    <row r="384" spans="1:166" s="13" customFormat="1" x14ac:dyDescent="0.25">
      <c r="A384" t="s">
        <v>121</v>
      </c>
      <c r="B384"/>
      <c r="C384" s="6">
        <v>39518</v>
      </c>
      <c r="D384" s="5">
        <v>6</v>
      </c>
      <c r="E384" s="6" t="s">
        <v>239</v>
      </c>
      <c r="F384" t="s">
        <v>89</v>
      </c>
      <c r="G384" s="5">
        <v>83</v>
      </c>
      <c r="H384" t="s">
        <v>75</v>
      </c>
      <c r="I384" s="7">
        <v>8.9</v>
      </c>
      <c r="J384">
        <v>750</v>
      </c>
      <c r="K384" s="5">
        <f t="shared" si="6"/>
        <v>149.81273408239699</v>
      </c>
      <c r="L384" s="5"/>
      <c r="M384" s="8"/>
      <c r="N384" s="8"/>
      <c r="O384" s="8"/>
      <c r="P384" s="8"/>
      <c r="Q384" s="5"/>
      <c r="R384" s="5"/>
      <c r="S384" s="5"/>
      <c r="T384" s="5"/>
      <c r="U384" s="5"/>
      <c r="V384" s="5"/>
      <c r="W384" s="5"/>
      <c r="X384" s="8"/>
      <c r="Y384" s="8"/>
      <c r="Z384" s="8"/>
      <c r="AA384" s="8"/>
      <c r="AB384" s="8"/>
      <c r="AC384" s="5">
        <v>447.26608178308669</v>
      </c>
      <c r="AD384" s="8"/>
      <c r="AE384" s="8"/>
      <c r="AF384" s="8"/>
      <c r="AG384" s="8"/>
      <c r="AH384" s="8"/>
      <c r="AI384" s="8"/>
      <c r="AJ384" s="5">
        <v>242.01508727234477</v>
      </c>
      <c r="AK384" s="8">
        <v>3.4877668412809921</v>
      </c>
      <c r="AL384" s="8"/>
      <c r="AM384" s="8"/>
      <c r="AN384" s="8"/>
      <c r="AO384" s="8"/>
      <c r="AP384" s="8"/>
      <c r="AQ384" s="9">
        <f>AK384/AJ384</f>
        <v>1.4411361211361724E-2</v>
      </c>
      <c r="AR384" s="8"/>
      <c r="AS384" s="8"/>
      <c r="AT384" s="8"/>
      <c r="AU384" s="5">
        <v>11.083193201885926</v>
      </c>
      <c r="AV384" s="5"/>
      <c r="AW384" s="5"/>
      <c r="AX384" s="5"/>
      <c r="AY384" s="5">
        <v>121.46642900266286</v>
      </c>
      <c r="AZ384" s="5"/>
      <c r="BA384" s="5"/>
      <c r="BB384" s="5"/>
      <c r="BC384" s="5"/>
      <c r="BD384" s="5"/>
      <c r="BE384" s="5"/>
      <c r="BF384" s="5">
        <v>0</v>
      </c>
      <c r="BG384" s="5">
        <v>0</v>
      </c>
      <c r="BH384" s="5">
        <v>132.5496222045488</v>
      </c>
      <c r="BI384" s="8"/>
      <c r="BJ384" s="5"/>
      <c r="BK384" s="5">
        <f>AC384+AJ384+BH384</f>
        <v>821.83079125998029</v>
      </c>
      <c r="BL384" s="5"/>
      <c r="BM384" s="8">
        <f>BH384/BK384</f>
        <v>0.16128578244352695</v>
      </c>
      <c r="BN384" s="8"/>
      <c r="BO384" s="7"/>
      <c r="BP384" s="5"/>
      <c r="BQ384" s="5"/>
      <c r="BR384" s="5"/>
      <c r="BS384" s="5"/>
      <c r="BT384" s="7"/>
      <c r="BU384" s="7"/>
      <c r="BV384" s="7"/>
      <c r="BW384" s="7"/>
      <c r="BX384" s="8">
        <f>AC384/BK384</f>
        <v>0.54423135095408859</v>
      </c>
      <c r="BY384" s="8">
        <f>AJ384/BK384</f>
        <v>0.29448286660238437</v>
      </c>
      <c r="BZ384" s="8">
        <f>BH384/BK384</f>
        <v>0.16128578244352695</v>
      </c>
      <c r="CA384" s="5">
        <v>155.50795166045251</v>
      </c>
      <c r="CB384" s="5">
        <v>102.71616029674261</v>
      </c>
      <c r="CC384" s="5">
        <v>52.791791363709883</v>
      </c>
      <c r="CD384" s="5">
        <v>0</v>
      </c>
      <c r="CE384" s="5"/>
      <c r="CF384" s="5"/>
      <c r="CG384" s="5"/>
      <c r="CH384" s="5"/>
      <c r="CI384" s="5">
        <v>0</v>
      </c>
      <c r="CJ384" s="5"/>
      <c r="CK384" s="8"/>
      <c r="CL384" s="5"/>
      <c r="CM384" s="5"/>
      <c r="CN384" s="8"/>
      <c r="CO384" s="5"/>
      <c r="CP384" s="5"/>
      <c r="CQ384" s="5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</row>
    <row r="385" spans="1:166" s="13" customFormat="1" x14ac:dyDescent="0.25">
      <c r="A385" t="s">
        <v>121</v>
      </c>
      <c r="B385"/>
      <c r="C385" s="6">
        <v>39532</v>
      </c>
      <c r="D385" s="5"/>
      <c r="E385" s="6"/>
      <c r="F385"/>
      <c r="G385" s="5">
        <v>97</v>
      </c>
      <c r="H385" t="s">
        <v>75</v>
      </c>
      <c r="I385" s="7">
        <v>8.9</v>
      </c>
      <c r="J385">
        <v>750</v>
      </c>
      <c r="K385" s="5">
        <f t="shared" si="6"/>
        <v>149.81273408239699</v>
      </c>
      <c r="L385" s="5"/>
      <c r="M385" s="8"/>
      <c r="N385" s="8"/>
      <c r="O385" s="8"/>
      <c r="P385" s="8"/>
      <c r="Q385" s="5"/>
      <c r="R385" s="5"/>
      <c r="S385" s="5"/>
      <c r="T385" s="5"/>
      <c r="U385" s="5"/>
      <c r="V385" s="5"/>
      <c r="W385" s="5"/>
      <c r="X385" s="8"/>
      <c r="Y385" s="8"/>
      <c r="Z385" s="8"/>
      <c r="AA385" s="8"/>
      <c r="AB385" s="8"/>
      <c r="AC385" s="5">
        <v>501.37263845341295</v>
      </c>
      <c r="AD385" s="8"/>
      <c r="AE385" s="8"/>
      <c r="AF385" s="8"/>
      <c r="AG385" s="8"/>
      <c r="AH385" s="8"/>
      <c r="AI385" s="8"/>
      <c r="AJ385" s="5">
        <v>265.30564440729563</v>
      </c>
      <c r="AK385" s="8">
        <v>3.5670219604326188</v>
      </c>
      <c r="AL385" s="8"/>
      <c r="AM385" s="8"/>
      <c r="AN385" s="8"/>
      <c r="AO385" s="8"/>
      <c r="AP385" s="8"/>
      <c r="AQ385" s="9">
        <f>AK385/AJ385</f>
        <v>1.3444953153565583E-2</v>
      </c>
      <c r="AR385" s="8"/>
      <c r="AS385" s="8"/>
      <c r="AT385" s="8"/>
      <c r="AU385" s="5">
        <v>6.5984103262293816</v>
      </c>
      <c r="AV385" s="5"/>
      <c r="AW385" s="5"/>
      <c r="AX385" s="5"/>
      <c r="AY385" s="5">
        <v>309.85691636642923</v>
      </c>
      <c r="AZ385" s="5"/>
      <c r="BA385" s="5"/>
      <c r="BB385" s="5"/>
      <c r="BC385" s="5"/>
      <c r="BD385" s="5"/>
      <c r="BE385" s="5"/>
      <c r="BF385" s="5">
        <v>0</v>
      </c>
      <c r="BG385" s="5">
        <v>0</v>
      </c>
      <c r="BH385" s="5">
        <v>316.45532669265862</v>
      </c>
      <c r="BI385" s="8"/>
      <c r="BJ385" s="5"/>
      <c r="BK385" s="5">
        <f>AC385+AJ385+BH385</f>
        <v>1083.1336095533673</v>
      </c>
      <c r="BL385" s="5"/>
      <c r="BM385" s="8">
        <f>BH385/BK385</f>
        <v>0.29216647318621175</v>
      </c>
      <c r="BN385" s="8"/>
      <c r="BO385" s="7"/>
      <c r="BP385" s="5"/>
      <c r="BQ385" s="5"/>
      <c r="BR385" s="5"/>
      <c r="BS385" s="5"/>
      <c r="BT385" s="7"/>
      <c r="BU385" s="7"/>
      <c r="BV385" s="7"/>
      <c r="BW385" s="7"/>
      <c r="BX385" s="8">
        <f>AC385/BK385</f>
        <v>0.46289085116669509</v>
      </c>
      <c r="BY385" s="8">
        <f>AJ385/BK385</f>
        <v>0.24494267564709313</v>
      </c>
      <c r="BZ385" s="8">
        <f>BH385/BK385</f>
        <v>0.29216647318621175</v>
      </c>
      <c r="CA385" s="5">
        <v>181.15547150868647</v>
      </c>
      <c r="CB385" s="5">
        <v>49.046464961376877</v>
      </c>
      <c r="CC385" s="5">
        <v>132.1090065473096</v>
      </c>
      <c r="CD385" s="5">
        <v>0</v>
      </c>
      <c r="CE385" s="5"/>
      <c r="CF385" s="5"/>
      <c r="CG385" s="5"/>
      <c r="CH385" s="5"/>
      <c r="CI385" s="5">
        <v>0</v>
      </c>
      <c r="CJ385" s="5"/>
      <c r="CK385" s="8"/>
      <c r="CL385" s="5"/>
      <c r="CM385" s="5"/>
      <c r="CN385" s="8"/>
      <c r="CO385" s="5"/>
      <c r="CP385" s="5"/>
      <c r="CQ385" s="5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</row>
    <row r="386" spans="1:166" s="13" customFormat="1" x14ac:dyDescent="0.25">
      <c r="A386" t="s">
        <v>121</v>
      </c>
      <c r="B386"/>
      <c r="C386" s="6">
        <v>39533</v>
      </c>
      <c r="D386" s="5"/>
      <c r="E386" s="6"/>
      <c r="F386"/>
      <c r="G386" s="5">
        <v>98</v>
      </c>
      <c r="H386" t="s">
        <v>75</v>
      </c>
      <c r="I386" s="7">
        <v>8.9</v>
      </c>
      <c r="J386">
        <v>750</v>
      </c>
      <c r="K386" s="5">
        <f t="shared" si="6"/>
        <v>149.81273408239699</v>
      </c>
      <c r="L386" s="5"/>
      <c r="M386" s="8"/>
      <c r="N386" s="7">
        <v>23.7</v>
      </c>
      <c r="O386" s="7"/>
      <c r="P386" s="7"/>
      <c r="Q386" s="5"/>
      <c r="R386" s="5"/>
      <c r="S386" s="5"/>
      <c r="T386" s="5"/>
      <c r="U386" s="5"/>
      <c r="V386" s="5"/>
      <c r="W386" s="5"/>
      <c r="X386" s="8"/>
      <c r="Y386" s="8"/>
      <c r="Z386" s="8"/>
      <c r="AA386" s="8"/>
      <c r="AB386" s="8"/>
      <c r="AC386" s="5"/>
      <c r="AD386" s="8"/>
      <c r="AE386" s="8"/>
      <c r="AF386" s="8"/>
      <c r="AG386" s="8"/>
      <c r="AH386" s="8"/>
      <c r="AI386" s="8"/>
      <c r="AJ386" s="5"/>
      <c r="AK386" s="8"/>
      <c r="AL386" s="8"/>
      <c r="AM386" s="8"/>
      <c r="AN386" s="8"/>
      <c r="AO386" s="8"/>
      <c r="AP386" s="8"/>
      <c r="AQ386" s="9"/>
      <c r="AR386" s="8"/>
      <c r="AS386" s="8"/>
      <c r="AT386" s="8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8"/>
      <c r="BJ386" s="5"/>
      <c r="BK386" s="5"/>
      <c r="BL386" s="5"/>
      <c r="BM386" s="8"/>
      <c r="BN386" s="8"/>
      <c r="BO386" s="7"/>
      <c r="BP386" s="5"/>
      <c r="BQ386" s="5"/>
      <c r="BR386" s="5"/>
      <c r="BS386" s="5"/>
      <c r="BT386" s="7"/>
      <c r="BU386" s="7"/>
      <c r="BV386" s="7"/>
      <c r="BW386" s="7"/>
      <c r="BX386" s="7"/>
      <c r="BY386" s="7"/>
      <c r="BZ386" s="7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8"/>
      <c r="CL386" s="5"/>
      <c r="CM386" s="5"/>
      <c r="CN386" s="8"/>
      <c r="CO386" s="5"/>
      <c r="CP386" s="5"/>
      <c r="CQ386" s="5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</row>
    <row r="387" spans="1:166" s="13" customFormat="1" x14ac:dyDescent="0.25">
      <c r="A387" t="s">
        <v>121</v>
      </c>
      <c r="B387"/>
      <c r="C387" s="6">
        <v>39541</v>
      </c>
      <c r="D387" s="5">
        <v>7</v>
      </c>
      <c r="E387" t="s">
        <v>208</v>
      </c>
      <c r="F387" t="s">
        <v>14</v>
      </c>
      <c r="G387" s="5">
        <v>106</v>
      </c>
      <c r="H387" t="s">
        <v>75</v>
      </c>
      <c r="I387" s="7">
        <v>8.9</v>
      </c>
      <c r="J387">
        <v>750</v>
      </c>
      <c r="K387" s="5">
        <f t="shared" si="6"/>
        <v>149.81273408239699</v>
      </c>
      <c r="L387" s="5"/>
      <c r="M387" s="8"/>
      <c r="N387" s="8"/>
      <c r="O387" s="8"/>
      <c r="P387" s="8"/>
      <c r="Q387" s="5"/>
      <c r="R387" s="5"/>
      <c r="S387" s="5"/>
      <c r="T387" s="5"/>
      <c r="U387" s="5">
        <v>106</v>
      </c>
      <c r="V387" s="5"/>
      <c r="W387" s="5"/>
      <c r="X387" s="8"/>
      <c r="Y387" s="8"/>
      <c r="Z387" s="8"/>
      <c r="AA387" s="8"/>
      <c r="AB387" s="8"/>
      <c r="AC387" s="5"/>
      <c r="AD387" s="8"/>
      <c r="AE387" s="8"/>
      <c r="AF387" s="8"/>
      <c r="AG387" s="8"/>
      <c r="AH387" s="8"/>
      <c r="AI387" s="8"/>
      <c r="AJ387" s="5"/>
      <c r="AK387" s="8"/>
      <c r="AL387" s="8"/>
      <c r="AM387" s="8"/>
      <c r="AN387" s="8"/>
      <c r="AO387" s="8"/>
      <c r="AP387" s="8"/>
      <c r="AQ387" s="9"/>
      <c r="AR387" s="8"/>
      <c r="AS387" s="8"/>
      <c r="AT387" s="8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8"/>
      <c r="BJ387" s="5"/>
      <c r="BK387" s="5"/>
      <c r="BL387" s="5"/>
      <c r="BM387" s="8"/>
      <c r="BN387" s="8"/>
      <c r="BO387" s="7"/>
      <c r="BP387" s="5"/>
      <c r="BQ387" s="5"/>
      <c r="BR387" s="5"/>
      <c r="BS387" s="5"/>
      <c r="BT387" s="7"/>
      <c r="BU387" s="7"/>
      <c r="BV387" s="7"/>
      <c r="BW387" s="7"/>
      <c r="BX387" s="7"/>
      <c r="BY387" s="7"/>
      <c r="BZ387" s="7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8"/>
      <c r="CL387" s="5"/>
      <c r="CM387" s="5"/>
      <c r="CN387" s="8"/>
      <c r="CO387" s="5"/>
      <c r="CP387" s="5"/>
      <c r="CQ387" s="5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</row>
    <row r="388" spans="1:166" s="13" customFormat="1" x14ac:dyDescent="0.25">
      <c r="A388" t="s">
        <v>121</v>
      </c>
      <c r="B388"/>
      <c r="C388" s="6">
        <v>39552</v>
      </c>
      <c r="D388" s="5"/>
      <c r="E388" s="6"/>
      <c r="F388"/>
      <c r="G388" s="5">
        <v>117</v>
      </c>
      <c r="H388" t="s">
        <v>75</v>
      </c>
      <c r="I388" s="7">
        <v>8.9</v>
      </c>
      <c r="J388">
        <v>750</v>
      </c>
      <c r="K388" s="5">
        <f t="shared" si="6"/>
        <v>149.81273408239699</v>
      </c>
      <c r="L388" s="5"/>
      <c r="M388" s="8"/>
      <c r="N388" s="8"/>
      <c r="O388" s="8"/>
      <c r="P388" s="8"/>
      <c r="Q388" s="5"/>
      <c r="R388" s="5"/>
      <c r="S388" s="5"/>
      <c r="T388" s="5"/>
      <c r="U388" s="5"/>
      <c r="V388" s="5"/>
      <c r="W388" s="5"/>
      <c r="X388" s="8"/>
      <c r="Y388" s="8"/>
      <c r="Z388" s="8"/>
      <c r="AA388" s="8"/>
      <c r="AB388" s="8"/>
      <c r="AC388" s="5">
        <v>622.27477565297443</v>
      </c>
      <c r="AD388" s="8"/>
      <c r="AE388" s="8"/>
      <c r="AF388" s="8"/>
      <c r="AG388" s="8"/>
      <c r="AH388" s="8"/>
      <c r="AI388" s="8"/>
      <c r="AJ388" s="5">
        <v>284.54403153757437</v>
      </c>
      <c r="AK388" s="8">
        <v>3.6008889967864839</v>
      </c>
      <c r="AL388" s="8"/>
      <c r="AM388" s="8"/>
      <c r="AN388" s="8"/>
      <c r="AO388" s="8"/>
      <c r="AP388" s="8"/>
      <c r="AQ388" s="9">
        <f>AK388/AJ388</f>
        <v>1.2654944745558588E-2</v>
      </c>
      <c r="AR388" s="8"/>
      <c r="AS388" s="8"/>
      <c r="AT388" s="8"/>
      <c r="AU388" s="5">
        <v>4.6919519895478707</v>
      </c>
      <c r="AV388" s="5"/>
      <c r="AW388" s="5"/>
      <c r="AX388" s="5"/>
      <c r="AY388" s="5">
        <v>609.97737489695771</v>
      </c>
      <c r="AZ388" s="5"/>
      <c r="BA388" s="5"/>
      <c r="BB388" s="5"/>
      <c r="BC388" s="5"/>
      <c r="BD388" s="5"/>
      <c r="BE388" s="5"/>
      <c r="BF388" s="5">
        <v>0</v>
      </c>
      <c r="BG388" s="5">
        <v>0</v>
      </c>
      <c r="BH388" s="5">
        <v>614.66932688650559</v>
      </c>
      <c r="BI388" s="8"/>
      <c r="BJ388" s="5"/>
      <c r="BK388" s="5">
        <f>AC388+AJ388+BH388</f>
        <v>1521.4881340770544</v>
      </c>
      <c r="BL388" s="5"/>
      <c r="BM388" s="8">
        <f>BH388/BK388</f>
        <v>0.4039921923277886</v>
      </c>
      <c r="BN388" s="8"/>
      <c r="BO388" s="7"/>
      <c r="BP388" s="5"/>
      <c r="BQ388" s="5"/>
      <c r="BR388" s="5"/>
      <c r="BS388" s="5"/>
      <c r="BT388" s="7"/>
      <c r="BU388" s="7"/>
      <c r="BV388" s="7"/>
      <c r="BW388" s="7"/>
      <c r="BX388" s="8">
        <f>AC388/BK388</f>
        <v>0.40899088314642085</v>
      </c>
      <c r="BY388" s="8">
        <f>AJ388/BK388</f>
        <v>0.18701692452579055</v>
      </c>
      <c r="BZ388" s="8">
        <f>BH388/BK388</f>
        <v>0.4039921923277886</v>
      </c>
      <c r="CA388" s="5">
        <v>186.80696158830591</v>
      </c>
      <c r="CB388" s="5">
        <v>23.32949333963127</v>
      </c>
      <c r="CC388" s="5">
        <v>163.47746824867465</v>
      </c>
      <c r="CD388" s="5">
        <v>0</v>
      </c>
      <c r="CE388" s="5"/>
      <c r="CF388" s="5"/>
      <c r="CG388" s="5"/>
      <c r="CH388" s="5"/>
      <c r="CI388" s="5">
        <v>0</v>
      </c>
      <c r="CJ388" s="5"/>
      <c r="CK388" s="8"/>
      <c r="CL388" s="5"/>
      <c r="CM388" s="5"/>
      <c r="CN388" s="8"/>
      <c r="CO388" s="5"/>
      <c r="CP388" s="5"/>
      <c r="CQ388" s="5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</row>
    <row r="389" spans="1:166" x14ac:dyDescent="0.25">
      <c r="A389" t="s">
        <v>121</v>
      </c>
      <c r="C389" s="6">
        <v>39555</v>
      </c>
      <c r="D389" s="5"/>
      <c r="E389" s="6"/>
      <c r="G389" s="5">
        <v>120</v>
      </c>
      <c r="H389" t="s">
        <v>75</v>
      </c>
      <c r="I389" s="7">
        <v>8.9</v>
      </c>
      <c r="J389">
        <v>750</v>
      </c>
      <c r="K389" s="5">
        <f t="shared" si="6"/>
        <v>149.81273408239699</v>
      </c>
      <c r="L389" s="5"/>
      <c r="M389" s="8"/>
      <c r="N389" s="7">
        <v>27.7</v>
      </c>
      <c r="O389" s="7"/>
      <c r="P389" s="7"/>
      <c r="Q389" s="5"/>
      <c r="R389" s="5"/>
      <c r="S389" s="5"/>
      <c r="T389" s="5"/>
      <c r="U389" s="5"/>
      <c r="V389" s="5"/>
      <c r="W389" s="5"/>
      <c r="X389" s="8"/>
      <c r="Y389" s="8"/>
      <c r="Z389" s="8"/>
      <c r="AA389" s="8"/>
      <c r="AB389" s="8"/>
      <c r="AC389" s="5"/>
      <c r="AD389" s="8"/>
      <c r="AE389" s="8"/>
      <c r="AF389" s="8"/>
      <c r="AG389" s="8"/>
      <c r="AH389" s="8"/>
      <c r="AI389" s="8"/>
      <c r="AJ389" s="5"/>
      <c r="AK389" s="8"/>
      <c r="AL389" s="8"/>
      <c r="AM389" s="8"/>
      <c r="AN389" s="8"/>
      <c r="AO389" s="8"/>
      <c r="AP389" s="8"/>
      <c r="AQ389" s="9"/>
      <c r="AR389" s="8"/>
      <c r="AS389" s="8"/>
      <c r="AT389" s="8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8"/>
      <c r="BJ389" s="5"/>
      <c r="BK389" s="5"/>
      <c r="BL389" s="5"/>
      <c r="BM389" s="8"/>
      <c r="BN389" s="8"/>
      <c r="BO389" s="7"/>
      <c r="BP389" s="5"/>
      <c r="BQ389" s="5"/>
      <c r="BR389" s="5"/>
      <c r="BS389" s="5"/>
      <c r="BT389" s="7"/>
      <c r="BU389" s="7"/>
      <c r="BV389" s="7"/>
      <c r="BW389" s="7"/>
      <c r="BX389" s="7"/>
      <c r="BY389" s="7"/>
      <c r="BZ389" s="7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8"/>
      <c r="CL389" s="5"/>
      <c r="CM389" s="5"/>
      <c r="CN389" s="8"/>
      <c r="CO389" s="5"/>
      <c r="CP389" s="5"/>
      <c r="CQ389" s="5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</row>
    <row r="390" spans="1:166" x14ac:dyDescent="0.25">
      <c r="A390" t="s">
        <v>121</v>
      </c>
      <c r="C390" s="6">
        <v>39566</v>
      </c>
      <c r="D390" s="5"/>
      <c r="E390" s="6"/>
      <c r="G390" s="5">
        <v>131</v>
      </c>
      <c r="H390" t="s">
        <v>75</v>
      </c>
      <c r="I390" s="7">
        <v>8.9</v>
      </c>
      <c r="J390">
        <v>750</v>
      </c>
      <c r="K390" s="5">
        <f t="shared" si="6"/>
        <v>149.81273408239699</v>
      </c>
      <c r="L390" s="5"/>
      <c r="M390" s="8"/>
      <c r="N390" s="8"/>
      <c r="O390" s="8"/>
      <c r="P390" s="8"/>
      <c r="Q390" s="5"/>
      <c r="R390" s="5"/>
      <c r="S390" s="5"/>
      <c r="T390" s="5"/>
      <c r="U390" s="5"/>
      <c r="V390" s="5"/>
      <c r="W390" s="5"/>
      <c r="X390" s="8"/>
      <c r="Y390" s="8"/>
      <c r="Z390" s="8"/>
      <c r="AA390" s="8"/>
      <c r="AB390" s="8"/>
      <c r="AC390" s="5">
        <v>605.58668093311405</v>
      </c>
      <c r="AD390" s="8"/>
      <c r="AE390" s="8"/>
      <c r="AF390" s="8"/>
      <c r="AG390" s="8"/>
      <c r="AH390" s="8"/>
      <c r="AI390" s="8"/>
      <c r="AJ390" s="5"/>
      <c r="AK390" s="8">
        <v>2.3352618730536006</v>
      </c>
      <c r="AL390" s="8"/>
      <c r="AM390" s="8"/>
      <c r="AN390" s="8"/>
      <c r="AO390" s="8"/>
      <c r="AP390" s="8"/>
      <c r="AQ390" s="9"/>
      <c r="AR390" s="8"/>
      <c r="AS390" s="8"/>
      <c r="AT390" s="8"/>
      <c r="AU390" s="5">
        <v>0.18979362514412601</v>
      </c>
      <c r="AV390" s="5"/>
      <c r="AW390" s="5"/>
      <c r="AX390" s="5"/>
      <c r="AY390" s="5">
        <v>462.24462320667135</v>
      </c>
      <c r="AZ390" s="5"/>
      <c r="BA390" s="5"/>
      <c r="BB390" s="5"/>
      <c r="BC390" s="5"/>
      <c r="BD390" s="5"/>
      <c r="BE390" s="5"/>
      <c r="BF390" s="5">
        <v>7.9919380475262809</v>
      </c>
      <c r="BG390" s="5">
        <v>0</v>
      </c>
      <c r="BH390" s="5">
        <v>470.42635487934177</v>
      </c>
      <c r="BI390" s="8"/>
      <c r="BJ390" s="5"/>
      <c r="BK390" s="5">
        <f>AC390+AJ390+BH390</f>
        <v>1076.0130358124559</v>
      </c>
      <c r="BL390" s="5"/>
      <c r="BM390" s="8">
        <f>BH390/BK390</f>
        <v>0.43719391793812329</v>
      </c>
      <c r="BN390" s="8"/>
      <c r="BO390" s="7"/>
      <c r="BP390" s="5"/>
      <c r="BQ390" s="5"/>
      <c r="BR390" s="5"/>
      <c r="BS390" s="5"/>
      <c r="BT390" s="7"/>
      <c r="BU390" s="7"/>
      <c r="BV390" s="7"/>
      <c r="BW390" s="7"/>
      <c r="BX390" s="8">
        <f>AC390/BK390</f>
        <v>0.56280608206187666</v>
      </c>
      <c r="BY390" s="8">
        <f>AJ390/BK390</f>
        <v>0</v>
      </c>
      <c r="BZ390" s="8">
        <f>BH390/BK390</f>
        <v>0.43719391793812329</v>
      </c>
      <c r="CA390" s="5">
        <v>196.91064409571334</v>
      </c>
      <c r="CB390" s="5">
        <v>1.6950126407722363</v>
      </c>
      <c r="CC390" s="5">
        <v>148.54116656098245</v>
      </c>
      <c r="CD390" s="5">
        <v>44.176984254106692</v>
      </c>
      <c r="CE390" s="5"/>
      <c r="CF390" s="5"/>
      <c r="CG390" s="5"/>
      <c r="CH390" s="5"/>
      <c r="CI390" s="5">
        <v>2.4974806398519629</v>
      </c>
      <c r="CJ390" s="5"/>
      <c r="CK390" s="8"/>
      <c r="CL390" s="5"/>
      <c r="CM390" s="5"/>
      <c r="CN390" s="8"/>
      <c r="CO390" s="5"/>
      <c r="CP390" s="5"/>
      <c r="CQ390" s="5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</row>
    <row r="391" spans="1:166" x14ac:dyDescent="0.25">
      <c r="A391" t="s">
        <v>121</v>
      </c>
      <c r="C391" s="6">
        <v>39580</v>
      </c>
      <c r="D391" s="5"/>
      <c r="E391" s="6"/>
      <c r="G391" s="5">
        <v>145</v>
      </c>
      <c r="H391" t="s">
        <v>75</v>
      </c>
      <c r="I391" s="7">
        <v>8.9</v>
      </c>
      <c r="J391">
        <v>750</v>
      </c>
      <c r="K391" s="5">
        <f t="shared" si="6"/>
        <v>149.81273408239699</v>
      </c>
      <c r="L391" s="5"/>
      <c r="M391" s="8"/>
      <c r="N391" s="8"/>
      <c r="O391" s="8"/>
      <c r="P391" s="8"/>
      <c r="Q391" s="5"/>
      <c r="R391" s="5"/>
      <c r="S391" s="5"/>
      <c r="T391" s="5"/>
      <c r="U391" s="5"/>
      <c r="V391" s="5"/>
      <c r="W391" s="5"/>
      <c r="X391" s="8"/>
      <c r="Y391" s="8"/>
      <c r="Z391" s="8"/>
      <c r="AA391" s="8"/>
      <c r="AB391" s="8"/>
      <c r="AC391" s="5">
        <v>628.89858621325402</v>
      </c>
      <c r="AD391" s="8"/>
      <c r="AE391" s="8"/>
      <c r="AF391" s="8"/>
      <c r="AG391" s="8"/>
      <c r="AH391" s="8"/>
      <c r="AI391" s="8"/>
      <c r="AJ391" s="5">
        <v>227.58277585516248</v>
      </c>
      <c r="AK391" s="8">
        <v>3.0726895815648052</v>
      </c>
      <c r="AL391" s="8"/>
      <c r="AM391" s="8"/>
      <c r="AN391" s="8"/>
      <c r="AO391" s="8"/>
      <c r="AP391" s="8"/>
      <c r="AQ391" s="9">
        <f>AK391/AJ391</f>
        <v>1.3501415342259102E-2</v>
      </c>
      <c r="AR391" s="8"/>
      <c r="AS391" s="8"/>
      <c r="AT391" s="8"/>
      <c r="AU391" s="5">
        <v>0.94776151239608963</v>
      </c>
      <c r="AV391" s="5"/>
      <c r="AW391" s="5"/>
      <c r="AX391" s="5"/>
      <c r="AY391" s="5">
        <v>551.12632560738803</v>
      </c>
      <c r="AZ391" s="5"/>
      <c r="BA391" s="5"/>
      <c r="BB391" s="5"/>
      <c r="BC391" s="5"/>
      <c r="BD391" s="5"/>
      <c r="BE391" s="5"/>
      <c r="BF391" s="5">
        <v>1.5672225117248566</v>
      </c>
      <c r="BG391" s="5">
        <v>300.97104878270329</v>
      </c>
      <c r="BH391" s="5">
        <v>854.61235841421217</v>
      </c>
      <c r="BI391" s="8"/>
      <c r="BJ391" s="5"/>
      <c r="BK391" s="5">
        <f>AC391+AJ391+BH391</f>
        <v>1711.0937204826287</v>
      </c>
      <c r="BL391" s="5"/>
      <c r="BM391" s="8">
        <f>BH391/BK391</f>
        <v>0.49945385701793205</v>
      </c>
      <c r="BN391" s="8"/>
      <c r="BO391" s="7"/>
      <c r="BP391" s="5"/>
      <c r="BQ391" s="5"/>
      <c r="BR391" s="5"/>
      <c r="BS391" s="5"/>
      <c r="BT391" s="7"/>
      <c r="BU391" s="7"/>
      <c r="BV391" s="7"/>
      <c r="BW391" s="7"/>
      <c r="BX391" s="8">
        <f>AC391/BK391</f>
        <v>0.36754187025820406</v>
      </c>
      <c r="BY391" s="8">
        <f>AJ391/BK391</f>
        <v>0.13300427272386389</v>
      </c>
      <c r="BZ391" s="8">
        <f>BH391/BK391</f>
        <v>0.49945385701793205</v>
      </c>
      <c r="CA391" s="5">
        <v>153.62958129596689</v>
      </c>
      <c r="CB391" s="5">
        <v>6.3184100826405984</v>
      </c>
      <c r="CC391" s="5">
        <v>96.801604858327053</v>
      </c>
      <c r="CD391" s="5">
        <v>49.856556975113882</v>
      </c>
      <c r="CE391" s="5"/>
      <c r="CF391" s="5"/>
      <c r="CG391" s="5"/>
      <c r="CH391" s="5"/>
      <c r="CI391" s="5">
        <v>0.6530093798853569</v>
      </c>
      <c r="CJ391" s="5"/>
      <c r="CK391" s="8"/>
      <c r="CL391" s="5"/>
      <c r="CM391" s="5"/>
      <c r="CN391" s="8"/>
      <c r="CO391" s="5"/>
      <c r="CP391" s="5"/>
      <c r="CQ391" s="5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</row>
    <row r="392" spans="1:166" x14ac:dyDescent="0.25">
      <c r="A392" t="s">
        <v>121</v>
      </c>
      <c r="C392" s="6">
        <v>39594</v>
      </c>
      <c r="D392" s="5"/>
      <c r="E392" s="6"/>
      <c r="G392" s="5">
        <v>159</v>
      </c>
      <c r="H392" t="s">
        <v>75</v>
      </c>
      <c r="I392" s="7">
        <v>8.9</v>
      </c>
      <c r="J392">
        <v>750</v>
      </c>
      <c r="K392" s="5">
        <f t="shared" si="6"/>
        <v>149.81273408239699</v>
      </c>
      <c r="L392" s="5"/>
      <c r="M392" s="8"/>
      <c r="N392" s="8"/>
      <c r="O392" s="8"/>
      <c r="P392" s="8"/>
      <c r="Q392" s="5"/>
      <c r="R392" s="5"/>
      <c r="S392" s="5"/>
      <c r="T392" s="5"/>
      <c r="U392" s="5"/>
      <c r="V392" s="5"/>
      <c r="W392" s="5"/>
      <c r="X392" s="8"/>
      <c r="Y392" s="8"/>
      <c r="Z392" s="8"/>
      <c r="AA392" s="8"/>
      <c r="AB392" s="8"/>
      <c r="AC392" s="5">
        <v>655.22123354966902</v>
      </c>
      <c r="AD392" s="8"/>
      <c r="AE392" s="8"/>
      <c r="AF392" s="8"/>
      <c r="AG392" s="8"/>
      <c r="AH392" s="8"/>
      <c r="AI392" s="8"/>
      <c r="AJ392" s="5">
        <v>189.62978833182854</v>
      </c>
      <c r="AK392" s="8">
        <v>2.7637837489807935</v>
      </c>
      <c r="AL392" s="8"/>
      <c r="AM392" s="8"/>
      <c r="AN392" s="8"/>
      <c r="AO392" s="8"/>
      <c r="AP392" s="8"/>
      <c r="AQ392" s="9">
        <f>AK392/AJ392</f>
        <v>1.4574628666169874E-2</v>
      </c>
      <c r="AR392" s="8"/>
      <c r="AS392" s="8"/>
      <c r="AT392" s="8"/>
      <c r="AU392" s="5">
        <v>0</v>
      </c>
      <c r="AV392" s="5"/>
      <c r="AW392" s="5"/>
      <c r="AX392" s="5"/>
      <c r="AY392" s="5">
        <v>423.51907228984402</v>
      </c>
      <c r="AZ392" s="5"/>
      <c r="BA392" s="5"/>
      <c r="BB392" s="5"/>
      <c r="BC392" s="5"/>
      <c r="BD392" s="5"/>
      <c r="BE392" s="5"/>
      <c r="BF392" s="5">
        <v>35.619688632686795</v>
      </c>
      <c r="BG392" s="5">
        <v>439.45472501808581</v>
      </c>
      <c r="BH392" s="5">
        <v>898.59348594061669</v>
      </c>
      <c r="BI392" s="8"/>
      <c r="BJ392" s="5"/>
      <c r="BK392" s="5">
        <f>AC392+AJ392+BH392</f>
        <v>1743.4445078221142</v>
      </c>
      <c r="BL392" s="5"/>
      <c r="BM392" s="8">
        <f>BH392/BK392</f>
        <v>0.51541272573288077</v>
      </c>
      <c r="BN392" s="8"/>
      <c r="BO392" s="7"/>
      <c r="BP392" s="5"/>
      <c r="BQ392" s="5"/>
      <c r="BR392" s="5"/>
      <c r="BS392" s="5"/>
      <c r="BT392" s="7"/>
      <c r="BU392" s="7"/>
      <c r="BV392" s="7"/>
      <c r="BW392" s="7"/>
      <c r="BX392" s="8">
        <f>AC392/BK392</f>
        <v>0.37581995332226659</v>
      </c>
      <c r="BY392" s="8">
        <f>AJ392/BK392</f>
        <v>0.10876732094485263</v>
      </c>
      <c r="BZ392" s="8">
        <f>BH392/BK392</f>
        <v>0.51541272573288077</v>
      </c>
      <c r="CA392" s="5">
        <v>181.79196164705826</v>
      </c>
      <c r="CB392" s="5">
        <v>0</v>
      </c>
      <c r="CC392" s="5">
        <v>93.220178533572735</v>
      </c>
      <c r="CD392" s="5">
        <v>74.71925598661123</v>
      </c>
      <c r="CE392" s="5"/>
      <c r="CF392" s="5"/>
      <c r="CG392" s="5"/>
      <c r="CH392" s="5"/>
      <c r="CI392" s="5">
        <v>13.852527126874284</v>
      </c>
      <c r="CJ392" s="5"/>
      <c r="CK392" s="8"/>
      <c r="CL392" s="5"/>
      <c r="CM392" s="5"/>
      <c r="CN392" s="8"/>
      <c r="CO392" s="5"/>
      <c r="CP392" s="5"/>
      <c r="CQ392" s="5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</row>
    <row r="393" spans="1:166" x14ac:dyDescent="0.25">
      <c r="A393" t="s">
        <v>121</v>
      </c>
      <c r="C393" s="6">
        <v>39604</v>
      </c>
      <c r="D393" s="5">
        <v>9</v>
      </c>
      <c r="E393" s="6" t="s">
        <v>207</v>
      </c>
      <c r="F393" t="s">
        <v>15</v>
      </c>
      <c r="G393" s="5">
        <v>169</v>
      </c>
      <c r="H393" t="s">
        <v>75</v>
      </c>
      <c r="I393" s="7">
        <v>8.9</v>
      </c>
      <c r="J393">
        <v>750</v>
      </c>
      <c r="K393" s="5">
        <f t="shared" si="6"/>
        <v>149.81273408239699</v>
      </c>
      <c r="L393" s="5"/>
      <c r="M393" s="8"/>
      <c r="N393" s="8"/>
      <c r="O393" s="8"/>
      <c r="P393" s="8"/>
      <c r="Q393" s="5"/>
      <c r="R393" s="5"/>
      <c r="S393" s="5"/>
      <c r="T393" s="5"/>
      <c r="U393" s="5"/>
      <c r="V393" s="5">
        <v>169</v>
      </c>
      <c r="W393" s="5"/>
      <c r="X393" s="8"/>
      <c r="Y393" s="8"/>
      <c r="Z393" s="8"/>
      <c r="AA393" s="8"/>
      <c r="AB393" s="8"/>
      <c r="AC393" s="5"/>
      <c r="AD393" s="8"/>
      <c r="AE393" s="8"/>
      <c r="AF393" s="8"/>
      <c r="AG393" s="8"/>
      <c r="AH393" s="8"/>
      <c r="AI393" s="8"/>
      <c r="AJ393" s="5"/>
      <c r="AK393" s="8"/>
      <c r="AL393" s="8"/>
      <c r="AM393" s="8"/>
      <c r="AN393" s="8"/>
      <c r="AO393" s="8"/>
      <c r="AP393" s="8"/>
      <c r="AQ393" s="9"/>
      <c r="AR393" s="8"/>
      <c r="AS393" s="8"/>
      <c r="AT393" s="8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8"/>
      <c r="BJ393" s="5"/>
      <c r="BK393" s="5"/>
      <c r="BL393" s="5"/>
      <c r="BM393" s="8"/>
      <c r="BN393" s="8"/>
      <c r="BO393" s="7"/>
      <c r="BP393" s="5"/>
      <c r="BQ393" s="5"/>
      <c r="BR393" s="5"/>
      <c r="BS393" s="5"/>
      <c r="BT393" s="7"/>
      <c r="BU393" s="7"/>
      <c r="BV393" s="7"/>
      <c r="BW393" s="7"/>
      <c r="BX393" s="7"/>
      <c r="BY393" s="7"/>
      <c r="BZ393" s="7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8"/>
      <c r="CL393" s="5"/>
      <c r="CM393" s="5"/>
      <c r="CN393" s="8"/>
      <c r="CO393" s="5"/>
      <c r="CP393" s="5"/>
      <c r="CQ393" s="5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</row>
    <row r="394" spans="1:166" x14ac:dyDescent="0.25">
      <c r="A394" t="s">
        <v>121</v>
      </c>
      <c r="C394" s="6">
        <v>39620</v>
      </c>
      <c r="D394" s="5">
        <v>10</v>
      </c>
      <c r="E394" s="6" t="s">
        <v>108</v>
      </c>
      <c r="F394" t="s">
        <v>16</v>
      </c>
      <c r="G394" s="5">
        <v>185</v>
      </c>
      <c r="H394" t="s">
        <v>75</v>
      </c>
      <c r="I394" s="7">
        <v>8.9</v>
      </c>
      <c r="J394">
        <v>750</v>
      </c>
      <c r="K394" s="5">
        <f t="shared" si="6"/>
        <v>149.81273408239699</v>
      </c>
      <c r="L394" s="5"/>
      <c r="M394" s="8"/>
      <c r="N394" s="8"/>
      <c r="O394" s="8"/>
      <c r="P394" s="8"/>
      <c r="Q394" s="5"/>
      <c r="R394" s="5"/>
      <c r="S394" s="5"/>
      <c r="T394" s="5"/>
      <c r="U394" s="5"/>
      <c r="V394" s="5"/>
      <c r="W394" s="5"/>
      <c r="X394" s="8"/>
      <c r="Y394" s="8"/>
      <c r="Z394" s="8"/>
      <c r="AA394" s="8"/>
      <c r="AB394" s="8"/>
      <c r="AC394" s="5"/>
      <c r="AD394" s="8"/>
      <c r="AE394" s="8"/>
      <c r="AF394" s="8"/>
      <c r="AG394" s="8"/>
      <c r="AH394" s="8"/>
      <c r="AI394" s="8"/>
      <c r="AJ394" s="5"/>
      <c r="AK394" s="8"/>
      <c r="AL394" s="8"/>
      <c r="AM394" s="8"/>
      <c r="AN394" s="8"/>
      <c r="AO394" s="8"/>
      <c r="AP394" s="8"/>
      <c r="AQ394" s="9"/>
      <c r="AR394" s="8"/>
      <c r="AS394" s="8"/>
      <c r="AT394" s="8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>
        <v>706.53162145381623</v>
      </c>
      <c r="BH394" s="5"/>
      <c r="BI394" s="8"/>
      <c r="BJ394" s="5"/>
      <c r="BK394" s="5"/>
      <c r="BL394" s="5"/>
      <c r="BM394" s="8"/>
      <c r="BN394" s="5">
        <f>BP394*(1/(BO394/100))</f>
        <v>706.53162145381623</v>
      </c>
      <c r="BO394" s="7">
        <v>35.875</v>
      </c>
      <c r="BP394" s="5">
        <v>253.46821919655659</v>
      </c>
      <c r="BQ394" s="5">
        <f>BN394-BP394</f>
        <v>453.06340225725967</v>
      </c>
      <c r="BR394" s="5"/>
      <c r="BS394" s="5"/>
      <c r="BT394" s="7">
        <v>11.166000845663286</v>
      </c>
      <c r="BU394" s="7"/>
      <c r="BV394" s="7"/>
      <c r="BW394" s="7"/>
      <c r="BX394" s="7"/>
      <c r="BY394" s="7"/>
      <c r="BZ394" s="7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8"/>
      <c r="CL394" s="5"/>
      <c r="CM394" s="5"/>
      <c r="CN394" s="8"/>
      <c r="CO394" s="5"/>
      <c r="CP394" s="5"/>
      <c r="CQ394" s="5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</row>
    <row r="395" spans="1:166" x14ac:dyDescent="0.25">
      <c r="A395" t="s">
        <v>123</v>
      </c>
      <c r="C395" s="6">
        <v>39435</v>
      </c>
      <c r="D395" s="5">
        <v>1</v>
      </c>
      <c r="E395" s="6" t="s">
        <v>209</v>
      </c>
      <c r="F395" t="s">
        <v>10</v>
      </c>
      <c r="G395" s="5">
        <v>0</v>
      </c>
      <c r="H395" t="s">
        <v>117</v>
      </c>
      <c r="I395" s="7">
        <v>8.9</v>
      </c>
      <c r="J395">
        <v>750</v>
      </c>
      <c r="K395" s="5">
        <f t="shared" si="6"/>
        <v>149.81273408239699</v>
      </c>
      <c r="L395" s="5"/>
      <c r="M395" s="8"/>
      <c r="N395" s="8"/>
      <c r="O395" s="8"/>
      <c r="P395" s="8"/>
      <c r="Q395" s="5"/>
      <c r="R395" s="5"/>
      <c r="S395" s="5"/>
      <c r="T395" s="5"/>
      <c r="U395" s="5"/>
      <c r="V395" s="5"/>
      <c r="W395" s="5"/>
      <c r="X395" s="8"/>
      <c r="Y395" s="8"/>
      <c r="Z395" s="8"/>
      <c r="AA395" s="8"/>
      <c r="AB395" s="8"/>
      <c r="AC395" s="5"/>
      <c r="AD395" s="8"/>
      <c r="AE395" s="8"/>
      <c r="AF395" s="8"/>
      <c r="AG395" s="8"/>
      <c r="AH395" s="8"/>
      <c r="AI395" s="8"/>
      <c r="AJ395" s="5"/>
      <c r="AK395" s="8"/>
      <c r="AL395" s="8"/>
      <c r="AM395" s="8"/>
      <c r="AN395" s="8"/>
      <c r="AO395" s="8"/>
      <c r="AP395" s="8"/>
      <c r="AQ395" s="9"/>
      <c r="AR395" s="8"/>
      <c r="AS395" s="8"/>
      <c r="AT395" s="8"/>
      <c r="AU395" s="5">
        <v>0</v>
      </c>
      <c r="AV395" s="5"/>
      <c r="AW395" s="5"/>
      <c r="AX395" s="5"/>
      <c r="AY395" s="5">
        <v>0</v>
      </c>
      <c r="AZ395" s="5"/>
      <c r="BA395" s="5"/>
      <c r="BB395" s="5"/>
      <c r="BC395" s="5"/>
      <c r="BD395" s="5"/>
      <c r="BE395" s="5"/>
      <c r="BF395" s="5">
        <v>0</v>
      </c>
      <c r="BG395" s="5">
        <v>0</v>
      </c>
      <c r="BH395" s="5"/>
      <c r="BI395" s="8"/>
      <c r="BJ395" s="5"/>
      <c r="BK395" s="5"/>
      <c r="BL395" s="5"/>
      <c r="BM395" s="8"/>
      <c r="BN395" s="8"/>
      <c r="BO395" s="7"/>
      <c r="BP395" s="5"/>
      <c r="BQ395" s="5"/>
      <c r="BR395" s="5"/>
      <c r="BS395" s="5"/>
      <c r="BT395" s="7"/>
      <c r="BU395" s="7"/>
      <c r="BV395" s="7"/>
      <c r="BW395" s="7"/>
      <c r="BX395" s="7"/>
      <c r="BY395" s="7"/>
      <c r="BZ395" s="7"/>
      <c r="CA395" s="5">
        <v>0</v>
      </c>
      <c r="CB395" s="5">
        <v>0</v>
      </c>
      <c r="CC395" s="5">
        <v>0</v>
      </c>
      <c r="CD395" s="5">
        <v>0</v>
      </c>
      <c r="CE395" s="5"/>
      <c r="CF395" s="5"/>
      <c r="CG395" s="5"/>
      <c r="CH395" s="5"/>
      <c r="CI395" s="5">
        <v>0</v>
      </c>
      <c r="CJ395" s="5"/>
      <c r="CK395" s="8"/>
      <c r="CL395" s="5"/>
      <c r="CM395" s="5"/>
      <c r="CN395" s="8"/>
      <c r="CO395" s="5"/>
      <c r="CP395" s="5"/>
      <c r="CQ395" s="5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</row>
    <row r="396" spans="1:166" x14ac:dyDescent="0.25">
      <c r="A396" t="s">
        <v>123</v>
      </c>
      <c r="C396" s="6">
        <v>39457</v>
      </c>
      <c r="D396" s="5">
        <v>4</v>
      </c>
      <c r="E396" t="s">
        <v>210</v>
      </c>
      <c r="F396" t="s">
        <v>12</v>
      </c>
      <c r="G396" s="5">
        <v>22</v>
      </c>
      <c r="H396" t="s">
        <v>117</v>
      </c>
      <c r="I396" s="7">
        <v>8.9</v>
      </c>
      <c r="J396">
        <v>750</v>
      </c>
      <c r="K396" s="5">
        <f t="shared" si="6"/>
        <v>149.81273408239699</v>
      </c>
      <c r="L396" s="5"/>
      <c r="M396" s="8"/>
      <c r="N396" s="8"/>
      <c r="O396" s="8"/>
      <c r="P396" s="8"/>
      <c r="Q396" s="5"/>
      <c r="R396" s="5">
        <v>22</v>
      </c>
      <c r="S396" s="5"/>
      <c r="T396" s="5"/>
      <c r="U396" s="5"/>
      <c r="V396" s="5"/>
      <c r="W396" s="5"/>
      <c r="X396" s="8"/>
      <c r="Y396" s="8"/>
      <c r="Z396" s="8"/>
      <c r="AA396" s="8"/>
      <c r="AB396" s="8"/>
      <c r="AC396" s="5"/>
      <c r="AD396" s="8"/>
      <c r="AE396" s="8"/>
      <c r="AF396" s="8"/>
      <c r="AG396" s="8"/>
      <c r="AH396" s="8"/>
      <c r="AI396" s="8"/>
      <c r="AJ396" s="5"/>
      <c r="AK396" s="8"/>
      <c r="AL396" s="8"/>
      <c r="AM396" s="8"/>
      <c r="AN396" s="8"/>
      <c r="AO396" s="8"/>
      <c r="AP396" s="8"/>
      <c r="AQ396" s="9"/>
      <c r="AR396" s="8"/>
      <c r="AS396" s="8"/>
      <c r="AT396" s="8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8"/>
      <c r="BJ396" s="5"/>
      <c r="BK396" s="5"/>
      <c r="BL396" s="5"/>
      <c r="BM396" s="8"/>
      <c r="BN396" s="8"/>
      <c r="BO396" s="7"/>
      <c r="BP396" s="5"/>
      <c r="BQ396" s="5"/>
      <c r="BR396" s="5"/>
      <c r="BS396" s="5"/>
      <c r="BT396" s="7"/>
      <c r="BU396" s="7"/>
      <c r="BV396" s="7"/>
      <c r="BW396" s="7"/>
      <c r="BX396" s="7"/>
      <c r="BY396" s="7"/>
      <c r="BZ396" s="7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8"/>
      <c r="CL396" s="5"/>
      <c r="CM396" s="5"/>
      <c r="CN396" s="8"/>
      <c r="CO396" s="5"/>
      <c r="CP396" s="5"/>
      <c r="CQ396" s="5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</row>
    <row r="397" spans="1:166" x14ac:dyDescent="0.25">
      <c r="A397" t="s">
        <v>123</v>
      </c>
      <c r="C397" s="6">
        <v>39462</v>
      </c>
      <c r="D397" s="5"/>
      <c r="E397" s="6"/>
      <c r="G397" s="5">
        <v>27</v>
      </c>
      <c r="H397" t="s">
        <v>117</v>
      </c>
      <c r="I397" s="7">
        <v>8.9</v>
      </c>
      <c r="J397">
        <v>750</v>
      </c>
      <c r="K397" s="5">
        <f t="shared" si="6"/>
        <v>149.81273408239699</v>
      </c>
      <c r="L397" s="5"/>
      <c r="M397" s="8"/>
      <c r="N397" s="7">
        <v>7.75</v>
      </c>
      <c r="O397" s="7"/>
      <c r="P397" s="7"/>
      <c r="Q397" s="5"/>
      <c r="R397" s="5"/>
      <c r="S397" s="5"/>
      <c r="T397" s="5"/>
      <c r="U397" s="5"/>
      <c r="V397" s="5"/>
      <c r="W397" s="5"/>
      <c r="X397" s="8"/>
      <c r="Y397" s="8"/>
      <c r="Z397" s="8"/>
      <c r="AA397" s="8"/>
      <c r="AB397" s="8"/>
      <c r="AC397" s="5"/>
      <c r="AD397" s="8"/>
      <c r="AE397" s="8"/>
      <c r="AF397" s="8"/>
      <c r="AG397" s="8"/>
      <c r="AH397" s="8"/>
      <c r="AI397" s="8"/>
      <c r="AJ397" s="5"/>
      <c r="AK397" s="8"/>
      <c r="AL397" s="8"/>
      <c r="AM397" s="8"/>
      <c r="AN397" s="8"/>
      <c r="AO397" s="8"/>
      <c r="AP397" s="8"/>
      <c r="AQ397" s="9"/>
      <c r="AR397" s="8"/>
      <c r="AS397" s="8"/>
      <c r="AT397" s="8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8"/>
      <c r="BJ397" s="5"/>
      <c r="BK397" s="5"/>
      <c r="BL397" s="5"/>
      <c r="BM397" s="8"/>
      <c r="BN397" s="8"/>
      <c r="BO397" s="7"/>
      <c r="BP397" s="5"/>
      <c r="BQ397" s="5"/>
      <c r="BR397" s="5"/>
      <c r="BS397" s="5"/>
      <c r="BT397" s="7"/>
      <c r="BU397" s="7"/>
      <c r="BV397" s="7"/>
      <c r="BW397" s="7"/>
      <c r="BX397" s="7"/>
      <c r="BY397" s="7"/>
      <c r="BZ397" s="7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8"/>
      <c r="CL397" s="5"/>
      <c r="CM397" s="5"/>
      <c r="CN397" s="8"/>
      <c r="CO397" s="5"/>
      <c r="CP397" s="5"/>
      <c r="CQ397" s="5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</row>
    <row r="398" spans="1:166" x14ac:dyDescent="0.25">
      <c r="A398" t="s">
        <v>123</v>
      </c>
      <c r="C398" s="6">
        <v>39463</v>
      </c>
      <c r="D398" s="5"/>
      <c r="E398" s="6"/>
      <c r="G398" s="5">
        <v>28</v>
      </c>
      <c r="H398" t="s">
        <v>117</v>
      </c>
      <c r="I398" s="7">
        <v>8.9</v>
      </c>
      <c r="J398">
        <v>750</v>
      </c>
      <c r="K398" s="5">
        <f t="shared" si="6"/>
        <v>149.81273408239699</v>
      </c>
      <c r="L398" s="5"/>
      <c r="M398" s="8"/>
      <c r="N398" s="8"/>
      <c r="O398" s="8"/>
      <c r="P398" s="8"/>
      <c r="Q398" s="5"/>
      <c r="R398" s="5"/>
      <c r="S398" s="5"/>
      <c r="T398" s="5"/>
      <c r="U398" s="5"/>
      <c r="V398" s="5"/>
      <c r="W398" s="5"/>
      <c r="X398" s="8"/>
      <c r="Y398" s="8"/>
      <c r="Z398" s="8"/>
      <c r="AA398" s="8"/>
      <c r="AB398" s="8"/>
      <c r="AC398" s="5"/>
      <c r="AD398" s="8"/>
      <c r="AE398" s="8"/>
      <c r="AF398" s="8"/>
      <c r="AG398" s="8"/>
      <c r="AH398" s="8"/>
      <c r="AI398" s="8"/>
      <c r="AJ398" s="5"/>
      <c r="AK398" s="8">
        <v>0.45985197368421049</v>
      </c>
      <c r="AL398" s="8"/>
      <c r="AM398" s="8"/>
      <c r="AN398" s="8"/>
      <c r="AO398" s="8"/>
      <c r="AP398" s="8"/>
      <c r="AQ398" s="9"/>
      <c r="AR398" s="8"/>
      <c r="AS398" s="8"/>
      <c r="AT398" s="8"/>
      <c r="AU398" s="5">
        <v>0</v>
      </c>
      <c r="AV398" s="5"/>
      <c r="AW398" s="5"/>
      <c r="AX398" s="5"/>
      <c r="AY398" s="5">
        <v>0</v>
      </c>
      <c r="AZ398" s="5"/>
      <c r="BA398" s="5"/>
      <c r="BB398" s="5"/>
      <c r="BC398" s="5"/>
      <c r="BD398" s="5"/>
      <c r="BE398" s="5"/>
      <c r="BF398" s="5">
        <v>0</v>
      </c>
      <c r="BG398" s="5">
        <v>0</v>
      </c>
      <c r="BH398" s="5"/>
      <c r="BI398" s="8"/>
      <c r="BJ398" s="5"/>
      <c r="BK398" s="5"/>
      <c r="BL398" s="5"/>
      <c r="BM398" s="8"/>
      <c r="BN398" s="8"/>
      <c r="BO398" s="7"/>
      <c r="BP398" s="5"/>
      <c r="BQ398" s="5"/>
      <c r="BR398" s="5"/>
      <c r="BS398" s="5"/>
      <c r="BT398" s="7"/>
      <c r="BU398" s="7"/>
      <c r="BV398" s="7"/>
      <c r="BW398" s="7"/>
      <c r="BX398" s="7"/>
      <c r="BY398" s="7"/>
      <c r="BZ398" s="7"/>
      <c r="CA398" s="5">
        <v>0</v>
      </c>
      <c r="CB398" s="5">
        <v>0</v>
      </c>
      <c r="CC398" s="5">
        <v>0</v>
      </c>
      <c r="CD398" s="5">
        <v>0</v>
      </c>
      <c r="CE398" s="5"/>
      <c r="CF398" s="5"/>
      <c r="CG398" s="5"/>
      <c r="CH398" s="5"/>
      <c r="CI398" s="5">
        <v>0</v>
      </c>
      <c r="CJ398" s="5"/>
      <c r="CK398" s="8"/>
      <c r="CL398" s="5"/>
      <c r="CM398" s="5"/>
      <c r="CN398" s="8"/>
      <c r="CO398" s="5"/>
      <c r="CP398" s="5"/>
      <c r="CQ398" s="5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</row>
    <row r="399" spans="1:166" x14ac:dyDescent="0.25">
      <c r="A399" t="s">
        <v>123</v>
      </c>
      <c r="C399" s="6">
        <v>39470</v>
      </c>
      <c r="D399" s="5"/>
      <c r="E399" s="6"/>
      <c r="G399" s="5">
        <v>35</v>
      </c>
      <c r="H399" t="s">
        <v>117</v>
      </c>
      <c r="I399" s="7">
        <v>8.9</v>
      </c>
      <c r="J399">
        <v>750</v>
      </c>
      <c r="K399" s="5">
        <f t="shared" si="6"/>
        <v>149.81273408239699</v>
      </c>
      <c r="L399" s="5"/>
      <c r="M399" s="8"/>
      <c r="N399" s="7">
        <v>11.1</v>
      </c>
      <c r="O399" s="7"/>
      <c r="P399" s="7"/>
      <c r="Q399" s="5"/>
      <c r="R399" s="5"/>
      <c r="S399" s="5"/>
      <c r="T399" s="5"/>
      <c r="U399" s="5"/>
      <c r="V399" s="5"/>
      <c r="W399" s="5"/>
      <c r="X399" s="8"/>
      <c r="Y399" s="8"/>
      <c r="Z399" s="8"/>
      <c r="AA399" s="8"/>
      <c r="AB399" s="8"/>
      <c r="AC399" s="5"/>
      <c r="AD399" s="8"/>
      <c r="AE399" s="8"/>
      <c r="AF399" s="8"/>
      <c r="AG399" s="8"/>
      <c r="AH399" s="8"/>
      <c r="AI399" s="8"/>
      <c r="AJ399" s="5"/>
      <c r="AK399" s="8"/>
      <c r="AL399" s="8"/>
      <c r="AM399" s="8"/>
      <c r="AN399" s="8"/>
      <c r="AO399" s="8"/>
      <c r="AP399" s="8"/>
      <c r="AQ399" s="9"/>
      <c r="AR399" s="8"/>
      <c r="AS399" s="8"/>
      <c r="AT399" s="8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8"/>
      <c r="BJ399" s="5"/>
      <c r="BK399" s="5"/>
      <c r="BL399" s="5"/>
      <c r="BM399" s="8"/>
      <c r="BN399" s="8"/>
      <c r="BO399" s="7"/>
      <c r="BP399" s="5"/>
      <c r="BQ399" s="5"/>
      <c r="BR399" s="5"/>
      <c r="BS399" s="5"/>
      <c r="BT399" s="7"/>
      <c r="BU399" s="7"/>
      <c r="BV399" s="7"/>
      <c r="BW399" s="7"/>
      <c r="BX399" s="7"/>
      <c r="BY399" s="7"/>
      <c r="BZ399" s="7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8"/>
      <c r="CL399" s="5"/>
      <c r="CM399" s="5"/>
      <c r="CN399" s="8"/>
      <c r="CO399" s="5"/>
      <c r="CP399" s="5"/>
      <c r="CQ399" s="5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</row>
    <row r="400" spans="1:166" x14ac:dyDescent="0.25">
      <c r="A400" t="s">
        <v>123</v>
      </c>
      <c r="C400" s="6">
        <v>39472</v>
      </c>
      <c r="D400" s="5"/>
      <c r="E400" s="6"/>
      <c r="G400" s="5">
        <v>37</v>
      </c>
      <c r="H400" t="s">
        <v>117</v>
      </c>
      <c r="I400" s="7">
        <v>8.9</v>
      </c>
      <c r="J400">
        <v>750</v>
      </c>
      <c r="K400" s="5">
        <f t="shared" si="6"/>
        <v>149.81273408239699</v>
      </c>
      <c r="L400" s="5"/>
      <c r="M400" s="8"/>
      <c r="N400" s="8"/>
      <c r="O400" s="8"/>
      <c r="P400" s="8"/>
      <c r="Q400" s="5"/>
      <c r="R400" s="5"/>
      <c r="S400" s="5"/>
      <c r="T400" s="5"/>
      <c r="U400" s="5"/>
      <c r="V400" s="5"/>
      <c r="W400" s="5"/>
      <c r="X400" s="8"/>
      <c r="Y400" s="8"/>
      <c r="Z400" s="8"/>
      <c r="AA400" s="8"/>
      <c r="AB400" s="8"/>
      <c r="AC400" s="5"/>
      <c r="AD400" s="8"/>
      <c r="AE400" s="8"/>
      <c r="AF400" s="8"/>
      <c r="AG400" s="8"/>
      <c r="AH400" s="8"/>
      <c r="AI400" s="8"/>
      <c r="AJ400" s="5"/>
      <c r="AK400" s="8">
        <v>1.0296776315789473</v>
      </c>
      <c r="AL400" s="8"/>
      <c r="AM400" s="8"/>
      <c r="AN400" s="8"/>
      <c r="AO400" s="8"/>
      <c r="AP400" s="8"/>
      <c r="AQ400" s="9"/>
      <c r="AR400" s="8"/>
      <c r="AS400" s="8"/>
      <c r="AT400" s="8"/>
      <c r="AU400" s="5">
        <v>0</v>
      </c>
      <c r="AV400" s="5"/>
      <c r="AW400" s="5"/>
      <c r="AX400" s="5"/>
      <c r="AY400" s="5">
        <v>0</v>
      </c>
      <c r="AZ400" s="5"/>
      <c r="BA400" s="5"/>
      <c r="BB400" s="5"/>
      <c r="BC400" s="5"/>
      <c r="BD400" s="5"/>
      <c r="BE400" s="5"/>
      <c r="BF400" s="5">
        <v>0</v>
      </c>
      <c r="BG400" s="5">
        <v>0</v>
      </c>
      <c r="BH400" s="5"/>
      <c r="BI400" s="8"/>
      <c r="BJ400" s="5"/>
      <c r="BK400" s="5"/>
      <c r="BL400" s="5"/>
      <c r="BM400" s="8"/>
      <c r="BN400" s="8"/>
      <c r="BO400" s="7"/>
      <c r="BP400" s="5"/>
      <c r="BQ400" s="5"/>
      <c r="BR400" s="5"/>
      <c r="BS400" s="5"/>
      <c r="BT400" s="7"/>
      <c r="BU400" s="7"/>
      <c r="BV400" s="7"/>
      <c r="BW400" s="7"/>
      <c r="BX400" s="7"/>
      <c r="BY400" s="7"/>
      <c r="BZ400" s="7"/>
      <c r="CA400" s="5">
        <v>0</v>
      </c>
      <c r="CB400" s="5">
        <v>0</v>
      </c>
      <c r="CC400" s="5">
        <v>0</v>
      </c>
      <c r="CD400" s="5">
        <v>0</v>
      </c>
      <c r="CE400" s="5"/>
      <c r="CF400" s="5"/>
      <c r="CG400" s="5"/>
      <c r="CH400" s="5"/>
      <c r="CI400" s="5">
        <v>0</v>
      </c>
      <c r="CJ400" s="5"/>
      <c r="CK400" s="8"/>
      <c r="CL400" s="5"/>
      <c r="CM400" s="5"/>
      <c r="CN400" s="8"/>
      <c r="CO400" s="5"/>
      <c r="CP400" s="5"/>
      <c r="CQ400" s="5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</row>
    <row r="401" spans="1:166" x14ac:dyDescent="0.25">
      <c r="A401" t="s">
        <v>123</v>
      </c>
      <c r="C401" s="6">
        <v>39476</v>
      </c>
      <c r="D401" s="5"/>
      <c r="E401" s="6"/>
      <c r="G401" s="5">
        <v>41</v>
      </c>
      <c r="H401" t="s">
        <v>117</v>
      </c>
      <c r="I401" s="7">
        <v>8.9</v>
      </c>
      <c r="J401">
        <v>750</v>
      </c>
      <c r="K401" s="5">
        <f t="shared" si="6"/>
        <v>149.81273408239699</v>
      </c>
      <c r="L401" s="5"/>
      <c r="M401" s="8"/>
      <c r="N401" s="7">
        <v>12.75</v>
      </c>
      <c r="O401" s="7"/>
      <c r="P401" s="7"/>
      <c r="Q401" s="5"/>
      <c r="R401" s="5"/>
      <c r="S401" s="5"/>
      <c r="T401" s="5"/>
      <c r="U401" s="5"/>
      <c r="V401" s="5"/>
      <c r="W401" s="5"/>
      <c r="X401" s="8"/>
      <c r="Y401" s="8"/>
      <c r="Z401" s="8"/>
      <c r="AA401" s="8"/>
      <c r="AB401" s="8"/>
      <c r="AC401" s="5"/>
      <c r="AD401" s="8"/>
      <c r="AE401" s="8"/>
      <c r="AF401" s="8"/>
      <c r="AG401" s="8"/>
      <c r="AH401" s="8"/>
      <c r="AI401" s="8"/>
      <c r="AJ401" s="5"/>
      <c r="AK401" s="8"/>
      <c r="AL401" s="8"/>
      <c r="AM401" s="8"/>
      <c r="AN401" s="8"/>
      <c r="AO401" s="8"/>
      <c r="AP401" s="8"/>
      <c r="AQ401" s="9"/>
      <c r="AR401" s="8"/>
      <c r="AS401" s="8"/>
      <c r="AT401" s="8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8"/>
      <c r="BJ401" s="5"/>
      <c r="BK401" s="5"/>
      <c r="BL401" s="5"/>
      <c r="BM401" s="8"/>
      <c r="BN401" s="8"/>
      <c r="BO401" s="7"/>
      <c r="BP401" s="5"/>
      <c r="BQ401" s="5"/>
      <c r="BR401" s="5"/>
      <c r="BS401" s="5"/>
      <c r="BT401" s="7"/>
      <c r="BU401" s="7"/>
      <c r="BV401" s="7"/>
      <c r="BW401" s="7"/>
      <c r="BX401" s="7"/>
      <c r="BY401" s="7"/>
      <c r="BZ401" s="7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8"/>
      <c r="CL401" s="5"/>
      <c r="CM401" s="5"/>
      <c r="CN401" s="8"/>
      <c r="CO401" s="5"/>
      <c r="CP401" s="5"/>
      <c r="CQ401" s="5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</row>
    <row r="402" spans="1:166" x14ac:dyDescent="0.25">
      <c r="A402" t="s">
        <v>123</v>
      </c>
      <c r="C402" s="6">
        <v>39485</v>
      </c>
      <c r="D402" s="5"/>
      <c r="E402" s="6"/>
      <c r="G402" s="5">
        <v>50</v>
      </c>
      <c r="H402" t="s">
        <v>117</v>
      </c>
      <c r="I402" s="7">
        <v>8.9</v>
      </c>
      <c r="J402">
        <v>750</v>
      </c>
      <c r="K402" s="5">
        <f t="shared" si="6"/>
        <v>149.81273408239699</v>
      </c>
      <c r="L402" s="5"/>
      <c r="M402" s="8"/>
      <c r="N402" s="7">
        <v>15.4</v>
      </c>
      <c r="O402" s="7"/>
      <c r="P402" s="7"/>
      <c r="Q402" s="5"/>
      <c r="R402" s="5"/>
      <c r="S402" s="5"/>
      <c r="T402" s="5"/>
      <c r="U402" s="5"/>
      <c r="V402" s="5"/>
      <c r="W402" s="5"/>
      <c r="X402" s="8"/>
      <c r="Y402" s="8"/>
      <c r="Z402" s="8"/>
      <c r="AA402" s="8"/>
      <c r="AB402" s="8"/>
      <c r="AC402" s="5"/>
      <c r="AD402" s="8"/>
      <c r="AE402" s="8"/>
      <c r="AF402" s="8"/>
      <c r="AG402" s="8"/>
      <c r="AH402" s="8"/>
      <c r="AI402" s="8"/>
      <c r="AJ402" s="5"/>
      <c r="AK402" s="8"/>
      <c r="AL402" s="8"/>
      <c r="AM402" s="8"/>
      <c r="AN402" s="8"/>
      <c r="AO402" s="8"/>
      <c r="AP402" s="8"/>
      <c r="AQ402" s="9"/>
      <c r="AR402" s="8"/>
      <c r="AS402" s="8"/>
      <c r="AT402" s="8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8"/>
      <c r="BJ402" s="5"/>
      <c r="BK402" s="5"/>
      <c r="BL402" s="5"/>
      <c r="BM402" s="8"/>
      <c r="BN402" s="8"/>
      <c r="BO402" s="7"/>
      <c r="BP402" s="5"/>
      <c r="BQ402" s="5"/>
      <c r="BR402" s="5"/>
      <c r="BS402" s="5"/>
      <c r="BT402" s="7"/>
      <c r="BU402" s="7"/>
      <c r="BV402" s="7"/>
      <c r="BW402" s="7"/>
      <c r="BX402" s="7"/>
      <c r="BY402" s="7"/>
      <c r="BZ402" s="7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8"/>
      <c r="CL402" s="5"/>
      <c r="CM402" s="5"/>
      <c r="CN402" s="8"/>
      <c r="CO402" s="5"/>
      <c r="CP402" s="5"/>
      <c r="CQ402" s="5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</row>
    <row r="403" spans="1:166" x14ac:dyDescent="0.25">
      <c r="A403" t="s">
        <v>123</v>
      </c>
      <c r="C403" s="6">
        <v>39487</v>
      </c>
      <c r="D403" s="5">
        <v>4</v>
      </c>
      <c r="E403" t="s">
        <v>206</v>
      </c>
      <c r="F403" t="s">
        <v>13</v>
      </c>
      <c r="G403" s="5">
        <v>52</v>
      </c>
      <c r="H403" t="s">
        <v>117</v>
      </c>
      <c r="I403" s="7">
        <v>8.9</v>
      </c>
      <c r="J403">
        <v>750</v>
      </c>
      <c r="K403" s="5">
        <f t="shared" si="6"/>
        <v>149.81273408239699</v>
      </c>
      <c r="L403" s="5"/>
      <c r="M403" s="8"/>
      <c r="N403" s="8"/>
      <c r="O403" s="8"/>
      <c r="P403" s="8"/>
      <c r="Q403" s="5"/>
      <c r="R403" s="5"/>
      <c r="S403" s="5">
        <v>52</v>
      </c>
      <c r="T403" s="5"/>
      <c r="U403" s="5"/>
      <c r="V403" s="5"/>
      <c r="W403" s="5"/>
      <c r="X403" s="8"/>
      <c r="Y403" s="8"/>
      <c r="Z403" s="8"/>
      <c r="AA403" s="8"/>
      <c r="AB403" s="8"/>
      <c r="AC403" s="5"/>
      <c r="AD403" s="8"/>
      <c r="AE403" s="8"/>
      <c r="AF403" s="8"/>
      <c r="AG403" s="8"/>
      <c r="AH403" s="8"/>
      <c r="AI403" s="8"/>
      <c r="AJ403" s="5"/>
      <c r="AK403" s="8"/>
      <c r="AL403" s="8"/>
      <c r="AM403" s="8"/>
      <c r="AN403" s="8"/>
      <c r="AO403" s="8"/>
      <c r="AP403" s="8"/>
      <c r="AQ403" s="9"/>
      <c r="AR403" s="8"/>
      <c r="AS403" s="8"/>
      <c r="AT403" s="8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8"/>
      <c r="BJ403" s="5"/>
      <c r="BK403" s="5"/>
      <c r="BL403" s="5"/>
      <c r="BM403" s="8"/>
      <c r="BN403" s="8"/>
      <c r="BO403" s="7"/>
      <c r="BP403" s="5"/>
      <c r="BQ403" s="5"/>
      <c r="BR403" s="5"/>
      <c r="BS403" s="5"/>
      <c r="BT403" s="7"/>
      <c r="BU403" s="7"/>
      <c r="BV403" s="7"/>
      <c r="BW403" s="7"/>
      <c r="BX403" s="7"/>
      <c r="BY403" s="7"/>
      <c r="BZ403" s="7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8"/>
      <c r="CL403" s="5"/>
      <c r="CM403" s="5"/>
      <c r="CN403" s="8"/>
      <c r="CO403" s="5"/>
      <c r="CP403" s="5"/>
      <c r="CQ403" s="5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</row>
    <row r="404" spans="1:166" x14ac:dyDescent="0.25">
      <c r="A404" t="s">
        <v>123</v>
      </c>
      <c r="C404" s="6">
        <v>39489</v>
      </c>
      <c r="D404" s="5"/>
      <c r="E404" s="6"/>
      <c r="G404" s="5">
        <v>54</v>
      </c>
      <c r="H404" t="s">
        <v>117</v>
      </c>
      <c r="I404" s="7">
        <v>8.9</v>
      </c>
      <c r="J404">
        <v>750</v>
      </c>
      <c r="K404" s="5">
        <f t="shared" si="6"/>
        <v>149.81273408239699</v>
      </c>
      <c r="L404" s="5"/>
      <c r="M404" s="8"/>
      <c r="N404" s="7">
        <v>15.071428571428571</v>
      </c>
      <c r="O404" s="7"/>
      <c r="P404" s="7"/>
      <c r="Q404" s="5"/>
      <c r="R404" s="5"/>
      <c r="S404" s="5"/>
      <c r="T404" s="5"/>
      <c r="U404" s="5"/>
      <c r="V404" s="5"/>
      <c r="W404" s="5"/>
      <c r="X404" s="8"/>
      <c r="Y404" s="8"/>
      <c r="Z404" s="8"/>
      <c r="AA404" s="8"/>
      <c r="AB404" s="8"/>
      <c r="AC404" s="5">
        <v>221.96576073809601</v>
      </c>
      <c r="AD404" s="8"/>
      <c r="AE404" s="8"/>
      <c r="AF404" s="8"/>
      <c r="AG404" s="8"/>
      <c r="AH404" s="8"/>
      <c r="AI404" s="8"/>
      <c r="AJ404" s="5">
        <v>149.97767648202426</v>
      </c>
      <c r="AK404" s="8">
        <v>3.3678493860250289</v>
      </c>
      <c r="AL404" s="8"/>
      <c r="AM404" s="8"/>
      <c r="AN404" s="8"/>
      <c r="AO404" s="8"/>
      <c r="AP404" s="8"/>
      <c r="AQ404" s="9">
        <f>AK404/AJ404</f>
        <v>2.2455671170693768E-2</v>
      </c>
      <c r="AR404" s="8"/>
      <c r="AS404" s="8"/>
      <c r="AT404" s="8"/>
      <c r="AU404" s="5">
        <v>17.231505051063888</v>
      </c>
      <c r="AV404" s="5"/>
      <c r="AW404" s="5"/>
      <c r="AX404" s="5"/>
      <c r="AY404" s="5">
        <v>3.5382769257351248</v>
      </c>
      <c r="AZ404" s="5"/>
      <c r="BA404" s="5"/>
      <c r="BB404" s="5"/>
      <c r="BC404" s="5"/>
      <c r="BD404" s="5"/>
      <c r="BE404" s="5"/>
      <c r="BF404" s="5">
        <v>0</v>
      </c>
      <c r="BG404" s="5">
        <v>0</v>
      </c>
      <c r="BH404" s="5">
        <v>20.769781976799013</v>
      </c>
      <c r="BI404" s="8"/>
      <c r="BJ404" s="5"/>
      <c r="BK404" s="5">
        <f>AC404+AJ404+BH404</f>
        <v>392.71321919691928</v>
      </c>
      <c r="BL404" s="5"/>
      <c r="BM404" s="8">
        <f>BH404/BK404</f>
        <v>5.288791148735017E-2</v>
      </c>
      <c r="BN404" s="8"/>
      <c r="BO404" s="7"/>
      <c r="BP404" s="5"/>
      <c r="BQ404" s="5"/>
      <c r="BR404" s="5"/>
      <c r="BS404" s="5"/>
      <c r="BT404" s="7"/>
      <c r="BU404" s="7"/>
      <c r="BV404" s="7"/>
      <c r="BW404" s="7"/>
      <c r="BX404" s="8">
        <f>AC404/BK404</f>
        <v>0.56521082023163349</v>
      </c>
      <c r="BY404" s="8">
        <f>AJ404/BK404</f>
        <v>0.38190126828101639</v>
      </c>
      <c r="BZ404" s="8">
        <f>BH404/BK404</f>
        <v>5.288791148735017E-2</v>
      </c>
      <c r="CA404" s="5">
        <v>181.95790934628678</v>
      </c>
      <c r="CB404" s="5">
        <v>168.61829235418924</v>
      </c>
      <c r="CC404" s="5">
        <v>13.339616992097532</v>
      </c>
      <c r="CD404" s="5">
        <v>0</v>
      </c>
      <c r="CE404" s="5"/>
      <c r="CF404" s="5"/>
      <c r="CG404" s="5"/>
      <c r="CH404" s="5"/>
      <c r="CI404" s="5">
        <v>0</v>
      </c>
      <c r="CJ404" s="5"/>
      <c r="CK404" s="8"/>
      <c r="CL404" s="5"/>
      <c r="CM404" s="5"/>
      <c r="CN404" s="8"/>
      <c r="CO404" s="5"/>
      <c r="CP404" s="5"/>
      <c r="CQ404" s="5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</row>
    <row r="405" spans="1:166" x14ac:dyDescent="0.25">
      <c r="A405" t="s">
        <v>123</v>
      </c>
      <c r="C405" s="6">
        <v>39491</v>
      </c>
      <c r="D405" s="5"/>
      <c r="E405" s="6"/>
      <c r="G405" s="5">
        <v>56</v>
      </c>
      <c r="H405" t="s">
        <v>117</v>
      </c>
      <c r="I405" s="7">
        <v>8.9</v>
      </c>
      <c r="J405">
        <v>750</v>
      </c>
      <c r="K405" s="5">
        <f t="shared" si="6"/>
        <v>149.81273408239699</v>
      </c>
      <c r="L405" s="5"/>
      <c r="M405" s="8"/>
      <c r="N405" s="7">
        <v>16.2</v>
      </c>
      <c r="O405" s="7"/>
      <c r="P405" s="7"/>
      <c r="Q405" s="5"/>
      <c r="R405" s="5"/>
      <c r="S405" s="5"/>
      <c r="T405" s="5"/>
      <c r="U405" s="5"/>
      <c r="V405" s="5"/>
      <c r="W405" s="5"/>
      <c r="X405" s="8"/>
      <c r="Y405" s="8"/>
      <c r="Z405" s="8"/>
      <c r="AA405" s="8"/>
      <c r="AB405" s="8"/>
      <c r="AC405" s="5"/>
      <c r="AD405" s="8"/>
      <c r="AE405" s="8"/>
      <c r="AF405" s="8"/>
      <c r="AG405" s="8"/>
      <c r="AH405" s="8"/>
      <c r="AI405" s="8"/>
      <c r="AJ405" s="5"/>
      <c r="AK405" s="8"/>
      <c r="AL405" s="8"/>
      <c r="AM405" s="8"/>
      <c r="AN405" s="8"/>
      <c r="AO405" s="8"/>
      <c r="AP405" s="8"/>
      <c r="AQ405" s="9"/>
      <c r="AR405" s="8"/>
      <c r="AS405" s="8"/>
      <c r="AT405" s="8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8"/>
      <c r="BJ405" s="5"/>
      <c r="BK405" s="5"/>
      <c r="BL405" s="5"/>
      <c r="BM405" s="8"/>
      <c r="BN405" s="8"/>
      <c r="BO405" s="7"/>
      <c r="BP405" s="5"/>
      <c r="BQ405" s="5"/>
      <c r="BR405" s="5"/>
      <c r="BS405" s="5"/>
      <c r="BT405" s="7"/>
      <c r="BU405" s="7"/>
      <c r="BV405" s="7"/>
      <c r="BW405" s="7"/>
      <c r="BX405" s="7"/>
      <c r="BY405" s="7"/>
      <c r="BZ405" s="7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8"/>
      <c r="CL405" s="5"/>
      <c r="CM405" s="5"/>
      <c r="CN405" s="8"/>
      <c r="CO405" s="5"/>
      <c r="CP405" s="5"/>
      <c r="CQ405" s="5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</row>
    <row r="406" spans="1:166" x14ac:dyDescent="0.25">
      <c r="A406" t="s">
        <v>123</v>
      </c>
      <c r="C406" s="6">
        <v>39496</v>
      </c>
      <c r="D406" s="5"/>
      <c r="E406" s="6"/>
      <c r="G406" s="5">
        <v>61</v>
      </c>
      <c r="H406" t="s">
        <v>117</v>
      </c>
      <c r="I406" s="7">
        <v>8.9</v>
      </c>
      <c r="J406">
        <v>750</v>
      </c>
      <c r="K406" s="5">
        <f t="shared" si="6"/>
        <v>149.81273408239699</v>
      </c>
      <c r="L406" s="5"/>
      <c r="M406" s="8"/>
      <c r="N406" s="7">
        <v>18.3</v>
      </c>
      <c r="O406" s="7"/>
      <c r="P406" s="7"/>
      <c r="Q406" s="5"/>
      <c r="R406" s="5"/>
      <c r="S406" s="5"/>
      <c r="T406" s="5"/>
      <c r="U406" s="5"/>
      <c r="V406" s="5"/>
      <c r="W406" s="5"/>
      <c r="X406" s="8"/>
      <c r="Y406" s="8"/>
      <c r="Z406" s="8"/>
      <c r="AA406" s="8"/>
      <c r="AB406" s="8"/>
      <c r="AC406" s="5"/>
      <c r="AD406" s="8"/>
      <c r="AE406" s="8"/>
      <c r="AF406" s="8"/>
      <c r="AG406" s="8"/>
      <c r="AH406" s="8"/>
      <c r="AI406" s="8"/>
      <c r="AJ406" s="5"/>
      <c r="AK406" s="8"/>
      <c r="AL406" s="8"/>
      <c r="AM406" s="8"/>
      <c r="AN406" s="8"/>
      <c r="AO406" s="8"/>
      <c r="AP406" s="8"/>
      <c r="AQ406" s="9"/>
      <c r="AR406" s="8"/>
      <c r="AS406" s="8"/>
      <c r="AT406" s="8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8"/>
      <c r="BJ406" s="5"/>
      <c r="BK406" s="5"/>
      <c r="BL406" s="5"/>
      <c r="BM406" s="8"/>
      <c r="BN406" s="8"/>
      <c r="BO406" s="7"/>
      <c r="BP406" s="5"/>
      <c r="BQ406" s="5"/>
      <c r="BR406" s="5"/>
      <c r="BS406" s="5"/>
      <c r="BT406" s="7"/>
      <c r="BU406" s="7"/>
      <c r="BV406" s="7"/>
      <c r="BW406" s="7"/>
      <c r="BX406" s="7"/>
      <c r="BY406" s="7"/>
      <c r="BZ406" s="7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8"/>
      <c r="CL406" s="5"/>
      <c r="CM406" s="5"/>
      <c r="CN406" s="8"/>
      <c r="CO406" s="5"/>
      <c r="CP406" s="5"/>
      <c r="CQ406" s="5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</row>
    <row r="407" spans="1:166" x14ac:dyDescent="0.25">
      <c r="A407" t="s">
        <v>123</v>
      </c>
      <c r="C407" s="6">
        <v>39503</v>
      </c>
      <c r="D407" s="5"/>
      <c r="E407" s="6"/>
      <c r="G407" s="5">
        <v>68</v>
      </c>
      <c r="H407" t="s">
        <v>117</v>
      </c>
      <c r="I407" s="7">
        <v>8.9</v>
      </c>
      <c r="J407">
        <v>750</v>
      </c>
      <c r="K407" s="5">
        <f t="shared" si="6"/>
        <v>149.81273408239699</v>
      </c>
      <c r="L407" s="5"/>
      <c r="M407" s="8"/>
      <c r="N407" s="8"/>
      <c r="O407" s="8"/>
      <c r="P407" s="8"/>
      <c r="Q407" s="5"/>
      <c r="R407" s="5"/>
      <c r="S407" s="5"/>
      <c r="T407" s="5"/>
      <c r="U407" s="5"/>
      <c r="V407" s="5"/>
      <c r="W407" s="5"/>
      <c r="X407" s="8"/>
      <c r="Y407" s="8"/>
      <c r="Z407" s="8"/>
      <c r="AA407" s="8"/>
      <c r="AB407" s="8"/>
      <c r="AC407" s="5">
        <v>356.28220052079155</v>
      </c>
      <c r="AD407" s="8"/>
      <c r="AE407" s="8"/>
      <c r="AF407" s="8"/>
      <c r="AG407" s="8"/>
      <c r="AH407" s="8"/>
      <c r="AI407" s="8"/>
      <c r="AJ407" s="5">
        <v>206.51641393414593</v>
      </c>
      <c r="AK407" s="8">
        <v>3.7307400712685239</v>
      </c>
      <c r="AL407" s="8"/>
      <c r="AM407" s="8"/>
      <c r="AN407" s="8"/>
      <c r="AO407" s="8"/>
      <c r="AP407" s="8"/>
      <c r="AQ407" s="9">
        <f>AK407/AJ407</f>
        <v>1.8065101946125137E-2</v>
      </c>
      <c r="AR407" s="8"/>
      <c r="AS407" s="8"/>
      <c r="AT407" s="8"/>
      <c r="AU407" s="5">
        <v>5.2989751041058071</v>
      </c>
      <c r="AV407" s="5"/>
      <c r="AW407" s="5"/>
      <c r="AX407" s="5"/>
      <c r="AY407" s="5">
        <v>39.57702837262957</v>
      </c>
      <c r="AZ407" s="5"/>
      <c r="BA407" s="5"/>
      <c r="BB407" s="5"/>
      <c r="BC407" s="5"/>
      <c r="BD407" s="5"/>
      <c r="BE407" s="5"/>
      <c r="BF407" s="5">
        <v>0</v>
      </c>
      <c r="BG407" s="5">
        <v>0</v>
      </c>
      <c r="BH407" s="5">
        <v>44.876003476735377</v>
      </c>
      <c r="BI407" s="8"/>
      <c r="BJ407" s="5"/>
      <c r="BK407" s="5">
        <f>AC407+AJ407+BH407</f>
        <v>607.67461793167286</v>
      </c>
      <c r="BL407" s="5"/>
      <c r="BM407" s="8">
        <f>BH407/BK407</f>
        <v>7.3848737716705568E-2</v>
      </c>
      <c r="BN407" s="8"/>
      <c r="BO407" s="7"/>
      <c r="BP407" s="5"/>
      <c r="BQ407" s="5"/>
      <c r="BR407" s="5"/>
      <c r="BS407" s="5"/>
      <c r="BT407" s="7"/>
      <c r="BU407" s="7"/>
      <c r="BV407" s="7"/>
      <c r="BW407" s="7"/>
      <c r="BX407" s="8">
        <f>AC407/BK407</f>
        <v>0.5863042325734461</v>
      </c>
      <c r="BY407" s="8">
        <f>AJ407/BK407</f>
        <v>0.33984702970984826</v>
      </c>
      <c r="BZ407" s="8">
        <f>BH407/BK407</f>
        <v>7.3848737716705568E-2</v>
      </c>
      <c r="CA407" s="5">
        <v>125.77397385408521</v>
      </c>
      <c r="CB407" s="5">
        <v>36.901444513860085</v>
      </c>
      <c r="CC407" s="5">
        <v>88.872529340225128</v>
      </c>
      <c r="CD407" s="5">
        <v>0</v>
      </c>
      <c r="CE407" s="5"/>
      <c r="CF407" s="5"/>
      <c r="CG407" s="5"/>
      <c r="CH407" s="5"/>
      <c r="CI407" s="5">
        <v>0</v>
      </c>
      <c r="CJ407" s="5"/>
      <c r="CK407" s="8"/>
      <c r="CL407" s="5"/>
      <c r="CM407" s="5"/>
      <c r="CN407" s="8"/>
      <c r="CO407" s="5"/>
      <c r="CP407" s="5"/>
      <c r="CQ407" s="5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</row>
    <row r="408" spans="1:166" x14ac:dyDescent="0.25">
      <c r="A408" t="s">
        <v>123</v>
      </c>
      <c r="C408" s="6">
        <v>39504</v>
      </c>
      <c r="D408" s="5"/>
      <c r="E408" s="6"/>
      <c r="G408" s="5">
        <v>69</v>
      </c>
      <c r="H408" t="s">
        <v>117</v>
      </c>
      <c r="I408" s="7">
        <v>8.9</v>
      </c>
      <c r="J408">
        <v>750</v>
      </c>
      <c r="K408" s="5">
        <f t="shared" si="6"/>
        <v>149.81273408239699</v>
      </c>
      <c r="L408" s="5"/>
      <c r="M408" s="8"/>
      <c r="N408" s="7">
        <v>20.6</v>
      </c>
      <c r="O408" s="7"/>
      <c r="P408" s="7"/>
      <c r="Q408" s="5"/>
      <c r="R408" s="5"/>
      <c r="S408" s="5"/>
      <c r="T408" s="5"/>
      <c r="U408" s="5"/>
      <c r="V408" s="5"/>
      <c r="W408" s="5"/>
      <c r="X408" s="8"/>
      <c r="Y408" s="8"/>
      <c r="Z408" s="8"/>
      <c r="AA408" s="8"/>
      <c r="AB408" s="8"/>
      <c r="AC408" s="5"/>
      <c r="AD408" s="8"/>
      <c r="AE408" s="8"/>
      <c r="AF408" s="8"/>
      <c r="AG408" s="8"/>
      <c r="AH408" s="8"/>
      <c r="AI408" s="8"/>
      <c r="AJ408" s="5"/>
      <c r="AK408" s="8"/>
      <c r="AL408" s="8"/>
      <c r="AM408" s="8"/>
      <c r="AN408" s="8"/>
      <c r="AO408" s="8"/>
      <c r="AP408" s="8"/>
      <c r="AQ408" s="9"/>
      <c r="AR408" s="8"/>
      <c r="AS408" s="8"/>
      <c r="AT408" s="8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8"/>
      <c r="BJ408" s="5"/>
      <c r="BK408" s="5"/>
      <c r="BL408" s="5"/>
      <c r="BM408" s="8"/>
      <c r="BN408" s="8"/>
      <c r="BO408" s="7"/>
      <c r="BP408" s="5"/>
      <c r="BQ408" s="5"/>
      <c r="BR408" s="5"/>
      <c r="BS408" s="5"/>
      <c r="BT408" s="7"/>
      <c r="BU408" s="7"/>
      <c r="BV408" s="7"/>
      <c r="BW408" s="7"/>
      <c r="BX408" s="7"/>
      <c r="BY408" s="7"/>
      <c r="BZ408" s="7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8"/>
      <c r="CL408" s="5"/>
      <c r="CM408" s="5"/>
      <c r="CN408" s="8"/>
      <c r="CO408" s="5"/>
      <c r="CP408" s="5"/>
      <c r="CQ408" s="5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</row>
    <row r="409" spans="1:166" x14ac:dyDescent="0.25">
      <c r="A409" t="s">
        <v>123</v>
      </c>
      <c r="C409" s="6">
        <v>39510</v>
      </c>
      <c r="D409" s="5"/>
      <c r="E409" s="6"/>
      <c r="G409" s="5">
        <v>75</v>
      </c>
      <c r="H409" t="s">
        <v>117</v>
      </c>
      <c r="I409" s="7">
        <v>8.9</v>
      </c>
      <c r="J409">
        <v>750</v>
      </c>
      <c r="K409" s="5">
        <f t="shared" si="6"/>
        <v>149.81273408239699</v>
      </c>
      <c r="L409" s="5"/>
      <c r="M409" s="8"/>
      <c r="N409" s="7">
        <v>21.55</v>
      </c>
      <c r="O409" s="7"/>
      <c r="P409" s="7"/>
      <c r="Q409" s="5"/>
      <c r="R409" s="5"/>
      <c r="S409" s="5"/>
      <c r="T409" s="5"/>
      <c r="U409" s="5"/>
      <c r="V409" s="5"/>
      <c r="W409" s="5"/>
      <c r="X409" s="8"/>
      <c r="Y409" s="8"/>
      <c r="Z409" s="8"/>
      <c r="AA409" s="8"/>
      <c r="AB409" s="8"/>
      <c r="AC409" s="5"/>
      <c r="AD409" s="8"/>
      <c r="AE409" s="8"/>
      <c r="AF409" s="8"/>
      <c r="AG409" s="8"/>
      <c r="AH409" s="8"/>
      <c r="AI409" s="8"/>
      <c r="AJ409" s="5"/>
      <c r="AK409" s="8"/>
      <c r="AL409" s="8"/>
      <c r="AM409" s="8"/>
      <c r="AN409" s="8"/>
      <c r="AO409" s="8"/>
      <c r="AP409" s="8"/>
      <c r="AQ409" s="9"/>
      <c r="AR409" s="8"/>
      <c r="AS409" s="8"/>
      <c r="AT409" s="8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8"/>
      <c r="BJ409" s="5"/>
      <c r="BK409" s="5"/>
      <c r="BL409" s="5"/>
      <c r="BM409" s="8"/>
      <c r="BN409" s="8"/>
      <c r="BO409" s="7"/>
      <c r="BP409" s="5"/>
      <c r="BQ409" s="5"/>
      <c r="BR409" s="5"/>
      <c r="BS409" s="5"/>
      <c r="BT409" s="7"/>
      <c r="BU409" s="7"/>
      <c r="BV409" s="7"/>
      <c r="BW409" s="7"/>
      <c r="BX409" s="7"/>
      <c r="BY409" s="7"/>
      <c r="BZ409" s="7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8"/>
      <c r="CL409" s="5"/>
      <c r="CM409" s="5"/>
      <c r="CN409" s="8"/>
      <c r="CO409" s="5"/>
      <c r="CP409" s="5"/>
      <c r="CQ409" s="5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</row>
    <row r="410" spans="1:166" x14ac:dyDescent="0.25">
      <c r="A410" t="s">
        <v>123</v>
      </c>
      <c r="C410" s="6">
        <v>39514</v>
      </c>
      <c r="D410" s="5"/>
      <c r="E410" s="6"/>
      <c r="G410" s="5">
        <v>79</v>
      </c>
      <c r="H410" t="s">
        <v>117</v>
      </c>
      <c r="I410" s="7">
        <v>8.9</v>
      </c>
      <c r="J410">
        <v>750</v>
      </c>
      <c r="K410" s="5">
        <f t="shared" si="6"/>
        <v>149.81273408239699</v>
      </c>
      <c r="L410" s="5"/>
      <c r="M410" s="8"/>
      <c r="N410" s="7">
        <v>23.45</v>
      </c>
      <c r="O410" s="7"/>
      <c r="P410" s="7"/>
      <c r="Q410" s="5"/>
      <c r="R410" s="5"/>
      <c r="S410" s="5"/>
      <c r="T410" s="5"/>
      <c r="U410" s="5"/>
      <c r="V410" s="5"/>
      <c r="W410" s="5"/>
      <c r="X410" s="8"/>
      <c r="Y410" s="8"/>
      <c r="Z410" s="8"/>
      <c r="AA410" s="8"/>
      <c r="AB410" s="8"/>
      <c r="AC410" s="5"/>
      <c r="AD410" s="8"/>
      <c r="AE410" s="8"/>
      <c r="AF410" s="8"/>
      <c r="AG410" s="8"/>
      <c r="AH410" s="8"/>
      <c r="AI410" s="8"/>
      <c r="AJ410" s="5"/>
      <c r="AK410" s="8"/>
      <c r="AL410" s="8"/>
      <c r="AM410" s="8"/>
      <c r="AN410" s="8"/>
      <c r="AO410" s="8"/>
      <c r="AP410" s="8"/>
      <c r="AQ410" s="9"/>
      <c r="AR410" s="8"/>
      <c r="AS410" s="8"/>
      <c r="AT410" s="8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8"/>
      <c r="BJ410" s="5"/>
      <c r="BK410" s="5"/>
      <c r="BL410" s="5"/>
      <c r="BM410" s="8"/>
      <c r="BN410" s="8"/>
      <c r="BO410" s="7"/>
      <c r="BP410" s="5"/>
      <c r="BQ410" s="5"/>
      <c r="BR410" s="5"/>
      <c r="BS410" s="5"/>
      <c r="BT410" s="7"/>
      <c r="BU410" s="7"/>
      <c r="BV410" s="7"/>
      <c r="BW410" s="7"/>
      <c r="BX410" s="7"/>
      <c r="BY410" s="7"/>
      <c r="BZ410" s="7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8"/>
      <c r="CL410" s="5"/>
      <c r="CM410" s="5"/>
      <c r="CN410" s="8"/>
      <c r="CO410" s="5"/>
      <c r="CP410" s="5"/>
      <c r="CQ410" s="5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</row>
    <row r="411" spans="1:166" x14ac:dyDescent="0.25">
      <c r="A411" t="s">
        <v>123</v>
      </c>
      <c r="C411" s="6">
        <v>39518</v>
      </c>
      <c r="D411" s="5">
        <v>6</v>
      </c>
      <c r="E411" s="6" t="s">
        <v>239</v>
      </c>
      <c r="F411" t="s">
        <v>89</v>
      </c>
      <c r="G411" s="5">
        <v>83</v>
      </c>
      <c r="H411" t="s">
        <v>117</v>
      </c>
      <c r="I411" s="7">
        <v>8.9</v>
      </c>
      <c r="J411">
        <v>750</v>
      </c>
      <c r="K411" s="5">
        <f t="shared" si="6"/>
        <v>149.81273408239699</v>
      </c>
      <c r="L411" s="5"/>
      <c r="M411" s="8"/>
      <c r="N411" s="8"/>
      <c r="O411" s="8"/>
      <c r="P411" s="8"/>
      <c r="Q411" s="5"/>
      <c r="R411" s="5"/>
      <c r="S411" s="5"/>
      <c r="T411" s="5"/>
      <c r="U411" s="5"/>
      <c r="V411" s="5"/>
      <c r="W411" s="5"/>
      <c r="X411" s="8"/>
      <c r="Y411" s="8"/>
      <c r="Z411" s="8"/>
      <c r="AA411" s="8"/>
      <c r="AB411" s="8"/>
      <c r="AC411" s="5">
        <v>368.79225566765587</v>
      </c>
      <c r="AD411" s="8"/>
      <c r="AE411" s="8"/>
      <c r="AF411" s="8"/>
      <c r="AG411" s="8"/>
      <c r="AH411" s="8"/>
      <c r="AI411" s="8"/>
      <c r="AJ411" s="5">
        <v>190.47810940808296</v>
      </c>
      <c r="AK411" s="8">
        <v>2.915404701264106</v>
      </c>
      <c r="AL411" s="8"/>
      <c r="AM411" s="8"/>
      <c r="AN411" s="8"/>
      <c r="AO411" s="8"/>
      <c r="AP411" s="8"/>
      <c r="AQ411" s="9">
        <f>AK411/AJ411</f>
        <v>1.5305720485801875E-2</v>
      </c>
      <c r="AR411" s="8"/>
      <c r="AS411" s="8"/>
      <c r="AT411" s="8"/>
      <c r="AU411" s="5">
        <v>5.2793222694576833</v>
      </c>
      <c r="AV411" s="5"/>
      <c r="AW411" s="5"/>
      <c r="AX411" s="5"/>
      <c r="AY411" s="5">
        <v>154.20237268621966</v>
      </c>
      <c r="AZ411" s="5"/>
      <c r="BA411" s="5"/>
      <c r="BB411" s="5"/>
      <c r="BC411" s="5"/>
      <c r="BD411" s="5"/>
      <c r="BE411" s="5"/>
      <c r="BF411" s="5">
        <v>0</v>
      </c>
      <c r="BG411" s="5">
        <v>0</v>
      </c>
      <c r="BH411" s="5">
        <v>159.48169495567734</v>
      </c>
      <c r="BI411" s="8"/>
      <c r="BJ411" s="5"/>
      <c r="BK411" s="5">
        <f>AC411+AJ411+BH411</f>
        <v>718.75206003141614</v>
      </c>
      <c r="BL411" s="5"/>
      <c r="BM411" s="8">
        <f>BH411/BK411</f>
        <v>0.22188693963354555</v>
      </c>
      <c r="BN411" s="8"/>
      <c r="BO411" s="7"/>
      <c r="BP411" s="5"/>
      <c r="BQ411" s="5"/>
      <c r="BR411" s="5"/>
      <c r="BS411" s="5"/>
      <c r="BT411" s="7"/>
      <c r="BU411" s="7"/>
      <c r="BV411" s="7"/>
      <c r="BW411" s="7"/>
      <c r="BX411" s="8">
        <f>AC411/BK411</f>
        <v>0.51310079814106724</v>
      </c>
      <c r="BY411" s="8">
        <f>AJ411/BK411</f>
        <v>0.26501226222538726</v>
      </c>
      <c r="BZ411" s="8">
        <f>BH411/BK411</f>
        <v>0.22188693963354555</v>
      </c>
      <c r="CA411" s="5">
        <v>135.92932914223906</v>
      </c>
      <c r="CB411" s="5">
        <v>58.762517017913368</v>
      </c>
      <c r="CC411" s="5">
        <v>77.166812124325702</v>
      </c>
      <c r="CD411" s="5">
        <v>0</v>
      </c>
      <c r="CE411" s="5"/>
      <c r="CF411" s="5"/>
      <c r="CG411" s="5"/>
      <c r="CH411" s="5"/>
      <c r="CI411" s="5">
        <v>0</v>
      </c>
      <c r="CJ411" s="5"/>
      <c r="CK411" s="8"/>
      <c r="CL411" s="5"/>
      <c r="CM411" s="5"/>
      <c r="CN411" s="8"/>
      <c r="CO411" s="5"/>
      <c r="CP411" s="5"/>
      <c r="CQ411" s="5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</row>
    <row r="412" spans="1:166" x14ac:dyDescent="0.25">
      <c r="A412" t="s">
        <v>123</v>
      </c>
      <c r="C412" s="6">
        <v>39532</v>
      </c>
      <c r="D412" s="5"/>
      <c r="E412" s="6"/>
      <c r="G412" s="5">
        <v>97</v>
      </c>
      <c r="H412" t="s">
        <v>117</v>
      </c>
      <c r="I412" s="7">
        <v>8.9</v>
      </c>
      <c r="J412">
        <v>750</v>
      </c>
      <c r="K412" s="5">
        <f t="shared" si="6"/>
        <v>149.81273408239699</v>
      </c>
      <c r="L412" s="5"/>
      <c r="M412" s="8"/>
      <c r="N412" s="8"/>
      <c r="O412" s="8"/>
      <c r="P412" s="8"/>
      <c r="Q412" s="5"/>
      <c r="R412" s="5"/>
      <c r="S412" s="5"/>
      <c r="T412" s="5"/>
      <c r="U412" s="5"/>
      <c r="V412" s="5"/>
      <c r="W412" s="5"/>
      <c r="X412" s="8"/>
      <c r="Y412" s="8"/>
      <c r="Z412" s="8"/>
      <c r="AA412" s="8"/>
      <c r="AB412" s="8"/>
      <c r="AC412" s="5">
        <v>462.03642578771348</v>
      </c>
      <c r="AD412" s="8"/>
      <c r="AE412" s="8"/>
      <c r="AF412" s="8"/>
      <c r="AG412" s="8"/>
      <c r="AH412" s="8"/>
      <c r="AI412" s="8"/>
      <c r="AJ412" s="5">
        <v>223.2726389818294</v>
      </c>
      <c r="AK412" s="8">
        <v>3.2541912620206088</v>
      </c>
      <c r="AL412" s="8"/>
      <c r="AM412" s="8"/>
      <c r="AN412" s="8"/>
      <c r="AO412" s="8"/>
      <c r="AP412" s="8"/>
      <c r="AQ412" s="9">
        <f>AK412/AJ412</f>
        <v>1.457496662761909E-2</v>
      </c>
      <c r="AR412" s="8"/>
      <c r="AS412" s="8"/>
      <c r="AT412" s="8"/>
      <c r="AU412" s="5">
        <v>2.5269541440169552</v>
      </c>
      <c r="AV412" s="5"/>
      <c r="AW412" s="5"/>
      <c r="AX412" s="5"/>
      <c r="AY412" s="5">
        <v>433.62232926685544</v>
      </c>
      <c r="AZ412" s="5"/>
      <c r="BA412" s="5"/>
      <c r="BB412" s="5"/>
      <c r="BC412" s="5"/>
      <c r="BD412" s="5"/>
      <c r="BE412" s="5"/>
      <c r="BF412" s="5">
        <v>0</v>
      </c>
      <c r="BG412" s="5">
        <v>0</v>
      </c>
      <c r="BH412" s="5">
        <v>436.14928341087244</v>
      </c>
      <c r="BI412" s="8"/>
      <c r="BJ412" s="5"/>
      <c r="BK412" s="5">
        <f>AC412+AJ412+BH412</f>
        <v>1121.4583481804152</v>
      </c>
      <c r="BL412" s="5"/>
      <c r="BM412" s="8">
        <f>BH412/BK412</f>
        <v>0.38891260127362903</v>
      </c>
      <c r="BN412" s="8"/>
      <c r="BO412" s="7"/>
      <c r="BP412" s="5"/>
      <c r="BQ412" s="5"/>
      <c r="BR412" s="5"/>
      <c r="BS412" s="5"/>
      <c r="BT412" s="7"/>
      <c r="BU412" s="7"/>
      <c r="BV412" s="7"/>
      <c r="BW412" s="7"/>
      <c r="BX412" s="8">
        <f>AC412/BK412</f>
        <v>0.41199606435439645</v>
      </c>
      <c r="BY412" s="8">
        <f>AJ412/BK412</f>
        <v>0.19909133437197463</v>
      </c>
      <c r="BZ412" s="8">
        <f>BH412/BK412</f>
        <v>0.38891260127362903</v>
      </c>
      <c r="CA412" s="5">
        <v>161.97713833842656</v>
      </c>
      <c r="CB412" s="5">
        <v>20.298084791298557</v>
      </c>
      <c r="CC412" s="5">
        <v>141.67905354712801</v>
      </c>
      <c r="CD412" s="5">
        <v>0</v>
      </c>
      <c r="CE412" s="5"/>
      <c r="CF412" s="5"/>
      <c r="CG412" s="5"/>
      <c r="CH412" s="5"/>
      <c r="CI412" s="5">
        <v>0</v>
      </c>
      <c r="CJ412" s="5"/>
      <c r="CK412" s="8"/>
      <c r="CL412" s="5"/>
      <c r="CM412" s="5"/>
      <c r="CN412" s="8"/>
      <c r="CO412" s="5"/>
      <c r="CP412" s="5"/>
      <c r="CQ412" s="5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</row>
    <row r="413" spans="1:166" x14ac:dyDescent="0.25">
      <c r="A413" t="s">
        <v>123</v>
      </c>
      <c r="C413" s="6">
        <v>39533</v>
      </c>
      <c r="D413" s="5"/>
      <c r="E413" s="6"/>
      <c r="G413" s="5">
        <v>98</v>
      </c>
      <c r="H413" t="s">
        <v>117</v>
      </c>
      <c r="I413" s="7">
        <v>8.9</v>
      </c>
      <c r="J413">
        <v>750</v>
      </c>
      <c r="K413" s="5">
        <f t="shared" si="6"/>
        <v>149.81273408239699</v>
      </c>
      <c r="L413" s="5"/>
      <c r="M413" s="8"/>
      <c r="N413" s="7">
        <v>25.6</v>
      </c>
      <c r="O413" s="7"/>
      <c r="P413" s="7"/>
      <c r="Q413" s="5"/>
      <c r="R413" s="5"/>
      <c r="S413" s="5"/>
      <c r="T413" s="5"/>
      <c r="U413" s="5"/>
      <c r="V413" s="5"/>
      <c r="W413" s="5"/>
      <c r="X413" s="8"/>
      <c r="Y413" s="8"/>
      <c r="Z413" s="8"/>
      <c r="AA413" s="8"/>
      <c r="AB413" s="8"/>
      <c r="AC413" s="5"/>
      <c r="AD413" s="8"/>
      <c r="AE413" s="8"/>
      <c r="AF413" s="8"/>
      <c r="AG413" s="8"/>
      <c r="AH413" s="8"/>
      <c r="AI413" s="8"/>
      <c r="AJ413" s="5"/>
      <c r="AK413" s="8"/>
      <c r="AL413" s="8"/>
      <c r="AM413" s="8"/>
      <c r="AN413" s="8"/>
      <c r="AO413" s="8"/>
      <c r="AP413" s="8"/>
      <c r="AQ413" s="9"/>
      <c r="AR413" s="8"/>
      <c r="AS413" s="8"/>
      <c r="AT413" s="8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8"/>
      <c r="BJ413" s="5"/>
      <c r="BK413" s="5"/>
      <c r="BL413" s="5"/>
      <c r="BM413" s="8"/>
      <c r="BN413" s="8"/>
      <c r="BO413" s="7"/>
      <c r="BP413" s="5"/>
      <c r="BQ413" s="5"/>
      <c r="BR413" s="5"/>
      <c r="BS413" s="5"/>
      <c r="BT413" s="7"/>
      <c r="BU413" s="7"/>
      <c r="BV413" s="7"/>
      <c r="BW413" s="7"/>
      <c r="BX413" s="7"/>
      <c r="BY413" s="7"/>
      <c r="BZ413" s="7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8"/>
      <c r="CL413" s="5"/>
      <c r="CM413" s="5"/>
      <c r="CN413" s="8"/>
      <c r="CO413" s="5"/>
      <c r="CP413" s="5"/>
      <c r="CQ413" s="5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</row>
    <row r="414" spans="1:166" x14ac:dyDescent="0.25">
      <c r="A414" t="s">
        <v>123</v>
      </c>
      <c r="C414" s="6">
        <v>39541</v>
      </c>
      <c r="D414" s="5">
        <v>7</v>
      </c>
      <c r="E414" t="s">
        <v>208</v>
      </c>
      <c r="F414" t="s">
        <v>14</v>
      </c>
      <c r="G414" s="5">
        <v>106</v>
      </c>
      <c r="H414" t="s">
        <v>117</v>
      </c>
      <c r="I414" s="7">
        <v>8.9</v>
      </c>
      <c r="J414">
        <v>750</v>
      </c>
      <c r="K414" s="5">
        <f t="shared" si="6"/>
        <v>149.81273408239699</v>
      </c>
      <c r="L414" s="5"/>
      <c r="M414" s="8"/>
      <c r="N414" s="8"/>
      <c r="O414" s="8"/>
      <c r="P414" s="8"/>
      <c r="Q414" s="5"/>
      <c r="R414" s="5"/>
      <c r="S414" s="5"/>
      <c r="T414" s="5"/>
      <c r="U414" s="5">
        <v>106</v>
      </c>
      <c r="V414" s="5"/>
      <c r="W414" s="5"/>
      <c r="X414" s="8"/>
      <c r="Y414" s="8"/>
      <c r="Z414" s="8"/>
      <c r="AA414" s="8"/>
      <c r="AB414" s="8"/>
      <c r="AC414" s="5"/>
      <c r="AD414" s="8"/>
      <c r="AE414" s="8"/>
      <c r="AF414" s="8"/>
      <c r="AG414" s="8"/>
      <c r="AH414" s="8"/>
      <c r="AI414" s="8"/>
      <c r="AJ414" s="5"/>
      <c r="AK414" s="8"/>
      <c r="AL414" s="8"/>
      <c r="AM414" s="8"/>
      <c r="AN414" s="8"/>
      <c r="AO414" s="8"/>
      <c r="AP414" s="8"/>
      <c r="AQ414" s="9"/>
      <c r="AR414" s="8"/>
      <c r="AS414" s="8"/>
      <c r="AT414" s="8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8"/>
      <c r="BJ414" s="5"/>
      <c r="BK414" s="5"/>
      <c r="BL414" s="5"/>
      <c r="BM414" s="8"/>
      <c r="BN414" s="8"/>
      <c r="BO414" s="7"/>
      <c r="BP414" s="5"/>
      <c r="BQ414" s="5"/>
      <c r="BR414" s="5"/>
      <c r="BS414" s="5"/>
      <c r="BT414" s="7"/>
      <c r="BU414" s="7"/>
      <c r="BV414" s="7"/>
      <c r="BW414" s="7"/>
      <c r="BX414" s="7"/>
      <c r="BY414" s="7"/>
      <c r="BZ414" s="7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8"/>
      <c r="CL414" s="5"/>
      <c r="CM414" s="5"/>
      <c r="CN414" s="8"/>
      <c r="CO414" s="5"/>
      <c r="CP414" s="5"/>
      <c r="CQ414" s="5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</row>
    <row r="415" spans="1:166" x14ac:dyDescent="0.25">
      <c r="A415" t="s">
        <v>123</v>
      </c>
      <c r="C415" s="6">
        <v>39552</v>
      </c>
      <c r="D415" s="5"/>
      <c r="E415" s="6"/>
      <c r="G415" s="5">
        <v>117</v>
      </c>
      <c r="H415" t="s">
        <v>117</v>
      </c>
      <c r="I415" s="7">
        <v>8.9</v>
      </c>
      <c r="J415">
        <v>750</v>
      </c>
      <c r="K415" s="5">
        <f t="shared" si="6"/>
        <v>149.81273408239699</v>
      </c>
      <c r="L415" s="5"/>
      <c r="M415" s="8"/>
      <c r="N415" s="8"/>
      <c r="O415" s="8"/>
      <c r="P415" s="8"/>
      <c r="Q415" s="5"/>
      <c r="R415" s="5"/>
      <c r="S415" s="5"/>
      <c r="T415" s="5"/>
      <c r="U415" s="5"/>
      <c r="V415" s="5"/>
      <c r="W415" s="5"/>
      <c r="X415" s="8"/>
      <c r="Y415" s="8"/>
      <c r="Z415" s="8"/>
      <c r="AA415" s="8"/>
      <c r="AB415" s="8"/>
      <c r="AC415" s="5">
        <v>503.50636469040512</v>
      </c>
      <c r="AD415" s="8"/>
      <c r="AE415" s="8"/>
      <c r="AF415" s="8"/>
      <c r="AG415" s="8"/>
      <c r="AH415" s="8"/>
      <c r="AI415" s="8"/>
      <c r="AJ415" s="5">
        <v>208.40225383129331</v>
      </c>
      <c r="AK415" s="8">
        <v>2.9795355751680392</v>
      </c>
      <c r="AL415" s="8"/>
      <c r="AM415" s="8"/>
      <c r="AN415" s="8"/>
      <c r="AO415" s="8"/>
      <c r="AP415" s="8"/>
      <c r="AQ415" s="9">
        <f>AK415/AJ415</f>
        <v>1.4297041036706089E-2</v>
      </c>
      <c r="AR415" s="8"/>
      <c r="AS415" s="8"/>
      <c r="AT415" s="8"/>
      <c r="AU415" s="5">
        <v>0.96568713450292398</v>
      </c>
      <c r="AV415" s="5"/>
      <c r="AW415" s="5"/>
      <c r="AX415" s="5"/>
      <c r="AY415" s="5">
        <v>461.55423080141043</v>
      </c>
      <c r="AZ415" s="5"/>
      <c r="BA415" s="5"/>
      <c r="BB415" s="5"/>
      <c r="BC415" s="5"/>
      <c r="BD415" s="5"/>
      <c r="BE415" s="5"/>
      <c r="BF415" s="5">
        <v>0</v>
      </c>
      <c r="BG415" s="5">
        <v>0</v>
      </c>
      <c r="BH415" s="5">
        <v>462.51991793591344</v>
      </c>
      <c r="BI415" s="8"/>
      <c r="BJ415" s="5"/>
      <c r="BK415" s="5">
        <f>AC415+AJ415+BH415</f>
        <v>1174.4285364576117</v>
      </c>
      <c r="BL415" s="5"/>
      <c r="BM415" s="8">
        <f>BH415/BK415</f>
        <v>0.39382551051679682</v>
      </c>
      <c r="BN415" s="8"/>
      <c r="BO415" s="7"/>
      <c r="BP415" s="5"/>
      <c r="BQ415" s="5"/>
      <c r="BR415" s="5"/>
      <c r="BS415" s="5"/>
      <c r="BT415" s="7"/>
      <c r="BU415" s="7"/>
      <c r="BV415" s="7"/>
      <c r="BW415" s="7"/>
      <c r="BX415" s="8">
        <f>AC415/BK415</f>
        <v>0.42872456608480752</v>
      </c>
      <c r="BY415" s="8">
        <f>AJ415/BK415</f>
        <v>0.17744992339839583</v>
      </c>
      <c r="BZ415" s="8">
        <f>BH415/BK415</f>
        <v>0.39382551051679682</v>
      </c>
      <c r="CA415" s="5">
        <v>142.31698021802373</v>
      </c>
      <c r="CB415" s="5">
        <v>5.0066136444854443</v>
      </c>
      <c r="CC415" s="5">
        <v>137.31036657353829</v>
      </c>
      <c r="CD415" s="5">
        <v>0</v>
      </c>
      <c r="CE415" s="5"/>
      <c r="CF415" s="5"/>
      <c r="CG415" s="5"/>
      <c r="CH415" s="5"/>
      <c r="CI415" s="5">
        <v>0</v>
      </c>
      <c r="CJ415" s="5"/>
      <c r="CK415" s="8"/>
      <c r="CL415" s="5"/>
      <c r="CM415" s="5"/>
      <c r="CN415" s="8"/>
      <c r="CO415" s="5"/>
      <c r="CP415" s="5"/>
      <c r="CQ415" s="5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</row>
    <row r="416" spans="1:166" x14ac:dyDescent="0.25">
      <c r="A416" t="s">
        <v>123</v>
      </c>
      <c r="C416" s="6">
        <v>39555</v>
      </c>
      <c r="D416" s="5"/>
      <c r="E416" s="6"/>
      <c r="G416" s="5">
        <v>120</v>
      </c>
      <c r="H416" t="s">
        <v>117</v>
      </c>
      <c r="I416" s="7">
        <v>8.9</v>
      </c>
      <c r="J416">
        <v>750</v>
      </c>
      <c r="K416" s="5">
        <f t="shared" si="6"/>
        <v>149.81273408239699</v>
      </c>
      <c r="L416" s="5"/>
      <c r="M416" s="8"/>
      <c r="N416" s="7">
        <v>28.6</v>
      </c>
      <c r="O416" s="7"/>
      <c r="P416" s="7"/>
      <c r="Q416" s="5"/>
      <c r="R416" s="5"/>
      <c r="S416" s="5"/>
      <c r="T416" s="5"/>
      <c r="U416" s="5"/>
      <c r="V416" s="5"/>
      <c r="W416" s="5"/>
      <c r="X416" s="8"/>
      <c r="Y416" s="8"/>
      <c r="Z416" s="8"/>
      <c r="AA416" s="8"/>
      <c r="AB416" s="8"/>
      <c r="AC416" s="5"/>
      <c r="AD416" s="8"/>
      <c r="AE416" s="8"/>
      <c r="AF416" s="8"/>
      <c r="AG416" s="8"/>
      <c r="AH416" s="8"/>
      <c r="AI416" s="8"/>
      <c r="AJ416" s="5"/>
      <c r="AK416" s="8"/>
      <c r="AL416" s="8"/>
      <c r="AM416" s="8"/>
      <c r="AN416" s="8"/>
      <c r="AO416" s="8"/>
      <c r="AP416" s="8"/>
      <c r="AQ416" s="9"/>
      <c r="AR416" s="8"/>
      <c r="AS416" s="8"/>
      <c r="AT416" s="8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8"/>
      <c r="BJ416" s="5"/>
      <c r="BK416" s="5"/>
      <c r="BL416" s="5"/>
      <c r="BM416" s="8"/>
      <c r="BN416" s="8"/>
      <c r="BO416" s="7"/>
      <c r="BP416" s="5"/>
      <c r="BQ416" s="5"/>
      <c r="BR416" s="5"/>
      <c r="BS416" s="5"/>
      <c r="BT416" s="7"/>
      <c r="BU416" s="7"/>
      <c r="BV416" s="7"/>
      <c r="BW416" s="7"/>
      <c r="BX416" s="7"/>
      <c r="BY416" s="7"/>
      <c r="BZ416" s="7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8"/>
      <c r="CL416" s="5"/>
      <c r="CM416" s="5"/>
      <c r="CN416" s="8"/>
      <c r="CO416" s="5"/>
      <c r="CP416" s="5"/>
      <c r="CQ416" s="5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</row>
    <row r="417" spans="1:166" x14ac:dyDescent="0.25">
      <c r="A417" t="s">
        <v>123</v>
      </c>
      <c r="C417" s="6">
        <v>39566</v>
      </c>
      <c r="D417" s="5"/>
      <c r="E417" s="6"/>
      <c r="G417" s="5">
        <v>131</v>
      </c>
      <c r="H417" t="s">
        <v>117</v>
      </c>
      <c r="I417" s="7">
        <v>8.9</v>
      </c>
      <c r="J417">
        <v>750</v>
      </c>
      <c r="K417" s="5">
        <f t="shared" si="6"/>
        <v>149.81273408239699</v>
      </c>
      <c r="L417" s="5"/>
      <c r="M417" s="8"/>
      <c r="N417" s="8"/>
      <c r="O417" s="8"/>
      <c r="P417" s="8"/>
      <c r="Q417" s="5"/>
      <c r="R417" s="5"/>
      <c r="S417" s="5"/>
      <c r="T417" s="5"/>
      <c r="U417" s="5"/>
      <c r="V417" s="5"/>
      <c r="W417" s="5"/>
      <c r="X417" s="8"/>
      <c r="Y417" s="8"/>
      <c r="Z417" s="8"/>
      <c r="AA417" s="8"/>
      <c r="AB417" s="8"/>
      <c r="AC417" s="5">
        <v>604.18386192212984</v>
      </c>
      <c r="AD417" s="8"/>
      <c r="AE417" s="8"/>
      <c r="AF417" s="8"/>
      <c r="AG417" s="8"/>
      <c r="AH417" s="8"/>
      <c r="AI417" s="8"/>
      <c r="AJ417" s="5"/>
      <c r="AK417" s="8">
        <v>2.6823906577687073</v>
      </c>
      <c r="AL417" s="8"/>
      <c r="AM417" s="8"/>
      <c r="AN417" s="8"/>
      <c r="AO417" s="8"/>
      <c r="AP417" s="8"/>
      <c r="AQ417" s="9"/>
      <c r="AR417" s="8"/>
      <c r="AS417" s="8"/>
      <c r="AT417" s="8"/>
      <c r="AU417" s="5">
        <v>0</v>
      </c>
      <c r="AV417" s="5"/>
      <c r="AW417" s="5"/>
      <c r="AX417" s="5"/>
      <c r="AY417" s="5">
        <v>217.72385961859541</v>
      </c>
      <c r="AZ417" s="5"/>
      <c r="BA417" s="5"/>
      <c r="BB417" s="5"/>
      <c r="BC417" s="5"/>
      <c r="BD417" s="5"/>
      <c r="BE417" s="5"/>
      <c r="BF417" s="5">
        <v>2.6434443596914994</v>
      </c>
      <c r="BG417" s="5">
        <v>0</v>
      </c>
      <c r="BH417" s="5">
        <v>220.36730397828691</v>
      </c>
      <c r="BI417" s="8"/>
      <c r="BJ417" s="5"/>
      <c r="BK417" s="5">
        <f>AC417+AJ417+BH417</f>
        <v>824.55116590041678</v>
      </c>
      <c r="BL417" s="5"/>
      <c r="BM417" s="8">
        <f>BH417/BK417</f>
        <v>0.26725728261828841</v>
      </c>
      <c r="BN417" s="8"/>
      <c r="BO417" s="7"/>
      <c r="BP417" s="5"/>
      <c r="BQ417" s="5"/>
      <c r="BR417" s="5"/>
      <c r="BS417" s="5"/>
      <c r="BT417" s="7"/>
      <c r="BU417" s="7"/>
      <c r="BV417" s="7"/>
      <c r="BW417" s="7"/>
      <c r="BX417" s="8">
        <f>AC417/BK417</f>
        <v>0.73274271738171159</v>
      </c>
      <c r="BY417" s="8">
        <f>AJ417/BK417</f>
        <v>0</v>
      </c>
      <c r="BZ417" s="8">
        <f>BH417/BK417</f>
        <v>0.26725728261828841</v>
      </c>
      <c r="CA417" s="5">
        <v>144.93713325423957</v>
      </c>
      <c r="CB417" s="5">
        <v>0</v>
      </c>
      <c r="CC417" s="5">
        <v>67.855500301295947</v>
      </c>
      <c r="CD417" s="5">
        <v>76.25555659054001</v>
      </c>
      <c r="CE417" s="5"/>
      <c r="CF417" s="5"/>
      <c r="CG417" s="5"/>
      <c r="CH417" s="5"/>
      <c r="CI417" s="5">
        <v>0.8260763624035935</v>
      </c>
      <c r="CJ417" s="5"/>
      <c r="CK417" s="8"/>
      <c r="CL417" s="5"/>
      <c r="CM417" s="5"/>
      <c r="CN417" s="8"/>
      <c r="CO417" s="5"/>
      <c r="CP417" s="5"/>
      <c r="CQ417" s="5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</row>
    <row r="418" spans="1:166" x14ac:dyDescent="0.25">
      <c r="A418" t="s">
        <v>123</v>
      </c>
      <c r="C418" s="6">
        <v>39580</v>
      </c>
      <c r="D418" s="5"/>
      <c r="E418" s="6"/>
      <c r="G418" s="5">
        <v>145</v>
      </c>
      <c r="H418" t="s">
        <v>117</v>
      </c>
      <c r="I418" s="7">
        <v>8.9</v>
      </c>
      <c r="J418">
        <v>750</v>
      </c>
      <c r="K418" s="5">
        <f t="shared" si="6"/>
        <v>149.81273408239699</v>
      </c>
      <c r="L418" s="5"/>
      <c r="M418" s="8"/>
      <c r="N418" s="8"/>
      <c r="O418" s="8"/>
      <c r="P418" s="8"/>
      <c r="Q418" s="5"/>
      <c r="R418" s="5"/>
      <c r="S418" s="5"/>
      <c r="T418" s="5"/>
      <c r="U418" s="5"/>
      <c r="V418" s="5"/>
      <c r="W418" s="5"/>
      <c r="X418" s="8"/>
      <c r="Y418" s="8"/>
      <c r="Z418" s="8"/>
      <c r="AA418" s="8"/>
      <c r="AB418" s="8"/>
      <c r="AC418" s="5">
        <v>704.86135915385455</v>
      </c>
      <c r="AD418" s="8"/>
      <c r="AE418" s="8"/>
      <c r="AF418" s="8"/>
      <c r="AG418" s="8"/>
      <c r="AH418" s="8"/>
      <c r="AI418" s="8"/>
      <c r="AJ418" s="5">
        <v>229.65638697263407</v>
      </c>
      <c r="AK418" s="8">
        <v>2.9794458108616793</v>
      </c>
      <c r="AL418" s="8"/>
      <c r="AM418" s="8"/>
      <c r="AN418" s="8"/>
      <c r="AO418" s="8"/>
      <c r="AP418" s="8"/>
      <c r="AQ418" s="9">
        <f>AK418/AJ418</f>
        <v>1.2973494228212826E-2</v>
      </c>
      <c r="AR418" s="8"/>
      <c r="AS418" s="8"/>
      <c r="AT418" s="8"/>
      <c r="AU418" s="5">
        <v>0</v>
      </c>
      <c r="AV418" s="5"/>
      <c r="AW418" s="5"/>
      <c r="AX418" s="5"/>
      <c r="AY418" s="5">
        <v>325.67640218729139</v>
      </c>
      <c r="AZ418" s="5"/>
      <c r="BA418" s="5"/>
      <c r="BB418" s="5"/>
      <c r="BC418" s="5"/>
      <c r="BD418" s="5"/>
      <c r="BE418" s="5"/>
      <c r="BF418" s="5">
        <v>0</v>
      </c>
      <c r="BG418" s="5">
        <v>641.11508974394258</v>
      </c>
      <c r="BH418" s="5">
        <v>966.79149193123396</v>
      </c>
      <c r="BI418" s="8"/>
      <c r="BJ418" s="5"/>
      <c r="BK418" s="5">
        <f>AC418+AJ418+BH418</f>
        <v>1901.3092380577227</v>
      </c>
      <c r="BL418" s="5"/>
      <c r="BM418" s="8">
        <f>BH418/BK418</f>
        <v>0.50848724267434642</v>
      </c>
      <c r="BN418" s="8"/>
      <c r="BO418" s="7"/>
      <c r="BP418" s="5"/>
      <c r="BQ418" s="5"/>
      <c r="BR418" s="5"/>
      <c r="BS418" s="5"/>
      <c r="BT418" s="7"/>
      <c r="BU418" s="7"/>
      <c r="BV418" s="7"/>
      <c r="BW418" s="7"/>
      <c r="BX418" s="8">
        <f>AC418/BK418</f>
        <v>0.37072420679652496</v>
      </c>
      <c r="BY418" s="8">
        <f>AJ418/BK418</f>
        <v>0.12078855052912851</v>
      </c>
      <c r="BZ418" s="8">
        <f>BH418/BK418</f>
        <v>0.50848724267434642</v>
      </c>
      <c r="CA418" s="5">
        <v>151.59737037537383</v>
      </c>
      <c r="CB418" s="5">
        <v>0</v>
      </c>
      <c r="CC418" s="5">
        <v>57.885021119706735</v>
      </c>
      <c r="CD418" s="5">
        <v>93.712349255667093</v>
      </c>
      <c r="CE418" s="5"/>
      <c r="CF418" s="5"/>
      <c r="CG418" s="5"/>
      <c r="CH418" s="5"/>
      <c r="CI418" s="5">
        <v>0</v>
      </c>
      <c r="CJ418" s="5"/>
      <c r="CK418" s="8"/>
      <c r="CL418" s="5"/>
      <c r="CM418" s="5"/>
      <c r="CN418" s="8"/>
      <c r="CO418" s="5"/>
      <c r="CP418" s="5"/>
      <c r="CQ418" s="5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</row>
    <row r="419" spans="1:166" x14ac:dyDescent="0.25">
      <c r="A419" t="s">
        <v>123</v>
      </c>
      <c r="C419" s="6">
        <v>39594</v>
      </c>
      <c r="D419" s="5"/>
      <c r="E419" s="6"/>
      <c r="G419" s="5">
        <v>159</v>
      </c>
      <c r="H419" t="s">
        <v>117</v>
      </c>
      <c r="I419" s="7">
        <v>8.9</v>
      </c>
      <c r="J419">
        <v>750</v>
      </c>
      <c r="K419" s="5">
        <f t="shared" si="6"/>
        <v>149.81273408239699</v>
      </c>
      <c r="L419" s="5"/>
      <c r="M419" s="8"/>
      <c r="N419" s="8"/>
      <c r="O419" s="8"/>
      <c r="P419" s="8"/>
      <c r="Q419" s="5"/>
      <c r="R419" s="5"/>
      <c r="S419" s="5"/>
      <c r="T419" s="5"/>
      <c r="U419" s="5"/>
      <c r="V419" s="5"/>
      <c r="W419" s="5"/>
      <c r="X419" s="8"/>
      <c r="Y419" s="8"/>
      <c r="Z419" s="8"/>
      <c r="AA419" s="8"/>
      <c r="AB419" s="8"/>
      <c r="AC419" s="5">
        <v>666.37458400098603</v>
      </c>
      <c r="AD419" s="8"/>
      <c r="AE419" s="8"/>
      <c r="AF419" s="8"/>
      <c r="AG419" s="8"/>
      <c r="AH419" s="8"/>
      <c r="AI419" s="8"/>
      <c r="AJ419" s="5">
        <v>151.99359053371131</v>
      </c>
      <c r="AK419" s="8">
        <v>2.163358437076297</v>
      </c>
      <c r="AL419" s="8"/>
      <c r="AM419" s="8"/>
      <c r="AN419" s="8"/>
      <c r="AO419" s="8"/>
      <c r="AP419" s="8"/>
      <c r="AQ419" s="9">
        <f>AK419/AJ419</f>
        <v>1.4233221476510067E-2</v>
      </c>
      <c r="AR419" s="8"/>
      <c r="AS419" s="8"/>
      <c r="AT419" s="8"/>
      <c r="AU419" s="5">
        <v>0</v>
      </c>
      <c r="AV419" s="5"/>
      <c r="AW419" s="5"/>
      <c r="AX419" s="5"/>
      <c r="AY419" s="5">
        <v>614.85997781338585</v>
      </c>
      <c r="AZ419" s="5"/>
      <c r="BA419" s="5"/>
      <c r="BB419" s="5"/>
      <c r="BC419" s="5"/>
      <c r="BD419" s="5"/>
      <c r="BE419" s="5"/>
      <c r="BF419" s="5">
        <v>46.924195735239735</v>
      </c>
      <c r="BG419" s="5">
        <v>383.80931837791201</v>
      </c>
      <c r="BH419" s="5">
        <v>1045.5934919265376</v>
      </c>
      <c r="BI419" s="8"/>
      <c r="BJ419" s="5"/>
      <c r="BK419" s="5">
        <f>AC419+AJ419+BH419</f>
        <v>1863.9616664612349</v>
      </c>
      <c r="BL419" s="5"/>
      <c r="BM419" s="8">
        <f>BH419/BK419</f>
        <v>0.56095225064988374</v>
      </c>
      <c r="BN419" s="8"/>
      <c r="BO419" s="7"/>
      <c r="BP419" s="5"/>
      <c r="BQ419" s="5"/>
      <c r="BR419" s="5"/>
      <c r="BS419" s="5"/>
      <c r="BT419" s="7"/>
      <c r="BU419" s="7"/>
      <c r="BV419" s="7"/>
      <c r="BW419" s="7"/>
      <c r="BX419" s="8">
        <f>AC419/BK419</f>
        <v>0.35750444657271857</v>
      </c>
      <c r="BY419" s="8">
        <f>AJ419/BK419</f>
        <v>8.1543302777397728E-2</v>
      </c>
      <c r="BZ419" s="8">
        <f>BH419/BK419</f>
        <v>0.56095225064988374</v>
      </c>
      <c r="CA419" s="5">
        <v>206.56847035621843</v>
      </c>
      <c r="CB419" s="5">
        <v>0</v>
      </c>
      <c r="CC419" s="5">
        <v>119.86071736718847</v>
      </c>
      <c r="CD419" s="5">
        <v>68.856156785406142</v>
      </c>
      <c r="CE419" s="5"/>
      <c r="CF419" s="5"/>
      <c r="CG419" s="5"/>
      <c r="CH419" s="5"/>
      <c r="CI419" s="5">
        <v>17.851596203623814</v>
      </c>
      <c r="CJ419" s="5"/>
      <c r="CK419" s="8"/>
      <c r="CL419" s="5"/>
      <c r="CM419" s="5"/>
      <c r="CN419" s="8"/>
      <c r="CO419" s="5"/>
      <c r="CP419" s="5"/>
      <c r="CQ419" s="5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</row>
    <row r="420" spans="1:166" x14ac:dyDescent="0.25">
      <c r="A420" t="s">
        <v>123</v>
      </c>
      <c r="C420" s="6">
        <v>39604</v>
      </c>
      <c r="D420" s="5">
        <v>9</v>
      </c>
      <c r="E420" s="6" t="s">
        <v>207</v>
      </c>
      <c r="F420" t="s">
        <v>15</v>
      </c>
      <c r="G420" s="5">
        <v>169</v>
      </c>
      <c r="H420" t="s">
        <v>117</v>
      </c>
      <c r="I420" s="7">
        <v>8.9</v>
      </c>
      <c r="J420">
        <v>750</v>
      </c>
      <c r="K420" s="5">
        <f t="shared" si="6"/>
        <v>149.81273408239699</v>
      </c>
      <c r="L420" s="5"/>
      <c r="M420" s="8"/>
      <c r="N420" s="8"/>
      <c r="O420" s="8"/>
      <c r="P420" s="8"/>
      <c r="Q420" s="5"/>
      <c r="R420" s="5"/>
      <c r="S420" s="5"/>
      <c r="T420" s="5"/>
      <c r="U420" s="5"/>
      <c r="V420" s="5">
        <v>169</v>
      </c>
      <c r="W420" s="5"/>
      <c r="X420" s="8"/>
      <c r="Y420" s="8"/>
      <c r="Z420" s="8"/>
      <c r="AA420" s="8"/>
      <c r="AB420" s="8"/>
      <c r="AC420" s="5"/>
      <c r="AD420" s="8"/>
      <c r="AE420" s="8"/>
      <c r="AF420" s="8"/>
      <c r="AG420" s="8"/>
      <c r="AH420" s="8"/>
      <c r="AI420" s="8"/>
      <c r="AJ420" s="5"/>
      <c r="AK420" s="8"/>
      <c r="AL420" s="8"/>
      <c r="AM420" s="8"/>
      <c r="AN420" s="8"/>
      <c r="AO420" s="8"/>
      <c r="AP420" s="8"/>
      <c r="AQ420" s="9"/>
      <c r="AR420" s="8"/>
      <c r="AS420" s="8"/>
      <c r="AT420" s="8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8"/>
      <c r="BJ420" s="5"/>
      <c r="BK420" s="5"/>
      <c r="BL420" s="5"/>
      <c r="BM420" s="8"/>
      <c r="BN420" s="8"/>
      <c r="BO420" s="7"/>
      <c r="BP420" s="5"/>
      <c r="BQ420" s="5"/>
      <c r="BR420" s="5"/>
      <c r="BS420" s="5"/>
      <c r="BT420" s="7"/>
      <c r="BU420" s="7"/>
      <c r="BV420" s="7"/>
      <c r="BW420" s="7"/>
      <c r="BX420" s="7"/>
      <c r="BY420" s="7"/>
      <c r="BZ420" s="7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8"/>
      <c r="CL420" s="5"/>
      <c r="CM420" s="5"/>
      <c r="CN420" s="8"/>
      <c r="CO420" s="5"/>
      <c r="CP420" s="5"/>
      <c r="CQ420" s="5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</row>
    <row r="421" spans="1:166" x14ac:dyDescent="0.25">
      <c r="A421" t="s">
        <v>123</v>
      </c>
      <c r="C421" s="6">
        <v>39611</v>
      </c>
      <c r="D421" s="5">
        <v>10</v>
      </c>
      <c r="E421" s="6" t="s">
        <v>108</v>
      </c>
      <c r="F421" t="s">
        <v>16</v>
      </c>
      <c r="G421" s="5">
        <v>176</v>
      </c>
      <c r="H421" t="s">
        <v>117</v>
      </c>
      <c r="I421" s="7">
        <v>8.9</v>
      </c>
      <c r="J421">
        <v>750</v>
      </c>
      <c r="K421" s="5">
        <f t="shared" si="6"/>
        <v>149.81273408239699</v>
      </c>
      <c r="L421" s="5"/>
      <c r="M421" s="8"/>
      <c r="N421" s="8"/>
      <c r="O421" s="8"/>
      <c r="P421" s="8"/>
      <c r="Q421" s="5"/>
      <c r="R421" s="5"/>
      <c r="S421" s="5"/>
      <c r="T421" s="5"/>
      <c r="U421" s="5"/>
      <c r="V421" s="5"/>
      <c r="W421" s="5"/>
      <c r="X421" s="8"/>
      <c r="Y421" s="8"/>
      <c r="Z421" s="8"/>
      <c r="AA421" s="8"/>
      <c r="AB421" s="8"/>
      <c r="AC421" s="5"/>
      <c r="AD421" s="8"/>
      <c r="AE421" s="8"/>
      <c r="AF421" s="8"/>
      <c r="AG421" s="8"/>
      <c r="AH421" s="8"/>
      <c r="AI421" s="8"/>
      <c r="AJ421" s="5"/>
      <c r="AK421" s="8"/>
      <c r="AL421" s="8"/>
      <c r="AM421" s="8"/>
      <c r="AN421" s="8"/>
      <c r="AO421" s="8"/>
      <c r="AP421" s="8"/>
      <c r="AQ421" s="9"/>
      <c r="AR421" s="8"/>
      <c r="AS421" s="8"/>
      <c r="AT421" s="8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>
        <v>708.81833292838621</v>
      </c>
      <c r="BH421" s="5"/>
      <c r="BI421" s="8"/>
      <c r="BJ421" s="5"/>
      <c r="BK421" s="5"/>
      <c r="BL421" s="5"/>
      <c r="BM421" s="8"/>
      <c r="BN421" s="5">
        <f>BP421*(1/(BO421/100))</f>
        <v>708.81833292838621</v>
      </c>
      <c r="BO421" s="7">
        <v>35.274999999999999</v>
      </c>
      <c r="BP421" s="5">
        <v>250.03566694048826</v>
      </c>
      <c r="BQ421" s="5">
        <f>BN421-BP421</f>
        <v>458.78266598789799</v>
      </c>
      <c r="BR421" s="5"/>
      <c r="BS421" s="5"/>
      <c r="BT421" s="7">
        <v>11.014787089889351</v>
      </c>
      <c r="BU421" s="7"/>
      <c r="BV421" s="7"/>
      <c r="BW421" s="7"/>
      <c r="BX421" s="7"/>
      <c r="BY421" s="7"/>
      <c r="BZ421" s="7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8"/>
      <c r="CL421" s="5"/>
      <c r="CM421" s="5"/>
      <c r="CN421" s="8"/>
      <c r="CO421" s="5"/>
      <c r="CP421" s="5"/>
      <c r="CQ421" s="5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</row>
    <row r="422" spans="1:166" x14ac:dyDescent="0.25">
      <c r="A422" t="s">
        <v>128</v>
      </c>
      <c r="C422" s="6">
        <v>39454</v>
      </c>
      <c r="D422" s="5">
        <v>1</v>
      </c>
      <c r="E422" s="6" t="s">
        <v>209</v>
      </c>
      <c r="F422" t="s">
        <v>10</v>
      </c>
      <c r="G422" s="5">
        <v>0</v>
      </c>
      <c r="H422" t="s">
        <v>114</v>
      </c>
      <c r="I422" s="7">
        <v>7.9</v>
      </c>
      <c r="J422">
        <v>750</v>
      </c>
      <c r="K422" s="5">
        <f t="shared" ref="K422:K485" si="7">1000000/I422/J422</f>
        <v>168.77637130801685</v>
      </c>
      <c r="L422" s="5"/>
      <c r="M422" s="8"/>
      <c r="N422" s="8"/>
      <c r="O422" s="8"/>
      <c r="P422" s="8"/>
      <c r="Q422" s="5"/>
      <c r="R422" s="5"/>
      <c r="S422" s="5"/>
      <c r="T422" s="5"/>
      <c r="U422" s="5"/>
      <c r="V422" s="5"/>
      <c r="W422" s="5"/>
      <c r="X422" s="8"/>
      <c r="Y422" s="8"/>
      <c r="Z422" s="8"/>
      <c r="AA422" s="8"/>
      <c r="AB422" s="8"/>
      <c r="AC422" s="5"/>
      <c r="AD422" s="8"/>
      <c r="AE422" s="8"/>
      <c r="AF422" s="8"/>
      <c r="AG422" s="8"/>
      <c r="AH422" s="8"/>
      <c r="AI422" s="8"/>
      <c r="AJ422" s="5"/>
      <c r="AK422" s="8"/>
      <c r="AL422" s="8"/>
      <c r="AM422" s="8"/>
      <c r="AN422" s="8"/>
      <c r="AO422" s="8"/>
      <c r="AP422" s="8"/>
      <c r="AQ422" s="9"/>
      <c r="AR422" s="8"/>
      <c r="AS422" s="8"/>
      <c r="AT422" s="8"/>
      <c r="AU422" s="5">
        <v>0</v>
      </c>
      <c r="AV422" s="5"/>
      <c r="AW422" s="5"/>
      <c r="AX422" s="5"/>
      <c r="AY422" s="5">
        <v>0</v>
      </c>
      <c r="AZ422" s="5"/>
      <c r="BA422" s="5"/>
      <c r="BB422" s="5"/>
      <c r="BC422" s="5"/>
      <c r="BD422" s="5"/>
      <c r="BE422" s="5"/>
      <c r="BF422" s="5">
        <v>0</v>
      </c>
      <c r="BG422" s="5">
        <v>0</v>
      </c>
      <c r="BH422" s="5"/>
      <c r="BI422" s="8"/>
      <c r="BJ422" s="5"/>
      <c r="BK422" s="5"/>
      <c r="BL422" s="5"/>
      <c r="BM422" s="8"/>
      <c r="BN422" s="8"/>
      <c r="BO422" s="7"/>
      <c r="BP422" s="5"/>
      <c r="BQ422" s="5"/>
      <c r="BR422" s="5"/>
      <c r="BS422" s="5"/>
      <c r="BT422" s="7"/>
      <c r="BU422" s="7"/>
      <c r="BV422" s="7"/>
      <c r="BW422" s="7"/>
      <c r="BX422" s="7"/>
      <c r="BY422" s="7"/>
      <c r="BZ422" s="7"/>
      <c r="CA422" s="5">
        <v>0</v>
      </c>
      <c r="CB422" s="5">
        <v>0</v>
      </c>
      <c r="CC422" s="5">
        <v>0</v>
      </c>
      <c r="CD422" s="5">
        <v>0</v>
      </c>
      <c r="CE422" s="5"/>
      <c r="CF422" s="5"/>
      <c r="CG422" s="5"/>
      <c r="CH422" s="5"/>
      <c r="CI422" s="5">
        <v>0</v>
      </c>
      <c r="CJ422" s="5"/>
      <c r="CK422" s="8"/>
      <c r="CL422" s="5"/>
      <c r="CM422" s="5"/>
      <c r="CN422" s="8"/>
      <c r="CO422" s="5"/>
      <c r="CP422" s="5"/>
      <c r="CQ422" s="5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</row>
    <row r="423" spans="1:166" x14ac:dyDescent="0.25">
      <c r="A423" t="s">
        <v>128</v>
      </c>
      <c r="C423" s="6">
        <v>39476</v>
      </c>
      <c r="D423" s="5"/>
      <c r="E423" s="6"/>
      <c r="G423" s="5">
        <v>22</v>
      </c>
      <c r="H423" t="s">
        <v>114</v>
      </c>
      <c r="I423" s="7">
        <v>7.9</v>
      </c>
      <c r="J423">
        <v>750</v>
      </c>
      <c r="K423" s="5">
        <f t="shared" si="7"/>
        <v>168.77637130801685</v>
      </c>
      <c r="L423" s="5"/>
      <c r="M423" s="8"/>
      <c r="N423" s="7">
        <v>5.0999999999999996</v>
      </c>
      <c r="O423" s="7"/>
      <c r="P423" s="7"/>
      <c r="Q423" s="5"/>
      <c r="R423" s="5"/>
      <c r="S423" s="5"/>
      <c r="T423" s="5"/>
      <c r="U423" s="5"/>
      <c r="V423" s="5"/>
      <c r="W423" s="5"/>
      <c r="X423" s="8"/>
      <c r="Y423" s="8"/>
      <c r="Z423" s="8"/>
      <c r="AA423" s="8"/>
      <c r="AB423" s="8"/>
      <c r="AC423" s="5"/>
      <c r="AD423" s="8"/>
      <c r="AE423" s="8"/>
      <c r="AF423" s="8"/>
      <c r="AG423" s="8"/>
      <c r="AH423" s="8"/>
      <c r="AI423" s="8"/>
      <c r="AJ423" s="5"/>
      <c r="AK423" s="8"/>
      <c r="AL423" s="8"/>
      <c r="AM423" s="8"/>
      <c r="AN423" s="8"/>
      <c r="AO423" s="8"/>
      <c r="AP423" s="8"/>
      <c r="AQ423" s="9"/>
      <c r="AR423" s="8"/>
      <c r="AS423" s="8"/>
      <c r="AT423" s="8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8"/>
      <c r="BJ423" s="5"/>
      <c r="BK423" s="5"/>
      <c r="BL423" s="5"/>
      <c r="BM423" s="8"/>
      <c r="BN423" s="8"/>
      <c r="BO423" s="7"/>
      <c r="BP423" s="5"/>
      <c r="BQ423" s="5"/>
      <c r="BR423" s="5"/>
      <c r="BS423" s="5"/>
      <c r="BT423" s="7"/>
      <c r="BU423" s="7"/>
      <c r="BV423" s="7"/>
      <c r="BW423" s="7"/>
      <c r="BX423" s="7"/>
      <c r="BY423" s="7"/>
      <c r="BZ423" s="7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8"/>
      <c r="CL423" s="5"/>
      <c r="CM423" s="5"/>
      <c r="CN423" s="8"/>
      <c r="CO423" s="5"/>
      <c r="CP423" s="5"/>
      <c r="CQ423" s="5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</row>
    <row r="424" spans="1:166" x14ac:dyDescent="0.25">
      <c r="A424" t="s">
        <v>128</v>
      </c>
      <c r="C424" s="6">
        <v>39478</v>
      </c>
      <c r="D424" s="5"/>
      <c r="E424" s="6"/>
      <c r="G424" s="5">
        <v>24</v>
      </c>
      <c r="H424" t="s">
        <v>114</v>
      </c>
      <c r="I424" s="7">
        <v>7.9</v>
      </c>
      <c r="J424">
        <v>750</v>
      </c>
      <c r="K424" s="5">
        <f t="shared" si="7"/>
        <v>168.77637130801685</v>
      </c>
      <c r="L424" s="5"/>
      <c r="M424" s="8"/>
      <c r="N424" s="8"/>
      <c r="O424" s="8"/>
      <c r="P424" s="8"/>
      <c r="Q424" s="5"/>
      <c r="R424" s="5"/>
      <c r="S424" s="5"/>
      <c r="T424" s="5"/>
      <c r="U424" s="5"/>
      <c r="V424" s="5"/>
      <c r="W424" s="5"/>
      <c r="X424" s="8"/>
      <c r="Y424" s="8"/>
      <c r="Z424" s="8"/>
      <c r="AA424" s="8"/>
      <c r="AB424" s="8"/>
      <c r="AC424" s="5"/>
      <c r="AD424" s="8"/>
      <c r="AE424" s="8"/>
      <c r="AF424" s="8"/>
      <c r="AG424" s="8"/>
      <c r="AH424" s="8"/>
      <c r="AI424" s="8"/>
      <c r="AJ424" s="5"/>
      <c r="AK424" s="8">
        <v>0.26612171052631578</v>
      </c>
      <c r="AL424" s="8"/>
      <c r="AM424" s="8"/>
      <c r="AN424" s="8"/>
      <c r="AO424" s="8"/>
      <c r="AP424" s="8"/>
      <c r="AQ424" s="9"/>
      <c r="AR424" s="8"/>
      <c r="AS424" s="8"/>
      <c r="AT424" s="8"/>
      <c r="AU424" s="5">
        <v>0</v>
      </c>
      <c r="AV424" s="5"/>
      <c r="AW424" s="5"/>
      <c r="AX424" s="5"/>
      <c r="AY424" s="5">
        <v>0</v>
      </c>
      <c r="AZ424" s="5"/>
      <c r="BA424" s="5"/>
      <c r="BB424" s="5"/>
      <c r="BC424" s="5"/>
      <c r="BD424" s="5"/>
      <c r="BE424" s="5"/>
      <c r="BF424" s="5">
        <v>0</v>
      </c>
      <c r="BG424" s="5">
        <v>0</v>
      </c>
      <c r="BH424" s="5"/>
      <c r="BI424" s="8"/>
      <c r="BJ424" s="5"/>
      <c r="BK424" s="5"/>
      <c r="BL424" s="5"/>
      <c r="BM424" s="8"/>
      <c r="BN424" s="8"/>
      <c r="BO424" s="7"/>
      <c r="BP424" s="5"/>
      <c r="BQ424" s="5"/>
      <c r="BR424" s="5"/>
      <c r="BS424" s="5"/>
      <c r="BT424" s="7"/>
      <c r="BU424" s="7"/>
      <c r="BV424" s="7"/>
      <c r="BW424" s="7"/>
      <c r="BX424" s="7"/>
      <c r="BY424" s="7"/>
      <c r="BZ424" s="7"/>
      <c r="CA424" s="5">
        <v>0</v>
      </c>
      <c r="CB424" s="5">
        <v>0</v>
      </c>
      <c r="CC424" s="5">
        <v>0</v>
      </c>
      <c r="CD424" s="5">
        <v>0</v>
      </c>
      <c r="CE424" s="5"/>
      <c r="CF424" s="5"/>
      <c r="CG424" s="5"/>
      <c r="CH424" s="5"/>
      <c r="CI424" s="5">
        <v>0</v>
      </c>
      <c r="CJ424" s="5"/>
      <c r="CK424" s="8"/>
      <c r="CL424" s="5"/>
      <c r="CM424" s="5"/>
      <c r="CN424" s="8"/>
      <c r="CO424" s="5"/>
      <c r="CP424" s="5"/>
      <c r="CQ424" s="5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</row>
    <row r="425" spans="1:166" x14ac:dyDescent="0.25">
      <c r="A425" t="s">
        <v>128</v>
      </c>
      <c r="C425" s="6">
        <v>39480</v>
      </c>
      <c r="D425" s="5">
        <v>4</v>
      </c>
      <c r="E425" t="s">
        <v>210</v>
      </c>
      <c r="F425" t="s">
        <v>12</v>
      </c>
      <c r="G425" s="5">
        <v>26</v>
      </c>
      <c r="H425" t="s">
        <v>114</v>
      </c>
      <c r="I425" s="7">
        <v>7.9</v>
      </c>
      <c r="J425">
        <v>750</v>
      </c>
      <c r="K425" s="5">
        <f t="shared" si="7"/>
        <v>168.77637130801685</v>
      </c>
      <c r="L425" s="5"/>
      <c r="M425" s="8"/>
      <c r="N425" s="8"/>
      <c r="O425" s="8"/>
      <c r="P425" s="8"/>
      <c r="Q425" s="5"/>
      <c r="R425" s="5">
        <v>26</v>
      </c>
      <c r="S425" s="5"/>
      <c r="T425" s="5"/>
      <c r="U425" s="5"/>
      <c r="V425" s="5"/>
      <c r="W425" s="5"/>
      <c r="X425" s="8"/>
      <c r="Y425" s="8"/>
      <c r="Z425" s="8"/>
      <c r="AA425" s="8"/>
      <c r="AB425" s="8"/>
      <c r="AC425" s="5"/>
      <c r="AD425" s="8"/>
      <c r="AE425" s="8"/>
      <c r="AF425" s="8"/>
      <c r="AG425" s="8"/>
      <c r="AH425" s="8"/>
      <c r="AI425" s="8"/>
      <c r="AJ425" s="5"/>
      <c r="AK425" s="8"/>
      <c r="AL425" s="8"/>
      <c r="AM425" s="8"/>
      <c r="AN425" s="8"/>
      <c r="AO425" s="8"/>
      <c r="AP425" s="8"/>
      <c r="AQ425" s="9"/>
      <c r="AR425" s="8"/>
      <c r="AS425" s="8"/>
      <c r="AT425" s="8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8"/>
      <c r="BJ425" s="5"/>
      <c r="BK425" s="5"/>
      <c r="BL425" s="5"/>
      <c r="BM425" s="8"/>
      <c r="BN425" s="8"/>
      <c r="BO425" s="7"/>
      <c r="BP425" s="5"/>
      <c r="BQ425" s="5"/>
      <c r="BR425" s="5"/>
      <c r="BS425" s="5"/>
      <c r="BT425" s="7"/>
      <c r="BU425" s="7"/>
      <c r="BV425" s="7"/>
      <c r="BW425" s="7"/>
      <c r="BX425" s="7"/>
      <c r="BY425" s="7"/>
      <c r="BZ425" s="7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8"/>
      <c r="CL425" s="5"/>
      <c r="CM425" s="5"/>
      <c r="CN425" s="8"/>
      <c r="CO425" s="5"/>
      <c r="CP425" s="5"/>
      <c r="CQ425" s="5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</row>
    <row r="426" spans="1:166" x14ac:dyDescent="0.25">
      <c r="A426" t="s">
        <v>128</v>
      </c>
      <c r="C426" s="6">
        <v>39485</v>
      </c>
      <c r="D426" s="5"/>
      <c r="E426" s="6"/>
      <c r="G426" s="5">
        <v>31</v>
      </c>
      <c r="H426" t="s">
        <v>114</v>
      </c>
      <c r="I426" s="7">
        <v>7.9</v>
      </c>
      <c r="J426">
        <v>750</v>
      </c>
      <c r="K426" s="5">
        <f t="shared" si="7"/>
        <v>168.77637130801685</v>
      </c>
      <c r="L426" s="5"/>
      <c r="M426" s="8"/>
      <c r="N426" s="7">
        <v>8.75</v>
      </c>
      <c r="O426" s="7"/>
      <c r="P426" s="7"/>
      <c r="Q426" s="5"/>
      <c r="R426" s="5"/>
      <c r="S426" s="5"/>
      <c r="T426" s="5"/>
      <c r="U426" s="5"/>
      <c r="V426" s="5"/>
      <c r="W426" s="5"/>
      <c r="X426" s="8"/>
      <c r="Y426" s="8"/>
      <c r="Z426" s="8"/>
      <c r="AA426" s="8"/>
      <c r="AB426" s="8"/>
      <c r="AC426" s="5"/>
      <c r="AD426" s="8"/>
      <c r="AE426" s="8"/>
      <c r="AF426" s="8"/>
      <c r="AG426" s="8"/>
      <c r="AH426" s="8"/>
      <c r="AI426" s="8"/>
      <c r="AJ426" s="5"/>
      <c r="AK426" s="8"/>
      <c r="AL426" s="8"/>
      <c r="AM426" s="8"/>
      <c r="AN426" s="8"/>
      <c r="AO426" s="8"/>
      <c r="AP426" s="8"/>
      <c r="AQ426" s="9"/>
      <c r="AR426" s="8"/>
      <c r="AS426" s="8"/>
      <c r="AT426" s="8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8"/>
      <c r="BJ426" s="5"/>
      <c r="BK426" s="5"/>
      <c r="BL426" s="5"/>
      <c r="BM426" s="8"/>
      <c r="BN426" s="8"/>
      <c r="BO426" s="7"/>
      <c r="BP426" s="5"/>
      <c r="BQ426" s="5"/>
      <c r="BR426" s="5"/>
      <c r="BS426" s="5"/>
      <c r="BT426" s="7"/>
      <c r="BU426" s="7"/>
      <c r="BV426" s="7"/>
      <c r="BW426" s="7"/>
      <c r="BX426" s="7"/>
      <c r="BY426" s="7"/>
      <c r="BZ426" s="7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8"/>
      <c r="CL426" s="5"/>
      <c r="CM426" s="5"/>
      <c r="CN426" s="8"/>
      <c r="CO426" s="5"/>
      <c r="CP426" s="5"/>
      <c r="CQ426" s="5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</row>
    <row r="427" spans="1:166" x14ac:dyDescent="0.25">
      <c r="A427" t="s">
        <v>128</v>
      </c>
      <c r="C427" s="6">
        <v>39491</v>
      </c>
      <c r="D427" s="5"/>
      <c r="E427" s="6"/>
      <c r="G427" s="5">
        <v>37</v>
      </c>
      <c r="H427" t="s">
        <v>114</v>
      </c>
      <c r="I427" s="7">
        <v>7.9</v>
      </c>
      <c r="J427">
        <v>750</v>
      </c>
      <c r="K427" s="5">
        <f t="shared" si="7"/>
        <v>168.77637130801685</v>
      </c>
      <c r="L427" s="5"/>
      <c r="M427" s="8"/>
      <c r="N427" s="7">
        <v>10.6</v>
      </c>
      <c r="O427" s="7"/>
      <c r="P427" s="7"/>
      <c r="Q427" s="5"/>
      <c r="R427" s="5"/>
      <c r="S427" s="5"/>
      <c r="T427" s="5"/>
      <c r="U427" s="5"/>
      <c r="V427" s="5"/>
      <c r="W427" s="5"/>
      <c r="X427" s="8"/>
      <c r="Y427" s="8"/>
      <c r="Z427" s="8"/>
      <c r="AA427" s="8"/>
      <c r="AB427" s="8"/>
      <c r="AC427" s="5"/>
      <c r="AD427" s="8"/>
      <c r="AE427" s="8"/>
      <c r="AF427" s="8"/>
      <c r="AG427" s="8"/>
      <c r="AH427" s="8"/>
      <c r="AI427" s="8"/>
      <c r="AJ427" s="5"/>
      <c r="AK427" s="8"/>
      <c r="AL427" s="8"/>
      <c r="AM427" s="8"/>
      <c r="AN427" s="8"/>
      <c r="AO427" s="8"/>
      <c r="AP427" s="8"/>
      <c r="AQ427" s="9"/>
      <c r="AR427" s="8"/>
      <c r="AS427" s="8"/>
      <c r="AT427" s="8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8"/>
      <c r="BJ427" s="5"/>
      <c r="BK427" s="5"/>
      <c r="BL427" s="5"/>
      <c r="BM427" s="8"/>
      <c r="BN427" s="8"/>
      <c r="BO427" s="7"/>
      <c r="BP427" s="5"/>
      <c r="BQ427" s="5"/>
      <c r="BR427" s="5"/>
      <c r="BS427" s="5"/>
      <c r="BT427" s="7"/>
      <c r="BU427" s="7"/>
      <c r="BV427" s="7"/>
      <c r="BW427" s="7"/>
      <c r="BX427" s="7"/>
      <c r="BY427" s="7"/>
      <c r="BZ427" s="7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8"/>
      <c r="CL427" s="5"/>
      <c r="CM427" s="5"/>
      <c r="CN427" s="8"/>
      <c r="CO427" s="5"/>
      <c r="CP427" s="5"/>
      <c r="CQ427" s="5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</row>
    <row r="428" spans="1:166" x14ac:dyDescent="0.25">
      <c r="A428" t="s">
        <v>128</v>
      </c>
      <c r="C428" s="6">
        <v>39496</v>
      </c>
      <c r="D428" s="5"/>
      <c r="E428" s="6"/>
      <c r="G428" s="5">
        <v>42</v>
      </c>
      <c r="H428" t="s">
        <v>114</v>
      </c>
      <c r="I428" s="7">
        <v>7.9</v>
      </c>
      <c r="J428">
        <v>750</v>
      </c>
      <c r="K428" s="5">
        <f t="shared" si="7"/>
        <v>168.77637130801685</v>
      </c>
      <c r="L428" s="5"/>
      <c r="M428" s="8"/>
      <c r="N428" s="7">
        <v>11.9</v>
      </c>
      <c r="O428" s="7"/>
      <c r="P428" s="7"/>
      <c r="Q428" s="5"/>
      <c r="R428" s="5"/>
      <c r="S428" s="5"/>
      <c r="T428" s="5"/>
      <c r="U428" s="5"/>
      <c r="V428" s="5"/>
      <c r="W428" s="5"/>
      <c r="X428" s="8"/>
      <c r="Y428" s="8"/>
      <c r="Z428" s="8"/>
      <c r="AA428" s="8"/>
      <c r="AB428" s="8"/>
      <c r="AC428" s="5"/>
      <c r="AD428" s="8"/>
      <c r="AE428" s="8"/>
      <c r="AF428" s="8"/>
      <c r="AG428" s="8"/>
      <c r="AH428" s="8"/>
      <c r="AI428" s="8"/>
      <c r="AJ428" s="5"/>
      <c r="AK428" s="8"/>
      <c r="AL428" s="8"/>
      <c r="AM428" s="8"/>
      <c r="AN428" s="8"/>
      <c r="AO428" s="8"/>
      <c r="AP428" s="8"/>
      <c r="AQ428" s="9"/>
      <c r="AR428" s="8"/>
      <c r="AS428" s="8"/>
      <c r="AT428" s="8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8"/>
      <c r="BJ428" s="5"/>
      <c r="BK428" s="5"/>
      <c r="BL428" s="5"/>
      <c r="BM428" s="8"/>
      <c r="BN428" s="8"/>
      <c r="BO428" s="7"/>
      <c r="BP428" s="5"/>
      <c r="BQ428" s="5"/>
      <c r="BR428" s="5"/>
      <c r="BS428" s="5"/>
      <c r="BT428" s="7"/>
      <c r="BU428" s="7"/>
      <c r="BV428" s="7"/>
      <c r="BW428" s="7"/>
      <c r="BX428" s="7"/>
      <c r="BY428" s="7"/>
      <c r="BZ428" s="7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8"/>
      <c r="CL428" s="5"/>
      <c r="CM428" s="5"/>
      <c r="CN428" s="8"/>
      <c r="CO428" s="5"/>
      <c r="CP428" s="5"/>
      <c r="CQ428" s="5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</row>
    <row r="429" spans="1:166" x14ac:dyDescent="0.25">
      <c r="A429" t="s">
        <v>128</v>
      </c>
      <c r="C429" s="6">
        <v>39504</v>
      </c>
      <c r="D429" s="5"/>
      <c r="E429" s="6"/>
      <c r="G429" s="5">
        <v>50</v>
      </c>
      <c r="H429" t="s">
        <v>114</v>
      </c>
      <c r="I429" s="7">
        <v>7.9</v>
      </c>
      <c r="J429">
        <v>750</v>
      </c>
      <c r="K429" s="5">
        <f t="shared" si="7"/>
        <v>168.77637130801685</v>
      </c>
      <c r="L429" s="5"/>
      <c r="M429" s="8"/>
      <c r="N429" s="7">
        <v>13.35</v>
      </c>
      <c r="O429" s="7"/>
      <c r="P429" s="7"/>
      <c r="Q429" s="5"/>
      <c r="R429" s="5"/>
      <c r="S429" s="5"/>
      <c r="T429" s="5"/>
      <c r="U429" s="5"/>
      <c r="V429" s="5"/>
      <c r="W429" s="5"/>
      <c r="X429" s="8"/>
      <c r="Y429" s="8"/>
      <c r="Z429" s="8"/>
      <c r="AA429" s="8"/>
      <c r="AB429" s="8"/>
      <c r="AC429" s="5"/>
      <c r="AD429" s="8"/>
      <c r="AE429" s="8"/>
      <c r="AF429" s="8"/>
      <c r="AG429" s="8"/>
      <c r="AH429" s="8"/>
      <c r="AI429" s="8"/>
      <c r="AJ429" s="5"/>
      <c r="AK429" s="8">
        <v>2.9564177631578947</v>
      </c>
      <c r="AL429" s="8"/>
      <c r="AM429" s="8"/>
      <c r="AN429" s="8"/>
      <c r="AO429" s="8"/>
      <c r="AP429" s="8"/>
      <c r="AQ429" s="9"/>
      <c r="AR429" s="8"/>
      <c r="AS429" s="8"/>
      <c r="AT429" s="8"/>
      <c r="AU429" s="5">
        <v>0</v>
      </c>
      <c r="AV429" s="5"/>
      <c r="AW429" s="5"/>
      <c r="AX429" s="5"/>
      <c r="AY429" s="5">
        <v>0</v>
      </c>
      <c r="AZ429" s="5"/>
      <c r="BA429" s="5"/>
      <c r="BB429" s="5"/>
      <c r="BC429" s="5"/>
      <c r="BD429" s="5"/>
      <c r="BE429" s="5"/>
      <c r="BF429" s="5">
        <v>0</v>
      </c>
      <c r="BG429" s="5">
        <v>0</v>
      </c>
      <c r="BH429" s="5"/>
      <c r="BI429" s="8"/>
      <c r="BJ429" s="5"/>
      <c r="BK429" s="5"/>
      <c r="BL429" s="5"/>
      <c r="BM429" s="8"/>
      <c r="BN429" s="8"/>
      <c r="BO429" s="7"/>
      <c r="BP429" s="5"/>
      <c r="BQ429" s="5"/>
      <c r="BR429" s="5"/>
      <c r="BS429" s="5"/>
      <c r="BT429" s="7"/>
      <c r="BU429" s="7"/>
      <c r="BV429" s="7"/>
      <c r="BW429" s="7"/>
      <c r="BX429" s="7"/>
      <c r="BY429" s="7"/>
      <c r="BZ429" s="7"/>
      <c r="CA429" s="5">
        <v>0</v>
      </c>
      <c r="CB429" s="5">
        <v>0</v>
      </c>
      <c r="CC429" s="5">
        <v>0</v>
      </c>
      <c r="CD429" s="5">
        <v>0</v>
      </c>
      <c r="CE429" s="5"/>
      <c r="CF429" s="5"/>
      <c r="CG429" s="5"/>
      <c r="CH429" s="5"/>
      <c r="CI429" s="5">
        <v>0</v>
      </c>
      <c r="CJ429" s="5"/>
      <c r="CK429" s="8"/>
      <c r="CL429" s="5"/>
      <c r="CM429" s="5"/>
      <c r="CN429" s="8"/>
      <c r="CO429" s="5"/>
      <c r="CP429" s="5"/>
      <c r="CQ429" s="5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</row>
    <row r="430" spans="1:166" x14ac:dyDescent="0.25">
      <c r="A430" t="s">
        <v>128</v>
      </c>
      <c r="C430" s="6">
        <v>39509</v>
      </c>
      <c r="D430" s="5">
        <v>4</v>
      </c>
      <c r="E430" t="s">
        <v>206</v>
      </c>
      <c r="F430" t="s">
        <v>13</v>
      </c>
      <c r="G430" s="5">
        <v>55</v>
      </c>
      <c r="H430" t="s">
        <v>114</v>
      </c>
      <c r="I430" s="7">
        <v>7.9</v>
      </c>
      <c r="J430">
        <v>750</v>
      </c>
      <c r="K430" s="5">
        <f t="shared" si="7"/>
        <v>168.77637130801685</v>
      </c>
      <c r="L430" s="5"/>
      <c r="M430" s="8"/>
      <c r="N430" s="8"/>
      <c r="O430" s="8"/>
      <c r="P430" s="8"/>
      <c r="Q430" s="5"/>
      <c r="R430" s="5"/>
      <c r="S430" s="5">
        <v>55</v>
      </c>
      <c r="T430" s="5"/>
      <c r="U430" s="5"/>
      <c r="V430" s="5"/>
      <c r="W430" s="5"/>
      <c r="X430" s="8"/>
      <c r="Y430" s="8"/>
      <c r="Z430" s="8"/>
      <c r="AA430" s="8"/>
      <c r="AB430" s="8"/>
      <c r="AC430" s="5"/>
      <c r="AD430" s="8"/>
      <c r="AE430" s="8"/>
      <c r="AF430" s="8"/>
      <c r="AG430" s="8"/>
      <c r="AH430" s="8"/>
      <c r="AI430" s="8"/>
      <c r="AJ430" s="5"/>
      <c r="AK430" s="8"/>
      <c r="AL430" s="8"/>
      <c r="AM430" s="8"/>
      <c r="AN430" s="8"/>
      <c r="AO430" s="8"/>
      <c r="AP430" s="8"/>
      <c r="AQ430" s="9"/>
      <c r="AR430" s="8"/>
      <c r="AS430" s="8"/>
      <c r="AT430" s="8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8"/>
      <c r="BJ430" s="5"/>
      <c r="BK430" s="5"/>
      <c r="BL430" s="5"/>
      <c r="BM430" s="8"/>
      <c r="BN430" s="8"/>
      <c r="BO430" s="7"/>
      <c r="BP430" s="5"/>
      <c r="BQ430" s="5"/>
      <c r="BR430" s="5"/>
      <c r="BS430" s="5"/>
      <c r="BT430" s="7"/>
      <c r="BU430" s="7"/>
      <c r="BV430" s="7"/>
      <c r="BW430" s="7"/>
      <c r="BX430" s="7"/>
      <c r="BY430" s="7"/>
      <c r="BZ430" s="7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8"/>
      <c r="CL430" s="5"/>
      <c r="CM430" s="5"/>
      <c r="CN430" s="8"/>
      <c r="CO430" s="5"/>
      <c r="CP430" s="5"/>
      <c r="CQ430" s="5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</row>
    <row r="431" spans="1:166" x14ac:dyDescent="0.25">
      <c r="A431" t="s">
        <v>128</v>
      </c>
      <c r="C431" s="6">
        <v>39510</v>
      </c>
      <c r="D431" s="5"/>
      <c r="E431" s="6"/>
      <c r="G431" s="5">
        <v>56</v>
      </c>
      <c r="H431" t="s">
        <v>114</v>
      </c>
      <c r="I431" s="7">
        <v>7.9</v>
      </c>
      <c r="J431">
        <v>750</v>
      </c>
      <c r="K431" s="5">
        <f t="shared" si="7"/>
        <v>168.77637130801685</v>
      </c>
      <c r="L431" s="5"/>
      <c r="M431" s="8"/>
      <c r="N431" s="7">
        <v>14.85</v>
      </c>
      <c r="O431" s="7"/>
      <c r="P431" s="7"/>
      <c r="Q431" s="5"/>
      <c r="R431" s="5"/>
      <c r="S431" s="5"/>
      <c r="T431" s="5"/>
      <c r="U431" s="5"/>
      <c r="V431" s="5"/>
      <c r="W431" s="5"/>
      <c r="X431" s="8"/>
      <c r="Y431" s="8"/>
      <c r="Z431" s="8"/>
      <c r="AA431" s="8"/>
      <c r="AB431" s="8"/>
      <c r="AC431" s="5"/>
      <c r="AD431" s="8"/>
      <c r="AE431" s="8"/>
      <c r="AF431" s="8"/>
      <c r="AG431" s="8"/>
      <c r="AH431" s="8"/>
      <c r="AI431" s="8"/>
      <c r="AJ431" s="5"/>
      <c r="AK431" s="8"/>
      <c r="AL431" s="8"/>
      <c r="AM431" s="8"/>
      <c r="AN431" s="8"/>
      <c r="AO431" s="8"/>
      <c r="AP431" s="8"/>
      <c r="AQ431" s="9"/>
      <c r="AR431" s="8"/>
      <c r="AS431" s="8"/>
      <c r="AT431" s="8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8"/>
      <c r="BJ431" s="5"/>
      <c r="BK431" s="5"/>
      <c r="BL431" s="5"/>
      <c r="BM431" s="8"/>
      <c r="BN431" s="8"/>
      <c r="BO431" s="7"/>
      <c r="BP431" s="5"/>
      <c r="BQ431" s="5"/>
      <c r="BR431" s="5"/>
      <c r="BS431" s="5"/>
      <c r="BT431" s="7"/>
      <c r="BU431" s="7"/>
      <c r="BV431" s="7"/>
      <c r="BW431" s="7"/>
      <c r="BX431" s="7"/>
      <c r="BY431" s="7"/>
      <c r="BZ431" s="7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8"/>
      <c r="CL431" s="5"/>
      <c r="CM431" s="5"/>
      <c r="CN431" s="8"/>
      <c r="CO431" s="5"/>
      <c r="CP431" s="5"/>
      <c r="CQ431" s="5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</row>
    <row r="432" spans="1:166" x14ac:dyDescent="0.25">
      <c r="A432" t="s">
        <v>128</v>
      </c>
      <c r="C432" s="6">
        <v>39510</v>
      </c>
      <c r="D432" s="5"/>
      <c r="E432" s="6"/>
      <c r="G432" s="5">
        <v>56</v>
      </c>
      <c r="H432" t="s">
        <v>114</v>
      </c>
      <c r="I432" s="7">
        <v>7.9</v>
      </c>
      <c r="J432">
        <v>750</v>
      </c>
      <c r="K432" s="5">
        <f t="shared" si="7"/>
        <v>168.77637130801685</v>
      </c>
      <c r="L432" s="5"/>
      <c r="M432" s="8"/>
      <c r="N432" s="8"/>
      <c r="O432" s="8"/>
      <c r="P432" s="8"/>
      <c r="Q432" s="5"/>
      <c r="R432" s="5"/>
      <c r="S432" s="5"/>
      <c r="T432" s="5"/>
      <c r="U432" s="5"/>
      <c r="V432" s="5"/>
      <c r="W432" s="5"/>
      <c r="X432" s="8"/>
      <c r="Y432" s="8"/>
      <c r="Z432" s="8"/>
      <c r="AA432" s="8"/>
      <c r="AB432" s="8"/>
      <c r="AC432" s="5">
        <v>239.9727235159375</v>
      </c>
      <c r="AD432" s="8"/>
      <c r="AE432" s="8"/>
      <c r="AF432" s="8"/>
      <c r="AG432" s="8"/>
      <c r="AH432" s="8"/>
      <c r="AI432" s="8"/>
      <c r="AJ432" s="5">
        <v>193.31679558967272</v>
      </c>
      <c r="AK432" s="8">
        <v>3.7033162745934387</v>
      </c>
      <c r="AL432" s="8"/>
      <c r="AM432" s="8"/>
      <c r="AN432" s="8"/>
      <c r="AO432" s="8"/>
      <c r="AP432" s="8"/>
      <c r="AQ432" s="9">
        <f>AK432/AJ432</f>
        <v>1.9156722846027121E-2</v>
      </c>
      <c r="AR432" s="8"/>
      <c r="AS432" s="8"/>
      <c r="AT432" s="8"/>
      <c r="AU432" s="5">
        <v>9.22348893032893</v>
      </c>
      <c r="AV432" s="5"/>
      <c r="AW432" s="5"/>
      <c r="AX432" s="5"/>
      <c r="AY432" s="5">
        <v>1.8339274432279544</v>
      </c>
      <c r="AZ432" s="5"/>
      <c r="BA432" s="5"/>
      <c r="BB432" s="5"/>
      <c r="BC432" s="5"/>
      <c r="BD432" s="5"/>
      <c r="BE432" s="5"/>
      <c r="BF432" s="5">
        <v>0</v>
      </c>
      <c r="BG432" s="5">
        <v>0</v>
      </c>
      <c r="BH432" s="5">
        <v>11.057416373556885</v>
      </c>
      <c r="BI432" s="8"/>
      <c r="BJ432" s="5"/>
      <c r="BK432" s="5">
        <f>AC432+AJ432+BH432</f>
        <v>444.34693547916709</v>
      </c>
      <c r="BL432" s="5"/>
      <c r="BM432" s="8">
        <f>BH432/BK432</f>
        <v>2.4884646411779527E-2</v>
      </c>
      <c r="BN432" s="8"/>
      <c r="BO432" s="7"/>
      <c r="BP432" s="5"/>
      <c r="BQ432" s="5"/>
      <c r="BR432" s="5"/>
      <c r="BS432" s="5"/>
      <c r="BT432" s="7"/>
      <c r="BU432" s="7"/>
      <c r="BV432" s="7"/>
      <c r="BW432" s="7"/>
      <c r="BX432" s="8">
        <f>AC432/BK432</f>
        <v>0.54005711383417088</v>
      </c>
      <c r="BY432" s="8">
        <f>AJ432/BK432</f>
        <v>0.43505823975404967</v>
      </c>
      <c r="BZ432" s="8">
        <f>BH432/BK432</f>
        <v>2.4884646411779527E-2</v>
      </c>
      <c r="CA432" s="5">
        <v>148.19144881952064</v>
      </c>
      <c r="CB432" s="5">
        <v>139.46512659750735</v>
      </c>
      <c r="CC432" s="5">
        <v>8.7263222220133088</v>
      </c>
      <c r="CD432" s="5">
        <v>0</v>
      </c>
      <c r="CE432" s="5"/>
      <c r="CF432" s="5"/>
      <c r="CG432" s="5"/>
      <c r="CH432" s="5"/>
      <c r="CI432" s="5">
        <v>0</v>
      </c>
      <c r="CJ432" s="5"/>
      <c r="CK432" s="8"/>
      <c r="CL432" s="5"/>
      <c r="CM432" s="5"/>
      <c r="CN432" s="8"/>
      <c r="CO432" s="5"/>
      <c r="CP432" s="5"/>
      <c r="CQ432" s="5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</row>
    <row r="433" spans="1:166" x14ac:dyDescent="0.25">
      <c r="A433" t="s">
        <v>128</v>
      </c>
      <c r="C433" s="6">
        <v>39514</v>
      </c>
      <c r="D433" s="5"/>
      <c r="E433" s="6"/>
      <c r="G433" s="5">
        <v>60</v>
      </c>
      <c r="H433" t="s">
        <v>114</v>
      </c>
      <c r="I433" s="7">
        <v>7.9</v>
      </c>
      <c r="J433">
        <v>750</v>
      </c>
      <c r="K433" s="5">
        <f t="shared" si="7"/>
        <v>168.77637130801685</v>
      </c>
      <c r="L433" s="5"/>
      <c r="M433" s="8"/>
      <c r="N433" s="7">
        <v>16.649999999999999</v>
      </c>
      <c r="O433" s="7"/>
      <c r="P433" s="7"/>
      <c r="Q433" s="5"/>
      <c r="R433" s="5"/>
      <c r="S433" s="5"/>
      <c r="T433" s="5"/>
      <c r="U433" s="5"/>
      <c r="V433" s="5"/>
      <c r="W433" s="5"/>
      <c r="X433" s="8"/>
      <c r="Y433" s="8"/>
      <c r="Z433" s="8"/>
      <c r="AA433" s="8"/>
      <c r="AB433" s="8"/>
      <c r="AC433" s="5"/>
      <c r="AD433" s="8"/>
      <c r="AE433" s="8"/>
      <c r="AF433" s="8"/>
      <c r="AG433" s="8"/>
      <c r="AH433" s="8"/>
      <c r="AI433" s="8"/>
      <c r="AJ433" s="5"/>
      <c r="AK433" s="8"/>
      <c r="AL433" s="8"/>
      <c r="AM433" s="8"/>
      <c r="AN433" s="8"/>
      <c r="AO433" s="8"/>
      <c r="AP433" s="8"/>
      <c r="AQ433" s="9"/>
      <c r="AR433" s="8"/>
      <c r="AS433" s="8"/>
      <c r="AT433" s="8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8"/>
      <c r="BJ433" s="5"/>
      <c r="BK433" s="5"/>
      <c r="BL433" s="5"/>
      <c r="BM433" s="8"/>
      <c r="BN433" s="8"/>
      <c r="BO433" s="7"/>
      <c r="BP433" s="5"/>
      <c r="BQ433" s="5"/>
      <c r="BR433" s="5"/>
      <c r="BS433" s="5"/>
      <c r="BT433" s="7"/>
      <c r="BU433" s="7"/>
      <c r="BV433" s="7"/>
      <c r="BW433" s="7"/>
      <c r="BX433" s="7"/>
      <c r="BY433" s="7"/>
      <c r="BZ433" s="7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8"/>
      <c r="CL433" s="5"/>
      <c r="CM433" s="5"/>
      <c r="CN433" s="8"/>
      <c r="CO433" s="5"/>
      <c r="CP433" s="5"/>
      <c r="CQ433" s="5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</row>
    <row r="434" spans="1:166" x14ac:dyDescent="0.25">
      <c r="A434" t="s">
        <v>128</v>
      </c>
      <c r="C434" s="6">
        <v>39524</v>
      </c>
      <c r="D434" s="5"/>
      <c r="E434" s="6"/>
      <c r="G434" s="5">
        <v>70</v>
      </c>
      <c r="H434" t="s">
        <v>114</v>
      </c>
      <c r="I434" s="7">
        <v>7.9</v>
      </c>
      <c r="J434">
        <v>750</v>
      </c>
      <c r="K434" s="5">
        <f t="shared" si="7"/>
        <v>168.77637130801685</v>
      </c>
      <c r="L434" s="5"/>
      <c r="M434" s="8"/>
      <c r="N434" s="7">
        <v>19</v>
      </c>
      <c r="O434" s="7"/>
      <c r="P434" s="7"/>
      <c r="Q434" s="5"/>
      <c r="R434" s="5"/>
      <c r="S434" s="5"/>
      <c r="T434" s="5"/>
      <c r="U434" s="5"/>
      <c r="V434" s="5"/>
      <c r="W434" s="5"/>
      <c r="X434" s="8"/>
      <c r="Y434" s="8"/>
      <c r="Z434" s="8"/>
      <c r="AA434" s="8"/>
      <c r="AB434" s="8"/>
      <c r="AC434" s="5">
        <v>340.88412870150802</v>
      </c>
      <c r="AD434" s="8"/>
      <c r="AE434" s="8"/>
      <c r="AF434" s="8"/>
      <c r="AG434" s="8"/>
      <c r="AH434" s="8"/>
      <c r="AI434" s="8"/>
      <c r="AJ434" s="5">
        <v>239.7830395378914</v>
      </c>
      <c r="AK434" s="8">
        <v>3.440870161746683</v>
      </c>
      <c r="AL434" s="8"/>
      <c r="AM434" s="8"/>
      <c r="AN434" s="8"/>
      <c r="AO434" s="8"/>
      <c r="AP434" s="8"/>
      <c r="AQ434" s="9">
        <f>AK434/AJ434</f>
        <v>1.4349931372869031E-2</v>
      </c>
      <c r="AR434" s="8"/>
      <c r="AS434" s="8"/>
      <c r="AT434" s="8"/>
      <c r="AU434" s="5">
        <v>23.204300854755019</v>
      </c>
      <c r="AV434" s="5"/>
      <c r="AW434" s="5"/>
      <c r="AX434" s="5"/>
      <c r="AY434" s="5">
        <v>33.874116526246063</v>
      </c>
      <c r="AZ434" s="5"/>
      <c r="BA434" s="5"/>
      <c r="BB434" s="5"/>
      <c r="BC434" s="5"/>
      <c r="BD434" s="5"/>
      <c r="BE434" s="5"/>
      <c r="BF434" s="5">
        <v>0</v>
      </c>
      <c r="BG434" s="5">
        <v>0</v>
      </c>
      <c r="BH434" s="5">
        <v>57.078417381001074</v>
      </c>
      <c r="BI434" s="8"/>
      <c r="BJ434" s="5"/>
      <c r="BK434" s="5">
        <f>AC434+AJ434+BH434</f>
        <v>637.74558562040045</v>
      </c>
      <c r="BL434" s="5"/>
      <c r="BM434" s="8">
        <f>BH434/BK434</f>
        <v>8.9500293954171473E-2</v>
      </c>
      <c r="BN434" s="8"/>
      <c r="BO434" s="7"/>
      <c r="BP434" s="5"/>
      <c r="BQ434" s="5"/>
      <c r="BR434" s="5"/>
      <c r="BS434" s="5"/>
      <c r="BT434" s="7"/>
      <c r="BU434" s="7"/>
      <c r="BV434" s="7"/>
      <c r="BW434" s="7"/>
      <c r="BX434" s="8">
        <f>AC434/BK434</f>
        <v>0.53451428969107662</v>
      </c>
      <c r="BY434" s="8">
        <f>AJ434/BK434</f>
        <v>0.37598541635475197</v>
      </c>
      <c r="BZ434" s="8">
        <f>BH434/BK434</f>
        <v>8.9500293954171473E-2</v>
      </c>
      <c r="CA434" s="5">
        <v>231.18300768027024</v>
      </c>
      <c r="CB434" s="5">
        <v>160.95201266547343</v>
      </c>
      <c r="CC434" s="5">
        <v>70.230995014796804</v>
      </c>
      <c r="CD434" s="5">
        <v>0</v>
      </c>
      <c r="CE434" s="5"/>
      <c r="CF434" s="5"/>
      <c r="CG434" s="5"/>
      <c r="CH434" s="5"/>
      <c r="CI434" s="5">
        <v>0</v>
      </c>
      <c r="CJ434" s="5"/>
      <c r="CK434" s="8"/>
      <c r="CL434" s="5"/>
      <c r="CM434" s="5"/>
      <c r="CN434" s="8"/>
      <c r="CO434" s="5"/>
      <c r="CP434" s="5"/>
      <c r="CQ434" s="5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</row>
    <row r="435" spans="1:166" x14ac:dyDescent="0.25">
      <c r="A435" t="s">
        <v>128</v>
      </c>
      <c r="C435" s="6">
        <v>39532</v>
      </c>
      <c r="D435" s="5"/>
      <c r="E435" s="6"/>
      <c r="G435" s="5">
        <v>78</v>
      </c>
      <c r="H435" t="s">
        <v>114</v>
      </c>
      <c r="I435" s="7">
        <v>7.9</v>
      </c>
      <c r="J435">
        <v>750</v>
      </c>
      <c r="K435" s="5">
        <f t="shared" si="7"/>
        <v>168.77637130801685</v>
      </c>
      <c r="L435" s="5"/>
      <c r="M435" s="8"/>
      <c r="N435" s="7">
        <v>20.350000000000001</v>
      </c>
      <c r="O435" s="7"/>
      <c r="P435" s="7"/>
      <c r="Q435" s="5"/>
      <c r="R435" s="5"/>
      <c r="S435" s="5"/>
      <c r="T435" s="5"/>
      <c r="U435" s="5"/>
      <c r="V435" s="5"/>
      <c r="W435" s="5"/>
      <c r="X435" s="8"/>
      <c r="Y435" s="8"/>
      <c r="Z435" s="8"/>
      <c r="AA435" s="8"/>
      <c r="AB435" s="8"/>
      <c r="AC435" s="5"/>
      <c r="AD435" s="8"/>
      <c r="AE435" s="8"/>
      <c r="AF435" s="8"/>
      <c r="AG435" s="8"/>
      <c r="AH435" s="8"/>
      <c r="AI435" s="8"/>
      <c r="AJ435" s="5"/>
      <c r="AK435" s="8"/>
      <c r="AL435" s="8"/>
      <c r="AM435" s="8"/>
      <c r="AN435" s="8"/>
      <c r="AO435" s="8"/>
      <c r="AP435" s="8"/>
      <c r="AQ435" s="9"/>
      <c r="AR435" s="8"/>
      <c r="AS435" s="8"/>
      <c r="AT435" s="8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8"/>
      <c r="BJ435" s="5"/>
      <c r="BK435" s="5"/>
      <c r="BL435" s="5"/>
      <c r="BM435" s="8"/>
      <c r="BN435" s="8"/>
      <c r="BO435" s="7"/>
      <c r="BP435" s="5"/>
      <c r="BQ435" s="5"/>
      <c r="BR435" s="5"/>
      <c r="BS435" s="5"/>
      <c r="BT435" s="7"/>
      <c r="BU435" s="7"/>
      <c r="BV435" s="7"/>
      <c r="BW435" s="7"/>
      <c r="BX435" s="7"/>
      <c r="BY435" s="7"/>
      <c r="BZ435" s="7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8"/>
      <c r="CL435" s="5"/>
      <c r="CM435" s="5"/>
      <c r="CN435" s="8"/>
      <c r="CO435" s="5"/>
      <c r="CP435" s="5"/>
      <c r="CQ435" s="5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</row>
    <row r="436" spans="1:166" x14ac:dyDescent="0.25">
      <c r="A436" t="s">
        <v>128</v>
      </c>
      <c r="C436" s="6">
        <v>39538</v>
      </c>
      <c r="D436" s="5">
        <v>6</v>
      </c>
      <c r="E436" s="6" t="s">
        <v>239</v>
      </c>
      <c r="F436" t="s">
        <v>89</v>
      </c>
      <c r="G436" s="5">
        <v>84</v>
      </c>
      <c r="H436" t="s">
        <v>114</v>
      </c>
      <c r="I436" s="7">
        <v>7.9</v>
      </c>
      <c r="J436">
        <v>750</v>
      </c>
      <c r="K436" s="5">
        <f t="shared" si="7"/>
        <v>168.77637130801685</v>
      </c>
      <c r="L436" s="5"/>
      <c r="M436" s="8"/>
      <c r="N436" s="8"/>
      <c r="O436" s="8"/>
      <c r="P436" s="8"/>
      <c r="Q436" s="5"/>
      <c r="R436" s="5"/>
      <c r="S436" s="5"/>
      <c r="T436" s="5"/>
      <c r="U436" s="5"/>
      <c r="V436" s="5"/>
      <c r="W436" s="5"/>
      <c r="X436" s="8"/>
      <c r="Y436" s="8"/>
      <c r="Z436" s="8"/>
      <c r="AA436" s="8"/>
      <c r="AB436" s="8"/>
      <c r="AC436" s="5">
        <v>532.2875350054328</v>
      </c>
      <c r="AD436" s="8"/>
      <c r="AE436" s="8"/>
      <c r="AF436" s="8"/>
      <c r="AG436" s="8"/>
      <c r="AH436" s="8"/>
      <c r="AI436" s="8"/>
      <c r="AJ436" s="5">
        <v>455.16351431055671</v>
      </c>
      <c r="AK436" s="8">
        <v>4.9253764922120196</v>
      </c>
      <c r="AL436" s="8"/>
      <c r="AM436" s="8"/>
      <c r="AN436" s="8"/>
      <c r="AO436" s="8"/>
      <c r="AP436" s="8"/>
      <c r="AQ436" s="9">
        <f>AK436/AJ436</f>
        <v>1.0821114472834152E-2</v>
      </c>
      <c r="AR436" s="8"/>
      <c r="AS436" s="8"/>
      <c r="AT436" s="8"/>
      <c r="AU436" s="5">
        <v>14.89389497231971</v>
      </c>
      <c r="AV436" s="5"/>
      <c r="AW436" s="5"/>
      <c r="AX436" s="5"/>
      <c r="AY436" s="5">
        <v>520.8769362546409</v>
      </c>
      <c r="AZ436" s="5"/>
      <c r="BA436" s="5"/>
      <c r="BB436" s="5"/>
      <c r="BC436" s="5"/>
      <c r="BD436" s="5"/>
      <c r="BE436" s="5"/>
      <c r="BF436" s="5">
        <v>0</v>
      </c>
      <c r="BG436" s="5">
        <v>0</v>
      </c>
      <c r="BH436" s="5">
        <v>535.77083122696058</v>
      </c>
      <c r="BI436" s="8"/>
      <c r="BJ436" s="5"/>
      <c r="BK436" s="5">
        <f>AC436+AJ436+BH436</f>
        <v>1523.2218805429502</v>
      </c>
      <c r="BL436" s="5"/>
      <c r="BM436" s="8">
        <f>BH436/BK436</f>
        <v>0.35173525148941914</v>
      </c>
      <c r="BN436" s="8"/>
      <c r="BO436" s="7"/>
      <c r="BP436" s="5"/>
      <c r="BQ436" s="5"/>
      <c r="BR436" s="5"/>
      <c r="BS436" s="5"/>
      <c r="BT436" s="7"/>
      <c r="BU436" s="7"/>
      <c r="BV436" s="7"/>
      <c r="BW436" s="7"/>
      <c r="BX436" s="8">
        <f>AC436/BK436</f>
        <v>0.34944845646236367</v>
      </c>
      <c r="BY436" s="8">
        <f>AJ436/BK436</f>
        <v>0.29881629204821714</v>
      </c>
      <c r="BZ436" s="8">
        <f>BH436/BK436</f>
        <v>0.35173525148941914</v>
      </c>
      <c r="CA436" s="5">
        <v>343.42355205577002</v>
      </c>
      <c r="CB436" s="5">
        <v>104.57438675266465</v>
      </c>
      <c r="CC436" s="5">
        <v>238.84916530310537</v>
      </c>
      <c r="CD436" s="5">
        <v>0</v>
      </c>
      <c r="CE436" s="5"/>
      <c r="CF436" s="5"/>
      <c r="CG436" s="5"/>
      <c r="CH436" s="5"/>
      <c r="CI436" s="5">
        <v>0</v>
      </c>
      <c r="CJ436" s="5"/>
      <c r="CK436" s="8"/>
      <c r="CL436" s="5"/>
      <c r="CM436" s="5"/>
      <c r="CN436" s="8"/>
      <c r="CO436" s="5"/>
      <c r="CP436" s="5"/>
      <c r="CQ436" s="5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</row>
    <row r="437" spans="1:166" x14ac:dyDescent="0.25">
      <c r="A437" t="s">
        <v>128</v>
      </c>
      <c r="C437" s="6">
        <v>39540</v>
      </c>
      <c r="D437" s="5"/>
      <c r="E437" s="6"/>
      <c r="G437" s="5">
        <v>86</v>
      </c>
      <c r="H437" t="s">
        <v>114</v>
      </c>
      <c r="I437" s="7">
        <v>7.9</v>
      </c>
      <c r="J437">
        <v>750</v>
      </c>
      <c r="K437" s="5">
        <f t="shared" si="7"/>
        <v>168.77637130801685</v>
      </c>
      <c r="L437" s="5"/>
      <c r="M437" s="8"/>
      <c r="N437" s="7">
        <v>21.25</v>
      </c>
      <c r="O437" s="7"/>
      <c r="P437" s="7"/>
      <c r="Q437" s="5"/>
      <c r="R437" s="5"/>
      <c r="S437" s="5"/>
      <c r="T437" s="5"/>
      <c r="U437" s="5"/>
      <c r="V437" s="5"/>
      <c r="W437" s="5"/>
      <c r="X437" s="8"/>
      <c r="Y437" s="8"/>
      <c r="Z437" s="8"/>
      <c r="AA437" s="8"/>
      <c r="AB437" s="8"/>
      <c r="AC437" s="5"/>
      <c r="AD437" s="8"/>
      <c r="AE437" s="8"/>
      <c r="AF437" s="8"/>
      <c r="AG437" s="8"/>
      <c r="AH437" s="8"/>
      <c r="AI437" s="8"/>
      <c r="AJ437" s="5"/>
      <c r="AK437" s="8"/>
      <c r="AL437" s="8"/>
      <c r="AM437" s="8"/>
      <c r="AN437" s="8"/>
      <c r="AO437" s="8"/>
      <c r="AP437" s="8"/>
      <c r="AQ437" s="9"/>
      <c r="AR437" s="8"/>
      <c r="AS437" s="8"/>
      <c r="AT437" s="8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8"/>
      <c r="BJ437" s="5"/>
      <c r="BK437" s="5"/>
      <c r="BL437" s="5"/>
      <c r="BM437" s="8"/>
      <c r="BN437" s="8"/>
      <c r="BO437" s="7"/>
      <c r="BP437" s="5"/>
      <c r="BQ437" s="5"/>
      <c r="BR437" s="5"/>
      <c r="BS437" s="5"/>
      <c r="BT437" s="7"/>
      <c r="BU437" s="7"/>
      <c r="BV437" s="7"/>
      <c r="BW437" s="7"/>
      <c r="BX437" s="7"/>
      <c r="BY437" s="7"/>
      <c r="BZ437" s="7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8"/>
      <c r="CL437" s="5"/>
      <c r="CM437" s="5"/>
      <c r="CN437" s="8"/>
      <c r="CO437" s="5"/>
      <c r="CP437" s="5"/>
      <c r="CQ437" s="5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</row>
    <row r="438" spans="1:166" x14ac:dyDescent="0.25">
      <c r="A438" t="s">
        <v>128</v>
      </c>
      <c r="C438" s="6">
        <v>39546</v>
      </c>
      <c r="D438" s="5"/>
      <c r="E438" s="6"/>
      <c r="G438" s="5">
        <v>92</v>
      </c>
      <c r="H438" t="s">
        <v>114</v>
      </c>
      <c r="I438" s="7">
        <v>7.9</v>
      </c>
      <c r="J438">
        <v>750</v>
      </c>
      <c r="K438" s="5">
        <f t="shared" si="7"/>
        <v>168.77637130801685</v>
      </c>
      <c r="L438" s="5"/>
      <c r="M438" s="8"/>
      <c r="N438" s="7">
        <v>21.8</v>
      </c>
      <c r="O438" s="7"/>
      <c r="P438" s="7"/>
      <c r="Q438" s="5"/>
      <c r="R438" s="5"/>
      <c r="S438" s="5"/>
      <c r="T438" s="5"/>
      <c r="U438" s="5"/>
      <c r="V438" s="5"/>
      <c r="W438" s="5"/>
      <c r="X438" s="8"/>
      <c r="Y438" s="8"/>
      <c r="Z438" s="8"/>
      <c r="AA438" s="8"/>
      <c r="AB438" s="8"/>
      <c r="AC438" s="5"/>
      <c r="AD438" s="8"/>
      <c r="AE438" s="8"/>
      <c r="AF438" s="8"/>
      <c r="AG438" s="8"/>
      <c r="AH438" s="8"/>
      <c r="AI438" s="8"/>
      <c r="AJ438" s="5"/>
      <c r="AK438" s="8"/>
      <c r="AL438" s="8"/>
      <c r="AM438" s="8"/>
      <c r="AN438" s="8"/>
      <c r="AO438" s="8"/>
      <c r="AP438" s="8"/>
      <c r="AQ438" s="9"/>
      <c r="AR438" s="8"/>
      <c r="AS438" s="8"/>
      <c r="AT438" s="8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8"/>
      <c r="BJ438" s="5"/>
      <c r="BK438" s="5"/>
      <c r="BL438" s="5"/>
      <c r="BM438" s="8"/>
      <c r="BN438" s="8"/>
      <c r="BO438" s="7"/>
      <c r="BP438" s="5"/>
      <c r="BQ438" s="5"/>
      <c r="BR438" s="5"/>
      <c r="BS438" s="5"/>
      <c r="BT438" s="7"/>
      <c r="BU438" s="7"/>
      <c r="BV438" s="7"/>
      <c r="BW438" s="7"/>
      <c r="BX438" s="7"/>
      <c r="BY438" s="7"/>
      <c r="BZ438" s="7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8"/>
      <c r="CL438" s="5"/>
      <c r="CM438" s="5"/>
      <c r="CN438" s="8"/>
      <c r="CO438" s="5"/>
      <c r="CP438" s="5"/>
      <c r="CQ438" s="5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</row>
    <row r="439" spans="1:166" x14ac:dyDescent="0.25">
      <c r="A439" t="s">
        <v>128</v>
      </c>
      <c r="C439" s="6">
        <v>39552</v>
      </c>
      <c r="D439" s="5"/>
      <c r="E439" s="6"/>
      <c r="G439" s="5">
        <v>98</v>
      </c>
      <c r="H439" t="s">
        <v>114</v>
      </c>
      <c r="I439" s="7">
        <v>7.9</v>
      </c>
      <c r="J439">
        <v>750</v>
      </c>
      <c r="K439" s="5">
        <f t="shared" si="7"/>
        <v>168.77637130801685</v>
      </c>
      <c r="L439" s="5"/>
      <c r="M439" s="8"/>
      <c r="N439" s="8"/>
      <c r="O439" s="8"/>
      <c r="P439" s="8"/>
      <c r="Q439" s="5"/>
      <c r="R439" s="5"/>
      <c r="S439" s="5"/>
      <c r="T439" s="5"/>
      <c r="U439" s="5"/>
      <c r="V439" s="5"/>
      <c r="W439" s="5"/>
      <c r="X439" s="8"/>
      <c r="Y439" s="8"/>
      <c r="Z439" s="8"/>
      <c r="AA439" s="8"/>
      <c r="AB439" s="8"/>
      <c r="AC439" s="5">
        <v>455.36700716464509</v>
      </c>
      <c r="AD439" s="8"/>
      <c r="AE439" s="8"/>
      <c r="AF439" s="8"/>
      <c r="AG439" s="8"/>
      <c r="AH439" s="8"/>
      <c r="AI439" s="8"/>
      <c r="AJ439" s="5">
        <v>298.43844886426245</v>
      </c>
      <c r="AK439" s="8">
        <v>3.7875772900248958</v>
      </c>
      <c r="AL439" s="8"/>
      <c r="AM439" s="8"/>
      <c r="AN439" s="8"/>
      <c r="AO439" s="8"/>
      <c r="AP439" s="8"/>
      <c r="AQ439" s="9">
        <f>AK439/AJ439</f>
        <v>1.2691318107431876E-2</v>
      </c>
      <c r="AR439" s="8"/>
      <c r="AS439" s="8"/>
      <c r="AT439" s="8"/>
      <c r="AU439" s="5">
        <v>3.037712442461169</v>
      </c>
      <c r="AV439" s="5"/>
      <c r="AW439" s="5"/>
      <c r="AX439" s="5"/>
      <c r="AY439" s="5">
        <v>498.08600320369698</v>
      </c>
      <c r="AZ439" s="5"/>
      <c r="BA439" s="5"/>
      <c r="BB439" s="5"/>
      <c r="BC439" s="5"/>
      <c r="BD439" s="5"/>
      <c r="BE439" s="5"/>
      <c r="BF439" s="5">
        <v>0</v>
      </c>
      <c r="BG439" s="5">
        <v>0</v>
      </c>
      <c r="BH439" s="5">
        <v>501.12371564615813</v>
      </c>
      <c r="BI439" s="8"/>
      <c r="BJ439" s="5"/>
      <c r="BK439" s="5">
        <f>AC439+AJ439+BH439</f>
        <v>1254.9291716750656</v>
      </c>
      <c r="BL439" s="5"/>
      <c r="BM439" s="8">
        <f>BH439/BK439</f>
        <v>0.39932430208572151</v>
      </c>
      <c r="BN439" s="8"/>
      <c r="BO439" s="7"/>
      <c r="BP439" s="5"/>
      <c r="BQ439" s="5"/>
      <c r="BR439" s="5"/>
      <c r="BS439" s="5"/>
      <c r="BT439" s="7"/>
      <c r="BU439" s="7"/>
      <c r="BV439" s="7"/>
      <c r="BW439" s="7"/>
      <c r="BX439" s="8">
        <f>AC439/BK439</f>
        <v>0.36286271563583644</v>
      </c>
      <c r="BY439" s="8">
        <f>AJ439/BK439</f>
        <v>0.23781298227844214</v>
      </c>
      <c r="BZ439" s="8">
        <f>BH439/BK439</f>
        <v>0.39932430208572151</v>
      </c>
      <c r="CA439" s="5">
        <v>243.72453058885651</v>
      </c>
      <c r="CB439" s="5">
        <v>17.625912982299884</v>
      </c>
      <c r="CC439" s="5">
        <v>226.09861760655662</v>
      </c>
      <c r="CD439" s="5">
        <v>0</v>
      </c>
      <c r="CE439" s="5"/>
      <c r="CF439" s="5"/>
      <c r="CG439" s="5"/>
      <c r="CH439" s="5"/>
      <c r="CI439" s="5">
        <v>0</v>
      </c>
      <c r="CJ439" s="5"/>
      <c r="CK439" s="8"/>
      <c r="CL439" s="5"/>
      <c r="CM439" s="5"/>
      <c r="CN439" s="8"/>
      <c r="CO439" s="5"/>
      <c r="CP439" s="5"/>
      <c r="CQ439" s="5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</row>
    <row r="440" spans="1:166" x14ac:dyDescent="0.25">
      <c r="A440" t="s">
        <v>128</v>
      </c>
      <c r="C440" s="6">
        <v>39555</v>
      </c>
      <c r="D440" s="5"/>
      <c r="E440" s="6"/>
      <c r="G440" s="5">
        <v>101</v>
      </c>
      <c r="H440" t="s">
        <v>114</v>
      </c>
      <c r="I440" s="7">
        <v>7.9</v>
      </c>
      <c r="J440">
        <v>750</v>
      </c>
      <c r="K440" s="5">
        <f t="shared" si="7"/>
        <v>168.77637130801685</v>
      </c>
      <c r="L440" s="5"/>
      <c r="M440" s="8"/>
      <c r="N440" s="7">
        <v>22.35</v>
      </c>
      <c r="O440" s="7"/>
      <c r="P440" s="7"/>
      <c r="Q440" s="5"/>
      <c r="R440" s="5"/>
      <c r="S440" s="5"/>
      <c r="T440" s="5"/>
      <c r="U440" s="5"/>
      <c r="V440" s="5"/>
      <c r="W440" s="5"/>
      <c r="X440" s="8"/>
      <c r="Y440" s="8"/>
      <c r="Z440" s="8"/>
      <c r="AA440" s="8"/>
      <c r="AB440" s="8"/>
      <c r="AC440" s="5"/>
      <c r="AD440" s="8"/>
      <c r="AE440" s="8"/>
      <c r="AF440" s="8"/>
      <c r="AG440" s="8"/>
      <c r="AH440" s="8"/>
      <c r="AI440" s="8"/>
      <c r="AJ440" s="5"/>
      <c r="AK440" s="8"/>
      <c r="AL440" s="8"/>
      <c r="AM440" s="8"/>
      <c r="AN440" s="8"/>
      <c r="AO440" s="8"/>
      <c r="AP440" s="8"/>
      <c r="AQ440" s="9"/>
      <c r="AR440" s="8"/>
      <c r="AS440" s="8"/>
      <c r="AT440" s="8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8"/>
      <c r="BJ440" s="5"/>
      <c r="BK440" s="5"/>
      <c r="BL440" s="5"/>
      <c r="BM440" s="8"/>
      <c r="BN440" s="8"/>
      <c r="BO440" s="7"/>
      <c r="BP440" s="5"/>
      <c r="BQ440" s="5"/>
      <c r="BR440" s="5"/>
      <c r="BS440" s="5"/>
      <c r="BT440" s="7"/>
      <c r="BU440" s="7"/>
      <c r="BV440" s="7"/>
      <c r="BW440" s="7"/>
      <c r="BX440" s="7"/>
      <c r="BY440" s="7"/>
      <c r="BZ440" s="7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8"/>
      <c r="CL440" s="5"/>
      <c r="CM440" s="5"/>
      <c r="CN440" s="8"/>
      <c r="CO440" s="5"/>
      <c r="CP440" s="5"/>
      <c r="CQ440" s="5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</row>
    <row r="441" spans="1:166" x14ac:dyDescent="0.25">
      <c r="A441" t="s">
        <v>128</v>
      </c>
      <c r="C441" s="6">
        <v>39566</v>
      </c>
      <c r="D441" s="5"/>
      <c r="E441" s="6"/>
      <c r="G441" s="5">
        <v>112</v>
      </c>
      <c r="H441" t="s">
        <v>114</v>
      </c>
      <c r="I441" s="7">
        <v>7.9</v>
      </c>
      <c r="J441">
        <v>750</v>
      </c>
      <c r="K441" s="5">
        <f t="shared" si="7"/>
        <v>168.77637130801685</v>
      </c>
      <c r="L441" s="5"/>
      <c r="M441" s="8"/>
      <c r="N441" s="8"/>
      <c r="O441" s="8"/>
      <c r="P441" s="8"/>
      <c r="Q441" s="5"/>
      <c r="R441" s="5"/>
      <c r="S441" s="5"/>
      <c r="T441" s="5"/>
      <c r="U441" s="5"/>
      <c r="V441" s="5"/>
      <c r="W441" s="5"/>
      <c r="X441" s="8"/>
      <c r="Y441" s="8"/>
      <c r="Z441" s="8"/>
      <c r="AA441" s="8"/>
      <c r="AB441" s="8"/>
      <c r="AC441" s="5">
        <v>398.15882911729318</v>
      </c>
      <c r="AD441" s="8"/>
      <c r="AE441" s="8"/>
      <c r="AF441" s="8"/>
      <c r="AG441" s="8"/>
      <c r="AH441" s="8"/>
      <c r="AI441" s="8"/>
      <c r="AJ441" s="5">
        <v>234.76027264868827</v>
      </c>
      <c r="AK441" s="8">
        <v>2.9177207398905391</v>
      </c>
      <c r="AL441" s="8"/>
      <c r="AM441" s="8"/>
      <c r="AN441" s="8"/>
      <c r="AO441" s="8"/>
      <c r="AP441" s="8"/>
      <c r="AQ441" s="9">
        <f>AK441/AJ441</f>
        <v>1.2428511463934195E-2</v>
      </c>
      <c r="AR441" s="8"/>
      <c r="AS441" s="8"/>
      <c r="AT441" s="8"/>
      <c r="AU441" s="5">
        <v>0</v>
      </c>
      <c r="AV441" s="5"/>
      <c r="AW441" s="5"/>
      <c r="AX441" s="5"/>
      <c r="AY441" s="5">
        <v>655.2980707329591</v>
      </c>
      <c r="AZ441" s="5"/>
      <c r="BA441" s="5"/>
      <c r="BB441" s="5"/>
      <c r="BC441" s="5"/>
      <c r="BD441" s="5"/>
      <c r="BE441" s="5"/>
      <c r="BF441" s="5">
        <v>0</v>
      </c>
      <c r="BG441" s="5">
        <v>0</v>
      </c>
      <c r="BH441" s="5">
        <v>655.2980707329591</v>
      </c>
      <c r="BI441" s="8"/>
      <c r="BJ441" s="5"/>
      <c r="BK441" s="5">
        <f>AC441+AJ441+BH441</f>
        <v>1288.2171724989405</v>
      </c>
      <c r="BL441" s="5"/>
      <c r="BM441" s="8">
        <f>BH441/BK441</f>
        <v>0.50868602338360625</v>
      </c>
      <c r="BN441" s="8"/>
      <c r="BO441" s="7"/>
      <c r="BP441" s="5"/>
      <c r="BQ441" s="5"/>
      <c r="BR441" s="5"/>
      <c r="BS441" s="5"/>
      <c r="BT441" s="7"/>
      <c r="BU441" s="7"/>
      <c r="BV441" s="7"/>
      <c r="BW441" s="7"/>
      <c r="BX441" s="8">
        <f>AC441/BK441</f>
        <v>0.30907741149337975</v>
      </c>
      <c r="BY441" s="8">
        <f>AJ441/BK441</f>
        <v>0.18223656512301412</v>
      </c>
      <c r="BZ441" s="8">
        <f>BH441/BK441</f>
        <v>0.50868602338360625</v>
      </c>
      <c r="CA441" s="5">
        <v>168.84973376121366</v>
      </c>
      <c r="CB441" s="5">
        <v>0</v>
      </c>
      <c r="CC441" s="5">
        <v>168.84973376121366</v>
      </c>
      <c r="CD441" s="5">
        <v>0</v>
      </c>
      <c r="CE441" s="5"/>
      <c r="CF441" s="5"/>
      <c r="CG441" s="5"/>
      <c r="CH441" s="5"/>
      <c r="CI441" s="5">
        <v>0</v>
      </c>
      <c r="CJ441" s="5"/>
      <c r="CK441" s="8"/>
      <c r="CL441" s="5"/>
      <c r="CM441" s="5"/>
      <c r="CN441" s="8"/>
      <c r="CO441" s="5"/>
      <c r="CP441" s="5"/>
      <c r="CQ441" s="5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</row>
    <row r="442" spans="1:166" x14ac:dyDescent="0.25">
      <c r="A442" t="s">
        <v>128</v>
      </c>
      <c r="C442" s="6">
        <v>39568</v>
      </c>
      <c r="D442" s="5">
        <v>7</v>
      </c>
      <c r="E442" t="s">
        <v>208</v>
      </c>
      <c r="F442" t="s">
        <v>14</v>
      </c>
      <c r="G442" s="5">
        <v>114</v>
      </c>
      <c r="H442" t="s">
        <v>114</v>
      </c>
      <c r="I442" s="7">
        <v>7.9</v>
      </c>
      <c r="J442">
        <v>750</v>
      </c>
      <c r="K442" s="5">
        <f t="shared" si="7"/>
        <v>168.77637130801685</v>
      </c>
      <c r="L442" s="5"/>
      <c r="M442" s="8"/>
      <c r="N442" s="7">
        <v>24.4</v>
      </c>
      <c r="O442" s="7"/>
      <c r="P442" s="7"/>
      <c r="Q442" s="5"/>
      <c r="R442" s="5"/>
      <c r="S442" s="5"/>
      <c r="T442" s="5"/>
      <c r="U442" s="5">
        <v>114</v>
      </c>
      <c r="V442" s="5"/>
      <c r="W442" s="5"/>
      <c r="X442" s="8"/>
      <c r="Y442" s="8"/>
      <c r="Z442" s="8"/>
      <c r="AA442" s="8"/>
      <c r="AB442" s="8"/>
      <c r="AC442" s="5"/>
      <c r="AD442" s="8"/>
      <c r="AE442" s="8"/>
      <c r="AF442" s="8"/>
      <c r="AG442" s="8"/>
      <c r="AH442" s="8"/>
      <c r="AI442" s="8"/>
      <c r="AJ442" s="5"/>
      <c r="AK442" s="8"/>
      <c r="AL442" s="8"/>
      <c r="AM442" s="8"/>
      <c r="AN442" s="8"/>
      <c r="AO442" s="8"/>
      <c r="AP442" s="8"/>
      <c r="AQ442" s="9"/>
      <c r="AR442" s="8"/>
      <c r="AS442" s="8"/>
      <c r="AT442" s="8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8"/>
      <c r="BJ442" s="5"/>
      <c r="BK442" s="5"/>
      <c r="BL442" s="5"/>
      <c r="BM442" s="8"/>
      <c r="BN442" s="8"/>
      <c r="BO442" s="7"/>
      <c r="BP442" s="5"/>
      <c r="BQ442" s="5"/>
      <c r="BR442" s="5"/>
      <c r="BS442" s="5"/>
      <c r="BT442" s="7"/>
      <c r="BU442" s="7"/>
      <c r="BV442" s="7"/>
      <c r="BW442" s="7"/>
      <c r="BX442" s="7"/>
      <c r="BY442" s="7"/>
      <c r="BZ442" s="7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8"/>
      <c r="CL442" s="5"/>
      <c r="CM442" s="5"/>
      <c r="CN442" s="8"/>
      <c r="CO442" s="5"/>
      <c r="CP442" s="5"/>
      <c r="CQ442" s="5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</row>
    <row r="443" spans="1:166" x14ac:dyDescent="0.25">
      <c r="A443" t="s">
        <v>128</v>
      </c>
      <c r="C443" s="6">
        <v>39596</v>
      </c>
      <c r="D443" s="5"/>
      <c r="E443" s="6"/>
      <c r="G443" s="5">
        <v>142</v>
      </c>
      <c r="H443" t="s">
        <v>114</v>
      </c>
      <c r="I443" s="7">
        <v>7.9</v>
      </c>
      <c r="J443">
        <v>750</v>
      </c>
      <c r="K443" s="5">
        <f t="shared" si="7"/>
        <v>168.77637130801685</v>
      </c>
      <c r="L443" s="5"/>
      <c r="M443" s="8"/>
      <c r="N443" s="8"/>
      <c r="O443" s="8"/>
      <c r="P443" s="8"/>
      <c r="Q443" s="5"/>
      <c r="R443" s="5"/>
      <c r="S443" s="5"/>
      <c r="T443" s="5"/>
      <c r="U443" s="5"/>
      <c r="V443" s="5"/>
      <c r="W443" s="5"/>
      <c r="X443" s="8"/>
      <c r="Y443" s="8"/>
      <c r="Z443" s="8"/>
      <c r="AA443" s="8"/>
      <c r="AB443" s="8"/>
      <c r="AC443" s="5">
        <v>281.99604008750731</v>
      </c>
      <c r="AD443" s="8"/>
      <c r="AE443" s="8"/>
      <c r="AF443" s="8"/>
      <c r="AG443" s="8"/>
      <c r="AH443" s="8"/>
      <c r="AI443" s="8"/>
      <c r="AJ443" s="5">
        <v>109.84671290441352</v>
      </c>
      <c r="AK443" s="8">
        <v>1.437399622189792</v>
      </c>
      <c r="AL443" s="8"/>
      <c r="AM443" s="8"/>
      <c r="AN443" s="8"/>
      <c r="AO443" s="8"/>
      <c r="AP443" s="8"/>
      <c r="AQ443" s="9">
        <f>AK443/AJ443</f>
        <v>1.3085504192015188E-2</v>
      </c>
      <c r="AR443" s="8"/>
      <c r="AS443" s="8"/>
      <c r="AT443" s="8"/>
      <c r="AU443" s="5">
        <v>0</v>
      </c>
      <c r="AV443" s="5"/>
      <c r="AW443" s="5"/>
      <c r="AX443" s="5"/>
      <c r="AY443" s="5">
        <v>233.00184828600877</v>
      </c>
      <c r="AZ443" s="5"/>
      <c r="BA443" s="5"/>
      <c r="BB443" s="5"/>
      <c r="BC443" s="5"/>
      <c r="BD443" s="5"/>
      <c r="BE443" s="5"/>
      <c r="BF443" s="5">
        <v>1.6831650640129545</v>
      </c>
      <c r="BG443" s="5">
        <v>461.54152066126744</v>
      </c>
      <c r="BH443" s="5">
        <v>696.22653401128923</v>
      </c>
      <c r="BI443" s="8"/>
      <c r="BJ443" s="5"/>
      <c r="BK443" s="5">
        <f>AC443+AJ443+BH443</f>
        <v>1088.0692870032101</v>
      </c>
      <c r="BL443" s="5"/>
      <c r="BM443" s="8">
        <f>BH443/BK443</f>
        <v>0.63987334476543789</v>
      </c>
      <c r="BN443" s="8"/>
      <c r="BO443" s="7"/>
      <c r="BP443" s="5"/>
      <c r="BQ443" s="5"/>
      <c r="BR443" s="5"/>
      <c r="BS443" s="5"/>
      <c r="BT443" s="7"/>
      <c r="BU443" s="7"/>
      <c r="BV443" s="7"/>
      <c r="BW443" s="7"/>
      <c r="BX443" s="8">
        <f>AC443/BK443</f>
        <v>0.25917103208030845</v>
      </c>
      <c r="BY443" s="8">
        <f>AJ443/BK443</f>
        <v>0.10095562315425363</v>
      </c>
      <c r="BZ443" s="8">
        <f>BH443/BK443</f>
        <v>0.63987334476543789</v>
      </c>
      <c r="CA443" s="5">
        <v>108.52367911786547</v>
      </c>
      <c r="CB443" s="5">
        <v>0</v>
      </c>
      <c r="CC443" s="5">
        <v>43.71580148150386</v>
      </c>
      <c r="CD443" s="5">
        <v>61.94001186841674</v>
      </c>
      <c r="CE443" s="5"/>
      <c r="CF443" s="5"/>
      <c r="CG443" s="5"/>
      <c r="CH443" s="5"/>
      <c r="CI443" s="5">
        <v>2.8678657679448603</v>
      </c>
      <c r="CJ443" s="5"/>
      <c r="CK443" s="8"/>
      <c r="CL443" s="5"/>
      <c r="CM443" s="5"/>
      <c r="CN443" s="8"/>
      <c r="CO443" s="5"/>
      <c r="CP443" s="5"/>
      <c r="CQ443" s="5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</row>
    <row r="444" spans="1:166" x14ac:dyDescent="0.25">
      <c r="A444" t="s">
        <v>128</v>
      </c>
      <c r="C444" s="6">
        <v>39610</v>
      </c>
      <c r="D444" s="5"/>
      <c r="E444" s="6"/>
      <c r="G444" s="5">
        <v>156</v>
      </c>
      <c r="H444" t="s">
        <v>114</v>
      </c>
      <c r="I444" s="7">
        <v>7.9</v>
      </c>
      <c r="J444">
        <v>750</v>
      </c>
      <c r="K444" s="5">
        <f t="shared" si="7"/>
        <v>168.77637130801685</v>
      </c>
      <c r="L444" s="5"/>
      <c r="M444" s="8"/>
      <c r="N444" s="8"/>
      <c r="O444" s="8"/>
      <c r="P444" s="8"/>
      <c r="Q444" s="5"/>
      <c r="R444" s="5"/>
      <c r="S444" s="5"/>
      <c r="T444" s="5"/>
      <c r="U444" s="5"/>
      <c r="V444" s="5"/>
      <c r="W444" s="5"/>
      <c r="X444" s="8"/>
      <c r="Y444" s="8"/>
      <c r="Z444" s="8"/>
      <c r="AA444" s="8"/>
      <c r="AB444" s="8"/>
      <c r="AC444" s="5">
        <v>355.40782584734086</v>
      </c>
      <c r="AD444" s="8"/>
      <c r="AE444" s="8"/>
      <c r="AF444" s="8"/>
      <c r="AG444" s="8"/>
      <c r="AH444" s="8"/>
      <c r="AI444" s="8"/>
      <c r="AJ444" s="5">
        <v>133.99283549187106</v>
      </c>
      <c r="AK444" s="8"/>
      <c r="AL444" s="8"/>
      <c r="AM444" s="8"/>
      <c r="AN444" s="8"/>
      <c r="AO444" s="8"/>
      <c r="AP444" s="8"/>
      <c r="AQ444" s="9"/>
      <c r="AR444" s="8"/>
      <c r="AS444" s="8"/>
      <c r="AT444" s="8"/>
      <c r="AU444" s="5">
        <v>0</v>
      </c>
      <c r="AV444" s="5"/>
      <c r="AW444" s="5"/>
      <c r="AX444" s="5"/>
      <c r="AY444" s="5">
        <v>124.18848167539268</v>
      </c>
      <c r="AZ444" s="5"/>
      <c r="BA444" s="5"/>
      <c r="BB444" s="5"/>
      <c r="BC444" s="5"/>
      <c r="BD444" s="5"/>
      <c r="BE444" s="5"/>
      <c r="BF444" s="5">
        <v>78.162487370258106</v>
      </c>
      <c r="BG444" s="5">
        <v>693.93037567741362</v>
      </c>
      <c r="BH444" s="5">
        <v>896.28134472306431</v>
      </c>
      <c r="BI444" s="8"/>
      <c r="BJ444" s="5"/>
      <c r="BK444" s="5">
        <f>AC444+AJ444+BH444</f>
        <v>1385.6820060622763</v>
      </c>
      <c r="BL444" s="5"/>
      <c r="BM444" s="8">
        <f>BH444/BK444</f>
        <v>0.64681603773584906</v>
      </c>
      <c r="BN444" s="8"/>
      <c r="BO444" s="7"/>
      <c r="BP444" s="5"/>
      <c r="BQ444" s="5"/>
      <c r="BR444" s="5"/>
      <c r="BS444" s="5"/>
      <c r="BT444" s="7"/>
      <c r="BU444" s="7"/>
      <c r="BV444" s="7"/>
      <c r="BW444" s="7"/>
      <c r="BX444" s="8">
        <f>AC444/BK444</f>
        <v>0.25648584905660371</v>
      </c>
      <c r="BY444" s="8">
        <f>AJ444/BK444</f>
        <v>9.6698113207547176E-2</v>
      </c>
      <c r="BZ444" s="8">
        <f>BH444/BK444</f>
        <v>0.64681603773584906</v>
      </c>
      <c r="CA444" s="5">
        <v>179.74648663543675</v>
      </c>
      <c r="CB444" s="5">
        <v>0</v>
      </c>
      <c r="CC444" s="5">
        <v>35.404611003949668</v>
      </c>
      <c r="CD444" s="5">
        <v>114.38412785891431</v>
      </c>
      <c r="CE444" s="5"/>
      <c r="CF444" s="5"/>
      <c r="CG444" s="5"/>
      <c r="CH444" s="5"/>
      <c r="CI444" s="5">
        <v>29.957747772572795</v>
      </c>
      <c r="CJ444" s="5"/>
      <c r="CK444" s="8"/>
      <c r="CL444" s="5"/>
      <c r="CM444" s="5"/>
      <c r="CN444" s="8"/>
      <c r="CO444" s="5"/>
      <c r="CP444" s="5"/>
      <c r="CQ444" s="5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</row>
    <row r="445" spans="1:166" x14ac:dyDescent="0.25">
      <c r="A445" t="s">
        <v>128</v>
      </c>
      <c r="C445" s="6">
        <v>39613</v>
      </c>
      <c r="D445" s="5">
        <v>9</v>
      </c>
      <c r="E445" s="6" t="s">
        <v>207</v>
      </c>
      <c r="F445" t="s">
        <v>15</v>
      </c>
      <c r="G445" s="5">
        <v>159</v>
      </c>
      <c r="H445" t="s">
        <v>114</v>
      </c>
      <c r="I445" s="7">
        <v>7.9</v>
      </c>
      <c r="J445">
        <v>750</v>
      </c>
      <c r="K445" s="5">
        <f t="shared" si="7"/>
        <v>168.77637130801685</v>
      </c>
      <c r="L445" s="5"/>
      <c r="M445" s="8"/>
      <c r="N445" s="8"/>
      <c r="O445" s="8"/>
      <c r="P445" s="8"/>
      <c r="Q445" s="5"/>
      <c r="R445" s="5"/>
      <c r="S445" s="5"/>
      <c r="T445" s="5"/>
      <c r="U445" s="5"/>
      <c r="V445" s="5">
        <v>159</v>
      </c>
      <c r="W445" s="5"/>
      <c r="X445" s="8"/>
      <c r="Y445" s="8"/>
      <c r="Z445" s="8"/>
      <c r="AA445" s="8"/>
      <c r="AB445" s="8"/>
      <c r="AC445" s="5"/>
      <c r="AD445" s="8"/>
      <c r="AE445" s="8"/>
      <c r="AF445" s="8"/>
      <c r="AG445" s="8"/>
      <c r="AH445" s="8"/>
      <c r="AI445" s="8"/>
      <c r="AJ445" s="5"/>
      <c r="AK445" s="8"/>
      <c r="AL445" s="8"/>
      <c r="AM445" s="8"/>
      <c r="AN445" s="8"/>
      <c r="AO445" s="8"/>
      <c r="AP445" s="8"/>
      <c r="AQ445" s="9"/>
      <c r="AR445" s="8"/>
      <c r="AS445" s="8"/>
      <c r="AT445" s="8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8"/>
      <c r="BJ445" s="5"/>
      <c r="BK445" s="5"/>
      <c r="BL445" s="5"/>
      <c r="BM445" s="8"/>
      <c r="BN445" s="8"/>
      <c r="BO445" s="7"/>
      <c r="BP445" s="5"/>
      <c r="BQ445" s="5"/>
      <c r="BR445" s="5"/>
      <c r="BS445" s="5"/>
      <c r="BT445" s="7"/>
      <c r="BU445" s="7"/>
      <c r="BV445" s="7"/>
      <c r="BW445" s="7"/>
      <c r="BX445" s="7"/>
      <c r="BY445" s="7"/>
      <c r="BZ445" s="7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8"/>
      <c r="CL445" s="5"/>
      <c r="CM445" s="5"/>
      <c r="CN445" s="8"/>
      <c r="CO445" s="5"/>
      <c r="CP445" s="5"/>
      <c r="CQ445" s="5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</row>
    <row r="446" spans="1:166" x14ac:dyDescent="0.25">
      <c r="A446" t="s">
        <v>128</v>
      </c>
      <c r="C446" s="6">
        <v>39619</v>
      </c>
      <c r="D446" s="5">
        <v>10</v>
      </c>
      <c r="E446" s="6" t="s">
        <v>108</v>
      </c>
      <c r="F446" t="s">
        <v>16</v>
      </c>
      <c r="G446" s="5">
        <v>165</v>
      </c>
      <c r="H446" t="s">
        <v>114</v>
      </c>
      <c r="I446" s="7">
        <v>7.9</v>
      </c>
      <c r="J446">
        <v>750</v>
      </c>
      <c r="K446" s="5">
        <f t="shared" si="7"/>
        <v>168.77637130801685</v>
      </c>
      <c r="L446" s="5"/>
      <c r="M446" s="8"/>
      <c r="N446" s="8"/>
      <c r="O446" s="8"/>
      <c r="P446" s="8"/>
      <c r="Q446" s="5"/>
      <c r="R446" s="5"/>
      <c r="S446" s="5"/>
      <c r="T446" s="5"/>
      <c r="U446" s="5"/>
      <c r="V446" s="5"/>
      <c r="W446" s="5"/>
      <c r="X446" s="8"/>
      <c r="Y446" s="8"/>
      <c r="Z446" s="8"/>
      <c r="AA446" s="8"/>
      <c r="AB446" s="8"/>
      <c r="AC446" s="5"/>
      <c r="AD446" s="8"/>
      <c r="AE446" s="8"/>
      <c r="AF446" s="8"/>
      <c r="AG446" s="8"/>
      <c r="AH446" s="8"/>
      <c r="AI446" s="8"/>
      <c r="AJ446" s="5"/>
      <c r="AK446" s="8"/>
      <c r="AL446" s="8"/>
      <c r="AM446" s="8"/>
      <c r="AN446" s="8"/>
      <c r="AO446" s="8"/>
      <c r="AP446" s="8"/>
      <c r="AQ446" s="9"/>
      <c r="AR446" s="8"/>
      <c r="AS446" s="8"/>
      <c r="AT446" s="8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>
        <v>677.97841750707801</v>
      </c>
      <c r="BH446" s="5"/>
      <c r="BI446" s="8"/>
      <c r="BJ446" s="5"/>
      <c r="BK446" s="5"/>
      <c r="BL446" s="5"/>
      <c r="BM446" s="8"/>
      <c r="BN446" s="5">
        <f>BP446*(1/(BO446/100))</f>
        <v>677.97841750707812</v>
      </c>
      <c r="BO446" s="7">
        <v>37.75</v>
      </c>
      <c r="BP446" s="5">
        <v>255.93685260892195</v>
      </c>
      <c r="BQ446" s="5">
        <f>BN446-BP446</f>
        <v>422.04156489815614</v>
      </c>
      <c r="BR446" s="21"/>
      <c r="BS446" s="5"/>
      <c r="BT446" s="7">
        <v>11.274751216252069</v>
      </c>
      <c r="BU446" s="7"/>
      <c r="BV446" s="7"/>
      <c r="BW446" s="7"/>
      <c r="BX446" s="7"/>
      <c r="BY446" s="7"/>
      <c r="BZ446" s="7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8"/>
      <c r="CL446" s="5"/>
      <c r="CM446" s="5"/>
      <c r="CN446" s="8"/>
      <c r="CO446" s="5"/>
      <c r="CP446" s="5"/>
      <c r="CQ446" s="5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</row>
    <row r="447" spans="1:166" x14ac:dyDescent="0.25">
      <c r="A447" t="s">
        <v>126</v>
      </c>
      <c r="C447" s="6">
        <v>39454</v>
      </c>
      <c r="D447" s="5">
        <v>1</v>
      </c>
      <c r="E447" s="6" t="s">
        <v>209</v>
      </c>
      <c r="F447" t="s">
        <v>10</v>
      </c>
      <c r="G447" s="5">
        <v>0</v>
      </c>
      <c r="H447" t="s">
        <v>115</v>
      </c>
      <c r="I447" s="7">
        <v>7.9</v>
      </c>
      <c r="J447">
        <v>750</v>
      </c>
      <c r="K447" s="5">
        <f t="shared" si="7"/>
        <v>168.77637130801685</v>
      </c>
      <c r="L447" s="5"/>
      <c r="M447" s="8"/>
      <c r="N447" s="8"/>
      <c r="O447" s="8"/>
      <c r="P447" s="8"/>
      <c r="Q447" s="5"/>
      <c r="R447" s="5"/>
      <c r="S447" s="5"/>
      <c r="T447" s="5"/>
      <c r="U447" s="5"/>
      <c r="V447" s="5"/>
      <c r="W447" s="5"/>
      <c r="X447" s="8"/>
      <c r="Y447" s="8"/>
      <c r="Z447" s="8"/>
      <c r="AA447" s="8"/>
      <c r="AB447" s="8"/>
      <c r="AC447" s="5"/>
      <c r="AD447" s="8"/>
      <c r="AE447" s="8"/>
      <c r="AF447" s="8"/>
      <c r="AG447" s="8"/>
      <c r="AH447" s="8"/>
      <c r="AI447" s="8"/>
      <c r="AJ447" s="5"/>
      <c r="AK447" s="8"/>
      <c r="AL447" s="8"/>
      <c r="AM447" s="8"/>
      <c r="AN447" s="8"/>
      <c r="AO447" s="8"/>
      <c r="AP447" s="8"/>
      <c r="AQ447" s="9"/>
      <c r="AR447" s="8"/>
      <c r="AS447" s="8"/>
      <c r="AT447" s="8"/>
      <c r="AU447" s="5">
        <v>0</v>
      </c>
      <c r="AV447" s="5"/>
      <c r="AW447" s="5"/>
      <c r="AX447" s="5"/>
      <c r="AY447" s="5">
        <v>0</v>
      </c>
      <c r="AZ447" s="5"/>
      <c r="BA447" s="5"/>
      <c r="BB447" s="5"/>
      <c r="BC447" s="5"/>
      <c r="BD447" s="5"/>
      <c r="BE447" s="5"/>
      <c r="BF447" s="5">
        <v>0</v>
      </c>
      <c r="BG447" s="5">
        <v>0</v>
      </c>
      <c r="BH447" s="5"/>
      <c r="BI447" s="8"/>
      <c r="BJ447" s="5"/>
      <c r="BK447" s="5"/>
      <c r="BL447" s="5"/>
      <c r="BM447" s="8"/>
      <c r="BN447" s="8"/>
      <c r="BO447" s="7"/>
      <c r="BP447" s="5"/>
      <c r="BQ447" s="5"/>
      <c r="BR447" s="5"/>
      <c r="BS447" s="5"/>
      <c r="BT447" s="7"/>
      <c r="BU447" s="7"/>
      <c r="BV447" s="7"/>
      <c r="BW447" s="7"/>
      <c r="BX447" s="7"/>
      <c r="BY447" s="7"/>
      <c r="BZ447" s="7"/>
      <c r="CA447" s="5">
        <v>0</v>
      </c>
      <c r="CB447" s="5">
        <v>0</v>
      </c>
      <c r="CC447" s="5">
        <v>0</v>
      </c>
      <c r="CD447" s="5">
        <v>0</v>
      </c>
      <c r="CE447" s="5"/>
      <c r="CF447" s="5"/>
      <c r="CG447" s="5"/>
      <c r="CH447" s="5"/>
      <c r="CI447" s="5">
        <v>0</v>
      </c>
      <c r="CJ447" s="5"/>
      <c r="CK447" s="8"/>
      <c r="CL447" s="5"/>
      <c r="CM447" s="5"/>
      <c r="CN447" s="8"/>
      <c r="CO447" s="5"/>
      <c r="CP447" s="5"/>
      <c r="CQ447" s="5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</row>
    <row r="448" spans="1:166" x14ac:dyDescent="0.25">
      <c r="A448" t="s">
        <v>126</v>
      </c>
      <c r="C448" s="6">
        <v>39476</v>
      </c>
      <c r="D448" s="5"/>
      <c r="E448" s="6"/>
      <c r="G448" s="5">
        <v>22</v>
      </c>
      <c r="H448" t="s">
        <v>115</v>
      </c>
      <c r="I448" s="7">
        <v>7.9</v>
      </c>
      <c r="J448">
        <v>750</v>
      </c>
      <c r="K448" s="5">
        <f t="shared" si="7"/>
        <v>168.77637130801685</v>
      </c>
      <c r="L448" s="5"/>
      <c r="M448" s="8"/>
      <c r="N448" s="7">
        <v>4.7</v>
      </c>
      <c r="O448" s="7"/>
      <c r="P448" s="7"/>
      <c r="Q448" s="5"/>
      <c r="R448" s="5"/>
      <c r="S448" s="5"/>
      <c r="T448" s="5"/>
      <c r="U448" s="5"/>
      <c r="V448" s="5"/>
      <c r="W448" s="5"/>
      <c r="X448" s="8"/>
      <c r="Y448" s="8"/>
      <c r="Z448" s="8"/>
      <c r="AA448" s="8"/>
      <c r="AB448" s="8"/>
      <c r="AC448" s="5"/>
      <c r="AD448" s="8"/>
      <c r="AE448" s="8"/>
      <c r="AF448" s="8"/>
      <c r="AG448" s="8"/>
      <c r="AH448" s="8"/>
      <c r="AI448" s="8"/>
      <c r="AJ448" s="5"/>
      <c r="AK448" s="8"/>
      <c r="AL448" s="8"/>
      <c r="AM448" s="8"/>
      <c r="AN448" s="8"/>
      <c r="AO448" s="8"/>
      <c r="AP448" s="8"/>
      <c r="AQ448" s="9"/>
      <c r="AR448" s="8"/>
      <c r="AS448" s="8"/>
      <c r="AT448" s="8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8"/>
      <c r="BJ448" s="5"/>
      <c r="BK448" s="5"/>
      <c r="BL448" s="5"/>
      <c r="BM448" s="8"/>
      <c r="BN448" s="8"/>
      <c r="BO448" s="7"/>
      <c r="BP448" s="5"/>
      <c r="BQ448" s="5"/>
      <c r="BR448" s="5"/>
      <c r="BS448" s="5"/>
      <c r="BT448" s="7"/>
      <c r="BU448" s="7"/>
      <c r="BV448" s="7"/>
      <c r="BW448" s="7"/>
      <c r="BX448" s="7"/>
      <c r="BY448" s="7"/>
      <c r="BZ448" s="7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8"/>
      <c r="CL448" s="5"/>
      <c r="CM448" s="5"/>
      <c r="CN448" s="8"/>
      <c r="CO448" s="5"/>
      <c r="CP448" s="5"/>
      <c r="CQ448" s="5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</row>
    <row r="449" spans="1:166" x14ac:dyDescent="0.25">
      <c r="A449" t="s">
        <v>126</v>
      </c>
      <c r="C449" s="6">
        <v>39478</v>
      </c>
      <c r="D449" s="5"/>
      <c r="E449" s="6"/>
      <c r="G449" s="5">
        <v>24</v>
      </c>
      <c r="H449" t="s">
        <v>115</v>
      </c>
      <c r="I449" s="7">
        <v>7.9</v>
      </c>
      <c r="J449">
        <v>750</v>
      </c>
      <c r="K449" s="5">
        <f t="shared" si="7"/>
        <v>168.77637130801685</v>
      </c>
      <c r="L449" s="5"/>
      <c r="M449" s="8"/>
      <c r="N449" s="8"/>
      <c r="O449" s="8"/>
      <c r="P449" s="8"/>
      <c r="Q449" s="5"/>
      <c r="R449" s="5"/>
      <c r="S449" s="5"/>
      <c r="T449" s="5"/>
      <c r="U449" s="5"/>
      <c r="V449" s="5"/>
      <c r="W449" s="5"/>
      <c r="X449" s="8"/>
      <c r="Y449" s="8"/>
      <c r="Z449" s="8"/>
      <c r="AA449" s="8"/>
      <c r="AB449" s="8"/>
      <c r="AC449" s="5"/>
      <c r="AD449" s="8"/>
      <c r="AE449" s="8"/>
      <c r="AF449" s="8"/>
      <c r="AG449" s="8"/>
      <c r="AH449" s="8"/>
      <c r="AI449" s="8"/>
      <c r="AJ449" s="5"/>
      <c r="AK449" s="8">
        <v>0.16601315789473683</v>
      </c>
      <c r="AL449" s="8"/>
      <c r="AM449" s="8"/>
      <c r="AN449" s="8"/>
      <c r="AO449" s="8"/>
      <c r="AP449" s="8"/>
      <c r="AQ449" s="9"/>
      <c r="AR449" s="8"/>
      <c r="AS449" s="8"/>
      <c r="AT449" s="8"/>
      <c r="AU449" s="5">
        <v>0</v>
      </c>
      <c r="AV449" s="5"/>
      <c r="AW449" s="5"/>
      <c r="AX449" s="5"/>
      <c r="AY449" s="5">
        <v>0</v>
      </c>
      <c r="AZ449" s="5"/>
      <c r="BA449" s="5"/>
      <c r="BB449" s="5"/>
      <c r="BC449" s="5"/>
      <c r="BD449" s="5"/>
      <c r="BE449" s="5"/>
      <c r="BF449" s="5">
        <v>0</v>
      </c>
      <c r="BG449" s="5">
        <v>0</v>
      </c>
      <c r="BH449" s="5"/>
      <c r="BI449" s="8"/>
      <c r="BJ449" s="5"/>
      <c r="BK449" s="5"/>
      <c r="BL449" s="5"/>
      <c r="BM449" s="8"/>
      <c r="BN449" s="8"/>
      <c r="BO449" s="7"/>
      <c r="BP449" s="5"/>
      <c r="BQ449" s="5"/>
      <c r="BR449" s="5"/>
      <c r="BS449" s="5"/>
      <c r="BT449" s="7"/>
      <c r="BU449" s="7"/>
      <c r="BV449" s="7"/>
      <c r="BW449" s="7"/>
      <c r="BX449" s="7"/>
      <c r="BY449" s="7"/>
      <c r="BZ449" s="7"/>
      <c r="CA449" s="5">
        <v>0</v>
      </c>
      <c r="CB449" s="5">
        <v>0</v>
      </c>
      <c r="CC449" s="5">
        <v>0</v>
      </c>
      <c r="CD449" s="5">
        <v>0</v>
      </c>
      <c r="CE449" s="5"/>
      <c r="CF449" s="5"/>
      <c r="CG449" s="5"/>
      <c r="CH449" s="5"/>
      <c r="CI449" s="5">
        <v>0</v>
      </c>
      <c r="CJ449" s="5"/>
      <c r="CK449" s="8"/>
      <c r="CL449" s="5"/>
      <c r="CM449" s="5"/>
      <c r="CN449" s="8"/>
      <c r="CO449" s="5"/>
      <c r="CP449" s="5"/>
      <c r="CQ449" s="5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</row>
    <row r="450" spans="1:166" x14ac:dyDescent="0.25">
      <c r="A450" t="s">
        <v>126</v>
      </c>
      <c r="C450" s="6">
        <v>39480</v>
      </c>
      <c r="D450" s="5">
        <v>4</v>
      </c>
      <c r="E450" t="s">
        <v>210</v>
      </c>
      <c r="F450" t="s">
        <v>12</v>
      </c>
      <c r="G450" s="5">
        <v>26</v>
      </c>
      <c r="H450" t="s">
        <v>115</v>
      </c>
      <c r="I450" s="7">
        <v>7.9</v>
      </c>
      <c r="J450">
        <v>750</v>
      </c>
      <c r="K450" s="5">
        <f t="shared" si="7"/>
        <v>168.77637130801685</v>
      </c>
      <c r="L450" s="5"/>
      <c r="M450" s="8"/>
      <c r="N450" s="8"/>
      <c r="O450" s="8"/>
      <c r="P450" s="8"/>
      <c r="Q450" s="5"/>
      <c r="R450" s="5">
        <v>26</v>
      </c>
      <c r="S450" s="5"/>
      <c r="T450" s="5"/>
      <c r="U450" s="5"/>
      <c r="V450" s="5"/>
      <c r="W450" s="5"/>
      <c r="X450" s="8"/>
      <c r="Y450" s="8"/>
      <c r="Z450" s="8"/>
      <c r="AA450" s="8"/>
      <c r="AB450" s="8"/>
      <c r="AC450" s="5"/>
      <c r="AD450" s="8"/>
      <c r="AE450" s="8"/>
      <c r="AF450" s="8"/>
      <c r="AG450" s="8"/>
      <c r="AH450" s="8"/>
      <c r="AI450" s="8"/>
      <c r="AJ450" s="5"/>
      <c r="AK450" s="8"/>
      <c r="AL450" s="8"/>
      <c r="AM450" s="8"/>
      <c r="AN450" s="8"/>
      <c r="AO450" s="8"/>
      <c r="AP450" s="8"/>
      <c r="AQ450" s="9"/>
      <c r="AR450" s="8"/>
      <c r="AS450" s="8"/>
      <c r="AT450" s="8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8"/>
      <c r="BJ450" s="5"/>
      <c r="BK450" s="5"/>
      <c r="BL450" s="5"/>
      <c r="BM450" s="8"/>
      <c r="BN450" s="8"/>
      <c r="BO450" s="7"/>
      <c r="BP450" s="5"/>
      <c r="BQ450" s="5"/>
      <c r="BR450" s="5"/>
      <c r="BS450" s="5"/>
      <c r="BT450" s="7"/>
      <c r="BU450" s="7"/>
      <c r="BV450" s="7"/>
      <c r="BW450" s="7"/>
      <c r="BX450" s="7"/>
      <c r="BY450" s="7"/>
      <c r="BZ450" s="7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8"/>
      <c r="CL450" s="5"/>
      <c r="CM450" s="5"/>
      <c r="CN450" s="8"/>
      <c r="CO450" s="5"/>
      <c r="CP450" s="5"/>
      <c r="CQ450" s="5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</row>
    <row r="451" spans="1:166" x14ac:dyDescent="0.25">
      <c r="A451" t="s">
        <v>126</v>
      </c>
      <c r="C451" s="6">
        <v>39485</v>
      </c>
      <c r="D451" s="5"/>
      <c r="E451" s="6"/>
      <c r="G451" s="5">
        <v>31</v>
      </c>
      <c r="H451" t="s">
        <v>115</v>
      </c>
      <c r="I451" s="7">
        <v>7.9</v>
      </c>
      <c r="J451">
        <v>750</v>
      </c>
      <c r="K451" s="5">
        <f t="shared" si="7"/>
        <v>168.77637130801685</v>
      </c>
      <c r="L451" s="5"/>
      <c r="M451" s="8"/>
      <c r="N451" s="7">
        <v>7.85</v>
      </c>
      <c r="O451" s="7"/>
      <c r="P451" s="7"/>
      <c r="Q451" s="5"/>
      <c r="R451" s="5"/>
      <c r="S451" s="5"/>
      <c r="T451" s="5"/>
      <c r="U451" s="5"/>
      <c r="V451" s="5"/>
      <c r="W451" s="5"/>
      <c r="X451" s="8"/>
      <c r="Y451" s="8"/>
      <c r="Z451" s="8"/>
      <c r="AA451" s="8"/>
      <c r="AB451" s="8"/>
      <c r="AC451" s="5"/>
      <c r="AD451" s="8"/>
      <c r="AE451" s="8"/>
      <c r="AF451" s="8"/>
      <c r="AG451" s="8"/>
      <c r="AH451" s="8"/>
      <c r="AI451" s="8"/>
      <c r="AJ451" s="5"/>
      <c r="AK451" s="8"/>
      <c r="AL451" s="8"/>
      <c r="AM451" s="8"/>
      <c r="AN451" s="8"/>
      <c r="AO451" s="8"/>
      <c r="AP451" s="8"/>
      <c r="AQ451" s="9"/>
      <c r="AR451" s="8"/>
      <c r="AS451" s="8"/>
      <c r="AT451" s="8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8"/>
      <c r="BJ451" s="5"/>
      <c r="BK451" s="5"/>
      <c r="BL451" s="5"/>
      <c r="BM451" s="8"/>
      <c r="BN451" s="8"/>
      <c r="BO451" s="7"/>
      <c r="BP451" s="5"/>
      <c r="BQ451" s="5"/>
      <c r="BR451" s="5"/>
      <c r="BS451" s="5"/>
      <c r="BT451" s="7"/>
      <c r="BU451" s="7"/>
      <c r="BV451" s="7"/>
      <c r="BW451" s="7"/>
      <c r="BX451" s="7"/>
      <c r="BY451" s="7"/>
      <c r="BZ451" s="7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8"/>
      <c r="CL451" s="5"/>
      <c r="CM451" s="5"/>
      <c r="CN451" s="8"/>
      <c r="CO451" s="5"/>
      <c r="CP451" s="5"/>
      <c r="CQ451" s="5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</row>
    <row r="452" spans="1:166" x14ac:dyDescent="0.25">
      <c r="A452" t="s">
        <v>126</v>
      </c>
      <c r="C452" s="6">
        <v>39491</v>
      </c>
      <c r="D452" s="5"/>
      <c r="E452" s="6"/>
      <c r="G452" s="5">
        <v>37</v>
      </c>
      <c r="H452" t="s">
        <v>115</v>
      </c>
      <c r="I452" s="7">
        <v>7.9</v>
      </c>
      <c r="J452">
        <v>750</v>
      </c>
      <c r="K452" s="5">
        <f t="shared" si="7"/>
        <v>168.77637130801685</v>
      </c>
      <c r="L452" s="5"/>
      <c r="M452" s="8"/>
      <c r="N452" s="7">
        <v>10.65</v>
      </c>
      <c r="O452" s="7"/>
      <c r="P452" s="7"/>
      <c r="Q452" s="5"/>
      <c r="R452" s="5"/>
      <c r="S452" s="5"/>
      <c r="T452" s="5"/>
      <c r="U452" s="5"/>
      <c r="V452" s="5"/>
      <c r="W452" s="5"/>
      <c r="X452" s="8"/>
      <c r="Y452" s="8"/>
      <c r="Z452" s="8"/>
      <c r="AA452" s="8"/>
      <c r="AB452" s="8"/>
      <c r="AC452" s="5"/>
      <c r="AD452" s="8"/>
      <c r="AE452" s="8"/>
      <c r="AF452" s="8"/>
      <c r="AG452" s="8"/>
      <c r="AH452" s="8"/>
      <c r="AI452" s="8"/>
      <c r="AJ452" s="5"/>
      <c r="AK452" s="8"/>
      <c r="AL452" s="8"/>
      <c r="AM452" s="8"/>
      <c r="AN452" s="8"/>
      <c r="AO452" s="8"/>
      <c r="AP452" s="8"/>
      <c r="AQ452" s="9"/>
      <c r="AR452" s="8"/>
      <c r="AS452" s="8"/>
      <c r="AT452" s="8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8"/>
      <c r="BJ452" s="5"/>
      <c r="BK452" s="5"/>
      <c r="BL452" s="5"/>
      <c r="BM452" s="8"/>
      <c r="BN452" s="8"/>
      <c r="BO452" s="7"/>
      <c r="BP452" s="5"/>
      <c r="BQ452" s="5"/>
      <c r="BR452" s="5"/>
      <c r="BS452" s="5"/>
      <c r="BT452" s="7"/>
      <c r="BU452" s="7"/>
      <c r="BV452" s="7"/>
      <c r="BW452" s="7"/>
      <c r="BX452" s="7"/>
      <c r="BY452" s="7"/>
      <c r="BZ452" s="7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8"/>
      <c r="CL452" s="5"/>
      <c r="CM452" s="5"/>
      <c r="CN452" s="8"/>
      <c r="CO452" s="5"/>
      <c r="CP452" s="5"/>
      <c r="CQ452" s="5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</row>
    <row r="453" spans="1:166" x14ac:dyDescent="0.25">
      <c r="A453" t="s">
        <v>126</v>
      </c>
      <c r="C453" s="6">
        <v>39496</v>
      </c>
      <c r="D453" s="5"/>
      <c r="E453" s="6"/>
      <c r="G453" s="5">
        <v>42</v>
      </c>
      <c r="H453" t="s">
        <v>115</v>
      </c>
      <c r="I453" s="7">
        <v>7.9</v>
      </c>
      <c r="J453">
        <v>750</v>
      </c>
      <c r="K453" s="5">
        <f t="shared" si="7"/>
        <v>168.77637130801685</v>
      </c>
      <c r="L453" s="5"/>
      <c r="M453" s="8"/>
      <c r="N453" s="7">
        <v>11.9</v>
      </c>
      <c r="O453" s="7"/>
      <c r="P453" s="7"/>
      <c r="Q453" s="5"/>
      <c r="R453" s="5"/>
      <c r="S453" s="5"/>
      <c r="T453" s="5"/>
      <c r="U453" s="5"/>
      <c r="V453" s="5"/>
      <c r="W453" s="5"/>
      <c r="X453" s="8"/>
      <c r="Y453" s="8"/>
      <c r="Z453" s="8"/>
      <c r="AA453" s="8"/>
      <c r="AB453" s="8"/>
      <c r="AC453" s="5"/>
      <c r="AD453" s="8"/>
      <c r="AE453" s="8"/>
      <c r="AF453" s="8"/>
      <c r="AG453" s="8"/>
      <c r="AH453" s="8"/>
      <c r="AI453" s="8"/>
      <c r="AJ453" s="5"/>
      <c r="AK453" s="8"/>
      <c r="AL453" s="8"/>
      <c r="AM453" s="8"/>
      <c r="AN453" s="8"/>
      <c r="AO453" s="8"/>
      <c r="AP453" s="8"/>
      <c r="AQ453" s="9"/>
      <c r="AR453" s="8"/>
      <c r="AS453" s="8"/>
      <c r="AT453" s="8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8"/>
      <c r="BJ453" s="5"/>
      <c r="BK453" s="5"/>
      <c r="BL453" s="5"/>
      <c r="BM453" s="8"/>
      <c r="BN453" s="8"/>
      <c r="BO453" s="7"/>
      <c r="BP453" s="5"/>
      <c r="BQ453" s="5"/>
      <c r="BR453" s="5"/>
      <c r="BS453" s="5"/>
      <c r="BT453" s="7"/>
      <c r="BU453" s="7"/>
      <c r="BV453" s="7"/>
      <c r="BW453" s="7"/>
      <c r="BX453" s="7"/>
      <c r="BY453" s="7"/>
      <c r="BZ453" s="7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8"/>
      <c r="CL453" s="5"/>
      <c r="CM453" s="5"/>
      <c r="CN453" s="8"/>
      <c r="CO453" s="5"/>
      <c r="CP453" s="5"/>
      <c r="CQ453" s="5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</row>
    <row r="454" spans="1:166" x14ac:dyDescent="0.25">
      <c r="A454" t="s">
        <v>126</v>
      </c>
      <c r="C454" s="6">
        <v>39504</v>
      </c>
      <c r="D454" s="5"/>
      <c r="E454" s="6"/>
      <c r="G454" s="5">
        <v>50</v>
      </c>
      <c r="H454" t="s">
        <v>115</v>
      </c>
      <c r="I454" s="7">
        <v>7.9</v>
      </c>
      <c r="J454">
        <v>750</v>
      </c>
      <c r="K454" s="5">
        <f t="shared" si="7"/>
        <v>168.77637130801685</v>
      </c>
      <c r="L454" s="5"/>
      <c r="M454" s="8"/>
      <c r="N454" s="7">
        <v>13</v>
      </c>
      <c r="O454" s="7"/>
      <c r="P454" s="7"/>
      <c r="Q454" s="5"/>
      <c r="R454" s="5"/>
      <c r="S454" s="5"/>
      <c r="T454" s="5"/>
      <c r="U454" s="5"/>
      <c r="V454" s="5"/>
      <c r="W454" s="5"/>
      <c r="X454" s="8"/>
      <c r="Y454" s="8"/>
      <c r="Z454" s="8"/>
      <c r="AA454" s="8"/>
      <c r="AB454" s="8"/>
      <c r="AC454" s="5"/>
      <c r="AD454" s="8"/>
      <c r="AE454" s="8"/>
      <c r="AF454" s="8"/>
      <c r="AG454" s="8"/>
      <c r="AH454" s="8"/>
      <c r="AI454" s="8"/>
      <c r="AJ454" s="5"/>
      <c r="AK454" s="8">
        <v>2.5064276315789473</v>
      </c>
      <c r="AL454" s="8"/>
      <c r="AM454" s="8"/>
      <c r="AN454" s="8"/>
      <c r="AO454" s="8"/>
      <c r="AP454" s="8"/>
      <c r="AQ454" s="9"/>
      <c r="AR454" s="8"/>
      <c r="AS454" s="8"/>
      <c r="AT454" s="8"/>
      <c r="AU454" s="5">
        <v>0</v>
      </c>
      <c r="AV454" s="5"/>
      <c r="AW454" s="5"/>
      <c r="AX454" s="5"/>
      <c r="AY454" s="5">
        <v>0</v>
      </c>
      <c r="AZ454" s="5"/>
      <c r="BA454" s="5"/>
      <c r="BB454" s="5"/>
      <c r="BC454" s="5"/>
      <c r="BD454" s="5"/>
      <c r="BE454" s="5"/>
      <c r="BF454" s="5">
        <v>0</v>
      </c>
      <c r="BG454" s="5">
        <v>0</v>
      </c>
      <c r="BH454" s="5"/>
      <c r="BI454" s="8"/>
      <c r="BJ454" s="5"/>
      <c r="BK454" s="5"/>
      <c r="BL454" s="5"/>
      <c r="BM454" s="8"/>
      <c r="BN454" s="8"/>
      <c r="BO454" s="7"/>
      <c r="BP454" s="5"/>
      <c r="BQ454" s="5"/>
      <c r="BR454" s="5"/>
      <c r="BS454" s="5"/>
      <c r="BT454" s="7"/>
      <c r="BU454" s="7"/>
      <c r="BV454" s="7"/>
      <c r="BW454" s="7"/>
      <c r="BX454" s="7"/>
      <c r="BY454" s="7"/>
      <c r="BZ454" s="7"/>
      <c r="CA454" s="5">
        <v>0</v>
      </c>
      <c r="CB454" s="5">
        <v>0</v>
      </c>
      <c r="CC454" s="5">
        <v>0</v>
      </c>
      <c r="CD454" s="5">
        <v>0</v>
      </c>
      <c r="CE454" s="5"/>
      <c r="CF454" s="5"/>
      <c r="CG454" s="5"/>
      <c r="CH454" s="5"/>
      <c r="CI454" s="5">
        <v>0</v>
      </c>
      <c r="CJ454" s="5"/>
      <c r="CK454" s="8"/>
      <c r="CL454" s="5"/>
      <c r="CM454" s="5"/>
      <c r="CN454" s="8"/>
      <c r="CO454" s="5"/>
      <c r="CP454" s="5"/>
      <c r="CQ454" s="5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</row>
    <row r="455" spans="1:166" x14ac:dyDescent="0.25">
      <c r="A455" t="s">
        <v>126</v>
      </c>
      <c r="C455" s="6">
        <v>39509</v>
      </c>
      <c r="D455" s="5">
        <v>4</v>
      </c>
      <c r="E455" t="s">
        <v>206</v>
      </c>
      <c r="F455" t="s">
        <v>13</v>
      </c>
      <c r="G455" s="5">
        <v>55</v>
      </c>
      <c r="H455" t="s">
        <v>115</v>
      </c>
      <c r="I455" s="7">
        <v>7.9</v>
      </c>
      <c r="J455">
        <v>750</v>
      </c>
      <c r="K455" s="5">
        <f t="shared" si="7"/>
        <v>168.77637130801685</v>
      </c>
      <c r="L455" s="5"/>
      <c r="M455" s="8"/>
      <c r="N455" s="8"/>
      <c r="O455" s="8"/>
      <c r="P455" s="8"/>
      <c r="Q455" s="5"/>
      <c r="R455" s="5"/>
      <c r="S455" s="5">
        <v>55</v>
      </c>
      <c r="T455" s="5"/>
      <c r="U455" s="5"/>
      <c r="V455" s="5"/>
      <c r="W455" s="5"/>
      <c r="X455" s="8"/>
      <c r="Y455" s="8"/>
      <c r="Z455" s="8"/>
      <c r="AA455" s="8"/>
      <c r="AB455" s="8"/>
      <c r="AC455" s="5"/>
      <c r="AD455" s="8"/>
      <c r="AE455" s="8"/>
      <c r="AF455" s="8"/>
      <c r="AG455" s="8"/>
      <c r="AH455" s="8"/>
      <c r="AI455" s="8"/>
      <c r="AJ455" s="5"/>
      <c r="AK455" s="8"/>
      <c r="AL455" s="8"/>
      <c r="AM455" s="8"/>
      <c r="AN455" s="8"/>
      <c r="AO455" s="8"/>
      <c r="AP455" s="8"/>
      <c r="AQ455" s="9"/>
      <c r="AR455" s="8"/>
      <c r="AS455" s="8"/>
      <c r="AT455" s="8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8"/>
      <c r="BJ455" s="5"/>
      <c r="BK455" s="5"/>
      <c r="BL455" s="5"/>
      <c r="BM455" s="8"/>
      <c r="BN455" s="8"/>
      <c r="BO455" s="7"/>
      <c r="BP455" s="5"/>
      <c r="BQ455" s="5"/>
      <c r="BR455" s="5"/>
      <c r="BS455" s="5"/>
      <c r="BT455" s="7"/>
      <c r="BU455" s="7"/>
      <c r="BV455" s="7"/>
      <c r="BW455" s="7"/>
      <c r="BX455" s="7"/>
      <c r="BY455" s="7"/>
      <c r="BZ455" s="7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8"/>
      <c r="CL455" s="5"/>
      <c r="CM455" s="5"/>
      <c r="CN455" s="8"/>
      <c r="CO455" s="5"/>
      <c r="CP455" s="5"/>
      <c r="CQ455" s="5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</row>
    <row r="456" spans="1:166" x14ac:dyDescent="0.25">
      <c r="A456" t="s">
        <v>126</v>
      </c>
      <c r="C456" s="6">
        <v>39510</v>
      </c>
      <c r="D456" s="5"/>
      <c r="E456" s="6"/>
      <c r="G456" s="5">
        <v>56</v>
      </c>
      <c r="H456" t="s">
        <v>115</v>
      </c>
      <c r="I456" s="7">
        <v>7.9</v>
      </c>
      <c r="J456">
        <v>750</v>
      </c>
      <c r="K456" s="5">
        <f t="shared" si="7"/>
        <v>168.77637130801685</v>
      </c>
      <c r="L456" s="5"/>
      <c r="M456" s="8"/>
      <c r="N456" s="7">
        <v>14.35</v>
      </c>
      <c r="O456" s="7"/>
      <c r="P456" s="7"/>
      <c r="Q456" s="5"/>
      <c r="R456" s="5"/>
      <c r="S456" s="5"/>
      <c r="T456" s="5"/>
      <c r="U456" s="5"/>
      <c r="V456" s="5"/>
      <c r="W456" s="5"/>
      <c r="X456" s="8"/>
      <c r="Y456" s="8"/>
      <c r="Z456" s="8"/>
      <c r="AA456" s="8"/>
      <c r="AB456" s="8"/>
      <c r="AC456" s="5">
        <v>198.85060002261164</v>
      </c>
      <c r="AD456" s="8"/>
      <c r="AE456" s="8"/>
      <c r="AF456" s="8"/>
      <c r="AG456" s="8"/>
      <c r="AH456" s="8"/>
      <c r="AI456" s="8"/>
      <c r="AJ456" s="5">
        <v>151.86426268148875</v>
      </c>
      <c r="AK456" s="8">
        <v>2.1256915558490421</v>
      </c>
      <c r="AL456" s="8"/>
      <c r="AM456" s="8"/>
      <c r="AN456" s="8"/>
      <c r="AO456" s="8"/>
      <c r="AP456" s="8"/>
      <c r="AQ456" s="9">
        <f>AK456/AJ456</f>
        <v>1.3997312588988389E-2</v>
      </c>
      <c r="AR456" s="8"/>
      <c r="AS456" s="8"/>
      <c r="AT456" s="8"/>
      <c r="AU456" s="5">
        <v>9.6394499708974539</v>
      </c>
      <c r="AV456" s="5"/>
      <c r="AW456" s="5"/>
      <c r="AX456" s="5"/>
      <c r="AY456" s="5">
        <v>1.0788432759678452</v>
      </c>
      <c r="AZ456" s="5"/>
      <c r="BA456" s="5"/>
      <c r="BB456" s="5"/>
      <c r="BC456" s="5"/>
      <c r="BD456" s="5"/>
      <c r="BE456" s="5"/>
      <c r="BF456" s="5">
        <v>0</v>
      </c>
      <c r="BG456" s="5">
        <v>0</v>
      </c>
      <c r="BH456" s="5">
        <v>10.718293246865299</v>
      </c>
      <c r="BI456" s="8"/>
      <c r="BJ456" s="5"/>
      <c r="BK456" s="5">
        <f>AC456+AJ456+BH456</f>
        <v>361.43315595096567</v>
      </c>
      <c r="BL456" s="5"/>
      <c r="BM456" s="8">
        <f>BH456/BK456</f>
        <v>2.9654980652409794E-2</v>
      </c>
      <c r="BN456" s="8"/>
      <c r="BO456" s="7"/>
      <c r="BP456" s="5"/>
      <c r="BQ456" s="5"/>
      <c r="BR456" s="5"/>
      <c r="BS456" s="5"/>
      <c r="BT456" s="7"/>
      <c r="BU456" s="7"/>
      <c r="BV456" s="7"/>
      <c r="BW456" s="7"/>
      <c r="BX456" s="8">
        <f>AC456/BK456</f>
        <v>0.55017254711847463</v>
      </c>
      <c r="BY456" s="8">
        <f>AJ456/BK456</f>
        <v>0.42017247222911569</v>
      </c>
      <c r="BZ456" s="8">
        <f>BH456/BK456</f>
        <v>2.9654980652409794E-2</v>
      </c>
      <c r="CA456" s="5">
        <v>140.27930011981402</v>
      </c>
      <c r="CB456" s="5">
        <v>134.11948389704801</v>
      </c>
      <c r="CC456" s="5">
        <v>6.1598162227660218</v>
      </c>
      <c r="CD456" s="5">
        <v>0</v>
      </c>
      <c r="CE456" s="5"/>
      <c r="CF456" s="5"/>
      <c r="CG456" s="5"/>
      <c r="CH456" s="5"/>
      <c r="CI456" s="5">
        <v>0</v>
      </c>
      <c r="CJ456" s="5"/>
      <c r="CK456" s="8"/>
      <c r="CL456" s="5"/>
      <c r="CM456" s="5"/>
      <c r="CN456" s="8"/>
      <c r="CO456" s="5"/>
      <c r="CP456" s="5"/>
      <c r="CQ456" s="5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</row>
    <row r="457" spans="1:166" x14ac:dyDescent="0.25">
      <c r="A457" t="s">
        <v>126</v>
      </c>
      <c r="C457" s="6">
        <v>39514</v>
      </c>
      <c r="D457" s="5"/>
      <c r="E457" s="6"/>
      <c r="G457" s="5">
        <v>60</v>
      </c>
      <c r="H457" t="s">
        <v>115</v>
      </c>
      <c r="I457" s="7">
        <v>7.9</v>
      </c>
      <c r="J457">
        <v>750</v>
      </c>
      <c r="K457" s="5">
        <f t="shared" si="7"/>
        <v>168.77637130801685</v>
      </c>
      <c r="L457" s="5"/>
      <c r="M457" s="8"/>
      <c r="N457" s="7">
        <v>16.55</v>
      </c>
      <c r="O457" s="7"/>
      <c r="P457" s="7"/>
      <c r="Q457" s="5"/>
      <c r="R457" s="5"/>
      <c r="S457" s="5"/>
      <c r="T457" s="5"/>
      <c r="U457" s="5"/>
      <c r="V457" s="5"/>
      <c r="W457" s="5"/>
      <c r="X457" s="8"/>
      <c r="Y457" s="8"/>
      <c r="Z457" s="8"/>
      <c r="AA457" s="8"/>
      <c r="AB457" s="8"/>
      <c r="AC457" s="5"/>
      <c r="AD457" s="8"/>
      <c r="AE457" s="8"/>
      <c r="AF457" s="8"/>
      <c r="AG457" s="8"/>
      <c r="AH457" s="8"/>
      <c r="AI457" s="8"/>
      <c r="AJ457" s="5"/>
      <c r="AK457" s="8"/>
      <c r="AL457" s="8"/>
      <c r="AM457" s="8"/>
      <c r="AN457" s="8"/>
      <c r="AO457" s="8"/>
      <c r="AP457" s="8"/>
      <c r="AQ457" s="9"/>
      <c r="AR457" s="8"/>
      <c r="AS457" s="8"/>
      <c r="AT457" s="8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8"/>
      <c r="BJ457" s="5"/>
      <c r="BK457" s="5"/>
      <c r="BL457" s="5"/>
      <c r="BM457" s="8"/>
      <c r="BN457" s="8"/>
      <c r="BO457" s="7"/>
      <c r="BP457" s="5"/>
      <c r="BQ457" s="5"/>
      <c r="BR457" s="5"/>
      <c r="BS457" s="5"/>
      <c r="BT457" s="7"/>
      <c r="BU457" s="7"/>
      <c r="BV457" s="7"/>
      <c r="BW457" s="7"/>
      <c r="BX457" s="7"/>
      <c r="BY457" s="7"/>
      <c r="BZ457" s="7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8"/>
      <c r="CL457" s="5"/>
      <c r="CM457" s="5"/>
      <c r="CN457" s="8"/>
      <c r="CO457" s="5"/>
      <c r="CP457" s="5"/>
      <c r="CQ457" s="5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</row>
    <row r="458" spans="1:166" x14ac:dyDescent="0.25">
      <c r="A458" t="s">
        <v>126</v>
      </c>
      <c r="C458" s="6">
        <v>39524</v>
      </c>
      <c r="D458" s="5"/>
      <c r="E458" s="6"/>
      <c r="G458" s="5">
        <v>70</v>
      </c>
      <c r="H458" t="s">
        <v>115</v>
      </c>
      <c r="I458" s="7">
        <v>7.9</v>
      </c>
      <c r="J458">
        <v>750</v>
      </c>
      <c r="K458" s="5">
        <f t="shared" si="7"/>
        <v>168.77637130801685</v>
      </c>
      <c r="L458" s="5"/>
      <c r="M458" s="8"/>
      <c r="N458" s="7">
        <v>18.25</v>
      </c>
      <c r="O458" s="7"/>
      <c r="P458" s="7"/>
      <c r="Q458" s="5"/>
      <c r="R458" s="5"/>
      <c r="S458" s="5"/>
      <c r="T458" s="5"/>
      <c r="U458" s="5"/>
      <c r="V458" s="5"/>
      <c r="W458" s="5"/>
      <c r="X458" s="8"/>
      <c r="Y458" s="8"/>
      <c r="Z458" s="8"/>
      <c r="AA458" s="8"/>
      <c r="AB458" s="8"/>
      <c r="AC458" s="5">
        <v>291.77830565611185</v>
      </c>
      <c r="AD458" s="8"/>
      <c r="AE458" s="8"/>
      <c r="AF458" s="8"/>
      <c r="AG458" s="8"/>
      <c r="AH458" s="8"/>
      <c r="AI458" s="8"/>
      <c r="AJ458" s="5">
        <v>191.34676398841162</v>
      </c>
      <c r="AK458" s="8">
        <v>2.6995174163680611</v>
      </c>
      <c r="AL458" s="8"/>
      <c r="AM458" s="8"/>
      <c r="AN458" s="8"/>
      <c r="AO458" s="8"/>
      <c r="AP458" s="8"/>
      <c r="AQ458" s="9">
        <f>AK458/AJ458</f>
        <v>1.410798573281098E-2</v>
      </c>
      <c r="AR458" s="8"/>
      <c r="AS458" s="8"/>
      <c r="AT458" s="8"/>
      <c r="AU458" s="5">
        <v>14.659604007798714</v>
      </c>
      <c r="AV458" s="5"/>
      <c r="AW458" s="5"/>
      <c r="AX458" s="5"/>
      <c r="AY458" s="5">
        <v>26.899508837889215</v>
      </c>
      <c r="AZ458" s="5"/>
      <c r="BA458" s="5"/>
      <c r="BB458" s="5"/>
      <c r="BC458" s="5"/>
      <c r="BD458" s="5"/>
      <c r="BE458" s="5"/>
      <c r="BF458" s="5">
        <v>0</v>
      </c>
      <c r="BG458" s="5">
        <v>0</v>
      </c>
      <c r="BH458" s="5">
        <v>41.559112845687928</v>
      </c>
      <c r="BI458" s="8"/>
      <c r="BJ458" s="5"/>
      <c r="BK458" s="5">
        <f>AC458+AJ458+BH458</f>
        <v>524.68418249021136</v>
      </c>
      <c r="BL458" s="5"/>
      <c r="BM458" s="8">
        <f>BH458/BK458</f>
        <v>7.9207863001403256E-2</v>
      </c>
      <c r="BN458" s="8"/>
      <c r="BO458" s="7"/>
      <c r="BP458" s="5"/>
      <c r="BQ458" s="5"/>
      <c r="BR458" s="5"/>
      <c r="BS458" s="5"/>
      <c r="BT458" s="7"/>
      <c r="BU458" s="7"/>
      <c r="BV458" s="7"/>
      <c r="BW458" s="7"/>
      <c r="BX458" s="8">
        <f>AC458/BK458</f>
        <v>0.55610272882879475</v>
      </c>
      <c r="BY458" s="8">
        <f>AJ458/BK458</f>
        <v>0.36468940816980211</v>
      </c>
      <c r="BZ458" s="8">
        <f>BH458/BK458</f>
        <v>7.9207863001403256E-2</v>
      </c>
      <c r="CA458" s="5">
        <v>178.8464986216951</v>
      </c>
      <c r="CB458" s="5">
        <v>139.66451427597471</v>
      </c>
      <c r="CC458" s="5">
        <v>39.181984345720387</v>
      </c>
      <c r="CD458" s="5">
        <v>0</v>
      </c>
      <c r="CE458" s="5"/>
      <c r="CF458" s="5"/>
      <c r="CG458" s="5"/>
      <c r="CH458" s="5"/>
      <c r="CI458" s="5">
        <v>0</v>
      </c>
      <c r="CJ458" s="5"/>
      <c r="CK458" s="8"/>
      <c r="CL458" s="5"/>
      <c r="CM458" s="5"/>
      <c r="CN458" s="8"/>
      <c r="CO458" s="5"/>
      <c r="CP458" s="5"/>
      <c r="CQ458" s="5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</row>
    <row r="459" spans="1:166" x14ac:dyDescent="0.25">
      <c r="A459" t="s">
        <v>126</v>
      </c>
      <c r="C459" s="6">
        <v>39532</v>
      </c>
      <c r="D459" s="5"/>
      <c r="E459" s="6"/>
      <c r="G459" s="5">
        <v>78</v>
      </c>
      <c r="H459" t="s">
        <v>115</v>
      </c>
      <c r="I459" s="7">
        <v>7.9</v>
      </c>
      <c r="J459">
        <v>750</v>
      </c>
      <c r="K459" s="5">
        <f t="shared" si="7"/>
        <v>168.77637130801685</v>
      </c>
      <c r="L459" s="5"/>
      <c r="M459" s="8"/>
      <c r="N459" s="7">
        <v>19.5</v>
      </c>
      <c r="O459" s="7"/>
      <c r="P459" s="7"/>
      <c r="Q459" s="5"/>
      <c r="R459" s="5"/>
      <c r="S459" s="5"/>
      <c r="T459" s="5"/>
      <c r="U459" s="5"/>
      <c r="V459" s="5"/>
      <c r="W459" s="5"/>
      <c r="X459" s="8"/>
      <c r="Y459" s="8"/>
      <c r="Z459" s="8"/>
      <c r="AA459" s="8"/>
      <c r="AB459" s="8"/>
      <c r="AC459" s="5"/>
      <c r="AD459" s="8"/>
      <c r="AE459" s="8"/>
      <c r="AF459" s="8"/>
      <c r="AG459" s="8"/>
      <c r="AH459" s="8"/>
      <c r="AI459" s="8"/>
      <c r="AJ459" s="5"/>
      <c r="AK459" s="8"/>
      <c r="AL459" s="8"/>
      <c r="AM459" s="8"/>
      <c r="AN459" s="8"/>
      <c r="AO459" s="8"/>
      <c r="AP459" s="8"/>
      <c r="AQ459" s="9"/>
      <c r="AR459" s="8"/>
      <c r="AS459" s="8"/>
      <c r="AT459" s="8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8"/>
      <c r="BJ459" s="5"/>
      <c r="BK459" s="5"/>
      <c r="BL459" s="5"/>
      <c r="BM459" s="8"/>
      <c r="BN459" s="8"/>
      <c r="BO459" s="7"/>
      <c r="BP459" s="5"/>
      <c r="BQ459" s="5"/>
      <c r="BR459" s="5"/>
      <c r="BS459" s="5"/>
      <c r="BT459" s="7"/>
      <c r="BU459" s="7"/>
      <c r="BV459" s="7"/>
      <c r="BW459" s="7"/>
      <c r="BX459" s="7"/>
      <c r="BY459" s="7"/>
      <c r="BZ459" s="7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8"/>
      <c r="CL459" s="5"/>
      <c r="CM459" s="5"/>
      <c r="CN459" s="8"/>
      <c r="CO459" s="5"/>
      <c r="CP459" s="5"/>
      <c r="CQ459" s="5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</row>
    <row r="460" spans="1:166" x14ac:dyDescent="0.25">
      <c r="A460" t="s">
        <v>126</v>
      </c>
      <c r="C460" s="6">
        <v>39538</v>
      </c>
      <c r="D460" s="5">
        <v>6</v>
      </c>
      <c r="E460" s="6" t="s">
        <v>239</v>
      </c>
      <c r="F460" t="s">
        <v>89</v>
      </c>
      <c r="G460" s="5">
        <v>84</v>
      </c>
      <c r="H460" t="s">
        <v>115</v>
      </c>
      <c r="I460" s="7">
        <v>7.9</v>
      </c>
      <c r="J460">
        <v>750</v>
      </c>
      <c r="K460" s="5">
        <f t="shared" si="7"/>
        <v>168.77637130801685</v>
      </c>
      <c r="L460" s="5"/>
      <c r="M460" s="8"/>
      <c r="N460" s="8"/>
      <c r="O460" s="8"/>
      <c r="P460" s="8"/>
      <c r="Q460" s="5"/>
      <c r="R460" s="5"/>
      <c r="S460" s="5"/>
      <c r="T460" s="5"/>
      <c r="U460" s="5"/>
      <c r="V460" s="5"/>
      <c r="W460" s="5"/>
      <c r="X460" s="8"/>
      <c r="Y460" s="8"/>
      <c r="Z460" s="8"/>
      <c r="AA460" s="8"/>
      <c r="AB460" s="8"/>
      <c r="AC460" s="5">
        <v>354.08414442079675</v>
      </c>
      <c r="AD460" s="8"/>
      <c r="AE460" s="8"/>
      <c r="AF460" s="8"/>
      <c r="AG460" s="8"/>
      <c r="AH460" s="8"/>
      <c r="AI460" s="8"/>
      <c r="AJ460" s="5">
        <v>247.13382581867012</v>
      </c>
      <c r="AK460" s="8">
        <v>3.287157723217542</v>
      </c>
      <c r="AL460" s="8"/>
      <c r="AM460" s="8"/>
      <c r="AN460" s="8"/>
      <c r="AO460" s="8"/>
      <c r="AP460" s="8"/>
      <c r="AQ460" s="9">
        <f>AK460/AJ460</f>
        <v>1.330112424848484E-2</v>
      </c>
      <c r="AR460" s="8"/>
      <c r="AS460" s="8"/>
      <c r="AT460" s="8"/>
      <c r="AU460" s="5">
        <v>7.9038914593050267</v>
      </c>
      <c r="AV460" s="5"/>
      <c r="AW460" s="5"/>
      <c r="AX460" s="5"/>
      <c r="AY460" s="5">
        <v>444.55007338000735</v>
      </c>
      <c r="AZ460" s="5"/>
      <c r="BA460" s="5"/>
      <c r="BB460" s="5"/>
      <c r="BC460" s="5"/>
      <c r="BD460" s="5"/>
      <c r="BE460" s="5"/>
      <c r="BF460" s="5">
        <v>0</v>
      </c>
      <c r="BG460" s="5">
        <v>0</v>
      </c>
      <c r="BH460" s="5">
        <v>452.45396483931233</v>
      </c>
      <c r="BI460" s="8"/>
      <c r="BJ460" s="5"/>
      <c r="BK460" s="5">
        <f>AC460+AJ460+BH460</f>
        <v>1053.6719350787794</v>
      </c>
      <c r="BL460" s="5"/>
      <c r="BM460" s="8">
        <f>BH460/BK460</f>
        <v>0.42940686733341143</v>
      </c>
      <c r="BN460" s="8"/>
      <c r="BO460" s="7"/>
      <c r="BP460" s="5"/>
      <c r="BQ460" s="5"/>
      <c r="BR460" s="5"/>
      <c r="BS460" s="5"/>
      <c r="BT460" s="7"/>
      <c r="BU460" s="7"/>
      <c r="BV460" s="7"/>
      <c r="BW460" s="7"/>
      <c r="BX460" s="8">
        <f>AC460/BK460</f>
        <v>0.3360478082718632</v>
      </c>
      <c r="BY460" s="8">
        <f>AJ460/BK460</f>
        <v>0.23454532439472517</v>
      </c>
      <c r="BZ460" s="8">
        <f>BH460/BK460</f>
        <v>0.42940686733341143</v>
      </c>
      <c r="CA460" s="5">
        <v>230.69602295153638</v>
      </c>
      <c r="CB460" s="5">
        <v>52.475208842486865</v>
      </c>
      <c r="CC460" s="5">
        <v>178.22081410904951</v>
      </c>
      <c r="CD460" s="5">
        <v>0</v>
      </c>
      <c r="CE460" s="5"/>
      <c r="CF460" s="5"/>
      <c r="CG460" s="5"/>
      <c r="CH460" s="5"/>
      <c r="CI460" s="5">
        <v>0</v>
      </c>
      <c r="CJ460" s="5"/>
      <c r="CK460" s="8"/>
      <c r="CL460" s="5"/>
      <c r="CM460" s="5"/>
      <c r="CN460" s="8"/>
      <c r="CO460" s="5"/>
      <c r="CP460" s="5"/>
      <c r="CQ460" s="5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</row>
    <row r="461" spans="1:166" x14ac:dyDescent="0.25">
      <c r="A461" t="s">
        <v>126</v>
      </c>
      <c r="C461" s="6">
        <v>39540</v>
      </c>
      <c r="D461" s="5"/>
      <c r="E461" s="6"/>
      <c r="G461" s="5">
        <v>86</v>
      </c>
      <c r="H461" t="s">
        <v>115</v>
      </c>
      <c r="I461" s="7">
        <v>7.9</v>
      </c>
      <c r="J461">
        <v>750</v>
      </c>
      <c r="K461" s="5">
        <f t="shared" si="7"/>
        <v>168.77637130801685</v>
      </c>
      <c r="L461" s="5"/>
      <c r="M461" s="8"/>
      <c r="N461" s="7">
        <v>20.55</v>
      </c>
      <c r="O461" s="7"/>
      <c r="P461" s="7"/>
      <c r="Q461" s="5"/>
      <c r="R461" s="5"/>
      <c r="S461" s="5"/>
      <c r="T461" s="5"/>
      <c r="U461" s="5"/>
      <c r="V461" s="5"/>
      <c r="W461" s="5"/>
      <c r="X461" s="8"/>
      <c r="Y461" s="8"/>
      <c r="Z461" s="8"/>
      <c r="AA461" s="8"/>
      <c r="AB461" s="8"/>
      <c r="AC461" s="5"/>
      <c r="AD461" s="8"/>
      <c r="AE461" s="8"/>
      <c r="AF461" s="8"/>
      <c r="AG461" s="8"/>
      <c r="AH461" s="8"/>
      <c r="AI461" s="8"/>
      <c r="AJ461" s="5"/>
      <c r="AK461" s="8"/>
      <c r="AL461" s="8"/>
      <c r="AM461" s="8"/>
      <c r="AN461" s="8"/>
      <c r="AO461" s="8"/>
      <c r="AP461" s="8"/>
      <c r="AQ461" s="9"/>
      <c r="AR461" s="8"/>
      <c r="AS461" s="8"/>
      <c r="AT461" s="8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8"/>
      <c r="BJ461" s="5"/>
      <c r="BK461" s="5"/>
      <c r="BL461" s="5"/>
      <c r="BM461" s="8"/>
      <c r="BN461" s="8"/>
      <c r="BO461" s="7"/>
      <c r="BP461" s="5"/>
      <c r="BQ461" s="5"/>
      <c r="BR461" s="5"/>
      <c r="BS461" s="5"/>
      <c r="BT461" s="7"/>
      <c r="BU461" s="7"/>
      <c r="BV461" s="7"/>
      <c r="BW461" s="7"/>
      <c r="BX461" s="7"/>
      <c r="BY461" s="7"/>
      <c r="BZ461" s="7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8"/>
      <c r="CL461" s="5"/>
      <c r="CM461" s="5"/>
      <c r="CN461" s="8"/>
      <c r="CO461" s="5"/>
      <c r="CP461" s="5"/>
      <c r="CQ461" s="5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</row>
    <row r="462" spans="1:166" x14ac:dyDescent="0.25">
      <c r="A462" t="s">
        <v>126</v>
      </c>
      <c r="C462" s="6">
        <v>39546</v>
      </c>
      <c r="D462" s="5"/>
      <c r="E462" s="6"/>
      <c r="G462" s="5">
        <v>92</v>
      </c>
      <c r="H462" t="s">
        <v>115</v>
      </c>
      <c r="I462" s="7">
        <v>7.9</v>
      </c>
      <c r="J462">
        <v>750</v>
      </c>
      <c r="K462" s="5">
        <f t="shared" si="7"/>
        <v>168.77637130801685</v>
      </c>
      <c r="L462" s="5"/>
      <c r="M462" s="8"/>
      <c r="N462" s="7">
        <v>20.425000000000001</v>
      </c>
      <c r="O462" s="7"/>
      <c r="P462" s="7"/>
      <c r="Q462" s="5"/>
      <c r="R462" s="5"/>
      <c r="S462" s="5"/>
      <c r="T462" s="5"/>
      <c r="U462" s="5"/>
      <c r="V462" s="5"/>
      <c r="W462" s="5"/>
      <c r="X462" s="8"/>
      <c r="Y462" s="8"/>
      <c r="Z462" s="8"/>
      <c r="AA462" s="8"/>
      <c r="AB462" s="8"/>
      <c r="AC462" s="5"/>
      <c r="AD462" s="8"/>
      <c r="AE462" s="8"/>
      <c r="AF462" s="8"/>
      <c r="AG462" s="8"/>
      <c r="AH462" s="8"/>
      <c r="AI462" s="8"/>
      <c r="AJ462" s="5"/>
      <c r="AK462" s="8"/>
      <c r="AL462" s="8"/>
      <c r="AM462" s="8"/>
      <c r="AN462" s="8"/>
      <c r="AO462" s="8"/>
      <c r="AP462" s="8"/>
      <c r="AQ462" s="9"/>
      <c r="AR462" s="8"/>
      <c r="AS462" s="8"/>
      <c r="AT462" s="8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8"/>
      <c r="BJ462" s="5"/>
      <c r="BK462" s="5"/>
      <c r="BL462" s="5"/>
      <c r="BM462" s="8"/>
      <c r="BN462" s="8"/>
      <c r="BO462" s="7"/>
      <c r="BP462" s="5"/>
      <c r="BQ462" s="5"/>
      <c r="BR462" s="5"/>
      <c r="BS462" s="5"/>
      <c r="BT462" s="7"/>
      <c r="BU462" s="7"/>
      <c r="BV462" s="7"/>
      <c r="BW462" s="7"/>
      <c r="BX462" s="7"/>
      <c r="BY462" s="7"/>
      <c r="BZ462" s="7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8"/>
      <c r="CL462" s="5"/>
      <c r="CM462" s="5"/>
      <c r="CN462" s="8"/>
      <c r="CO462" s="5"/>
      <c r="CP462" s="5"/>
      <c r="CQ462" s="5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</row>
    <row r="463" spans="1:166" x14ac:dyDescent="0.25">
      <c r="A463" t="s">
        <v>126</v>
      </c>
      <c r="C463" s="6">
        <v>39552</v>
      </c>
      <c r="D463" s="5"/>
      <c r="E463" s="6"/>
      <c r="G463" s="5">
        <v>98</v>
      </c>
      <c r="H463" t="s">
        <v>115</v>
      </c>
      <c r="I463" s="7">
        <v>7.9</v>
      </c>
      <c r="J463">
        <v>750</v>
      </c>
      <c r="K463" s="5">
        <f t="shared" si="7"/>
        <v>168.77637130801685</v>
      </c>
      <c r="L463" s="5"/>
      <c r="M463" s="8"/>
      <c r="N463" s="8"/>
      <c r="O463" s="8"/>
      <c r="P463" s="8"/>
      <c r="Q463" s="5"/>
      <c r="R463" s="5"/>
      <c r="S463" s="5"/>
      <c r="T463" s="5"/>
      <c r="U463" s="5"/>
      <c r="V463" s="5"/>
      <c r="W463" s="5"/>
      <c r="X463" s="8"/>
      <c r="Y463" s="8"/>
      <c r="Z463" s="8"/>
      <c r="AA463" s="8"/>
      <c r="AB463" s="8"/>
      <c r="AC463" s="5">
        <v>407.93511705217992</v>
      </c>
      <c r="AD463" s="8"/>
      <c r="AE463" s="8"/>
      <c r="AF463" s="8"/>
      <c r="AG463" s="8"/>
      <c r="AH463" s="8"/>
      <c r="AI463" s="8"/>
      <c r="AJ463" s="5">
        <v>259.54596853192976</v>
      </c>
      <c r="AK463" s="8">
        <v>3.1979971327404297</v>
      </c>
      <c r="AL463" s="8"/>
      <c r="AM463" s="8"/>
      <c r="AN463" s="8"/>
      <c r="AO463" s="8"/>
      <c r="AP463" s="8"/>
      <c r="AQ463" s="9">
        <f>AK463/AJ463</f>
        <v>1.2321505707945555E-2</v>
      </c>
      <c r="AR463" s="8"/>
      <c r="AS463" s="8"/>
      <c r="AT463" s="8"/>
      <c r="AU463" s="5">
        <v>2.9294817175607331</v>
      </c>
      <c r="AV463" s="5"/>
      <c r="AW463" s="5"/>
      <c r="AX463" s="5"/>
      <c r="AY463" s="5">
        <v>467.12072667055708</v>
      </c>
      <c r="AZ463" s="5"/>
      <c r="BA463" s="5"/>
      <c r="BB463" s="5"/>
      <c r="BC463" s="5"/>
      <c r="BD463" s="5"/>
      <c r="BE463" s="5"/>
      <c r="BF463" s="5">
        <v>0</v>
      </c>
      <c r="BG463" s="5">
        <v>0</v>
      </c>
      <c r="BH463" s="5">
        <v>470.05020838811777</v>
      </c>
      <c r="BI463" s="8"/>
      <c r="BJ463" s="5"/>
      <c r="BK463" s="5">
        <f>AC463+AJ463+BH463</f>
        <v>1137.5312939722276</v>
      </c>
      <c r="BL463" s="5"/>
      <c r="BM463" s="8">
        <f>BH463/BK463</f>
        <v>0.41321958426894395</v>
      </c>
      <c r="BN463" s="8"/>
      <c r="BO463" s="7"/>
      <c r="BP463" s="5"/>
      <c r="BQ463" s="5"/>
      <c r="BR463" s="5"/>
      <c r="BS463" s="5"/>
      <c r="BT463" s="7"/>
      <c r="BU463" s="7"/>
      <c r="BV463" s="7"/>
      <c r="BW463" s="7"/>
      <c r="BX463" s="8">
        <f>AC463/BK463</f>
        <v>0.3586144128199602</v>
      </c>
      <c r="BY463" s="8">
        <f>AJ463/BK463</f>
        <v>0.22816600291109573</v>
      </c>
      <c r="BZ463" s="8">
        <f>BH463/BK463</f>
        <v>0.41321958426894395</v>
      </c>
      <c r="CA463" s="5">
        <v>220.30162601599989</v>
      </c>
      <c r="CB463" s="5">
        <v>22.560371599212985</v>
      </c>
      <c r="CC463" s="5">
        <v>197.74125441678689</v>
      </c>
      <c r="CD463" s="5">
        <v>0</v>
      </c>
      <c r="CE463" s="5"/>
      <c r="CF463" s="5"/>
      <c r="CG463" s="5"/>
      <c r="CH463" s="5"/>
      <c r="CI463" s="5">
        <v>0</v>
      </c>
      <c r="CJ463" s="5"/>
      <c r="CK463" s="8"/>
      <c r="CL463" s="5"/>
      <c r="CM463" s="5"/>
      <c r="CN463" s="8"/>
      <c r="CO463" s="5"/>
      <c r="CP463" s="5"/>
      <c r="CQ463" s="5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</row>
    <row r="464" spans="1:166" x14ac:dyDescent="0.25">
      <c r="A464" t="s">
        <v>126</v>
      </c>
      <c r="C464" s="6">
        <v>39555</v>
      </c>
      <c r="D464" s="5"/>
      <c r="E464" s="6"/>
      <c r="G464" s="5">
        <v>101</v>
      </c>
      <c r="H464" t="s">
        <v>115</v>
      </c>
      <c r="I464" s="7">
        <v>7.9</v>
      </c>
      <c r="J464">
        <v>750</v>
      </c>
      <c r="K464" s="5">
        <f t="shared" si="7"/>
        <v>168.77637130801685</v>
      </c>
      <c r="L464" s="5"/>
      <c r="M464" s="8"/>
      <c r="N464" s="7">
        <v>20.3</v>
      </c>
      <c r="O464" s="7"/>
      <c r="P464" s="7"/>
      <c r="Q464" s="5"/>
      <c r="R464" s="5"/>
      <c r="S464" s="5"/>
      <c r="T464" s="5"/>
      <c r="U464" s="5"/>
      <c r="V464" s="5"/>
      <c r="W464" s="5"/>
      <c r="X464" s="8"/>
      <c r="Y464" s="8"/>
      <c r="Z464" s="8"/>
      <c r="AA464" s="8"/>
      <c r="AB464" s="8"/>
      <c r="AC464" s="5"/>
      <c r="AD464" s="8"/>
      <c r="AE464" s="8"/>
      <c r="AF464" s="8"/>
      <c r="AG464" s="8"/>
      <c r="AH464" s="8"/>
      <c r="AI464" s="8"/>
      <c r="AJ464" s="5"/>
      <c r="AK464" s="8"/>
      <c r="AL464" s="8"/>
      <c r="AM464" s="8"/>
      <c r="AN464" s="8"/>
      <c r="AO464" s="8"/>
      <c r="AP464" s="8"/>
      <c r="AQ464" s="9"/>
      <c r="AR464" s="8"/>
      <c r="AS464" s="8"/>
      <c r="AT464" s="8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8"/>
      <c r="BJ464" s="5"/>
      <c r="BK464" s="5"/>
      <c r="BL464" s="5"/>
      <c r="BM464" s="8"/>
      <c r="BN464" s="8"/>
      <c r="BO464" s="7"/>
      <c r="BP464" s="5"/>
      <c r="BQ464" s="5"/>
      <c r="BR464" s="5"/>
      <c r="BS464" s="5"/>
      <c r="BT464" s="7"/>
      <c r="BU464" s="7"/>
      <c r="BV464" s="7"/>
      <c r="BW464" s="7"/>
      <c r="BX464" s="7"/>
      <c r="BY464" s="7"/>
      <c r="BZ464" s="7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8"/>
      <c r="CL464" s="5"/>
      <c r="CM464" s="5"/>
      <c r="CN464" s="8"/>
      <c r="CO464" s="5"/>
      <c r="CP464" s="5"/>
      <c r="CQ464" s="5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</row>
    <row r="465" spans="1:166" x14ac:dyDescent="0.25">
      <c r="A465" t="s">
        <v>126</v>
      </c>
      <c r="C465" s="6">
        <v>39566</v>
      </c>
      <c r="D465" s="5"/>
      <c r="E465" s="6"/>
      <c r="G465" s="5">
        <v>112</v>
      </c>
      <c r="H465" t="s">
        <v>115</v>
      </c>
      <c r="I465" s="7">
        <v>7.9</v>
      </c>
      <c r="J465">
        <v>750</v>
      </c>
      <c r="K465" s="5">
        <f t="shared" si="7"/>
        <v>168.77637130801685</v>
      </c>
      <c r="L465" s="5"/>
      <c r="M465" s="8"/>
      <c r="N465" s="8"/>
      <c r="O465" s="8"/>
      <c r="P465" s="8"/>
      <c r="Q465" s="5"/>
      <c r="R465" s="5"/>
      <c r="S465" s="5"/>
      <c r="T465" s="5"/>
      <c r="U465" s="5"/>
      <c r="V465" s="5"/>
      <c r="W465" s="5"/>
      <c r="X465" s="8"/>
      <c r="Y465" s="8"/>
      <c r="Z465" s="8"/>
      <c r="AA465" s="8"/>
      <c r="AB465" s="8"/>
      <c r="AC465" s="5">
        <v>337.58436585313797</v>
      </c>
      <c r="AD465" s="8"/>
      <c r="AE465" s="8"/>
      <c r="AF465" s="8"/>
      <c r="AG465" s="8"/>
      <c r="AH465" s="8"/>
      <c r="AI465" s="8"/>
      <c r="AJ465" s="5">
        <v>208.7462148076057</v>
      </c>
      <c r="AK465" s="8">
        <v>2.408711888955732</v>
      </c>
      <c r="AL465" s="8"/>
      <c r="AM465" s="8"/>
      <c r="AN465" s="8"/>
      <c r="AO465" s="8"/>
      <c r="AP465" s="8"/>
      <c r="AQ465" s="9">
        <f>AK465/AJ465</f>
        <v>1.1538948819626549E-2</v>
      </c>
      <c r="AR465" s="8"/>
      <c r="AS465" s="8"/>
      <c r="AT465" s="8"/>
      <c r="AU465" s="5">
        <v>1.0161936441511525</v>
      </c>
      <c r="AV465" s="5"/>
      <c r="AW465" s="5"/>
      <c r="AX465" s="5"/>
      <c r="AY465" s="5">
        <v>675.0342523334009</v>
      </c>
      <c r="AZ465" s="5"/>
      <c r="BA465" s="5"/>
      <c r="BB465" s="5"/>
      <c r="BC465" s="5"/>
      <c r="BD465" s="5"/>
      <c r="BE465" s="5"/>
      <c r="BF465" s="5">
        <v>0</v>
      </c>
      <c r="BG465" s="5">
        <v>0</v>
      </c>
      <c r="BH465" s="5">
        <v>676.05044597755216</v>
      </c>
      <c r="BI465" s="8"/>
      <c r="BJ465" s="5"/>
      <c r="BK465" s="5">
        <f>AC465+AJ465+BH465</f>
        <v>1222.3810266382957</v>
      </c>
      <c r="BL465" s="5"/>
      <c r="BM465" s="8">
        <f>BH465/BK465</f>
        <v>0.55306032345477207</v>
      </c>
      <c r="BN465" s="8"/>
      <c r="BO465" s="7"/>
      <c r="BP465" s="5"/>
      <c r="BQ465" s="5"/>
      <c r="BR465" s="5"/>
      <c r="BS465" s="5"/>
      <c r="BT465" s="7"/>
      <c r="BU465" s="7"/>
      <c r="BV465" s="7"/>
      <c r="BW465" s="7"/>
      <c r="BX465" s="8">
        <f>AC465/BK465</f>
        <v>0.27616950729474116</v>
      </c>
      <c r="BY465" s="8">
        <f>AJ465/BK465</f>
        <v>0.17077016925048691</v>
      </c>
      <c r="BZ465" s="8">
        <f>BH465/BK465</f>
        <v>0.55306032345477207</v>
      </c>
      <c r="CA465" s="5">
        <v>169.83897131847644</v>
      </c>
      <c r="CB465" s="5">
        <v>5.9776096714773681</v>
      </c>
      <c r="CC465" s="5">
        <v>163.86136164699906</v>
      </c>
      <c r="CD465" s="5">
        <v>0</v>
      </c>
      <c r="CE465" s="5"/>
      <c r="CF465" s="5"/>
      <c r="CG465" s="5"/>
      <c r="CH465" s="5"/>
      <c r="CI465" s="5">
        <v>0</v>
      </c>
      <c r="CJ465" s="5"/>
      <c r="CK465" s="8"/>
      <c r="CL465" s="5"/>
      <c r="CM465" s="5"/>
      <c r="CN465" s="8"/>
      <c r="CO465" s="5"/>
      <c r="CP465" s="5"/>
      <c r="CQ465" s="5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</row>
    <row r="466" spans="1:166" x14ac:dyDescent="0.25">
      <c r="A466" t="s">
        <v>126</v>
      </c>
      <c r="C466" s="6">
        <v>39568</v>
      </c>
      <c r="D466" s="5">
        <v>7</v>
      </c>
      <c r="E466" t="s">
        <v>208</v>
      </c>
      <c r="F466" t="s">
        <v>14</v>
      </c>
      <c r="G466" s="5">
        <v>114</v>
      </c>
      <c r="H466" t="s">
        <v>115</v>
      </c>
      <c r="I466" s="7">
        <v>7.9</v>
      </c>
      <c r="J466">
        <v>750</v>
      </c>
      <c r="K466" s="5">
        <f t="shared" si="7"/>
        <v>168.77637130801685</v>
      </c>
      <c r="L466" s="5"/>
      <c r="M466" s="8"/>
      <c r="N466" s="7">
        <v>22.3</v>
      </c>
      <c r="O466" s="7"/>
      <c r="P466" s="7"/>
      <c r="Q466" s="5"/>
      <c r="R466" s="5"/>
      <c r="S466" s="5"/>
      <c r="T466" s="5"/>
      <c r="U466" s="5">
        <v>114</v>
      </c>
      <c r="V466" s="5"/>
      <c r="W466" s="5"/>
      <c r="X466" s="8"/>
      <c r="Y466" s="8"/>
      <c r="Z466" s="8"/>
      <c r="AA466" s="8"/>
      <c r="AB466" s="8"/>
      <c r="AC466" s="5"/>
      <c r="AD466" s="8"/>
      <c r="AE466" s="8"/>
      <c r="AF466" s="8"/>
      <c r="AG466" s="8"/>
      <c r="AH466" s="8"/>
      <c r="AI466" s="8"/>
      <c r="AJ466" s="5"/>
      <c r="AK466" s="8"/>
      <c r="AL466" s="8"/>
      <c r="AM466" s="8"/>
      <c r="AN466" s="8"/>
      <c r="AO466" s="8"/>
      <c r="AP466" s="8"/>
      <c r="AQ466" s="9"/>
      <c r="AR466" s="8"/>
      <c r="AS466" s="8"/>
      <c r="AT466" s="8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8"/>
      <c r="BJ466" s="5"/>
      <c r="BK466" s="5"/>
      <c r="BL466" s="5"/>
      <c r="BM466" s="8"/>
      <c r="BN466" s="8"/>
      <c r="BO466" s="7"/>
      <c r="BP466" s="5"/>
      <c r="BQ466" s="5"/>
      <c r="BR466" s="5"/>
      <c r="BS466" s="5"/>
      <c r="BT466" s="7"/>
      <c r="BU466" s="7"/>
      <c r="BV466" s="7"/>
      <c r="BW466" s="7"/>
      <c r="BX466" s="7"/>
      <c r="BY466" s="7"/>
      <c r="BZ466" s="7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8"/>
      <c r="CL466" s="5"/>
      <c r="CM466" s="5"/>
      <c r="CN466" s="8"/>
      <c r="CO466" s="5"/>
      <c r="CP466" s="5"/>
      <c r="CQ466" s="5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</row>
    <row r="467" spans="1:166" x14ac:dyDescent="0.25">
      <c r="A467" t="s">
        <v>126</v>
      </c>
      <c r="C467" s="6">
        <v>39596</v>
      </c>
      <c r="D467" s="5"/>
      <c r="E467" s="6"/>
      <c r="G467" s="5">
        <v>142</v>
      </c>
      <c r="H467" t="s">
        <v>115</v>
      </c>
      <c r="I467" s="7">
        <v>7.9</v>
      </c>
      <c r="J467">
        <v>750</v>
      </c>
      <c r="K467" s="5">
        <f t="shared" si="7"/>
        <v>168.77637130801685</v>
      </c>
      <c r="L467" s="5"/>
      <c r="M467" s="8"/>
      <c r="N467" s="8"/>
      <c r="O467" s="8"/>
      <c r="P467" s="8"/>
      <c r="Q467" s="5"/>
      <c r="R467" s="5"/>
      <c r="S467" s="5"/>
      <c r="T467" s="5"/>
      <c r="U467" s="5"/>
      <c r="V467" s="5"/>
      <c r="W467" s="5"/>
      <c r="X467" s="8"/>
      <c r="Y467" s="8"/>
      <c r="Z467" s="8"/>
      <c r="AA467" s="8"/>
      <c r="AB467" s="8"/>
      <c r="AC467" s="5">
        <v>311.43118625481031</v>
      </c>
      <c r="AD467" s="8"/>
      <c r="AE467" s="8"/>
      <c r="AF467" s="8"/>
      <c r="AG467" s="8"/>
      <c r="AH467" s="8"/>
      <c r="AI467" s="8"/>
      <c r="AJ467" s="5">
        <v>100.05881981574066</v>
      </c>
      <c r="AK467" s="8">
        <v>1.5059618448472865</v>
      </c>
      <c r="AL467" s="8"/>
      <c r="AM467" s="8"/>
      <c r="AN467" s="8"/>
      <c r="AO467" s="8"/>
      <c r="AP467" s="8"/>
      <c r="AQ467" s="9">
        <f>AK467/AJ467</f>
        <v>1.505076561587005E-2</v>
      </c>
      <c r="AR467" s="8"/>
      <c r="AS467" s="8"/>
      <c r="AT467" s="8"/>
      <c r="AU467" s="5">
        <v>0</v>
      </c>
      <c r="AV467" s="5"/>
      <c r="AW467" s="5"/>
      <c r="AX467" s="5"/>
      <c r="AY467" s="5">
        <v>327.91047779519369</v>
      </c>
      <c r="AZ467" s="5"/>
      <c r="BA467" s="5"/>
      <c r="BB467" s="5"/>
      <c r="BC467" s="5"/>
      <c r="BD467" s="5"/>
      <c r="BE467" s="5"/>
      <c r="BF467" s="5">
        <v>18.29967747081124</v>
      </c>
      <c r="BG467" s="5">
        <v>335.90671888492881</v>
      </c>
      <c r="BH467" s="5">
        <v>682.11687415093365</v>
      </c>
      <c r="BI467" s="8"/>
      <c r="BJ467" s="5"/>
      <c r="BK467" s="5">
        <f>AC467+AJ467+BH467</f>
        <v>1093.6068802214845</v>
      </c>
      <c r="BL467" s="5"/>
      <c r="BM467" s="8">
        <f>BH467/BK467</f>
        <v>0.6237313302315608</v>
      </c>
      <c r="BN467" s="8"/>
      <c r="BO467" s="7"/>
      <c r="BP467" s="5"/>
      <c r="BQ467" s="5"/>
      <c r="BR467" s="5"/>
      <c r="BS467" s="5"/>
      <c r="BT467" s="7"/>
      <c r="BU467" s="7"/>
      <c r="BV467" s="7"/>
      <c r="BW467" s="7"/>
      <c r="BX467" s="8">
        <f>AC467/BK467</f>
        <v>0.28477434797386902</v>
      </c>
      <c r="BY467" s="8">
        <f>AJ467/BK467</f>
        <v>9.1494321794570357E-2</v>
      </c>
      <c r="BZ467" s="8">
        <f>BH467/BK467</f>
        <v>0.6237313302315608</v>
      </c>
      <c r="CA467" s="5">
        <v>140.48871542359961</v>
      </c>
      <c r="CB467" s="5">
        <v>0</v>
      </c>
      <c r="CC467" s="5">
        <v>65.180718220408878</v>
      </c>
      <c r="CD467" s="5">
        <v>68.899849986444437</v>
      </c>
      <c r="CE467" s="5"/>
      <c r="CF467" s="5"/>
      <c r="CG467" s="5"/>
      <c r="CH467" s="5"/>
      <c r="CI467" s="5">
        <v>6.4081472167463005</v>
      </c>
      <c r="CJ467" s="5"/>
      <c r="CK467" s="8"/>
      <c r="CL467" s="5"/>
      <c r="CM467" s="5"/>
      <c r="CN467" s="8"/>
      <c r="CO467" s="5"/>
      <c r="CP467" s="5"/>
      <c r="CQ467" s="5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</row>
    <row r="468" spans="1:166" x14ac:dyDescent="0.25">
      <c r="A468" t="s">
        <v>126</v>
      </c>
      <c r="C468" s="6">
        <v>39610</v>
      </c>
      <c r="D468" s="5"/>
      <c r="E468" s="6"/>
      <c r="G468" s="5">
        <v>156</v>
      </c>
      <c r="H468" t="s">
        <v>115</v>
      </c>
      <c r="I468" s="7">
        <v>7.9</v>
      </c>
      <c r="J468">
        <v>750</v>
      </c>
      <c r="K468" s="5">
        <f t="shared" si="7"/>
        <v>168.77637130801685</v>
      </c>
      <c r="L468" s="5"/>
      <c r="M468" s="8"/>
      <c r="N468" s="8"/>
      <c r="O468" s="8"/>
      <c r="P468" s="8"/>
      <c r="Q468" s="5"/>
      <c r="R468" s="5"/>
      <c r="S468" s="5"/>
      <c r="T468" s="5"/>
      <c r="U468" s="5"/>
      <c r="V468" s="5"/>
      <c r="W468" s="5"/>
      <c r="X468" s="8"/>
      <c r="Y468" s="8"/>
      <c r="Z468" s="8"/>
      <c r="AA468" s="8"/>
      <c r="AB468" s="8"/>
      <c r="AC468" s="5">
        <v>366.03834972788428</v>
      </c>
      <c r="AD468" s="8"/>
      <c r="AE468" s="8"/>
      <c r="AF468" s="8"/>
      <c r="AG468" s="8"/>
      <c r="AH468" s="8"/>
      <c r="AI468" s="8"/>
      <c r="AJ468" s="5">
        <v>117.06723456038942</v>
      </c>
      <c r="AK468" s="8"/>
      <c r="AL468" s="8"/>
      <c r="AM468" s="8"/>
      <c r="AN468" s="8"/>
      <c r="AO468" s="8"/>
      <c r="AP468" s="8"/>
      <c r="AQ468" s="9"/>
      <c r="AR468" s="8"/>
      <c r="AS468" s="8"/>
      <c r="AT468" s="8"/>
      <c r="AU468" s="5">
        <v>0</v>
      </c>
      <c r="AV468" s="5"/>
      <c r="AW468" s="5"/>
      <c r="AX468" s="5"/>
      <c r="AY468" s="5">
        <v>262.58831085420678</v>
      </c>
      <c r="AZ468" s="5"/>
      <c r="BA468" s="5"/>
      <c r="BB468" s="5"/>
      <c r="BC468" s="5"/>
      <c r="BD468" s="5"/>
      <c r="BE468" s="5"/>
      <c r="BF468" s="5">
        <v>52.233123753507087</v>
      </c>
      <c r="BG468" s="5">
        <v>559.32123178852714</v>
      </c>
      <c r="BH468" s="5">
        <v>874.14266639624111</v>
      </c>
      <c r="BI468" s="8"/>
      <c r="BJ468" s="5"/>
      <c r="BK468" s="5">
        <f>AC468+AJ468+BH468</f>
        <v>1357.2482506845149</v>
      </c>
      <c r="BL468" s="5"/>
      <c r="BM468" s="8">
        <f>BH468/BK468</f>
        <v>0.64405510631925722</v>
      </c>
      <c r="BN468" s="8"/>
      <c r="BO468" s="7"/>
      <c r="BP468" s="5"/>
      <c r="BQ468" s="5"/>
      <c r="BR468" s="5"/>
      <c r="BS468" s="5"/>
      <c r="BT468" s="7"/>
      <c r="BU468" s="7"/>
      <c r="BV468" s="7"/>
      <c r="BW468" s="7"/>
      <c r="BX468" s="8">
        <f>AC468/BK468</f>
        <v>0.26969152440850552</v>
      </c>
      <c r="BY468" s="8">
        <f>AJ468/BK468</f>
        <v>8.6253369272237188E-2</v>
      </c>
      <c r="BZ468" s="8">
        <f>BH468/BK468</f>
        <v>0.64405510631925722</v>
      </c>
      <c r="CA468" s="5">
        <v>180.88513673393501</v>
      </c>
      <c r="CB468" s="5">
        <v>0</v>
      </c>
      <c r="CC468" s="5">
        <v>56.907683466855964</v>
      </c>
      <c r="CD468" s="5">
        <v>101.62086333367137</v>
      </c>
      <c r="CE468" s="5"/>
      <c r="CF468" s="5"/>
      <c r="CG468" s="5"/>
      <c r="CH468" s="5"/>
      <c r="CI468" s="5">
        <v>22.356589933407697</v>
      </c>
      <c r="CJ468" s="5"/>
      <c r="CK468" s="8"/>
      <c r="CL468" s="5"/>
      <c r="CM468" s="5"/>
      <c r="CN468" s="8"/>
      <c r="CO468" s="5"/>
      <c r="CP468" s="5"/>
      <c r="CQ468" s="5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</row>
    <row r="469" spans="1:166" x14ac:dyDescent="0.25">
      <c r="A469" t="s">
        <v>126</v>
      </c>
      <c r="C469" s="6">
        <v>39613</v>
      </c>
      <c r="D469" s="5">
        <v>9</v>
      </c>
      <c r="E469" s="6" t="s">
        <v>207</v>
      </c>
      <c r="F469" t="s">
        <v>15</v>
      </c>
      <c r="G469" s="5">
        <v>159</v>
      </c>
      <c r="H469" t="s">
        <v>115</v>
      </c>
      <c r="I469" s="7">
        <v>7.9</v>
      </c>
      <c r="J469">
        <v>750</v>
      </c>
      <c r="K469" s="5">
        <f t="shared" si="7"/>
        <v>168.77637130801685</v>
      </c>
      <c r="L469" s="5"/>
      <c r="M469" s="8"/>
      <c r="N469" s="8"/>
      <c r="O469" s="8"/>
      <c r="P469" s="8"/>
      <c r="Q469" s="5"/>
      <c r="R469" s="5"/>
      <c r="S469" s="5"/>
      <c r="T469" s="5"/>
      <c r="U469" s="5"/>
      <c r="V469" s="5">
        <v>159</v>
      </c>
      <c r="W469" s="5"/>
      <c r="X469" s="8"/>
      <c r="Y469" s="8"/>
      <c r="Z469" s="8"/>
      <c r="AA469" s="8"/>
      <c r="AB469" s="8"/>
      <c r="AC469" s="5"/>
      <c r="AD469" s="8"/>
      <c r="AE469" s="8"/>
      <c r="AF469" s="8"/>
      <c r="AG469" s="8"/>
      <c r="AH469" s="8"/>
      <c r="AI469" s="8"/>
      <c r="AJ469" s="5"/>
      <c r="AK469" s="8"/>
      <c r="AL469" s="8"/>
      <c r="AM469" s="8"/>
      <c r="AN469" s="8"/>
      <c r="AO469" s="8"/>
      <c r="AP469" s="8"/>
      <c r="AQ469" s="9"/>
      <c r="AR469" s="8"/>
      <c r="AS469" s="8"/>
      <c r="AT469" s="8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8"/>
      <c r="BJ469" s="5"/>
      <c r="BK469" s="5"/>
      <c r="BL469" s="5"/>
      <c r="BM469" s="8"/>
      <c r="BN469" s="8"/>
      <c r="BO469" s="7"/>
      <c r="BP469" s="5"/>
      <c r="BQ469" s="5"/>
      <c r="BR469" s="5"/>
      <c r="BS469" s="5"/>
      <c r="BT469" s="7"/>
      <c r="BU469" s="7"/>
      <c r="BV469" s="7"/>
      <c r="BW469" s="7"/>
      <c r="BX469" s="7"/>
      <c r="BY469" s="7"/>
      <c r="BZ469" s="7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8"/>
      <c r="CL469" s="5"/>
      <c r="CM469" s="5"/>
      <c r="CN469" s="8"/>
      <c r="CO469" s="5"/>
      <c r="CP469" s="5"/>
      <c r="CQ469" s="5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</row>
    <row r="470" spans="1:166" x14ac:dyDescent="0.25">
      <c r="A470" t="s">
        <v>126</v>
      </c>
      <c r="C470" s="6">
        <v>38892</v>
      </c>
      <c r="D470" s="5">
        <v>10</v>
      </c>
      <c r="E470" s="6" t="s">
        <v>108</v>
      </c>
      <c r="F470" t="s">
        <v>16</v>
      </c>
      <c r="G470" s="5">
        <v>169</v>
      </c>
      <c r="H470" t="s">
        <v>115</v>
      </c>
      <c r="I470" s="7">
        <v>7.9</v>
      </c>
      <c r="J470">
        <v>750</v>
      </c>
      <c r="K470" s="5">
        <f t="shared" si="7"/>
        <v>168.77637130801685</v>
      </c>
      <c r="L470" s="5"/>
      <c r="M470" s="8"/>
      <c r="N470" s="8"/>
      <c r="O470" s="8"/>
      <c r="P470" s="8"/>
      <c r="Q470" s="5"/>
      <c r="R470" s="5"/>
      <c r="S470" s="5"/>
      <c r="T470" s="5"/>
      <c r="U470" s="5"/>
      <c r="V470" s="5"/>
      <c r="W470" s="5"/>
      <c r="X470" s="8"/>
      <c r="Y470" s="8"/>
      <c r="Z470" s="8"/>
      <c r="AA470" s="8"/>
      <c r="AB470" s="8"/>
      <c r="AC470" s="5"/>
      <c r="AD470" s="8"/>
      <c r="AE470" s="8"/>
      <c r="AF470" s="8"/>
      <c r="AG470" s="8"/>
      <c r="AH470" s="8"/>
      <c r="AI470" s="8"/>
      <c r="AJ470" s="5"/>
      <c r="AK470" s="8"/>
      <c r="AL470" s="8"/>
      <c r="AM470" s="8"/>
      <c r="AN470" s="8"/>
      <c r="AO470" s="8"/>
      <c r="AP470" s="8"/>
      <c r="AQ470" s="9"/>
      <c r="AR470" s="8"/>
      <c r="AS470" s="8"/>
      <c r="AT470" s="8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>
        <v>712.40726124622574</v>
      </c>
      <c r="BH470" s="5"/>
      <c r="BI470" s="8"/>
      <c r="BJ470" s="5"/>
      <c r="BK470" s="5"/>
      <c r="BL470" s="5"/>
      <c r="BM470" s="8"/>
      <c r="BN470" s="5">
        <f>BP470*(1/(BO470/100))</f>
        <v>712.40726124622574</v>
      </c>
      <c r="BO470" s="7">
        <v>37.975000000000001</v>
      </c>
      <c r="BP470" s="5">
        <v>270.53665745825424</v>
      </c>
      <c r="BQ470" s="5">
        <f>BN470-BP470</f>
        <v>441.8706037879715</v>
      </c>
      <c r="BR470" s="5"/>
      <c r="BS470" s="5"/>
      <c r="BT470" s="7">
        <v>11.917914425473755</v>
      </c>
      <c r="BU470" s="7"/>
      <c r="BV470" s="7"/>
      <c r="BW470" s="7"/>
      <c r="BX470" s="7"/>
      <c r="BY470" s="7"/>
      <c r="BZ470" s="7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8"/>
      <c r="CL470" s="5"/>
      <c r="CM470" s="5"/>
      <c r="CN470" s="8"/>
      <c r="CO470" s="5"/>
      <c r="CP470" s="5"/>
      <c r="CQ470" s="5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</row>
    <row r="471" spans="1:166" x14ac:dyDescent="0.25">
      <c r="A471" t="s">
        <v>125</v>
      </c>
      <c r="C471" s="6">
        <v>39454</v>
      </c>
      <c r="D471" s="5">
        <v>1</v>
      </c>
      <c r="E471" s="6" t="s">
        <v>209</v>
      </c>
      <c r="F471" t="s">
        <v>10</v>
      </c>
      <c r="G471" s="5">
        <v>0</v>
      </c>
      <c r="H471" t="s">
        <v>75</v>
      </c>
      <c r="I471" s="7">
        <v>7.9</v>
      </c>
      <c r="J471">
        <v>750</v>
      </c>
      <c r="K471" s="5">
        <f t="shared" si="7"/>
        <v>168.77637130801685</v>
      </c>
      <c r="L471" s="5"/>
      <c r="M471" s="8"/>
      <c r="N471" s="8"/>
      <c r="O471" s="8"/>
      <c r="P471" s="8"/>
      <c r="Q471" s="5"/>
      <c r="R471" s="5"/>
      <c r="S471" s="5"/>
      <c r="T471" s="5"/>
      <c r="U471" s="5"/>
      <c r="V471" s="5"/>
      <c r="W471" s="5"/>
      <c r="X471" s="8"/>
      <c r="Y471" s="8"/>
      <c r="Z471" s="8"/>
      <c r="AA471" s="8"/>
      <c r="AB471" s="8"/>
      <c r="AC471" s="5"/>
      <c r="AD471" s="8"/>
      <c r="AE471" s="8"/>
      <c r="AF471" s="8"/>
      <c r="AG471" s="8"/>
      <c r="AH471" s="8"/>
      <c r="AI471" s="8"/>
      <c r="AJ471" s="5"/>
      <c r="AK471" s="8"/>
      <c r="AL471" s="8"/>
      <c r="AM471" s="8"/>
      <c r="AN471" s="8"/>
      <c r="AO471" s="8"/>
      <c r="AP471" s="8"/>
      <c r="AQ471" s="9"/>
      <c r="AR471" s="8"/>
      <c r="AS471" s="8"/>
      <c r="AT471" s="8"/>
      <c r="AU471" s="5">
        <v>0</v>
      </c>
      <c r="AV471" s="5"/>
      <c r="AW471" s="5"/>
      <c r="AX471" s="5"/>
      <c r="AY471" s="5">
        <v>0</v>
      </c>
      <c r="AZ471" s="5"/>
      <c r="BA471" s="5"/>
      <c r="BB471" s="5"/>
      <c r="BC471" s="5"/>
      <c r="BD471" s="5"/>
      <c r="BE471" s="5"/>
      <c r="BF471" s="5">
        <v>0</v>
      </c>
      <c r="BG471" s="5">
        <v>0</v>
      </c>
      <c r="BH471" s="5"/>
      <c r="BI471" s="8"/>
      <c r="BJ471" s="5"/>
      <c r="BK471" s="5"/>
      <c r="BL471" s="5"/>
      <c r="BM471" s="8"/>
      <c r="BN471" s="8"/>
      <c r="BO471" s="7"/>
      <c r="BP471" s="5"/>
      <c r="BQ471" s="5"/>
      <c r="BR471" s="5"/>
      <c r="BS471" s="5"/>
      <c r="BT471" s="7"/>
      <c r="BU471" s="7"/>
      <c r="BV471" s="7"/>
      <c r="BW471" s="7"/>
      <c r="BX471" s="7"/>
      <c r="BY471" s="7"/>
      <c r="BZ471" s="7"/>
      <c r="CA471" s="5">
        <v>0</v>
      </c>
      <c r="CB471" s="5">
        <v>0</v>
      </c>
      <c r="CC471" s="5">
        <v>0</v>
      </c>
      <c r="CD471" s="5">
        <v>0</v>
      </c>
      <c r="CE471" s="5"/>
      <c r="CF471" s="5"/>
      <c r="CG471" s="5"/>
      <c r="CH471" s="5"/>
      <c r="CI471" s="5">
        <v>0</v>
      </c>
      <c r="CJ471" s="5"/>
      <c r="CK471" s="8"/>
      <c r="CL471" s="5"/>
      <c r="CM471" s="5"/>
      <c r="CN471" s="8"/>
      <c r="CO471" s="5"/>
      <c r="CP471" s="5"/>
      <c r="CQ471" s="5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</row>
    <row r="472" spans="1:166" x14ac:dyDescent="0.25">
      <c r="A472" t="s">
        <v>125</v>
      </c>
      <c r="C472" s="6">
        <v>39476</v>
      </c>
      <c r="D472" s="5"/>
      <c r="E472" s="6"/>
      <c r="G472" s="5">
        <v>22</v>
      </c>
      <c r="H472" t="s">
        <v>75</v>
      </c>
      <c r="I472" s="7">
        <v>7.9</v>
      </c>
      <c r="J472">
        <v>750</v>
      </c>
      <c r="K472" s="5">
        <f t="shared" si="7"/>
        <v>168.77637130801685</v>
      </c>
      <c r="L472" s="5"/>
      <c r="M472" s="8"/>
      <c r="N472" s="7">
        <v>7.3157894736842106</v>
      </c>
      <c r="O472" s="7"/>
      <c r="P472" s="7"/>
      <c r="Q472" s="5"/>
      <c r="R472" s="5"/>
      <c r="S472" s="5"/>
      <c r="T472" s="5"/>
      <c r="U472" s="5"/>
      <c r="V472" s="5"/>
      <c r="W472" s="5"/>
      <c r="X472" s="8"/>
      <c r="Y472" s="8"/>
      <c r="Z472" s="8"/>
      <c r="AA472" s="8"/>
      <c r="AB472" s="8"/>
      <c r="AC472" s="5"/>
      <c r="AD472" s="8"/>
      <c r="AE472" s="8"/>
      <c r="AF472" s="8"/>
      <c r="AG472" s="8"/>
      <c r="AH472" s="8"/>
      <c r="AI472" s="8"/>
      <c r="AJ472" s="5"/>
      <c r="AK472" s="8"/>
      <c r="AL472" s="8"/>
      <c r="AM472" s="8"/>
      <c r="AN472" s="8"/>
      <c r="AO472" s="8"/>
      <c r="AP472" s="8"/>
      <c r="AQ472" s="9"/>
      <c r="AR472" s="8"/>
      <c r="AS472" s="8"/>
      <c r="AT472" s="8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8"/>
      <c r="BJ472" s="5"/>
      <c r="BK472" s="5"/>
      <c r="BL472" s="5"/>
      <c r="BM472" s="8"/>
      <c r="BN472" s="8"/>
      <c r="BO472" s="7"/>
      <c r="BP472" s="5"/>
      <c r="BQ472" s="5"/>
      <c r="BR472" s="5"/>
      <c r="BS472" s="5"/>
      <c r="BT472" s="7"/>
      <c r="BU472" s="7"/>
      <c r="BV472" s="7"/>
      <c r="BW472" s="7"/>
      <c r="BX472" s="7"/>
      <c r="BY472" s="7"/>
      <c r="BZ472" s="7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8"/>
      <c r="CL472" s="5"/>
      <c r="CM472" s="5"/>
      <c r="CN472" s="8"/>
      <c r="CO472" s="5"/>
      <c r="CP472" s="5"/>
      <c r="CQ472" s="5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</row>
    <row r="473" spans="1:166" x14ac:dyDescent="0.25">
      <c r="A473" t="s">
        <v>125</v>
      </c>
      <c r="C473" s="6">
        <v>39478</v>
      </c>
      <c r="D473" s="5"/>
      <c r="E473" s="6"/>
      <c r="G473" s="5">
        <v>24</v>
      </c>
      <c r="H473" t="s">
        <v>75</v>
      </c>
      <c r="I473" s="7">
        <v>7.9</v>
      </c>
      <c r="J473">
        <v>750</v>
      </c>
      <c r="K473" s="5">
        <f t="shared" si="7"/>
        <v>168.77637130801685</v>
      </c>
      <c r="L473" s="5"/>
      <c r="M473" s="8"/>
      <c r="N473" s="8"/>
      <c r="O473" s="8"/>
      <c r="P473" s="8"/>
      <c r="Q473" s="5"/>
      <c r="R473" s="5"/>
      <c r="S473" s="5"/>
      <c r="T473" s="5"/>
      <c r="U473" s="5"/>
      <c r="V473" s="5"/>
      <c r="W473" s="5"/>
      <c r="X473" s="8"/>
      <c r="Y473" s="8"/>
      <c r="Z473" s="8"/>
      <c r="AA473" s="8"/>
      <c r="AB473" s="8"/>
      <c r="AC473" s="5"/>
      <c r="AD473" s="8"/>
      <c r="AE473" s="8"/>
      <c r="AF473" s="8"/>
      <c r="AG473" s="8"/>
      <c r="AH473" s="8"/>
      <c r="AI473" s="8"/>
      <c r="AJ473" s="5"/>
      <c r="AK473" s="8">
        <v>0.20508223684210525</v>
      </c>
      <c r="AL473" s="8"/>
      <c r="AM473" s="8"/>
      <c r="AN473" s="8"/>
      <c r="AO473" s="8"/>
      <c r="AP473" s="8"/>
      <c r="AQ473" s="9"/>
      <c r="AR473" s="8"/>
      <c r="AS473" s="8"/>
      <c r="AT473" s="8"/>
      <c r="AU473" s="5">
        <v>0</v>
      </c>
      <c r="AV473" s="5"/>
      <c r="AW473" s="5"/>
      <c r="AX473" s="5"/>
      <c r="AY473" s="5">
        <v>0</v>
      </c>
      <c r="AZ473" s="5"/>
      <c r="BA473" s="5"/>
      <c r="BB473" s="5"/>
      <c r="BC473" s="5"/>
      <c r="BD473" s="5"/>
      <c r="BE473" s="5"/>
      <c r="BF473" s="5">
        <v>0</v>
      </c>
      <c r="BG473" s="5">
        <v>0</v>
      </c>
      <c r="BH473" s="5"/>
      <c r="BI473" s="8"/>
      <c r="BJ473" s="5"/>
      <c r="BK473" s="5"/>
      <c r="BL473" s="5"/>
      <c r="BM473" s="8"/>
      <c r="BN473" s="8"/>
      <c r="BO473" s="7"/>
      <c r="BP473" s="5"/>
      <c r="BQ473" s="5"/>
      <c r="BR473" s="5"/>
      <c r="BS473" s="5"/>
      <c r="BT473" s="7"/>
      <c r="BU473" s="7"/>
      <c r="BV473" s="7"/>
      <c r="BW473" s="7"/>
      <c r="BX473" s="7"/>
      <c r="BY473" s="7"/>
      <c r="BZ473" s="7"/>
      <c r="CA473" s="5">
        <v>0</v>
      </c>
      <c r="CB473" s="5">
        <v>0</v>
      </c>
      <c r="CC473" s="5">
        <v>0</v>
      </c>
      <c r="CD473" s="5">
        <v>0</v>
      </c>
      <c r="CE473" s="5"/>
      <c r="CF473" s="5"/>
      <c r="CG473" s="5"/>
      <c r="CH473" s="5"/>
      <c r="CI473" s="5">
        <v>0</v>
      </c>
      <c r="CJ473" s="5"/>
      <c r="CK473" s="8"/>
      <c r="CL473" s="5"/>
      <c r="CM473" s="5"/>
      <c r="CN473" s="8"/>
      <c r="CO473" s="5"/>
      <c r="CP473" s="5"/>
      <c r="CQ473" s="5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</row>
    <row r="474" spans="1:166" x14ac:dyDescent="0.25">
      <c r="A474" t="s">
        <v>125</v>
      </c>
      <c r="C474" s="6">
        <v>39480</v>
      </c>
      <c r="D474" s="5">
        <v>4</v>
      </c>
      <c r="E474" t="s">
        <v>210</v>
      </c>
      <c r="F474" t="s">
        <v>12</v>
      </c>
      <c r="G474" s="5">
        <v>26</v>
      </c>
      <c r="H474" t="s">
        <v>75</v>
      </c>
      <c r="I474" s="7">
        <v>7.9</v>
      </c>
      <c r="J474">
        <v>750</v>
      </c>
      <c r="K474" s="5">
        <f t="shared" si="7"/>
        <v>168.77637130801685</v>
      </c>
      <c r="L474" s="5"/>
      <c r="M474" s="8"/>
      <c r="N474" s="8"/>
      <c r="O474" s="8"/>
      <c r="P474" s="8"/>
      <c r="Q474" s="5"/>
      <c r="R474" s="5">
        <v>26</v>
      </c>
      <c r="S474" s="5"/>
      <c r="T474" s="5"/>
      <c r="U474" s="5"/>
      <c r="V474" s="5"/>
      <c r="W474" s="5"/>
      <c r="X474" s="8"/>
      <c r="Y474" s="8"/>
      <c r="Z474" s="8"/>
      <c r="AA474" s="8"/>
      <c r="AB474" s="8"/>
      <c r="AC474" s="5"/>
      <c r="AD474" s="8"/>
      <c r="AE474" s="8"/>
      <c r="AF474" s="8"/>
      <c r="AG474" s="8"/>
      <c r="AH474" s="8"/>
      <c r="AI474" s="8"/>
      <c r="AJ474" s="5"/>
      <c r="AK474" s="8"/>
      <c r="AL474" s="8"/>
      <c r="AM474" s="8"/>
      <c r="AN474" s="8"/>
      <c r="AO474" s="8"/>
      <c r="AP474" s="8"/>
      <c r="AQ474" s="9"/>
      <c r="AR474" s="8"/>
      <c r="AS474" s="8"/>
      <c r="AT474" s="8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8"/>
      <c r="BJ474" s="5"/>
      <c r="BK474" s="5"/>
      <c r="BL474" s="5"/>
      <c r="BM474" s="8"/>
      <c r="BN474" s="8"/>
      <c r="BO474" s="7"/>
      <c r="BP474" s="5"/>
      <c r="BQ474" s="5"/>
      <c r="BR474" s="5"/>
      <c r="BS474" s="5"/>
      <c r="BT474" s="7"/>
      <c r="BU474" s="7"/>
      <c r="BV474" s="7"/>
      <c r="BW474" s="7"/>
      <c r="BX474" s="7"/>
      <c r="BY474" s="7"/>
      <c r="BZ474" s="7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8"/>
      <c r="CL474" s="5"/>
      <c r="CM474" s="5"/>
      <c r="CN474" s="8"/>
      <c r="CO474" s="5"/>
      <c r="CP474" s="5"/>
      <c r="CQ474" s="5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</row>
    <row r="475" spans="1:166" x14ac:dyDescent="0.25">
      <c r="A475" t="s">
        <v>125</v>
      </c>
      <c r="C475" s="6">
        <v>39485</v>
      </c>
      <c r="D475" s="5"/>
      <c r="E475" s="6"/>
      <c r="G475" s="5">
        <v>31</v>
      </c>
      <c r="H475" t="s">
        <v>75</v>
      </c>
      <c r="I475" s="7">
        <v>7.9</v>
      </c>
      <c r="J475">
        <v>750</v>
      </c>
      <c r="K475" s="5">
        <f t="shared" si="7"/>
        <v>168.77637130801685</v>
      </c>
      <c r="L475" s="5"/>
      <c r="M475" s="8"/>
      <c r="N475" s="7">
        <v>8.6999999999999993</v>
      </c>
      <c r="O475" s="7"/>
      <c r="P475" s="7"/>
      <c r="Q475" s="5"/>
      <c r="R475" s="5"/>
      <c r="S475" s="5"/>
      <c r="T475" s="5"/>
      <c r="U475" s="5"/>
      <c r="V475" s="5"/>
      <c r="W475" s="5"/>
      <c r="X475" s="8"/>
      <c r="Y475" s="8"/>
      <c r="Z475" s="8"/>
      <c r="AA475" s="8"/>
      <c r="AB475" s="8"/>
      <c r="AC475" s="5"/>
      <c r="AD475" s="8"/>
      <c r="AE475" s="8"/>
      <c r="AF475" s="8"/>
      <c r="AG475" s="8"/>
      <c r="AH475" s="8"/>
      <c r="AI475" s="8"/>
      <c r="AJ475" s="5"/>
      <c r="AK475" s="8"/>
      <c r="AL475" s="8"/>
      <c r="AM475" s="8"/>
      <c r="AN475" s="8"/>
      <c r="AO475" s="8"/>
      <c r="AP475" s="8"/>
      <c r="AQ475" s="9"/>
      <c r="AR475" s="8"/>
      <c r="AS475" s="8"/>
      <c r="AT475" s="8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8"/>
      <c r="BJ475" s="5"/>
      <c r="BK475" s="5"/>
      <c r="BL475" s="5"/>
      <c r="BM475" s="8"/>
      <c r="BN475" s="8"/>
      <c r="BO475" s="7"/>
      <c r="BP475" s="5"/>
      <c r="BQ475" s="5"/>
      <c r="BR475" s="5"/>
      <c r="BS475" s="5"/>
      <c r="BT475" s="7"/>
      <c r="BU475" s="7"/>
      <c r="BV475" s="7"/>
      <c r="BW475" s="7"/>
      <c r="BX475" s="7"/>
      <c r="BY475" s="7"/>
      <c r="BZ475" s="7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8"/>
      <c r="CL475" s="5"/>
      <c r="CM475" s="5"/>
      <c r="CN475" s="8"/>
      <c r="CO475" s="5"/>
      <c r="CP475" s="5"/>
      <c r="CQ475" s="5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</row>
    <row r="476" spans="1:166" x14ac:dyDescent="0.25">
      <c r="A476" t="s">
        <v>125</v>
      </c>
      <c r="C476" s="6">
        <v>39491</v>
      </c>
      <c r="D476" s="5"/>
      <c r="E476" s="6"/>
      <c r="G476" s="5">
        <v>37</v>
      </c>
      <c r="H476" t="s">
        <v>75</v>
      </c>
      <c r="I476" s="7">
        <v>7.9</v>
      </c>
      <c r="J476">
        <v>750</v>
      </c>
      <c r="K476" s="5">
        <f t="shared" si="7"/>
        <v>168.77637130801685</v>
      </c>
      <c r="L476" s="5"/>
      <c r="M476" s="8"/>
      <c r="N476" s="7">
        <v>11.25</v>
      </c>
      <c r="O476" s="7"/>
      <c r="P476" s="7"/>
      <c r="Q476" s="5"/>
      <c r="R476" s="5"/>
      <c r="S476" s="5"/>
      <c r="T476" s="5"/>
      <c r="U476" s="5"/>
      <c r="V476" s="5"/>
      <c r="W476" s="5"/>
      <c r="X476" s="8"/>
      <c r="Y476" s="8"/>
      <c r="Z476" s="8"/>
      <c r="AA476" s="8"/>
      <c r="AB476" s="8"/>
      <c r="AC476" s="5"/>
      <c r="AD476" s="8"/>
      <c r="AE476" s="8"/>
      <c r="AF476" s="8"/>
      <c r="AG476" s="8"/>
      <c r="AH476" s="8"/>
      <c r="AI476" s="8"/>
      <c r="AJ476" s="5"/>
      <c r="AK476" s="8"/>
      <c r="AL476" s="8"/>
      <c r="AM476" s="8"/>
      <c r="AN476" s="8"/>
      <c r="AO476" s="8"/>
      <c r="AP476" s="8"/>
      <c r="AQ476" s="9"/>
      <c r="AR476" s="8"/>
      <c r="AS476" s="8"/>
      <c r="AT476" s="8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8"/>
      <c r="BJ476" s="5"/>
      <c r="BK476" s="5"/>
      <c r="BL476" s="5"/>
      <c r="BM476" s="8"/>
      <c r="BN476" s="8"/>
      <c r="BO476" s="7"/>
      <c r="BP476" s="5"/>
      <c r="BQ476" s="5"/>
      <c r="BR476" s="5"/>
      <c r="BS476" s="5"/>
      <c r="BT476" s="7"/>
      <c r="BU476" s="7"/>
      <c r="BV476" s="7"/>
      <c r="BW476" s="7"/>
      <c r="BX476" s="7"/>
      <c r="BY476" s="7"/>
      <c r="BZ476" s="7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8"/>
      <c r="CL476" s="5"/>
      <c r="CM476" s="5"/>
      <c r="CN476" s="8"/>
      <c r="CO476" s="5"/>
      <c r="CP476" s="5"/>
      <c r="CQ476" s="5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</row>
    <row r="477" spans="1:166" x14ac:dyDescent="0.25">
      <c r="A477" t="s">
        <v>125</v>
      </c>
      <c r="C477" s="6">
        <v>39496</v>
      </c>
      <c r="D477" s="5"/>
      <c r="E477" s="6"/>
      <c r="G477" s="5">
        <v>42</v>
      </c>
      <c r="H477" t="s">
        <v>75</v>
      </c>
      <c r="I477" s="7">
        <v>7.9</v>
      </c>
      <c r="J477">
        <v>750</v>
      </c>
      <c r="K477" s="5">
        <f t="shared" si="7"/>
        <v>168.77637130801685</v>
      </c>
      <c r="L477" s="5"/>
      <c r="M477" s="8"/>
      <c r="N477" s="7">
        <v>12.1</v>
      </c>
      <c r="O477" s="7"/>
      <c r="P477" s="7"/>
      <c r="Q477" s="5"/>
      <c r="R477" s="5"/>
      <c r="S477" s="5"/>
      <c r="T477" s="5"/>
      <c r="U477" s="5"/>
      <c r="V477" s="5"/>
      <c r="W477" s="5"/>
      <c r="X477" s="8"/>
      <c r="Y477" s="8"/>
      <c r="Z477" s="8"/>
      <c r="AA477" s="8"/>
      <c r="AB477" s="8"/>
      <c r="AC477" s="5"/>
      <c r="AD477" s="8"/>
      <c r="AE477" s="8"/>
      <c r="AF477" s="8"/>
      <c r="AG477" s="8"/>
      <c r="AH477" s="8"/>
      <c r="AI477" s="8"/>
      <c r="AJ477" s="5"/>
      <c r="AK477" s="8"/>
      <c r="AL477" s="8"/>
      <c r="AM477" s="8"/>
      <c r="AN477" s="8"/>
      <c r="AO477" s="8"/>
      <c r="AP477" s="8"/>
      <c r="AQ477" s="9"/>
      <c r="AR477" s="8"/>
      <c r="AS477" s="8"/>
      <c r="AT477" s="8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8"/>
      <c r="BJ477" s="5"/>
      <c r="BK477" s="5"/>
      <c r="BL477" s="5"/>
      <c r="BM477" s="8"/>
      <c r="BN477" s="8"/>
      <c r="BO477" s="7"/>
      <c r="BP477" s="5"/>
      <c r="BQ477" s="5"/>
      <c r="BR477" s="5"/>
      <c r="BS477" s="5"/>
      <c r="BT477" s="7"/>
      <c r="BU477" s="7"/>
      <c r="BV477" s="7"/>
      <c r="BW477" s="7"/>
      <c r="BX477" s="7"/>
      <c r="BY477" s="7"/>
      <c r="BZ477" s="7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8"/>
      <c r="CL477" s="5"/>
      <c r="CM477" s="5"/>
      <c r="CN477" s="8"/>
      <c r="CO477" s="5"/>
      <c r="CP477" s="5"/>
      <c r="CQ477" s="5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</row>
    <row r="478" spans="1:166" x14ac:dyDescent="0.25">
      <c r="A478" t="s">
        <v>125</v>
      </c>
      <c r="C478" s="6">
        <v>39504</v>
      </c>
      <c r="D478" s="5"/>
      <c r="E478" s="6"/>
      <c r="G478" s="5">
        <v>50</v>
      </c>
      <c r="H478" t="s">
        <v>75</v>
      </c>
      <c r="I478" s="7">
        <v>7.9</v>
      </c>
      <c r="J478">
        <v>750</v>
      </c>
      <c r="K478" s="5">
        <f t="shared" si="7"/>
        <v>168.77637130801685</v>
      </c>
      <c r="L478" s="5"/>
      <c r="M478" s="8"/>
      <c r="N478" s="7">
        <v>13.1</v>
      </c>
      <c r="O478" s="7"/>
      <c r="P478" s="7"/>
      <c r="Q478" s="5"/>
      <c r="R478" s="5"/>
      <c r="S478" s="5"/>
      <c r="T478" s="5"/>
      <c r="U478" s="5"/>
      <c r="V478" s="5"/>
      <c r="W478" s="5"/>
      <c r="X478" s="8"/>
      <c r="Y478" s="8"/>
      <c r="Z478" s="8"/>
      <c r="AA478" s="8"/>
      <c r="AB478" s="8"/>
      <c r="AC478" s="5"/>
      <c r="AD478" s="8"/>
      <c r="AE478" s="8"/>
      <c r="AF478" s="8"/>
      <c r="AG478" s="8"/>
      <c r="AH478" s="8"/>
      <c r="AI478" s="8"/>
      <c r="AJ478" s="5"/>
      <c r="AK478" s="8">
        <v>2.543608552631579</v>
      </c>
      <c r="AL478" s="8"/>
      <c r="AM478" s="8"/>
      <c r="AN478" s="8"/>
      <c r="AO478" s="8"/>
      <c r="AP478" s="8"/>
      <c r="AQ478" s="9"/>
      <c r="AR478" s="8"/>
      <c r="AS478" s="8"/>
      <c r="AT478" s="8"/>
      <c r="AU478" s="5">
        <v>0</v>
      </c>
      <c r="AV478" s="5"/>
      <c r="AW478" s="5"/>
      <c r="AX478" s="5"/>
      <c r="AY478" s="5">
        <v>0</v>
      </c>
      <c r="AZ478" s="5"/>
      <c r="BA478" s="5"/>
      <c r="BB478" s="5"/>
      <c r="BC478" s="5"/>
      <c r="BD478" s="5"/>
      <c r="BE478" s="5"/>
      <c r="BF478" s="5">
        <v>0</v>
      </c>
      <c r="BG478" s="5">
        <v>0</v>
      </c>
      <c r="BH478" s="5"/>
      <c r="BI478" s="8"/>
      <c r="BJ478" s="5"/>
      <c r="BK478" s="5"/>
      <c r="BL478" s="5"/>
      <c r="BM478" s="8"/>
      <c r="BN478" s="8"/>
      <c r="BO478" s="7"/>
      <c r="BP478" s="5"/>
      <c r="BQ478" s="5"/>
      <c r="BR478" s="5"/>
      <c r="BS478" s="5"/>
      <c r="BT478" s="7"/>
      <c r="BU478" s="7"/>
      <c r="BV478" s="7"/>
      <c r="BW478" s="7"/>
      <c r="BX478" s="7"/>
      <c r="BY478" s="7"/>
      <c r="BZ478" s="7"/>
      <c r="CA478" s="5">
        <v>0</v>
      </c>
      <c r="CB478" s="5">
        <v>0</v>
      </c>
      <c r="CC478" s="5">
        <v>0</v>
      </c>
      <c r="CD478" s="5">
        <v>0</v>
      </c>
      <c r="CE478" s="5"/>
      <c r="CF478" s="5"/>
      <c r="CG478" s="5"/>
      <c r="CH478" s="5"/>
      <c r="CI478" s="5">
        <v>0</v>
      </c>
      <c r="CJ478" s="5"/>
      <c r="CK478" s="8"/>
      <c r="CL478" s="5"/>
      <c r="CM478" s="5"/>
      <c r="CN478" s="8"/>
      <c r="CO478" s="5"/>
      <c r="CP478" s="5"/>
      <c r="CQ478" s="5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</row>
    <row r="479" spans="1:166" x14ac:dyDescent="0.25">
      <c r="A479" t="s">
        <v>125</v>
      </c>
      <c r="C479" s="6">
        <v>39509</v>
      </c>
      <c r="D479" s="5">
        <v>4</v>
      </c>
      <c r="E479" t="s">
        <v>206</v>
      </c>
      <c r="F479" t="s">
        <v>13</v>
      </c>
      <c r="G479" s="5">
        <v>55</v>
      </c>
      <c r="H479" t="s">
        <v>75</v>
      </c>
      <c r="I479" s="7">
        <v>7.9</v>
      </c>
      <c r="J479">
        <v>750</v>
      </c>
      <c r="K479" s="5">
        <f t="shared" si="7"/>
        <v>168.77637130801685</v>
      </c>
      <c r="L479" s="5"/>
      <c r="M479" s="8"/>
      <c r="N479" s="8"/>
      <c r="O479" s="8"/>
      <c r="P479" s="8"/>
      <c r="Q479" s="5"/>
      <c r="R479" s="5"/>
      <c r="S479" s="5">
        <v>55</v>
      </c>
      <c r="T479" s="5"/>
      <c r="U479" s="5"/>
      <c r="V479" s="5"/>
      <c r="W479" s="5"/>
      <c r="X479" s="8"/>
      <c r="Y479" s="8"/>
      <c r="Z479" s="8"/>
      <c r="AA479" s="8"/>
      <c r="AB479" s="8"/>
      <c r="AC479" s="5"/>
      <c r="AD479" s="8"/>
      <c r="AE479" s="8"/>
      <c r="AF479" s="8"/>
      <c r="AG479" s="8"/>
      <c r="AH479" s="8"/>
      <c r="AI479" s="8"/>
      <c r="AJ479" s="5"/>
      <c r="AK479" s="8"/>
      <c r="AL479" s="8"/>
      <c r="AM479" s="8"/>
      <c r="AN479" s="8"/>
      <c r="AO479" s="8"/>
      <c r="AP479" s="8"/>
      <c r="AQ479" s="9"/>
      <c r="AR479" s="8"/>
      <c r="AS479" s="8"/>
      <c r="AT479" s="8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8"/>
      <c r="BJ479" s="5"/>
      <c r="BK479" s="5"/>
      <c r="BL479" s="5"/>
      <c r="BM479" s="8"/>
      <c r="BN479" s="8"/>
      <c r="BO479" s="7"/>
      <c r="BP479" s="5"/>
      <c r="BQ479" s="5"/>
      <c r="BR479" s="5"/>
      <c r="BS479" s="5"/>
      <c r="BT479" s="7"/>
      <c r="BU479" s="7"/>
      <c r="BV479" s="7"/>
      <c r="BW479" s="7"/>
      <c r="BX479" s="7"/>
      <c r="BY479" s="7"/>
      <c r="BZ479" s="7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8"/>
      <c r="CL479" s="5"/>
      <c r="CM479" s="5"/>
      <c r="CN479" s="8"/>
      <c r="CO479" s="5"/>
      <c r="CP479" s="5"/>
      <c r="CQ479" s="5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</row>
    <row r="480" spans="1:166" x14ac:dyDescent="0.25">
      <c r="A480" t="s">
        <v>125</v>
      </c>
      <c r="C480" s="6">
        <v>39510</v>
      </c>
      <c r="D480" s="5"/>
      <c r="E480" s="6"/>
      <c r="G480" s="5">
        <v>56</v>
      </c>
      <c r="H480" t="s">
        <v>75</v>
      </c>
      <c r="I480" s="7">
        <v>7.9</v>
      </c>
      <c r="J480">
        <v>750</v>
      </c>
      <c r="K480" s="5">
        <f t="shared" si="7"/>
        <v>168.77637130801685</v>
      </c>
      <c r="L480" s="5"/>
      <c r="M480" s="8"/>
      <c r="N480" s="7">
        <v>14.7</v>
      </c>
      <c r="O480" s="7"/>
      <c r="P480" s="7"/>
      <c r="Q480" s="5"/>
      <c r="R480" s="5"/>
      <c r="S480" s="5"/>
      <c r="T480" s="5"/>
      <c r="U480" s="5"/>
      <c r="V480" s="5"/>
      <c r="W480" s="5"/>
      <c r="X480" s="8"/>
      <c r="Y480" s="8"/>
      <c r="Z480" s="8"/>
      <c r="AA480" s="8"/>
      <c r="AB480" s="8"/>
      <c r="AC480" s="5">
        <v>182.74262920009809</v>
      </c>
      <c r="AD480" s="8"/>
      <c r="AE480" s="8"/>
      <c r="AF480" s="8"/>
      <c r="AG480" s="8"/>
      <c r="AH480" s="8"/>
      <c r="AI480" s="8"/>
      <c r="AJ480" s="5">
        <v>166.35023749428638</v>
      </c>
      <c r="AK480" s="8">
        <v>2.9953061343394083</v>
      </c>
      <c r="AL480" s="8"/>
      <c r="AM480" s="8"/>
      <c r="AN480" s="8"/>
      <c r="AO480" s="8"/>
      <c r="AP480" s="8"/>
      <c r="AQ480" s="9">
        <f>AK480/AJ480</f>
        <v>1.8006022590994424E-2</v>
      </c>
      <c r="AR480" s="8"/>
      <c r="AS480" s="8"/>
      <c r="AT480" s="8"/>
      <c r="AU480" s="5">
        <v>6.1810863114817423</v>
      </c>
      <c r="AV480" s="5"/>
      <c r="AW480" s="5"/>
      <c r="AX480" s="5"/>
      <c r="AY480" s="5">
        <v>1.6127588573254386</v>
      </c>
      <c r="AZ480" s="5"/>
      <c r="BA480" s="5"/>
      <c r="BB480" s="5"/>
      <c r="BC480" s="5"/>
      <c r="BD480" s="5"/>
      <c r="BE480" s="5"/>
      <c r="BF480" s="5">
        <v>0</v>
      </c>
      <c r="BG480" s="5">
        <v>0</v>
      </c>
      <c r="BH480" s="5">
        <v>7.7938451688071808</v>
      </c>
      <c r="BI480" s="8"/>
      <c r="BJ480" s="5"/>
      <c r="BK480" s="5">
        <f>AC480+AJ480+BH480</f>
        <v>356.88671186319169</v>
      </c>
      <c r="BL480" s="5"/>
      <c r="BM480" s="8">
        <f>BH480/BK480</f>
        <v>2.1838429142172319E-2</v>
      </c>
      <c r="BN480" s="8"/>
      <c r="BO480" s="7"/>
      <c r="BP480" s="5"/>
      <c r="BQ480" s="5"/>
      <c r="BR480" s="5"/>
      <c r="BS480" s="5"/>
      <c r="BT480" s="7"/>
      <c r="BU480" s="7"/>
      <c r="BV480" s="7"/>
      <c r="BW480" s="7"/>
      <c r="BX480" s="8">
        <f>AC480/BK480</f>
        <v>0.51204660505866728</v>
      </c>
      <c r="BY480" s="8">
        <f>AJ480/BK480</f>
        <v>0.46611496579916029</v>
      </c>
      <c r="BZ480" s="8">
        <f>BH480/BK480</f>
        <v>2.1838429142172319E-2</v>
      </c>
      <c r="CA480" s="5">
        <v>97.90487013030129</v>
      </c>
      <c r="CB480" s="5">
        <v>92.316901167388295</v>
      </c>
      <c r="CC480" s="5">
        <v>5.5879689629129974</v>
      </c>
      <c r="CD480" s="5">
        <v>0</v>
      </c>
      <c r="CE480" s="5"/>
      <c r="CF480" s="5"/>
      <c r="CG480" s="5"/>
      <c r="CH480" s="5"/>
      <c r="CI480" s="5">
        <v>0</v>
      </c>
      <c r="CJ480" s="5"/>
      <c r="CK480" s="8"/>
      <c r="CL480" s="5"/>
      <c r="CM480" s="5"/>
      <c r="CN480" s="8"/>
      <c r="CO480" s="5"/>
      <c r="CP480" s="5"/>
      <c r="CQ480" s="5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</row>
    <row r="481" spans="1:166" x14ac:dyDescent="0.25">
      <c r="A481" t="s">
        <v>125</v>
      </c>
      <c r="C481" s="6">
        <v>39514</v>
      </c>
      <c r="D481" s="5"/>
      <c r="E481" s="6"/>
      <c r="G481" s="5">
        <v>60</v>
      </c>
      <c r="H481" t="s">
        <v>75</v>
      </c>
      <c r="I481" s="7">
        <v>7.9</v>
      </c>
      <c r="J481">
        <v>750</v>
      </c>
      <c r="K481" s="5">
        <f t="shared" si="7"/>
        <v>168.77637130801685</v>
      </c>
      <c r="L481" s="5"/>
      <c r="M481" s="8"/>
      <c r="N481" s="7">
        <v>17.05</v>
      </c>
      <c r="O481" s="7"/>
      <c r="P481" s="7"/>
      <c r="Q481" s="5"/>
      <c r="R481" s="5"/>
      <c r="S481" s="5"/>
      <c r="T481" s="5"/>
      <c r="U481" s="5"/>
      <c r="V481" s="5"/>
      <c r="W481" s="5"/>
      <c r="X481" s="8"/>
      <c r="Y481" s="8"/>
      <c r="Z481" s="8"/>
      <c r="AA481" s="8"/>
      <c r="AB481" s="8"/>
      <c r="AC481" s="5"/>
      <c r="AD481" s="8"/>
      <c r="AE481" s="8"/>
      <c r="AF481" s="8"/>
      <c r="AG481" s="8"/>
      <c r="AH481" s="8"/>
      <c r="AI481" s="8"/>
      <c r="AJ481" s="5"/>
      <c r="AK481" s="8"/>
      <c r="AL481" s="8"/>
      <c r="AM481" s="8"/>
      <c r="AN481" s="8"/>
      <c r="AO481" s="8"/>
      <c r="AP481" s="8"/>
      <c r="AQ481" s="9"/>
      <c r="AR481" s="8"/>
      <c r="AS481" s="8"/>
      <c r="AT481" s="8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8"/>
      <c r="BJ481" s="5"/>
      <c r="BK481" s="5"/>
      <c r="BL481" s="5"/>
      <c r="BM481" s="8"/>
      <c r="BN481" s="8"/>
      <c r="BO481" s="7"/>
      <c r="BP481" s="5"/>
      <c r="BQ481" s="5"/>
      <c r="BR481" s="5"/>
      <c r="BS481" s="5"/>
      <c r="BT481" s="7"/>
      <c r="BU481" s="7"/>
      <c r="BV481" s="7"/>
      <c r="BW481" s="7"/>
      <c r="BX481" s="7"/>
      <c r="BY481" s="7"/>
      <c r="BZ481" s="7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8"/>
      <c r="CL481" s="5"/>
      <c r="CM481" s="5"/>
      <c r="CN481" s="8"/>
      <c r="CO481" s="5"/>
      <c r="CP481" s="5"/>
      <c r="CQ481" s="5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</row>
    <row r="482" spans="1:166" x14ac:dyDescent="0.25">
      <c r="A482" t="s">
        <v>125</v>
      </c>
      <c r="C482" s="6">
        <v>39524</v>
      </c>
      <c r="D482" s="5"/>
      <c r="E482" s="6"/>
      <c r="G482" s="5">
        <v>70</v>
      </c>
      <c r="H482" t="s">
        <v>75</v>
      </c>
      <c r="I482" s="7">
        <v>7.9</v>
      </c>
      <c r="J482">
        <v>750</v>
      </c>
      <c r="K482" s="5">
        <f t="shared" si="7"/>
        <v>168.77637130801685</v>
      </c>
      <c r="L482" s="5"/>
      <c r="M482" s="8"/>
      <c r="N482" s="7">
        <v>18.55</v>
      </c>
      <c r="O482" s="7"/>
      <c r="P482" s="7"/>
      <c r="Q482" s="5"/>
      <c r="R482" s="5"/>
      <c r="S482" s="5"/>
      <c r="T482" s="5"/>
      <c r="U482" s="5"/>
      <c r="V482" s="5"/>
      <c r="W482" s="5"/>
      <c r="X482" s="8"/>
      <c r="Y482" s="8"/>
      <c r="Z482" s="8"/>
      <c r="AA482" s="8"/>
      <c r="AB482" s="8"/>
      <c r="AC482" s="5">
        <v>387.60775552654331</v>
      </c>
      <c r="AD482" s="8"/>
      <c r="AE482" s="8"/>
      <c r="AF482" s="8"/>
      <c r="AG482" s="8"/>
      <c r="AH482" s="8"/>
      <c r="AI482" s="8"/>
      <c r="AJ482" s="5">
        <v>240.21457256919194</v>
      </c>
      <c r="AK482" s="8">
        <v>3.2655250956522468</v>
      </c>
      <c r="AL482" s="8"/>
      <c r="AM482" s="8"/>
      <c r="AN482" s="8"/>
      <c r="AO482" s="8"/>
      <c r="AP482" s="8"/>
      <c r="AQ482" s="9">
        <f>AK482/AJ482</f>
        <v>1.3594200637896927E-2</v>
      </c>
      <c r="AR482" s="8"/>
      <c r="AS482" s="8"/>
      <c r="AT482" s="8"/>
      <c r="AU482" s="5">
        <v>19.782756010747967</v>
      </c>
      <c r="AV482" s="5"/>
      <c r="AW482" s="5"/>
      <c r="AX482" s="5"/>
      <c r="AY482" s="5">
        <v>24.947745563030523</v>
      </c>
      <c r="AZ482" s="5"/>
      <c r="BA482" s="5"/>
      <c r="BB482" s="5"/>
      <c r="BC482" s="5"/>
      <c r="BD482" s="5"/>
      <c r="BE482" s="5"/>
      <c r="BF482" s="5">
        <v>0</v>
      </c>
      <c r="BG482" s="5">
        <v>0</v>
      </c>
      <c r="BH482" s="5">
        <v>44.730501573778483</v>
      </c>
      <c r="BI482" s="8"/>
      <c r="BJ482" s="5"/>
      <c r="BK482" s="5">
        <f>AC482+AJ482+BH482</f>
        <v>672.5528296695137</v>
      </c>
      <c r="BL482" s="5"/>
      <c r="BM482" s="8">
        <f>BH482/BK482</f>
        <v>6.650853226765642E-2</v>
      </c>
      <c r="BN482" s="8"/>
      <c r="BO482" s="7"/>
      <c r="BP482" s="5"/>
      <c r="BQ482" s="5"/>
      <c r="BR482" s="5"/>
      <c r="BS482" s="5"/>
      <c r="BT482" s="7"/>
      <c r="BU482" s="7"/>
      <c r="BV482" s="7"/>
      <c r="BW482" s="7"/>
      <c r="BX482" s="8">
        <f>AC482/BK482</f>
        <v>0.57632313541377889</v>
      </c>
      <c r="BY482" s="8">
        <f>AJ482/BK482</f>
        <v>0.35716833231856476</v>
      </c>
      <c r="BZ482" s="8">
        <f>BH482/BK482</f>
        <v>6.650853226765642E-2</v>
      </c>
      <c r="CA482" s="5">
        <v>226.02312121575349</v>
      </c>
      <c r="CB482" s="5">
        <v>162.87286799441108</v>
      </c>
      <c r="CC482" s="5">
        <v>63.150253221342403</v>
      </c>
      <c r="CD482" s="5">
        <v>0</v>
      </c>
      <c r="CE482" s="5"/>
      <c r="CF482" s="5"/>
      <c r="CG482" s="5"/>
      <c r="CH482" s="5"/>
      <c r="CI482" s="5">
        <v>0</v>
      </c>
      <c r="CJ482" s="5"/>
      <c r="CK482" s="8"/>
      <c r="CL482" s="5"/>
      <c r="CM482" s="5"/>
      <c r="CN482" s="8"/>
      <c r="CO482" s="5"/>
      <c r="CP482" s="5"/>
      <c r="CQ482" s="5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</row>
    <row r="483" spans="1:166" x14ac:dyDescent="0.25">
      <c r="A483" t="s">
        <v>125</v>
      </c>
      <c r="C483" s="6">
        <v>39532</v>
      </c>
      <c r="D483" s="5"/>
      <c r="E483" s="6"/>
      <c r="G483" s="5">
        <v>78</v>
      </c>
      <c r="H483" t="s">
        <v>75</v>
      </c>
      <c r="I483" s="7">
        <v>7.9</v>
      </c>
      <c r="J483">
        <v>750</v>
      </c>
      <c r="K483" s="5">
        <f t="shared" si="7"/>
        <v>168.77637130801685</v>
      </c>
      <c r="L483" s="5"/>
      <c r="M483" s="8"/>
      <c r="N483" s="7">
        <v>19.75</v>
      </c>
      <c r="O483" s="7"/>
      <c r="P483" s="7"/>
      <c r="Q483" s="5"/>
      <c r="R483" s="5"/>
      <c r="S483" s="5"/>
      <c r="T483" s="5"/>
      <c r="U483" s="5"/>
      <c r="V483" s="5"/>
      <c r="W483" s="5"/>
      <c r="X483" s="8"/>
      <c r="Y483" s="8"/>
      <c r="Z483" s="8"/>
      <c r="AA483" s="8"/>
      <c r="AB483" s="8"/>
      <c r="AC483" s="5"/>
      <c r="AD483" s="8"/>
      <c r="AE483" s="8"/>
      <c r="AF483" s="8"/>
      <c r="AG483" s="8"/>
      <c r="AH483" s="8"/>
      <c r="AI483" s="8"/>
      <c r="AJ483" s="5"/>
      <c r="AK483" s="8"/>
      <c r="AL483" s="8"/>
      <c r="AM483" s="8"/>
      <c r="AN483" s="8"/>
      <c r="AO483" s="8"/>
      <c r="AP483" s="8"/>
      <c r="AQ483" s="9"/>
      <c r="AR483" s="8"/>
      <c r="AS483" s="8"/>
      <c r="AT483" s="8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8"/>
      <c r="BJ483" s="5"/>
      <c r="BK483" s="5"/>
      <c r="BL483" s="5"/>
      <c r="BM483" s="8"/>
      <c r="BN483" s="8"/>
      <c r="BO483" s="7"/>
      <c r="BP483" s="5"/>
      <c r="BQ483" s="5"/>
      <c r="BR483" s="5"/>
      <c r="BS483" s="5"/>
      <c r="BT483" s="7"/>
      <c r="BU483" s="7"/>
      <c r="BV483" s="7"/>
      <c r="BW483" s="7"/>
      <c r="BX483" s="7"/>
      <c r="BY483" s="7"/>
      <c r="BZ483" s="7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8"/>
      <c r="CL483" s="5"/>
      <c r="CM483" s="5"/>
      <c r="CN483" s="8"/>
      <c r="CO483" s="5"/>
      <c r="CP483" s="5"/>
      <c r="CQ483" s="5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</row>
    <row r="484" spans="1:166" x14ac:dyDescent="0.25">
      <c r="A484" t="s">
        <v>125</v>
      </c>
      <c r="C484" s="6">
        <v>39538</v>
      </c>
      <c r="D484" s="5">
        <v>6</v>
      </c>
      <c r="E484" s="6" t="s">
        <v>239</v>
      </c>
      <c r="F484" t="s">
        <v>89</v>
      </c>
      <c r="G484" s="5">
        <v>84</v>
      </c>
      <c r="H484" t="s">
        <v>75</v>
      </c>
      <c r="I484" s="7">
        <v>7.9</v>
      </c>
      <c r="J484">
        <v>750</v>
      </c>
      <c r="K484" s="5">
        <f t="shared" si="7"/>
        <v>168.77637130801685</v>
      </c>
      <c r="L484" s="5"/>
      <c r="M484" s="8"/>
      <c r="N484" s="8"/>
      <c r="O484" s="8"/>
      <c r="P484" s="8"/>
      <c r="Q484" s="5"/>
      <c r="R484" s="5"/>
      <c r="S484" s="5"/>
      <c r="T484" s="5"/>
      <c r="U484" s="5"/>
      <c r="V484" s="5"/>
      <c r="W484" s="5"/>
      <c r="X484" s="8"/>
      <c r="Y484" s="8"/>
      <c r="Z484" s="8"/>
      <c r="AA484" s="8"/>
      <c r="AB484" s="8"/>
      <c r="AC484" s="5">
        <v>485.48235001328857</v>
      </c>
      <c r="AD484" s="8"/>
      <c r="AE484" s="8"/>
      <c r="AF484" s="8"/>
      <c r="AG484" s="8"/>
      <c r="AH484" s="8"/>
      <c r="AI484" s="8"/>
      <c r="AJ484" s="5">
        <v>292.23644472712016</v>
      </c>
      <c r="AK484" s="8">
        <v>3.7709268499633182</v>
      </c>
      <c r="AL484" s="8"/>
      <c r="AM484" s="8"/>
      <c r="AN484" s="8"/>
      <c r="AO484" s="8"/>
      <c r="AP484" s="8"/>
      <c r="AQ484" s="9">
        <f>AK484/AJ484</f>
        <v>1.2903684389825074E-2</v>
      </c>
      <c r="AR484" s="8"/>
      <c r="AS484" s="8"/>
      <c r="AT484" s="8"/>
      <c r="AU484" s="5">
        <v>10.157730113708222</v>
      </c>
      <c r="AV484" s="5"/>
      <c r="AW484" s="5"/>
      <c r="AX484" s="5"/>
      <c r="AY484" s="5">
        <v>409.58872515949241</v>
      </c>
      <c r="AZ484" s="5"/>
      <c r="BA484" s="5"/>
      <c r="BB484" s="5"/>
      <c r="BC484" s="5"/>
      <c r="BD484" s="5"/>
      <c r="BE484" s="5"/>
      <c r="BF484" s="5">
        <v>0</v>
      </c>
      <c r="BG484" s="5">
        <v>0</v>
      </c>
      <c r="BH484" s="5">
        <v>419.74645527320064</v>
      </c>
      <c r="BI484" s="8"/>
      <c r="BJ484" s="5"/>
      <c r="BK484" s="5">
        <f>AC484+AJ484+BH484</f>
        <v>1197.4652500136094</v>
      </c>
      <c r="BL484" s="5"/>
      <c r="BM484" s="8">
        <f>BH484/BK484</f>
        <v>0.35052913248917256</v>
      </c>
      <c r="BN484" s="8"/>
      <c r="BO484" s="7"/>
      <c r="BP484" s="5"/>
      <c r="BQ484" s="5"/>
      <c r="BR484" s="5"/>
      <c r="BS484" s="5"/>
      <c r="BT484" s="7"/>
      <c r="BU484" s="7"/>
      <c r="BV484" s="7"/>
      <c r="BW484" s="7"/>
      <c r="BX484" s="8">
        <f>AC484/BK484</f>
        <v>0.40542500085724487</v>
      </c>
      <c r="BY484" s="8">
        <f>AJ484/BK484</f>
        <v>0.24404586665358249</v>
      </c>
      <c r="BZ484" s="8">
        <f>BH484/BK484</f>
        <v>0.35052913248917256</v>
      </c>
      <c r="CA484" s="5">
        <v>238.81369914606995</v>
      </c>
      <c r="CB484" s="5">
        <v>66.274167252129686</v>
      </c>
      <c r="CC484" s="5">
        <v>172.53953189394028</v>
      </c>
      <c r="CD484" s="5">
        <v>0</v>
      </c>
      <c r="CE484" s="5"/>
      <c r="CF484" s="5"/>
      <c r="CG484" s="5"/>
      <c r="CH484" s="5"/>
      <c r="CI484" s="5">
        <v>0</v>
      </c>
      <c r="CJ484" s="5"/>
      <c r="CK484" s="8"/>
      <c r="CL484" s="5"/>
      <c r="CM484" s="5"/>
      <c r="CN484" s="8"/>
      <c r="CO484" s="5"/>
      <c r="CP484" s="5"/>
      <c r="CQ484" s="5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</row>
    <row r="485" spans="1:166" x14ac:dyDescent="0.25">
      <c r="A485" t="s">
        <v>125</v>
      </c>
      <c r="C485" s="6">
        <v>39540</v>
      </c>
      <c r="D485" s="5"/>
      <c r="E485" s="6"/>
      <c r="G485" s="5">
        <v>86</v>
      </c>
      <c r="H485" t="s">
        <v>75</v>
      </c>
      <c r="I485" s="7">
        <v>7.9</v>
      </c>
      <c r="J485">
        <v>750</v>
      </c>
      <c r="K485" s="5">
        <f t="shared" si="7"/>
        <v>168.77637130801685</v>
      </c>
      <c r="L485" s="5"/>
      <c r="M485" s="8"/>
      <c r="N485" s="7">
        <v>21.05</v>
      </c>
      <c r="O485" s="7"/>
      <c r="P485" s="7"/>
      <c r="Q485" s="5"/>
      <c r="R485" s="5"/>
      <c r="S485" s="5"/>
      <c r="T485" s="5"/>
      <c r="U485" s="5"/>
      <c r="V485" s="5"/>
      <c r="W485" s="5"/>
      <c r="X485" s="8"/>
      <c r="Y485" s="8"/>
      <c r="Z485" s="8"/>
      <c r="AA485" s="8"/>
      <c r="AB485" s="8"/>
      <c r="AC485" s="5"/>
      <c r="AD485" s="8"/>
      <c r="AE485" s="8"/>
      <c r="AF485" s="8"/>
      <c r="AG485" s="8"/>
      <c r="AH485" s="8"/>
      <c r="AI485" s="8"/>
      <c r="AJ485" s="5"/>
      <c r="AK485" s="8"/>
      <c r="AL485" s="8"/>
      <c r="AM485" s="8"/>
      <c r="AN485" s="8"/>
      <c r="AO485" s="8"/>
      <c r="AP485" s="8"/>
      <c r="AQ485" s="9"/>
      <c r="AR485" s="8"/>
      <c r="AS485" s="8"/>
      <c r="AT485" s="8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8"/>
      <c r="BJ485" s="5"/>
      <c r="BK485" s="5"/>
      <c r="BL485" s="5"/>
      <c r="BM485" s="8"/>
      <c r="BN485" s="8"/>
      <c r="BO485" s="7"/>
      <c r="BP485" s="5"/>
      <c r="BQ485" s="5"/>
      <c r="BR485" s="5"/>
      <c r="BS485" s="5"/>
      <c r="BT485" s="7"/>
      <c r="BU485" s="7"/>
      <c r="BV485" s="7"/>
      <c r="BW485" s="7"/>
      <c r="BX485" s="7"/>
      <c r="BY485" s="7"/>
      <c r="BZ485" s="7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8"/>
      <c r="CL485" s="5"/>
      <c r="CM485" s="5"/>
      <c r="CN485" s="8"/>
      <c r="CO485" s="5"/>
      <c r="CP485" s="5"/>
      <c r="CQ485" s="5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</row>
    <row r="486" spans="1:166" x14ac:dyDescent="0.25">
      <c r="A486" t="s">
        <v>125</v>
      </c>
      <c r="C486" s="6">
        <v>39546</v>
      </c>
      <c r="D486" s="5"/>
      <c r="E486" s="6"/>
      <c r="G486" s="5">
        <v>92</v>
      </c>
      <c r="H486" t="s">
        <v>75</v>
      </c>
      <c r="I486" s="7">
        <v>7.9</v>
      </c>
      <c r="J486">
        <v>750</v>
      </c>
      <c r="K486" s="5">
        <f t="shared" ref="K486:K549" si="8">1000000/I486/J486</f>
        <v>168.77637130801685</v>
      </c>
      <c r="L486" s="5"/>
      <c r="M486" s="8"/>
      <c r="N486" s="7">
        <v>21.950000000000003</v>
      </c>
      <c r="O486" s="7"/>
      <c r="P486" s="7"/>
      <c r="Q486" s="5"/>
      <c r="R486" s="5"/>
      <c r="S486" s="5"/>
      <c r="T486" s="5"/>
      <c r="U486" s="5"/>
      <c r="V486" s="5"/>
      <c r="W486" s="5"/>
      <c r="X486" s="8"/>
      <c r="Y486" s="8"/>
      <c r="Z486" s="8"/>
      <c r="AA486" s="8"/>
      <c r="AB486" s="8"/>
      <c r="AC486" s="5"/>
      <c r="AD486" s="8"/>
      <c r="AE486" s="8"/>
      <c r="AF486" s="8"/>
      <c r="AG486" s="8"/>
      <c r="AH486" s="8"/>
      <c r="AI486" s="8"/>
      <c r="AJ486" s="5"/>
      <c r="AK486" s="8"/>
      <c r="AL486" s="8"/>
      <c r="AM486" s="8"/>
      <c r="AN486" s="8"/>
      <c r="AO486" s="8"/>
      <c r="AP486" s="8"/>
      <c r="AQ486" s="9"/>
      <c r="AR486" s="8"/>
      <c r="AS486" s="8"/>
      <c r="AT486" s="8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8"/>
      <c r="BJ486" s="5"/>
      <c r="BK486" s="5"/>
      <c r="BL486" s="5"/>
      <c r="BM486" s="8"/>
      <c r="BN486" s="8"/>
      <c r="BO486" s="7"/>
      <c r="BP486" s="5"/>
      <c r="BQ486" s="5"/>
      <c r="BR486" s="5"/>
      <c r="BS486" s="5"/>
      <c r="BT486" s="7"/>
      <c r="BU486" s="7"/>
      <c r="BV486" s="7"/>
      <c r="BW486" s="7"/>
      <c r="BX486" s="7"/>
      <c r="BY486" s="7"/>
      <c r="BZ486" s="7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8"/>
      <c r="CL486" s="5"/>
      <c r="CM486" s="5"/>
      <c r="CN486" s="8"/>
      <c r="CO486" s="5"/>
      <c r="CP486" s="5"/>
      <c r="CQ486" s="5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</row>
    <row r="487" spans="1:166" x14ac:dyDescent="0.25">
      <c r="A487" t="s">
        <v>125</v>
      </c>
      <c r="C487" s="6">
        <v>39552</v>
      </c>
      <c r="D487" s="5"/>
      <c r="E487" s="6"/>
      <c r="G487" s="5">
        <v>98</v>
      </c>
      <c r="H487" t="s">
        <v>75</v>
      </c>
      <c r="I487" s="7">
        <v>7.9</v>
      </c>
      <c r="J487">
        <v>750</v>
      </c>
      <c r="K487" s="5">
        <f t="shared" si="8"/>
        <v>168.77637130801685</v>
      </c>
      <c r="L487" s="5"/>
      <c r="M487" s="8"/>
      <c r="N487" s="8"/>
      <c r="O487" s="8"/>
      <c r="P487" s="8"/>
      <c r="Q487" s="5"/>
      <c r="R487" s="5"/>
      <c r="S487" s="5"/>
      <c r="T487" s="5"/>
      <c r="U487" s="5"/>
      <c r="V487" s="5"/>
      <c r="W487" s="5"/>
      <c r="X487" s="8"/>
      <c r="Y487" s="8"/>
      <c r="Z487" s="8"/>
      <c r="AA487" s="8"/>
      <c r="AB487" s="8"/>
      <c r="AC487" s="5">
        <v>431.77570720658986</v>
      </c>
      <c r="AD487" s="8"/>
      <c r="AE487" s="8"/>
      <c r="AF487" s="8"/>
      <c r="AG487" s="8"/>
      <c r="AH487" s="8"/>
      <c r="AI487" s="8"/>
      <c r="AJ487" s="5">
        <v>279.99385742521383</v>
      </c>
      <c r="AK487" s="8">
        <v>3.6155200662063347</v>
      </c>
      <c r="AL487" s="8"/>
      <c r="AM487" s="8"/>
      <c r="AN487" s="8"/>
      <c r="AO487" s="8"/>
      <c r="AP487" s="8"/>
      <c r="AQ487" s="9">
        <f>AK487/AJ487</f>
        <v>1.2912854944226901E-2</v>
      </c>
      <c r="AR487" s="8"/>
      <c r="AS487" s="8"/>
      <c r="AT487" s="8"/>
      <c r="AU487" s="5">
        <v>7.7236104110890604</v>
      </c>
      <c r="AV487" s="5"/>
      <c r="AW487" s="5"/>
      <c r="AX487" s="5"/>
      <c r="AY487" s="5">
        <v>504.21125981777993</v>
      </c>
      <c r="AZ487" s="5"/>
      <c r="BA487" s="5"/>
      <c r="BB487" s="5"/>
      <c r="BC487" s="5"/>
      <c r="BD487" s="5"/>
      <c r="BE487" s="5"/>
      <c r="BF487" s="5">
        <v>0</v>
      </c>
      <c r="BG487" s="5">
        <v>0</v>
      </c>
      <c r="BH487" s="5">
        <v>511.93487022886904</v>
      </c>
      <c r="BI487" s="8"/>
      <c r="BJ487" s="5"/>
      <c r="BK487" s="5">
        <f>AC487+AJ487+BH487</f>
        <v>1223.7044348606728</v>
      </c>
      <c r="BL487" s="5"/>
      <c r="BM487" s="8">
        <f>BH487/BK487</f>
        <v>0.4183484636035959</v>
      </c>
      <c r="BN487" s="8"/>
      <c r="BO487" s="7"/>
      <c r="BP487" s="5"/>
      <c r="BQ487" s="5"/>
      <c r="BR487" s="5"/>
      <c r="BS487" s="5"/>
      <c r="BT487" s="7"/>
      <c r="BU487" s="7"/>
      <c r="BV487" s="7"/>
      <c r="BW487" s="7"/>
      <c r="BX487" s="8">
        <f>AC487/BK487</f>
        <v>0.35284313344484242</v>
      </c>
      <c r="BY487" s="8">
        <f>AJ487/BK487</f>
        <v>0.22880840295156163</v>
      </c>
      <c r="BZ487" s="8">
        <f>BH487/BK487</f>
        <v>0.4183484636035959</v>
      </c>
      <c r="CA487" s="5">
        <v>222.76146504304157</v>
      </c>
      <c r="CB487" s="5">
        <v>35.963881879917068</v>
      </c>
      <c r="CC487" s="5">
        <v>186.7975831631245</v>
      </c>
      <c r="CD487" s="5">
        <v>0</v>
      </c>
      <c r="CE487" s="5"/>
      <c r="CF487" s="5"/>
      <c r="CG487" s="5"/>
      <c r="CH487" s="5"/>
      <c r="CI487" s="5">
        <v>0</v>
      </c>
      <c r="CJ487" s="5"/>
      <c r="CK487" s="8"/>
      <c r="CL487" s="5"/>
      <c r="CM487" s="5"/>
      <c r="CN487" s="8"/>
      <c r="CO487" s="5"/>
      <c r="CP487" s="5"/>
      <c r="CQ487" s="5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</row>
    <row r="488" spans="1:166" x14ac:dyDescent="0.25">
      <c r="A488" t="s">
        <v>125</v>
      </c>
      <c r="C488" s="6">
        <v>39555</v>
      </c>
      <c r="D488" s="5"/>
      <c r="E488" s="6"/>
      <c r="G488" s="5">
        <v>101</v>
      </c>
      <c r="H488" t="s">
        <v>75</v>
      </c>
      <c r="I488" s="7">
        <v>7.9</v>
      </c>
      <c r="J488">
        <v>750</v>
      </c>
      <c r="K488" s="5">
        <f t="shared" si="8"/>
        <v>168.77637130801685</v>
      </c>
      <c r="L488" s="5"/>
      <c r="M488" s="8"/>
      <c r="N488" s="7">
        <v>22.85</v>
      </c>
      <c r="O488" s="7"/>
      <c r="P488" s="7"/>
      <c r="Q488" s="5"/>
      <c r="R488" s="5"/>
      <c r="S488" s="5"/>
      <c r="T488" s="5"/>
      <c r="U488" s="5"/>
      <c r="V488" s="5"/>
      <c r="W488" s="5"/>
      <c r="X488" s="8"/>
      <c r="Y488" s="8"/>
      <c r="Z488" s="8"/>
      <c r="AA488" s="8"/>
      <c r="AB488" s="8"/>
      <c r="AC488" s="5"/>
      <c r="AD488" s="8"/>
      <c r="AE488" s="8"/>
      <c r="AF488" s="8"/>
      <c r="AG488" s="8"/>
      <c r="AH488" s="8"/>
      <c r="AI488" s="8"/>
      <c r="AJ488" s="5"/>
      <c r="AK488" s="8"/>
      <c r="AL488" s="8"/>
      <c r="AM488" s="8"/>
      <c r="AN488" s="8"/>
      <c r="AO488" s="8"/>
      <c r="AP488" s="8"/>
      <c r="AQ488" s="9"/>
      <c r="AR488" s="8"/>
      <c r="AS488" s="8"/>
      <c r="AT488" s="8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8"/>
      <c r="BJ488" s="5"/>
      <c r="BK488" s="5"/>
      <c r="BL488" s="5"/>
      <c r="BM488" s="8"/>
      <c r="BN488" s="8"/>
      <c r="BO488" s="7"/>
      <c r="BP488" s="5"/>
      <c r="BQ488" s="5"/>
      <c r="BR488" s="5"/>
      <c r="BS488" s="5"/>
      <c r="BT488" s="7"/>
      <c r="BU488" s="7"/>
      <c r="BV488" s="7"/>
      <c r="BW488" s="7"/>
      <c r="BX488" s="7"/>
      <c r="BY488" s="7"/>
      <c r="BZ488" s="7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8"/>
      <c r="CL488" s="5"/>
      <c r="CM488" s="5"/>
      <c r="CN488" s="8"/>
      <c r="CO488" s="5"/>
      <c r="CP488" s="5"/>
      <c r="CQ488" s="5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</row>
    <row r="489" spans="1:166" x14ac:dyDescent="0.25">
      <c r="A489" t="s">
        <v>125</v>
      </c>
      <c r="C489" s="6">
        <v>39566</v>
      </c>
      <c r="D489" s="5"/>
      <c r="E489" s="6"/>
      <c r="G489" s="5">
        <v>112</v>
      </c>
      <c r="H489" t="s">
        <v>75</v>
      </c>
      <c r="I489" s="7">
        <v>7.9</v>
      </c>
      <c r="J489">
        <v>750</v>
      </c>
      <c r="K489" s="5">
        <f t="shared" si="8"/>
        <v>168.77637130801685</v>
      </c>
      <c r="L489" s="5"/>
      <c r="M489" s="8"/>
      <c r="N489" s="8"/>
      <c r="O489" s="8"/>
      <c r="P489" s="8"/>
      <c r="Q489" s="5"/>
      <c r="R489" s="5"/>
      <c r="S489" s="5"/>
      <c r="T489" s="5"/>
      <c r="U489" s="5"/>
      <c r="V489" s="5"/>
      <c r="W489" s="5"/>
      <c r="X489" s="8"/>
      <c r="Y489" s="8"/>
      <c r="Z489" s="8"/>
      <c r="AA489" s="8"/>
      <c r="AB489" s="8"/>
      <c r="AC489" s="5">
        <v>499.70172180959707</v>
      </c>
      <c r="AD489" s="8"/>
      <c r="AE489" s="8"/>
      <c r="AF489" s="8"/>
      <c r="AG489" s="8"/>
      <c r="AH489" s="8"/>
      <c r="AI489" s="8"/>
      <c r="AJ489" s="5">
        <v>277.67040054415054</v>
      </c>
      <c r="AK489" s="8">
        <v>3.4704505416368656</v>
      </c>
      <c r="AL489" s="8"/>
      <c r="AM489" s="8"/>
      <c r="AN489" s="8"/>
      <c r="AO489" s="8"/>
      <c r="AP489" s="8"/>
      <c r="AQ489" s="9">
        <f>AK489/AJ489</f>
        <v>1.249845332752726E-2</v>
      </c>
      <c r="AR489" s="8"/>
      <c r="AS489" s="8"/>
      <c r="AT489" s="8"/>
      <c r="AU489" s="5">
        <v>0.38454410674573758</v>
      </c>
      <c r="AV489" s="5"/>
      <c r="AW489" s="5"/>
      <c r="AX489" s="5"/>
      <c r="AY489" s="5">
        <v>748.0751574748582</v>
      </c>
      <c r="AZ489" s="5"/>
      <c r="BA489" s="5"/>
      <c r="BB489" s="5"/>
      <c r="BC489" s="5"/>
      <c r="BD489" s="5"/>
      <c r="BE489" s="5"/>
      <c r="BF489" s="5">
        <v>0</v>
      </c>
      <c r="BG489" s="5">
        <v>0</v>
      </c>
      <c r="BH489" s="5">
        <v>748.45970158160401</v>
      </c>
      <c r="BI489" s="8"/>
      <c r="BJ489" s="5"/>
      <c r="BK489" s="5">
        <f>AC489+AJ489+BH489</f>
        <v>1525.8318239353516</v>
      </c>
      <c r="BL489" s="5"/>
      <c r="BM489" s="8">
        <f>BH489/BK489</f>
        <v>0.49052568562321169</v>
      </c>
      <c r="BN489" s="8"/>
      <c r="BO489" s="7"/>
      <c r="BP489" s="5"/>
      <c r="BQ489" s="5"/>
      <c r="BR489" s="5"/>
      <c r="BS489" s="5"/>
      <c r="BT489" s="7"/>
      <c r="BU489" s="7"/>
      <c r="BV489" s="7"/>
      <c r="BW489" s="7"/>
      <c r="BX489" s="8">
        <f>AC489/BK489</f>
        <v>0.32749462553532971</v>
      </c>
      <c r="BY489" s="8">
        <f>AJ489/BK489</f>
        <v>0.1819796888414586</v>
      </c>
      <c r="BZ489" s="8">
        <f>BH489/BK489</f>
        <v>0.49052568562321169</v>
      </c>
      <c r="CA489" s="5">
        <v>189.07837691618485</v>
      </c>
      <c r="CB489" s="5">
        <v>2.7467436196124111</v>
      </c>
      <c r="CC489" s="5">
        <v>186.33163329657245</v>
      </c>
      <c r="CD489" s="5">
        <v>0</v>
      </c>
      <c r="CE489" s="5"/>
      <c r="CF489" s="5"/>
      <c r="CG489" s="5"/>
      <c r="CH489" s="5"/>
      <c r="CI489" s="5">
        <v>0</v>
      </c>
      <c r="CJ489" s="5"/>
      <c r="CK489" s="8"/>
      <c r="CL489" s="5"/>
      <c r="CM489" s="5"/>
      <c r="CN489" s="8"/>
      <c r="CO489" s="5"/>
      <c r="CP489" s="5"/>
      <c r="CQ489" s="5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</row>
    <row r="490" spans="1:166" x14ac:dyDescent="0.25">
      <c r="A490" t="s">
        <v>125</v>
      </c>
      <c r="C490" s="6">
        <v>39568</v>
      </c>
      <c r="D490" s="5">
        <v>8</v>
      </c>
      <c r="E490" t="s">
        <v>208</v>
      </c>
      <c r="F490" t="s">
        <v>14</v>
      </c>
      <c r="G490" s="5">
        <v>114</v>
      </c>
      <c r="H490" t="s">
        <v>75</v>
      </c>
      <c r="I490" s="7">
        <v>7.9</v>
      </c>
      <c r="J490">
        <v>750</v>
      </c>
      <c r="K490" s="5">
        <f t="shared" si="8"/>
        <v>168.77637130801685</v>
      </c>
      <c r="L490" s="5"/>
      <c r="M490" s="8"/>
      <c r="N490" s="7">
        <v>24.9</v>
      </c>
      <c r="O490" s="7"/>
      <c r="P490" s="7"/>
      <c r="Q490" s="5"/>
      <c r="R490" s="5"/>
      <c r="S490" s="5"/>
      <c r="T490" s="5"/>
      <c r="U490" s="5">
        <v>114</v>
      </c>
      <c r="V490" s="5"/>
      <c r="W490" s="5"/>
      <c r="X490" s="8"/>
      <c r="Y490" s="8"/>
      <c r="Z490" s="8"/>
      <c r="AA490" s="8"/>
      <c r="AB490" s="8"/>
      <c r="AC490" s="5"/>
      <c r="AD490" s="8"/>
      <c r="AE490" s="8"/>
      <c r="AF490" s="8"/>
      <c r="AG490" s="8"/>
      <c r="AH490" s="8"/>
      <c r="AI490" s="8"/>
      <c r="AJ490" s="5"/>
      <c r="AK490" s="8"/>
      <c r="AL490" s="8"/>
      <c r="AM490" s="8"/>
      <c r="AN490" s="8"/>
      <c r="AO490" s="8"/>
      <c r="AP490" s="8"/>
      <c r="AQ490" s="9"/>
      <c r="AR490" s="8"/>
      <c r="AS490" s="8"/>
      <c r="AT490" s="8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8"/>
      <c r="BJ490" s="5"/>
      <c r="BK490" s="5"/>
      <c r="BL490" s="5"/>
      <c r="BM490" s="8"/>
      <c r="BN490" s="8"/>
      <c r="BO490" s="7"/>
      <c r="BP490" s="5"/>
      <c r="BQ490" s="5"/>
      <c r="BR490" s="5"/>
      <c r="BS490" s="5"/>
      <c r="BT490" s="7"/>
      <c r="BU490" s="7"/>
      <c r="BV490" s="7"/>
      <c r="BW490" s="7"/>
      <c r="BX490" s="7"/>
      <c r="BY490" s="7"/>
      <c r="BZ490" s="7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8"/>
      <c r="CL490" s="5"/>
      <c r="CM490" s="5"/>
      <c r="CN490" s="8"/>
      <c r="CO490" s="5"/>
      <c r="CP490" s="5"/>
      <c r="CQ490" s="5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</row>
    <row r="491" spans="1:166" x14ac:dyDescent="0.25">
      <c r="A491" t="s">
        <v>125</v>
      </c>
      <c r="C491" s="6">
        <v>39596</v>
      </c>
      <c r="D491" s="5"/>
      <c r="E491" s="6"/>
      <c r="G491" s="5">
        <v>142</v>
      </c>
      <c r="H491" t="s">
        <v>75</v>
      </c>
      <c r="I491" s="7">
        <v>7.9</v>
      </c>
      <c r="J491">
        <v>750</v>
      </c>
      <c r="K491" s="5">
        <f t="shared" si="8"/>
        <v>168.77637130801685</v>
      </c>
      <c r="L491" s="5"/>
      <c r="M491" s="8"/>
      <c r="N491" s="8"/>
      <c r="O491" s="8"/>
      <c r="P491" s="8"/>
      <c r="Q491" s="5"/>
      <c r="R491" s="5"/>
      <c r="S491" s="5"/>
      <c r="T491" s="5"/>
      <c r="U491" s="5"/>
      <c r="V491" s="5"/>
      <c r="W491" s="5"/>
      <c r="X491" s="8"/>
      <c r="Y491" s="8"/>
      <c r="Z491" s="8"/>
      <c r="AA491" s="8"/>
      <c r="AB491" s="8"/>
      <c r="AC491" s="5">
        <v>327.00920382450181</v>
      </c>
      <c r="AD491" s="8"/>
      <c r="AE491" s="8"/>
      <c r="AF491" s="8"/>
      <c r="AG491" s="8"/>
      <c r="AH491" s="8"/>
      <c r="AI491" s="8"/>
      <c r="AJ491" s="5">
        <v>137.56232686980607</v>
      </c>
      <c r="AK491" s="8">
        <v>1.6007407738361183</v>
      </c>
      <c r="AL491" s="8"/>
      <c r="AM491" s="8"/>
      <c r="AN491" s="8"/>
      <c r="AO491" s="8"/>
      <c r="AP491" s="8"/>
      <c r="AQ491" s="9">
        <f>AK491/AJ491</f>
        <v>1.1636476426799009E-2</v>
      </c>
      <c r="AR491" s="8"/>
      <c r="AS491" s="8"/>
      <c r="AT491" s="8"/>
      <c r="AU491" s="5">
        <v>0</v>
      </c>
      <c r="AV491" s="5"/>
      <c r="AW491" s="5"/>
      <c r="AX491" s="5"/>
      <c r="AY491" s="5">
        <v>240.81940845322134</v>
      </c>
      <c r="AZ491" s="5"/>
      <c r="BA491" s="5"/>
      <c r="BB491" s="5"/>
      <c r="BC491" s="5"/>
      <c r="BD491" s="5"/>
      <c r="BE491" s="5"/>
      <c r="BF491" s="5">
        <v>41.644178357608794</v>
      </c>
      <c r="BG491" s="5">
        <v>535.23009561254582</v>
      </c>
      <c r="BH491" s="5">
        <v>817.693682423376</v>
      </c>
      <c r="BI491" s="8"/>
      <c r="BJ491" s="5"/>
      <c r="BK491" s="5">
        <f>AC491+AJ491+BH491</f>
        <v>1282.2652131176837</v>
      </c>
      <c r="BL491" s="5"/>
      <c r="BM491" s="8">
        <f>BH491/BK491</f>
        <v>0.63769466258485308</v>
      </c>
      <c r="BN491" s="8"/>
      <c r="BO491" s="7"/>
      <c r="BP491" s="5"/>
      <c r="BQ491" s="5"/>
      <c r="BR491" s="5"/>
      <c r="BS491" s="5"/>
      <c r="BT491" s="7"/>
      <c r="BU491" s="7"/>
      <c r="BV491" s="7"/>
      <c r="BW491" s="7"/>
      <c r="BX491" s="8">
        <f>AC491/BK491</f>
        <v>0.25502462398509251</v>
      </c>
      <c r="BY491" s="8">
        <f>AJ491/BK491</f>
        <v>0.10728071343005456</v>
      </c>
      <c r="BZ491" s="8">
        <f>BH491/BK491</f>
        <v>0.63769466258485308</v>
      </c>
      <c r="CA491" s="5">
        <v>126.29791796979717</v>
      </c>
      <c r="CB491" s="5">
        <v>0</v>
      </c>
      <c r="CC491" s="5">
        <v>34.134572424269507</v>
      </c>
      <c r="CD491" s="5">
        <v>78.509516575819859</v>
      </c>
      <c r="CE491" s="5"/>
      <c r="CF491" s="5"/>
      <c r="CG491" s="5"/>
      <c r="CH491" s="5"/>
      <c r="CI491" s="5">
        <v>13.653828969707801</v>
      </c>
      <c r="CJ491" s="5"/>
      <c r="CK491" s="8"/>
      <c r="CL491" s="5"/>
      <c r="CM491" s="5"/>
      <c r="CN491" s="8"/>
      <c r="CO491" s="5"/>
      <c r="CP491" s="5"/>
      <c r="CQ491" s="5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</row>
    <row r="492" spans="1:166" x14ac:dyDescent="0.25">
      <c r="A492" t="s">
        <v>125</v>
      </c>
      <c r="C492" s="6">
        <v>39610</v>
      </c>
      <c r="D492" s="5"/>
      <c r="E492" s="6"/>
      <c r="G492" s="5">
        <v>156</v>
      </c>
      <c r="H492" t="s">
        <v>75</v>
      </c>
      <c r="I492" s="7">
        <v>7.9</v>
      </c>
      <c r="J492">
        <v>750</v>
      </c>
      <c r="K492" s="5">
        <f t="shared" si="8"/>
        <v>168.77637130801685</v>
      </c>
      <c r="L492" s="5"/>
      <c r="M492" s="8"/>
      <c r="N492" s="8"/>
      <c r="O492" s="8"/>
      <c r="P492" s="8"/>
      <c r="Q492" s="5"/>
      <c r="R492" s="5"/>
      <c r="S492" s="5"/>
      <c r="T492" s="5"/>
      <c r="U492" s="5"/>
      <c r="V492" s="5"/>
      <c r="W492" s="5"/>
      <c r="X492" s="8"/>
      <c r="Y492" s="8"/>
      <c r="Z492" s="8"/>
      <c r="AA492" s="8"/>
      <c r="AB492" s="8"/>
      <c r="AC492" s="5">
        <v>495.59007324100958</v>
      </c>
      <c r="AD492" s="8"/>
      <c r="AE492" s="8"/>
      <c r="AF492" s="8"/>
      <c r="AG492" s="8"/>
      <c r="AH492" s="8"/>
      <c r="AI492" s="8"/>
      <c r="AJ492" s="5">
        <v>138.03488462622025</v>
      </c>
      <c r="AK492" s="8"/>
      <c r="AL492" s="8"/>
      <c r="AM492" s="8"/>
      <c r="AN492" s="8"/>
      <c r="AO492" s="8"/>
      <c r="AP492" s="8"/>
      <c r="AQ492" s="9"/>
      <c r="AR492" s="8"/>
      <c r="AS492" s="8"/>
      <c r="AT492" s="8"/>
      <c r="AU492" s="5">
        <v>0</v>
      </c>
      <c r="AV492" s="5"/>
      <c r="AW492" s="5"/>
      <c r="AX492" s="5"/>
      <c r="AY492" s="5">
        <v>259.68522327880498</v>
      </c>
      <c r="AZ492" s="5"/>
      <c r="BA492" s="5"/>
      <c r="BB492" s="5"/>
      <c r="BC492" s="5"/>
      <c r="BD492" s="5"/>
      <c r="BE492" s="5"/>
      <c r="BF492" s="5">
        <v>19.998697277596126</v>
      </c>
      <c r="BG492" s="5">
        <v>767.8575867327246</v>
      </c>
      <c r="BH492" s="5">
        <v>1047.5415072891258</v>
      </c>
      <c r="BI492" s="8"/>
      <c r="BJ492" s="5"/>
      <c r="BK492" s="5">
        <f>AC492+AJ492+BH492</f>
        <v>1681.1664651563556</v>
      </c>
      <c r="BL492" s="5"/>
      <c r="BM492" s="8">
        <f>BH492/BK492</f>
        <v>0.62310397512699611</v>
      </c>
      <c r="BN492" s="8"/>
      <c r="BO492" s="7"/>
      <c r="BP492" s="5"/>
      <c r="BQ492" s="5"/>
      <c r="BR492" s="5"/>
      <c r="BS492" s="5"/>
      <c r="BT492" s="7"/>
      <c r="BU492" s="7"/>
      <c r="BV492" s="7"/>
      <c r="BW492" s="7"/>
      <c r="BX492" s="8">
        <f>AC492/BK492</f>
        <v>0.29478941170463901</v>
      </c>
      <c r="BY492" s="8">
        <f>AJ492/BK492</f>
        <v>8.2106613168364873E-2</v>
      </c>
      <c r="BZ492" s="8">
        <f>BH492/BK492</f>
        <v>0.62310397512699611</v>
      </c>
      <c r="CA492" s="5">
        <v>178.44750911251509</v>
      </c>
      <c r="CB492" s="5">
        <v>0</v>
      </c>
      <c r="CC492" s="5">
        <v>59.534250862177181</v>
      </c>
      <c r="CD492" s="5">
        <v>109.62819103989364</v>
      </c>
      <c r="CE492" s="5"/>
      <c r="CF492" s="5"/>
      <c r="CG492" s="5"/>
      <c r="CH492" s="5"/>
      <c r="CI492" s="5">
        <v>9.2850672104442804</v>
      </c>
      <c r="CJ492" s="5"/>
      <c r="CK492" s="8"/>
      <c r="CL492" s="5"/>
      <c r="CM492" s="5"/>
      <c r="CN492" s="8"/>
      <c r="CO492" s="5"/>
      <c r="CP492" s="5"/>
      <c r="CQ492" s="5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</row>
    <row r="493" spans="1:166" x14ac:dyDescent="0.25">
      <c r="A493" t="s">
        <v>125</v>
      </c>
      <c r="C493" s="6">
        <v>39613</v>
      </c>
      <c r="D493" s="5">
        <v>9</v>
      </c>
      <c r="E493" s="6" t="s">
        <v>207</v>
      </c>
      <c r="F493" t="s">
        <v>15</v>
      </c>
      <c r="G493" s="5">
        <v>159</v>
      </c>
      <c r="H493" t="s">
        <v>75</v>
      </c>
      <c r="I493" s="7">
        <v>7.9</v>
      </c>
      <c r="J493">
        <v>750</v>
      </c>
      <c r="K493" s="5">
        <f t="shared" si="8"/>
        <v>168.77637130801685</v>
      </c>
      <c r="L493" s="5"/>
      <c r="M493" s="8"/>
      <c r="N493" s="8"/>
      <c r="O493" s="8"/>
      <c r="P493" s="8"/>
      <c r="Q493" s="5"/>
      <c r="R493" s="5"/>
      <c r="S493" s="5"/>
      <c r="T493" s="5"/>
      <c r="U493" s="5"/>
      <c r="V493" s="5">
        <v>159</v>
      </c>
      <c r="W493" s="5"/>
      <c r="X493" s="8"/>
      <c r="Y493" s="8"/>
      <c r="Z493" s="8"/>
      <c r="AA493" s="8"/>
      <c r="AB493" s="8"/>
      <c r="AC493" s="5"/>
      <c r="AD493" s="8"/>
      <c r="AE493" s="8"/>
      <c r="AF493" s="8"/>
      <c r="AG493" s="8"/>
      <c r="AH493" s="8"/>
      <c r="AI493" s="8"/>
      <c r="AJ493" s="5"/>
      <c r="AK493" s="8"/>
      <c r="AL493" s="8"/>
      <c r="AM493" s="8"/>
      <c r="AN493" s="8"/>
      <c r="AO493" s="8"/>
      <c r="AP493" s="8"/>
      <c r="AQ493" s="9"/>
      <c r="AR493" s="8"/>
      <c r="AS493" s="8"/>
      <c r="AT493" s="8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8"/>
      <c r="BJ493" s="5"/>
      <c r="BK493" s="5"/>
      <c r="BL493" s="5"/>
      <c r="BM493" s="8"/>
      <c r="BN493" s="8"/>
      <c r="BO493" s="7"/>
      <c r="BP493" s="5"/>
      <c r="BQ493" s="5"/>
      <c r="BR493" s="5"/>
      <c r="BS493" s="5"/>
      <c r="BT493" s="7"/>
      <c r="BU493" s="7"/>
      <c r="BV493" s="7"/>
      <c r="BW493" s="7"/>
      <c r="BX493" s="7"/>
      <c r="BY493" s="7"/>
      <c r="BZ493" s="7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8"/>
      <c r="CL493" s="5"/>
      <c r="CM493" s="5"/>
      <c r="CN493" s="8"/>
      <c r="CO493" s="5"/>
      <c r="CP493" s="5"/>
      <c r="CQ493" s="5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</row>
    <row r="494" spans="1:166" x14ac:dyDescent="0.25">
      <c r="A494" t="s">
        <v>125</v>
      </c>
      <c r="C494" s="6">
        <v>38898</v>
      </c>
      <c r="D494" s="5">
        <v>10</v>
      </c>
      <c r="E494" s="6" t="s">
        <v>108</v>
      </c>
      <c r="F494" t="s">
        <v>16</v>
      </c>
      <c r="G494" s="5">
        <v>175</v>
      </c>
      <c r="H494" t="s">
        <v>75</v>
      </c>
      <c r="I494" s="7">
        <v>7.9</v>
      </c>
      <c r="J494">
        <v>750</v>
      </c>
      <c r="K494" s="5">
        <f t="shared" si="8"/>
        <v>168.77637130801685</v>
      </c>
      <c r="L494" s="5"/>
      <c r="M494" s="8"/>
      <c r="N494" s="8"/>
      <c r="O494" s="8"/>
      <c r="P494" s="8"/>
      <c r="Q494" s="5"/>
      <c r="R494" s="5"/>
      <c r="S494" s="5"/>
      <c r="T494" s="5"/>
      <c r="U494" s="5"/>
      <c r="V494" s="5"/>
      <c r="W494" s="5"/>
      <c r="X494" s="8"/>
      <c r="Y494" s="8"/>
      <c r="Z494" s="8"/>
      <c r="AA494" s="8"/>
      <c r="AB494" s="8"/>
      <c r="AC494" s="5"/>
      <c r="AD494" s="8"/>
      <c r="AE494" s="8"/>
      <c r="AF494" s="8"/>
      <c r="AG494" s="8"/>
      <c r="AH494" s="8"/>
      <c r="AI494" s="8"/>
      <c r="AJ494" s="5"/>
      <c r="AK494" s="8"/>
      <c r="AL494" s="8"/>
      <c r="AM494" s="8"/>
      <c r="AN494" s="8"/>
      <c r="AO494" s="8"/>
      <c r="AP494" s="8"/>
      <c r="AQ494" s="9"/>
      <c r="AR494" s="8"/>
      <c r="AS494" s="8"/>
      <c r="AT494" s="8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>
        <v>744.36213382506276</v>
      </c>
      <c r="BH494" s="5"/>
      <c r="BI494" s="8"/>
      <c r="BJ494" s="5"/>
      <c r="BK494" s="5"/>
      <c r="BL494" s="5"/>
      <c r="BM494" s="8"/>
      <c r="BN494" s="5">
        <f>BP494*(1/(BO494/100))</f>
        <v>744.36213382506287</v>
      </c>
      <c r="BO494" s="7">
        <v>35.725000000000001</v>
      </c>
      <c r="BP494" s="5">
        <v>265.9233723090037</v>
      </c>
      <c r="BQ494" s="5">
        <f>BN494-BP494</f>
        <v>478.43876151605917</v>
      </c>
      <c r="BR494" s="5"/>
      <c r="BS494" s="5"/>
      <c r="BT494" s="7">
        <v>11.714686004801925</v>
      </c>
      <c r="BU494" s="7"/>
      <c r="BV494" s="7"/>
      <c r="BW494" s="7"/>
      <c r="BX494" s="7"/>
      <c r="BY494" s="7"/>
      <c r="BZ494" s="7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8"/>
      <c r="CL494" s="5"/>
      <c r="CM494" s="5"/>
      <c r="CN494" s="8"/>
      <c r="CO494" s="5"/>
      <c r="CP494" s="5"/>
      <c r="CQ494" s="5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</row>
    <row r="495" spans="1:166" x14ac:dyDescent="0.25">
      <c r="A495" t="s">
        <v>127</v>
      </c>
      <c r="C495" s="6">
        <v>39454</v>
      </c>
      <c r="D495" s="5">
        <v>1</v>
      </c>
      <c r="E495" s="6" t="s">
        <v>209</v>
      </c>
      <c r="F495" t="s">
        <v>10</v>
      </c>
      <c r="G495" s="5">
        <v>0</v>
      </c>
      <c r="H495" t="s">
        <v>117</v>
      </c>
      <c r="I495" s="7">
        <v>7.9</v>
      </c>
      <c r="J495">
        <v>750</v>
      </c>
      <c r="K495" s="5">
        <f t="shared" si="8"/>
        <v>168.77637130801685</v>
      </c>
      <c r="L495" s="5"/>
      <c r="M495" s="8"/>
      <c r="N495" s="8"/>
      <c r="O495" s="8"/>
      <c r="P495" s="8"/>
      <c r="Q495" s="5"/>
      <c r="R495" s="5"/>
      <c r="S495" s="5"/>
      <c r="T495" s="5"/>
      <c r="U495" s="5"/>
      <c r="V495" s="5"/>
      <c r="W495" s="5"/>
      <c r="X495" s="8"/>
      <c r="Y495" s="8"/>
      <c r="Z495" s="8"/>
      <c r="AA495" s="8"/>
      <c r="AB495" s="8"/>
      <c r="AC495" s="5"/>
      <c r="AD495" s="8"/>
      <c r="AE495" s="8"/>
      <c r="AF495" s="8"/>
      <c r="AG495" s="8"/>
      <c r="AH495" s="8"/>
      <c r="AI495" s="8"/>
      <c r="AJ495" s="5"/>
      <c r="AK495" s="8"/>
      <c r="AL495" s="8"/>
      <c r="AM495" s="8"/>
      <c r="AN495" s="8"/>
      <c r="AO495" s="8"/>
      <c r="AP495" s="8"/>
      <c r="AQ495" s="9"/>
      <c r="AR495" s="8"/>
      <c r="AS495" s="8"/>
      <c r="AT495" s="8"/>
      <c r="AU495" s="5">
        <v>0</v>
      </c>
      <c r="AV495" s="5"/>
      <c r="AW495" s="5"/>
      <c r="AX495" s="5"/>
      <c r="AY495" s="5">
        <v>0</v>
      </c>
      <c r="AZ495" s="5"/>
      <c r="BA495" s="5"/>
      <c r="BB495" s="5"/>
      <c r="BC495" s="5"/>
      <c r="BD495" s="5"/>
      <c r="BE495" s="5"/>
      <c r="BF495" s="5">
        <v>0</v>
      </c>
      <c r="BG495" s="5">
        <v>0</v>
      </c>
      <c r="BH495" s="5"/>
      <c r="BI495" s="8"/>
      <c r="BJ495" s="5"/>
      <c r="BK495" s="5"/>
      <c r="BL495" s="5"/>
      <c r="BM495" s="8"/>
      <c r="BN495" s="8"/>
      <c r="BO495" s="7"/>
      <c r="BP495" s="5"/>
      <c r="BQ495" s="5"/>
      <c r="BR495" s="5"/>
      <c r="BS495" s="5"/>
      <c r="BT495" s="7"/>
      <c r="BU495" s="7"/>
      <c r="BV495" s="7"/>
      <c r="BW495" s="7"/>
      <c r="BX495" s="7"/>
      <c r="BY495" s="7"/>
      <c r="BZ495" s="7"/>
      <c r="CA495" s="5">
        <v>0</v>
      </c>
      <c r="CB495" s="5">
        <v>0</v>
      </c>
      <c r="CC495" s="5">
        <v>0</v>
      </c>
      <c r="CD495" s="5">
        <v>0</v>
      </c>
      <c r="CE495" s="5"/>
      <c r="CF495" s="5"/>
      <c r="CG495" s="5"/>
      <c r="CH495" s="5"/>
      <c r="CI495" s="5">
        <v>0</v>
      </c>
      <c r="CJ495" s="5"/>
      <c r="CK495" s="8"/>
      <c r="CL495" s="5"/>
      <c r="CM495" s="5"/>
      <c r="CN495" s="8"/>
      <c r="CO495" s="5"/>
      <c r="CP495" s="5"/>
      <c r="CQ495" s="5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</row>
    <row r="496" spans="1:166" x14ac:dyDescent="0.25">
      <c r="A496" t="s">
        <v>127</v>
      </c>
      <c r="C496" s="6">
        <v>39476</v>
      </c>
      <c r="D496" s="5"/>
      <c r="E496" s="6"/>
      <c r="G496" s="5">
        <v>22</v>
      </c>
      <c r="H496" t="s">
        <v>117</v>
      </c>
      <c r="I496" s="7">
        <v>7.9</v>
      </c>
      <c r="J496">
        <v>750</v>
      </c>
      <c r="K496" s="5">
        <f t="shared" si="8"/>
        <v>168.77637130801685</v>
      </c>
      <c r="L496" s="5"/>
      <c r="M496" s="8"/>
      <c r="N496" s="7">
        <v>5.15</v>
      </c>
      <c r="O496" s="7"/>
      <c r="P496" s="7"/>
      <c r="Q496" s="5"/>
      <c r="R496" s="5"/>
      <c r="S496" s="5"/>
      <c r="T496" s="5"/>
      <c r="U496" s="5"/>
      <c r="V496" s="5"/>
      <c r="W496" s="5"/>
      <c r="X496" s="8"/>
      <c r="Y496" s="8"/>
      <c r="Z496" s="8"/>
      <c r="AA496" s="8"/>
      <c r="AB496" s="8"/>
      <c r="AC496" s="5"/>
      <c r="AD496" s="8"/>
      <c r="AE496" s="8"/>
      <c r="AF496" s="8"/>
      <c r="AG496" s="8"/>
      <c r="AH496" s="8"/>
      <c r="AI496" s="8"/>
      <c r="AJ496" s="5"/>
      <c r="AK496" s="8"/>
      <c r="AL496" s="8"/>
      <c r="AM496" s="8"/>
      <c r="AN496" s="8"/>
      <c r="AO496" s="8"/>
      <c r="AP496" s="8"/>
      <c r="AQ496" s="9"/>
      <c r="AR496" s="8"/>
      <c r="AS496" s="8"/>
      <c r="AT496" s="8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8"/>
      <c r="BJ496" s="5"/>
      <c r="BK496" s="5"/>
      <c r="BL496" s="5"/>
      <c r="BM496" s="8"/>
      <c r="BN496" s="8"/>
      <c r="BO496" s="7"/>
      <c r="BP496" s="5"/>
      <c r="BQ496" s="5"/>
      <c r="BR496" s="5"/>
      <c r="BS496" s="5"/>
      <c r="BT496" s="7"/>
      <c r="BU496" s="7"/>
      <c r="BV496" s="7"/>
      <c r="BW496" s="7"/>
      <c r="BX496" s="7"/>
      <c r="BY496" s="7"/>
      <c r="BZ496" s="7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8"/>
      <c r="CL496" s="5"/>
      <c r="CM496" s="5"/>
      <c r="CN496" s="8"/>
      <c r="CO496" s="5"/>
      <c r="CP496" s="5"/>
      <c r="CQ496" s="5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</row>
    <row r="497" spans="1:166" x14ac:dyDescent="0.25">
      <c r="A497" t="s">
        <v>127</v>
      </c>
      <c r="C497" s="6">
        <v>39478</v>
      </c>
      <c r="D497" s="5"/>
      <c r="E497" s="6"/>
      <c r="G497" s="5">
        <v>24</v>
      </c>
      <c r="H497" t="s">
        <v>117</v>
      </c>
      <c r="I497" s="7">
        <v>7.9</v>
      </c>
      <c r="J497">
        <v>750</v>
      </c>
      <c r="K497" s="5">
        <f t="shared" si="8"/>
        <v>168.77637130801685</v>
      </c>
      <c r="L497" s="5"/>
      <c r="M497" s="8"/>
      <c r="N497" s="8"/>
      <c r="O497" s="8"/>
      <c r="P497" s="8"/>
      <c r="Q497" s="5"/>
      <c r="R497" s="5"/>
      <c r="S497" s="5"/>
      <c r="T497" s="5"/>
      <c r="U497" s="5"/>
      <c r="V497" s="5"/>
      <c r="W497" s="5"/>
      <c r="X497" s="8"/>
      <c r="Y497" s="8"/>
      <c r="Z497" s="8"/>
      <c r="AA497" s="8"/>
      <c r="AB497" s="8"/>
      <c r="AC497" s="5"/>
      <c r="AD497" s="8"/>
      <c r="AE497" s="8"/>
      <c r="AF497" s="8"/>
      <c r="AG497" s="8"/>
      <c r="AH497" s="8"/>
      <c r="AI497" s="8"/>
      <c r="AJ497" s="5"/>
      <c r="AK497" s="8">
        <v>0.23124013157894738</v>
      </c>
      <c r="AL497" s="8"/>
      <c r="AM497" s="8"/>
      <c r="AN497" s="8"/>
      <c r="AO497" s="8"/>
      <c r="AP497" s="8"/>
      <c r="AQ497" s="9"/>
      <c r="AR497" s="8"/>
      <c r="AS497" s="8"/>
      <c r="AT497" s="8"/>
      <c r="AU497" s="5">
        <v>0</v>
      </c>
      <c r="AV497" s="5"/>
      <c r="AW497" s="5"/>
      <c r="AX497" s="5"/>
      <c r="AY497" s="5">
        <v>0</v>
      </c>
      <c r="AZ497" s="5"/>
      <c r="BA497" s="5"/>
      <c r="BB497" s="5"/>
      <c r="BC497" s="5"/>
      <c r="BD497" s="5"/>
      <c r="BE497" s="5"/>
      <c r="BF497" s="5">
        <v>0</v>
      </c>
      <c r="BG497" s="5">
        <v>0</v>
      </c>
      <c r="BH497" s="5"/>
      <c r="BI497" s="8"/>
      <c r="BJ497" s="5"/>
      <c r="BK497" s="5"/>
      <c r="BL497" s="5"/>
      <c r="BM497" s="8"/>
      <c r="BN497" s="8"/>
      <c r="BO497" s="7"/>
      <c r="BP497" s="5"/>
      <c r="BQ497" s="5"/>
      <c r="BR497" s="5"/>
      <c r="BS497" s="5"/>
      <c r="BT497" s="7"/>
      <c r="BU497" s="7"/>
      <c r="BV497" s="7"/>
      <c r="BW497" s="7"/>
      <c r="BX497" s="7"/>
      <c r="BY497" s="7"/>
      <c r="BZ497" s="7"/>
      <c r="CA497" s="5">
        <v>0</v>
      </c>
      <c r="CB497" s="5">
        <v>0</v>
      </c>
      <c r="CC497" s="5">
        <v>0</v>
      </c>
      <c r="CD497" s="5">
        <v>0</v>
      </c>
      <c r="CE497" s="5"/>
      <c r="CF497" s="5"/>
      <c r="CG497" s="5"/>
      <c r="CH497" s="5"/>
      <c r="CI497" s="5">
        <v>0</v>
      </c>
      <c r="CJ497" s="5"/>
      <c r="CK497" s="8"/>
      <c r="CL497" s="5"/>
      <c r="CM497" s="5"/>
      <c r="CN497" s="8"/>
      <c r="CO497" s="5"/>
      <c r="CP497" s="5"/>
      <c r="CQ497" s="5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</row>
    <row r="498" spans="1:166" x14ac:dyDescent="0.25">
      <c r="A498" t="s">
        <v>127</v>
      </c>
      <c r="C498" s="6">
        <v>39480</v>
      </c>
      <c r="D498" s="5">
        <v>4</v>
      </c>
      <c r="E498" t="s">
        <v>210</v>
      </c>
      <c r="F498" t="s">
        <v>12</v>
      </c>
      <c r="G498" s="5">
        <v>26</v>
      </c>
      <c r="H498" t="s">
        <v>117</v>
      </c>
      <c r="I498" s="7">
        <v>7.9</v>
      </c>
      <c r="J498">
        <v>750</v>
      </c>
      <c r="K498" s="5">
        <f t="shared" si="8"/>
        <v>168.77637130801685</v>
      </c>
      <c r="L498" s="5"/>
      <c r="M498" s="8"/>
      <c r="N498" s="8"/>
      <c r="O498" s="8"/>
      <c r="P498" s="8"/>
      <c r="Q498" s="5"/>
      <c r="R498" s="5">
        <v>26</v>
      </c>
      <c r="S498" s="5"/>
      <c r="T498" s="5"/>
      <c r="U498" s="5"/>
      <c r="V498" s="5"/>
      <c r="W498" s="5"/>
      <c r="X498" s="8"/>
      <c r="Y498" s="8"/>
      <c r="Z498" s="8"/>
      <c r="AA498" s="8"/>
      <c r="AB498" s="8"/>
      <c r="AC498" s="5"/>
      <c r="AD498" s="8"/>
      <c r="AE498" s="8"/>
      <c r="AF498" s="8"/>
      <c r="AG498" s="8"/>
      <c r="AH498" s="8"/>
      <c r="AI498" s="8"/>
      <c r="AJ498" s="5"/>
      <c r="AK498" s="8"/>
      <c r="AL498" s="8"/>
      <c r="AM498" s="8"/>
      <c r="AN498" s="8"/>
      <c r="AO498" s="8"/>
      <c r="AP498" s="8"/>
      <c r="AQ498" s="9"/>
      <c r="AR498" s="8"/>
      <c r="AS498" s="8"/>
      <c r="AT498" s="8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8"/>
      <c r="BJ498" s="5"/>
      <c r="BK498" s="5"/>
      <c r="BL498" s="5"/>
      <c r="BM498" s="8"/>
      <c r="BN498" s="8"/>
      <c r="BO498" s="7"/>
      <c r="BP498" s="5"/>
      <c r="BQ498" s="5"/>
      <c r="BR498" s="5"/>
      <c r="BS498" s="5"/>
      <c r="BT498" s="7"/>
      <c r="BU498" s="7"/>
      <c r="BV498" s="7"/>
      <c r="BW498" s="7"/>
      <c r="BX498" s="7"/>
      <c r="BY498" s="7"/>
      <c r="BZ498" s="7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8"/>
      <c r="CL498" s="5"/>
      <c r="CM498" s="5"/>
      <c r="CN498" s="8"/>
      <c r="CO498" s="5"/>
      <c r="CP498" s="5"/>
      <c r="CQ498" s="5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</row>
    <row r="499" spans="1:166" x14ac:dyDescent="0.25">
      <c r="A499" t="s">
        <v>127</v>
      </c>
      <c r="C499" s="6">
        <v>39485</v>
      </c>
      <c r="D499" s="5"/>
      <c r="E499" s="6"/>
      <c r="G499" s="5">
        <v>31</v>
      </c>
      <c r="H499" t="s">
        <v>117</v>
      </c>
      <c r="I499" s="7">
        <v>7.9</v>
      </c>
      <c r="J499">
        <v>750</v>
      </c>
      <c r="K499" s="5">
        <f t="shared" si="8"/>
        <v>168.77637130801685</v>
      </c>
      <c r="L499" s="5"/>
      <c r="M499" s="8"/>
      <c r="N499" s="7">
        <v>8.4499999999999993</v>
      </c>
      <c r="O499" s="7"/>
      <c r="P499" s="7"/>
      <c r="Q499" s="5"/>
      <c r="R499" s="5"/>
      <c r="S499" s="5"/>
      <c r="T499" s="5"/>
      <c r="U499" s="5"/>
      <c r="V499" s="5"/>
      <c r="W499" s="5"/>
      <c r="X499" s="8"/>
      <c r="Y499" s="8"/>
      <c r="Z499" s="8"/>
      <c r="AA499" s="8"/>
      <c r="AB499" s="8"/>
      <c r="AC499" s="5"/>
      <c r="AD499" s="8"/>
      <c r="AE499" s="8"/>
      <c r="AF499" s="8"/>
      <c r="AG499" s="8"/>
      <c r="AH499" s="8"/>
      <c r="AI499" s="8"/>
      <c r="AJ499" s="5"/>
      <c r="AK499" s="8"/>
      <c r="AL499" s="8"/>
      <c r="AM499" s="8"/>
      <c r="AN499" s="8"/>
      <c r="AO499" s="8"/>
      <c r="AP499" s="8"/>
      <c r="AQ499" s="9"/>
      <c r="AR499" s="8"/>
      <c r="AS499" s="8"/>
      <c r="AT499" s="8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8"/>
      <c r="BJ499" s="5"/>
      <c r="BK499" s="5"/>
      <c r="BL499" s="5"/>
      <c r="BM499" s="8"/>
      <c r="BN499" s="8"/>
      <c r="BO499" s="7"/>
      <c r="BP499" s="5"/>
      <c r="BQ499" s="5"/>
      <c r="BR499" s="5"/>
      <c r="BS499" s="5"/>
      <c r="BT499" s="7"/>
      <c r="BU499" s="7"/>
      <c r="BV499" s="7"/>
      <c r="BW499" s="7"/>
      <c r="BX499" s="7"/>
      <c r="BY499" s="7"/>
      <c r="BZ499" s="7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8"/>
      <c r="CL499" s="5"/>
      <c r="CM499" s="5"/>
      <c r="CN499" s="8"/>
      <c r="CO499" s="5"/>
      <c r="CP499" s="5"/>
      <c r="CQ499" s="5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</row>
    <row r="500" spans="1:166" x14ac:dyDescent="0.25">
      <c r="A500" t="s">
        <v>127</v>
      </c>
      <c r="C500" s="6">
        <v>39491</v>
      </c>
      <c r="D500" s="5"/>
      <c r="E500" s="6"/>
      <c r="G500" s="5">
        <v>37</v>
      </c>
      <c r="H500" t="s">
        <v>117</v>
      </c>
      <c r="I500" s="7">
        <v>7.9</v>
      </c>
      <c r="J500">
        <v>750</v>
      </c>
      <c r="K500" s="5">
        <f t="shared" si="8"/>
        <v>168.77637130801685</v>
      </c>
      <c r="L500" s="5"/>
      <c r="M500" s="8"/>
      <c r="N500" s="7">
        <v>11.4</v>
      </c>
      <c r="O500" s="7"/>
      <c r="P500" s="7"/>
      <c r="Q500" s="5"/>
      <c r="R500" s="5"/>
      <c r="S500" s="5"/>
      <c r="T500" s="5"/>
      <c r="U500" s="5"/>
      <c r="V500" s="5"/>
      <c r="W500" s="5"/>
      <c r="X500" s="8"/>
      <c r="Y500" s="8"/>
      <c r="Z500" s="8"/>
      <c r="AA500" s="8"/>
      <c r="AB500" s="8"/>
      <c r="AC500" s="5"/>
      <c r="AD500" s="8"/>
      <c r="AE500" s="8"/>
      <c r="AF500" s="8"/>
      <c r="AG500" s="8"/>
      <c r="AH500" s="8"/>
      <c r="AI500" s="8"/>
      <c r="AJ500" s="5"/>
      <c r="AK500" s="8"/>
      <c r="AL500" s="8"/>
      <c r="AM500" s="8"/>
      <c r="AN500" s="8"/>
      <c r="AO500" s="8"/>
      <c r="AP500" s="8"/>
      <c r="AQ500" s="9"/>
      <c r="AR500" s="8"/>
      <c r="AS500" s="8"/>
      <c r="AT500" s="8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8"/>
      <c r="BJ500" s="5"/>
      <c r="BK500" s="5"/>
      <c r="BL500" s="5"/>
      <c r="BM500" s="8"/>
      <c r="BN500" s="8"/>
      <c r="BO500" s="7"/>
      <c r="BP500" s="5"/>
      <c r="BQ500" s="5"/>
      <c r="BR500" s="5"/>
      <c r="BS500" s="5"/>
      <c r="BT500" s="7"/>
      <c r="BU500" s="7"/>
      <c r="BV500" s="7"/>
      <c r="BW500" s="7"/>
      <c r="BX500" s="7"/>
      <c r="BY500" s="7"/>
      <c r="BZ500" s="7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8"/>
      <c r="CL500" s="5"/>
      <c r="CM500" s="5"/>
      <c r="CN500" s="8"/>
      <c r="CO500" s="5"/>
      <c r="CP500" s="5"/>
      <c r="CQ500" s="5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</row>
    <row r="501" spans="1:166" x14ac:dyDescent="0.25">
      <c r="A501" t="s">
        <v>127</v>
      </c>
      <c r="C501" s="6">
        <v>39496</v>
      </c>
      <c r="D501" s="5"/>
      <c r="E501" s="6"/>
      <c r="G501" s="5">
        <v>42</v>
      </c>
      <c r="H501" t="s">
        <v>117</v>
      </c>
      <c r="I501" s="7">
        <v>7.9</v>
      </c>
      <c r="J501">
        <v>750</v>
      </c>
      <c r="K501" s="5">
        <f t="shared" si="8"/>
        <v>168.77637130801685</v>
      </c>
      <c r="L501" s="5"/>
      <c r="M501" s="8"/>
      <c r="N501" s="7">
        <v>11.85</v>
      </c>
      <c r="O501" s="7"/>
      <c r="P501" s="7"/>
      <c r="Q501" s="5"/>
      <c r="R501" s="5"/>
      <c r="S501" s="5"/>
      <c r="T501" s="5"/>
      <c r="U501" s="5"/>
      <c r="V501" s="5"/>
      <c r="W501" s="5"/>
      <c r="X501" s="8"/>
      <c r="Y501" s="8"/>
      <c r="Z501" s="8"/>
      <c r="AA501" s="8"/>
      <c r="AB501" s="8"/>
      <c r="AC501" s="5"/>
      <c r="AD501" s="8"/>
      <c r="AE501" s="8"/>
      <c r="AF501" s="8"/>
      <c r="AG501" s="8"/>
      <c r="AH501" s="8"/>
      <c r="AI501" s="8"/>
      <c r="AJ501" s="5"/>
      <c r="AK501" s="8"/>
      <c r="AL501" s="8"/>
      <c r="AM501" s="8"/>
      <c r="AN501" s="8"/>
      <c r="AO501" s="8"/>
      <c r="AP501" s="8"/>
      <c r="AQ501" s="9"/>
      <c r="AR501" s="8"/>
      <c r="AS501" s="8"/>
      <c r="AT501" s="8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8"/>
      <c r="BJ501" s="5"/>
      <c r="BK501" s="5"/>
      <c r="BL501" s="5"/>
      <c r="BM501" s="8"/>
      <c r="BN501" s="8"/>
      <c r="BO501" s="7"/>
      <c r="BP501" s="5"/>
      <c r="BQ501" s="5"/>
      <c r="BR501" s="5"/>
      <c r="BS501" s="5"/>
      <c r="BT501" s="7"/>
      <c r="BU501" s="7"/>
      <c r="BV501" s="7"/>
      <c r="BW501" s="7"/>
      <c r="BX501" s="7"/>
      <c r="BY501" s="7"/>
      <c r="BZ501" s="7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8"/>
      <c r="CL501" s="5"/>
      <c r="CM501" s="5"/>
      <c r="CN501" s="8"/>
      <c r="CO501" s="5"/>
      <c r="CP501" s="5"/>
      <c r="CQ501" s="5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</row>
    <row r="502" spans="1:166" x14ac:dyDescent="0.25">
      <c r="A502" t="s">
        <v>127</v>
      </c>
      <c r="C502" s="6">
        <v>39504</v>
      </c>
      <c r="D502" s="5"/>
      <c r="E502" s="6"/>
      <c r="G502" s="5">
        <v>50</v>
      </c>
      <c r="H502" t="s">
        <v>117</v>
      </c>
      <c r="I502" s="7">
        <v>7.9</v>
      </c>
      <c r="J502">
        <v>750</v>
      </c>
      <c r="K502" s="5">
        <f t="shared" si="8"/>
        <v>168.77637130801685</v>
      </c>
      <c r="L502" s="5"/>
      <c r="M502" s="8"/>
      <c r="N502" s="7">
        <v>13.6</v>
      </c>
      <c r="O502" s="7"/>
      <c r="P502" s="7"/>
      <c r="Q502" s="5"/>
      <c r="R502" s="5"/>
      <c r="S502" s="5"/>
      <c r="T502" s="5"/>
      <c r="U502" s="5"/>
      <c r="V502" s="5"/>
      <c r="W502" s="5"/>
      <c r="X502" s="8"/>
      <c r="Y502" s="8"/>
      <c r="Z502" s="8"/>
      <c r="AA502" s="8"/>
      <c r="AB502" s="8"/>
      <c r="AC502" s="5"/>
      <c r="AD502" s="8"/>
      <c r="AE502" s="8"/>
      <c r="AF502" s="8"/>
      <c r="AG502" s="8"/>
      <c r="AH502" s="8"/>
      <c r="AI502" s="8"/>
      <c r="AJ502" s="5"/>
      <c r="AK502" s="8">
        <v>2.5479736842105263</v>
      </c>
      <c r="AL502" s="8"/>
      <c r="AM502" s="8"/>
      <c r="AN502" s="8"/>
      <c r="AO502" s="8"/>
      <c r="AP502" s="8"/>
      <c r="AQ502" s="9"/>
      <c r="AR502" s="8"/>
      <c r="AS502" s="8"/>
      <c r="AT502" s="8"/>
      <c r="AU502" s="5">
        <v>0</v>
      </c>
      <c r="AV502" s="5"/>
      <c r="AW502" s="5"/>
      <c r="AX502" s="5"/>
      <c r="AY502" s="5">
        <v>0</v>
      </c>
      <c r="AZ502" s="5"/>
      <c r="BA502" s="5"/>
      <c r="BB502" s="5"/>
      <c r="BC502" s="5"/>
      <c r="BD502" s="5"/>
      <c r="BE502" s="5"/>
      <c r="BF502" s="5">
        <v>0</v>
      </c>
      <c r="BG502" s="5">
        <v>0</v>
      </c>
      <c r="BH502" s="5"/>
      <c r="BI502" s="8"/>
      <c r="BJ502" s="5"/>
      <c r="BK502" s="5"/>
      <c r="BL502" s="5"/>
      <c r="BM502" s="8"/>
      <c r="BN502" s="8"/>
      <c r="BO502" s="7"/>
      <c r="BP502" s="5"/>
      <c r="BQ502" s="5"/>
      <c r="BR502" s="5"/>
      <c r="BS502" s="5"/>
      <c r="BT502" s="7"/>
      <c r="BU502" s="7"/>
      <c r="BV502" s="7"/>
      <c r="BW502" s="7"/>
      <c r="BX502" s="7"/>
      <c r="BY502" s="7"/>
      <c r="BZ502" s="7"/>
      <c r="CA502" s="5">
        <v>0</v>
      </c>
      <c r="CB502" s="5">
        <v>0</v>
      </c>
      <c r="CC502" s="5">
        <v>0</v>
      </c>
      <c r="CD502" s="5">
        <v>0</v>
      </c>
      <c r="CE502" s="5"/>
      <c r="CF502" s="5"/>
      <c r="CG502" s="5"/>
      <c r="CH502" s="5"/>
      <c r="CI502" s="5">
        <v>0</v>
      </c>
      <c r="CJ502" s="5"/>
      <c r="CK502" s="8"/>
      <c r="CL502" s="5"/>
      <c r="CM502" s="5"/>
      <c r="CN502" s="8"/>
      <c r="CO502" s="5"/>
      <c r="CP502" s="5"/>
      <c r="CQ502" s="5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</row>
    <row r="503" spans="1:166" x14ac:dyDescent="0.25">
      <c r="A503" t="s">
        <v>127</v>
      </c>
      <c r="C503" s="6">
        <v>39509</v>
      </c>
      <c r="D503" s="5">
        <v>4</v>
      </c>
      <c r="E503" t="s">
        <v>206</v>
      </c>
      <c r="F503" t="s">
        <v>13</v>
      </c>
      <c r="G503" s="5">
        <v>55</v>
      </c>
      <c r="H503" t="s">
        <v>117</v>
      </c>
      <c r="I503" s="7">
        <v>7.9</v>
      </c>
      <c r="J503">
        <v>750</v>
      </c>
      <c r="K503" s="5">
        <f t="shared" si="8"/>
        <v>168.77637130801685</v>
      </c>
      <c r="L503" s="5"/>
      <c r="M503" s="8"/>
      <c r="N503" s="8"/>
      <c r="O503" s="8"/>
      <c r="P503" s="8"/>
      <c r="Q503" s="5"/>
      <c r="R503" s="5"/>
      <c r="S503" s="5">
        <v>55</v>
      </c>
      <c r="T503" s="5"/>
      <c r="U503" s="5"/>
      <c r="V503" s="5"/>
      <c r="W503" s="5"/>
      <c r="X503" s="8"/>
      <c r="Y503" s="8"/>
      <c r="Z503" s="8"/>
      <c r="AA503" s="8"/>
      <c r="AB503" s="8"/>
      <c r="AC503" s="5"/>
      <c r="AD503" s="8"/>
      <c r="AE503" s="8"/>
      <c r="AF503" s="8"/>
      <c r="AG503" s="8"/>
      <c r="AH503" s="8"/>
      <c r="AI503" s="8"/>
      <c r="AJ503" s="5"/>
      <c r="AK503" s="8"/>
      <c r="AL503" s="8"/>
      <c r="AM503" s="8"/>
      <c r="AN503" s="8"/>
      <c r="AO503" s="8"/>
      <c r="AP503" s="8"/>
      <c r="AQ503" s="9"/>
      <c r="AR503" s="8"/>
      <c r="AS503" s="8"/>
      <c r="AT503" s="8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8"/>
      <c r="BJ503" s="5"/>
      <c r="BK503" s="5"/>
      <c r="BL503" s="5"/>
      <c r="BM503" s="8"/>
      <c r="BN503" s="8"/>
      <c r="BO503" s="7"/>
      <c r="BP503" s="5"/>
      <c r="BQ503" s="5"/>
      <c r="BR503" s="5"/>
      <c r="BS503" s="5"/>
      <c r="BT503" s="7"/>
      <c r="BU503" s="7"/>
      <c r="BV503" s="7"/>
      <c r="BW503" s="7"/>
      <c r="BX503" s="7"/>
      <c r="BY503" s="7"/>
      <c r="BZ503" s="7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8"/>
      <c r="CL503" s="5"/>
      <c r="CM503" s="5"/>
      <c r="CN503" s="8"/>
      <c r="CO503" s="5"/>
      <c r="CP503" s="5"/>
      <c r="CQ503" s="5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</row>
    <row r="504" spans="1:166" x14ac:dyDescent="0.25">
      <c r="A504" t="s">
        <v>127</v>
      </c>
      <c r="C504" s="6">
        <v>39510</v>
      </c>
      <c r="D504" s="5"/>
      <c r="E504" s="6"/>
      <c r="G504" s="5">
        <v>56</v>
      </c>
      <c r="H504" t="s">
        <v>117</v>
      </c>
      <c r="I504" s="7">
        <v>7.9</v>
      </c>
      <c r="J504">
        <v>750</v>
      </c>
      <c r="K504" s="5">
        <f t="shared" si="8"/>
        <v>168.77637130801685</v>
      </c>
      <c r="L504" s="5"/>
      <c r="M504" s="8"/>
      <c r="N504" s="7">
        <v>15.45</v>
      </c>
      <c r="O504" s="7"/>
      <c r="P504" s="7"/>
      <c r="Q504" s="5"/>
      <c r="R504" s="5"/>
      <c r="S504" s="5"/>
      <c r="T504" s="5"/>
      <c r="U504" s="5"/>
      <c r="V504" s="5"/>
      <c r="W504" s="5"/>
      <c r="X504" s="8"/>
      <c r="Y504" s="8"/>
      <c r="Z504" s="8"/>
      <c r="AA504" s="8"/>
      <c r="AB504" s="8"/>
      <c r="AC504" s="5">
        <v>258.85442192482446</v>
      </c>
      <c r="AD504" s="8"/>
      <c r="AE504" s="8"/>
      <c r="AF504" s="8"/>
      <c r="AG504" s="8"/>
      <c r="AH504" s="8"/>
      <c r="AI504" s="8"/>
      <c r="AJ504" s="5">
        <v>156.81429344090179</v>
      </c>
      <c r="AK504" s="8">
        <v>3.0594560676999309</v>
      </c>
      <c r="AL504" s="8"/>
      <c r="AM504" s="8"/>
      <c r="AN504" s="8"/>
      <c r="AO504" s="8"/>
      <c r="AP504" s="8"/>
      <c r="AQ504" s="9">
        <f>AK504/AJ504</f>
        <v>1.9510058685134724E-2</v>
      </c>
      <c r="AR504" s="8"/>
      <c r="AS504" s="8"/>
      <c r="AT504" s="8"/>
      <c r="AU504" s="5">
        <v>6.8183063404448747</v>
      </c>
      <c r="AV504" s="5"/>
      <c r="AW504" s="5"/>
      <c r="AX504" s="5"/>
      <c r="AY504" s="5">
        <v>1.4337186165690321</v>
      </c>
      <c r="AZ504" s="5"/>
      <c r="BA504" s="5"/>
      <c r="BB504" s="5"/>
      <c r="BC504" s="5"/>
      <c r="BD504" s="5"/>
      <c r="BE504" s="5"/>
      <c r="BF504" s="5">
        <v>0</v>
      </c>
      <c r="BG504" s="5">
        <v>0</v>
      </c>
      <c r="BH504" s="5">
        <v>8.2520249570139068</v>
      </c>
      <c r="BI504" s="8"/>
      <c r="BJ504" s="5"/>
      <c r="BK504" s="5">
        <f>AC504+AJ504+BH504</f>
        <v>423.92074032274019</v>
      </c>
      <c r="BL504" s="5"/>
      <c r="BM504" s="8">
        <f>BH504/BK504</f>
        <v>1.9465961846385386E-2</v>
      </c>
      <c r="BN504" s="8"/>
      <c r="BO504" s="7"/>
      <c r="BP504" s="5"/>
      <c r="BQ504" s="5"/>
      <c r="BR504" s="5"/>
      <c r="BS504" s="5"/>
      <c r="BT504" s="7"/>
      <c r="BU504" s="7"/>
      <c r="BV504" s="7"/>
      <c r="BW504" s="7"/>
      <c r="BX504" s="8">
        <f>AC504/BK504</f>
        <v>0.61061985721140444</v>
      </c>
      <c r="BY504" s="8">
        <f>AJ504/BK504</f>
        <v>0.36991418094221012</v>
      </c>
      <c r="BZ504" s="8">
        <f>BH504/BK504</f>
        <v>1.9465961846385386E-2</v>
      </c>
      <c r="CA504" s="5">
        <v>133.84985286944084</v>
      </c>
      <c r="CB504" s="5">
        <v>125.33514377020008</v>
      </c>
      <c r="CC504" s="5">
        <v>8.5147090992407737</v>
      </c>
      <c r="CD504" s="5">
        <v>0</v>
      </c>
      <c r="CE504" s="5"/>
      <c r="CF504" s="5"/>
      <c r="CG504" s="5"/>
      <c r="CH504" s="5"/>
      <c r="CI504" s="5">
        <v>0</v>
      </c>
      <c r="CJ504" s="5"/>
      <c r="CK504" s="8"/>
      <c r="CL504" s="5"/>
      <c r="CM504" s="5"/>
      <c r="CN504" s="8"/>
      <c r="CO504" s="5"/>
      <c r="CP504" s="5"/>
      <c r="CQ504" s="5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</row>
    <row r="505" spans="1:166" x14ac:dyDescent="0.25">
      <c r="A505" t="s">
        <v>127</v>
      </c>
      <c r="C505" s="6">
        <v>39514</v>
      </c>
      <c r="D505" s="5"/>
      <c r="E505" s="6"/>
      <c r="G505" s="5">
        <v>60</v>
      </c>
      <c r="H505" t="s">
        <v>117</v>
      </c>
      <c r="I505" s="7">
        <v>7.9</v>
      </c>
      <c r="J505">
        <v>750</v>
      </c>
      <c r="K505" s="5">
        <f t="shared" si="8"/>
        <v>168.77637130801685</v>
      </c>
      <c r="L505" s="5"/>
      <c r="M505" s="8"/>
      <c r="N505" s="7">
        <v>18.3</v>
      </c>
      <c r="O505" s="7"/>
      <c r="P505" s="7"/>
      <c r="Q505" s="5"/>
      <c r="R505" s="5"/>
      <c r="S505" s="5"/>
      <c r="T505" s="5"/>
      <c r="U505" s="5"/>
      <c r="V505" s="5"/>
      <c r="W505" s="5"/>
      <c r="X505" s="8"/>
      <c r="Y505" s="8"/>
      <c r="Z505" s="8"/>
      <c r="AA505" s="8"/>
      <c r="AB505" s="8"/>
      <c r="AC505" s="5"/>
      <c r="AD505" s="8"/>
      <c r="AE505" s="8"/>
      <c r="AF505" s="8"/>
      <c r="AG505" s="8"/>
      <c r="AH505" s="8"/>
      <c r="AI505" s="8"/>
      <c r="AJ505" s="5"/>
      <c r="AK505" s="8"/>
      <c r="AL505" s="8"/>
      <c r="AM505" s="8"/>
      <c r="AN505" s="8"/>
      <c r="AO505" s="8"/>
      <c r="AP505" s="8"/>
      <c r="AQ505" s="9"/>
      <c r="AR505" s="8"/>
      <c r="AS505" s="8"/>
      <c r="AT505" s="8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8"/>
      <c r="BJ505" s="5"/>
      <c r="BK505" s="5"/>
      <c r="BL505" s="5"/>
      <c r="BM505" s="8"/>
      <c r="BN505" s="8"/>
      <c r="BO505" s="7"/>
      <c r="BP505" s="5"/>
      <c r="BQ505" s="5"/>
      <c r="BR505" s="5"/>
      <c r="BS505" s="5"/>
      <c r="BT505" s="7"/>
      <c r="BU505" s="7"/>
      <c r="BV505" s="7"/>
      <c r="BW505" s="7"/>
      <c r="BX505" s="7"/>
      <c r="BY505" s="7"/>
      <c r="BZ505" s="7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8"/>
      <c r="CL505" s="5"/>
      <c r="CM505" s="5"/>
      <c r="CN505" s="8"/>
      <c r="CO505" s="5"/>
      <c r="CP505" s="5"/>
      <c r="CQ505" s="5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</row>
    <row r="506" spans="1:166" x14ac:dyDescent="0.25">
      <c r="A506" t="s">
        <v>127</v>
      </c>
      <c r="C506" s="6">
        <v>39524</v>
      </c>
      <c r="D506" s="5"/>
      <c r="E506" s="6"/>
      <c r="G506" s="5">
        <v>70</v>
      </c>
      <c r="H506" t="s">
        <v>117</v>
      </c>
      <c r="I506" s="7">
        <v>7.9</v>
      </c>
      <c r="J506">
        <v>750</v>
      </c>
      <c r="K506" s="5">
        <f t="shared" si="8"/>
        <v>168.77637130801685</v>
      </c>
      <c r="L506" s="5"/>
      <c r="M506" s="8"/>
      <c r="N506" s="7">
        <v>19.399999999999999</v>
      </c>
      <c r="O506" s="7"/>
      <c r="P506" s="7"/>
      <c r="Q506" s="5"/>
      <c r="R506" s="5"/>
      <c r="S506" s="5"/>
      <c r="T506" s="5"/>
      <c r="U506" s="5"/>
      <c r="V506" s="5"/>
      <c r="W506" s="5"/>
      <c r="X506" s="8"/>
      <c r="Y506" s="8"/>
      <c r="Z506" s="8"/>
      <c r="AA506" s="8"/>
      <c r="AB506" s="8"/>
      <c r="AC506" s="5">
        <v>433.04629913408189</v>
      </c>
      <c r="AD506" s="8"/>
      <c r="AE506" s="8"/>
      <c r="AF506" s="8"/>
      <c r="AG506" s="8"/>
      <c r="AH506" s="8"/>
      <c r="AI506" s="8"/>
      <c r="AJ506" s="5">
        <v>226.01165549812964</v>
      </c>
      <c r="AK506" s="8">
        <v>3.5592237216868861</v>
      </c>
      <c r="AL506" s="8"/>
      <c r="AM506" s="8"/>
      <c r="AN506" s="8"/>
      <c r="AO506" s="8"/>
      <c r="AP506" s="8"/>
      <c r="AQ506" s="9">
        <f>AK506/AJ506</f>
        <v>1.5747965359761459E-2</v>
      </c>
      <c r="AR506" s="8"/>
      <c r="AS506" s="8"/>
      <c r="AT506" s="8"/>
      <c r="AU506" s="5">
        <v>27.136212675062971</v>
      </c>
      <c r="AV506" s="5"/>
      <c r="AW506" s="5"/>
      <c r="AX506" s="5"/>
      <c r="AY506" s="5">
        <v>608.97526858390461</v>
      </c>
      <c r="AZ506" s="5"/>
      <c r="BA506" s="5"/>
      <c r="BB506" s="5"/>
      <c r="BC506" s="5"/>
      <c r="BD506" s="5"/>
      <c r="BE506" s="5"/>
      <c r="BF506" s="5">
        <v>0</v>
      </c>
      <c r="BG506" s="5">
        <v>0</v>
      </c>
      <c r="BH506" s="5">
        <v>636.11148125896761</v>
      </c>
      <c r="BI506" s="8"/>
      <c r="BJ506" s="5"/>
      <c r="BK506" s="5">
        <f>AC506+AJ506+BH506</f>
        <v>1295.1694358911791</v>
      </c>
      <c r="BL506" s="5"/>
      <c r="BM506" s="8">
        <f>BH506/BK506</f>
        <v>0.4911415168018326</v>
      </c>
      <c r="BN506" s="8"/>
      <c r="BO506" s="7"/>
      <c r="BP506" s="5"/>
      <c r="BQ506" s="5"/>
      <c r="BR506" s="5"/>
      <c r="BS506" s="5"/>
      <c r="BT506" s="7"/>
      <c r="BU506" s="7"/>
      <c r="BV506" s="7"/>
      <c r="BW506" s="7"/>
      <c r="BX506" s="8">
        <f>AC506/BK506</f>
        <v>0.33435494008250105</v>
      </c>
      <c r="BY506" s="8">
        <f>AJ506/BK506</f>
        <v>0.17450354311566635</v>
      </c>
      <c r="BZ506" s="8">
        <f>BH506/BK506</f>
        <v>0.4911415168018326</v>
      </c>
      <c r="CA506" s="5">
        <v>295.63986959710473</v>
      </c>
      <c r="CB506" s="5">
        <v>232.16936723388199</v>
      </c>
      <c r="CC506" s="5">
        <v>63.470502363222721</v>
      </c>
      <c r="CD506" s="5">
        <v>0</v>
      </c>
      <c r="CE506" s="5"/>
      <c r="CF506" s="5"/>
      <c r="CG506" s="5"/>
      <c r="CH506" s="5"/>
      <c r="CI506" s="5">
        <v>0</v>
      </c>
      <c r="CJ506" s="5"/>
      <c r="CK506" s="8"/>
      <c r="CL506" s="5"/>
      <c r="CM506" s="5"/>
      <c r="CN506" s="8"/>
      <c r="CO506" s="5"/>
      <c r="CP506" s="5"/>
      <c r="CQ506" s="5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</row>
    <row r="507" spans="1:166" x14ac:dyDescent="0.25">
      <c r="A507" t="s">
        <v>127</v>
      </c>
      <c r="C507" s="6">
        <v>39532</v>
      </c>
      <c r="D507" s="5"/>
      <c r="E507" s="6"/>
      <c r="G507" s="5">
        <v>78</v>
      </c>
      <c r="H507" t="s">
        <v>117</v>
      </c>
      <c r="I507" s="7">
        <v>7.9</v>
      </c>
      <c r="J507">
        <v>750</v>
      </c>
      <c r="K507" s="5">
        <f t="shared" si="8"/>
        <v>168.77637130801685</v>
      </c>
      <c r="L507" s="5"/>
      <c r="M507" s="8"/>
      <c r="N507" s="7">
        <v>21.2</v>
      </c>
      <c r="O507" s="7"/>
      <c r="P507" s="7"/>
      <c r="Q507" s="5"/>
      <c r="R507" s="5"/>
      <c r="S507" s="5"/>
      <c r="T507" s="5"/>
      <c r="U507" s="5"/>
      <c r="V507" s="5"/>
      <c r="W507" s="5"/>
      <c r="X507" s="8"/>
      <c r="Y507" s="8"/>
      <c r="Z507" s="8"/>
      <c r="AA507" s="8"/>
      <c r="AB507" s="8"/>
      <c r="AC507" s="5"/>
      <c r="AD507" s="8"/>
      <c r="AE507" s="8"/>
      <c r="AF507" s="8"/>
      <c r="AG507" s="8"/>
      <c r="AH507" s="8"/>
      <c r="AI507" s="8"/>
      <c r="AJ507" s="5"/>
      <c r="AK507" s="8"/>
      <c r="AL507" s="8"/>
      <c r="AM507" s="8"/>
      <c r="AN507" s="8"/>
      <c r="AO507" s="8"/>
      <c r="AP507" s="8"/>
      <c r="AQ507" s="9"/>
      <c r="AR507" s="8"/>
      <c r="AS507" s="8"/>
      <c r="AT507" s="8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8"/>
      <c r="BJ507" s="5"/>
      <c r="BK507" s="5"/>
      <c r="BL507" s="5"/>
      <c r="BM507" s="8"/>
      <c r="BN507" s="8"/>
      <c r="BO507" s="7"/>
      <c r="BP507" s="5"/>
      <c r="BQ507" s="5"/>
      <c r="BR507" s="5"/>
      <c r="BS507" s="5"/>
      <c r="BT507" s="7"/>
      <c r="BU507" s="7"/>
      <c r="BV507" s="7"/>
      <c r="BW507" s="7"/>
      <c r="BX507" s="7"/>
      <c r="BY507" s="7"/>
      <c r="BZ507" s="7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8"/>
      <c r="CL507" s="5"/>
      <c r="CM507" s="5"/>
      <c r="CN507" s="8"/>
      <c r="CO507" s="5"/>
      <c r="CP507" s="5"/>
      <c r="CQ507" s="5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</row>
    <row r="508" spans="1:166" x14ac:dyDescent="0.25">
      <c r="A508" t="s">
        <v>127</v>
      </c>
      <c r="C508" s="6">
        <v>39538</v>
      </c>
      <c r="D508" s="5">
        <v>6</v>
      </c>
      <c r="E508" s="6" t="s">
        <v>239</v>
      </c>
      <c r="F508" t="s">
        <v>89</v>
      </c>
      <c r="G508" s="5">
        <v>84</v>
      </c>
      <c r="H508" t="s">
        <v>117</v>
      </c>
      <c r="I508" s="7">
        <v>7.9</v>
      </c>
      <c r="J508">
        <v>750</v>
      </c>
      <c r="K508" s="5">
        <f t="shared" si="8"/>
        <v>168.77637130801685</v>
      </c>
      <c r="L508" s="5"/>
      <c r="M508" s="8"/>
      <c r="N508" s="8"/>
      <c r="O508" s="8"/>
      <c r="P508" s="8"/>
      <c r="Q508" s="5"/>
      <c r="R508" s="5"/>
      <c r="S508" s="5"/>
      <c r="T508" s="5"/>
      <c r="U508" s="5"/>
      <c r="V508" s="5"/>
      <c r="W508" s="5"/>
      <c r="X508" s="8"/>
      <c r="Y508" s="8"/>
      <c r="Z508" s="8"/>
      <c r="AA508" s="8"/>
      <c r="AB508" s="8"/>
      <c r="AC508" s="5">
        <v>558.00450901037061</v>
      </c>
      <c r="AD508" s="8"/>
      <c r="AE508" s="8"/>
      <c r="AF508" s="8"/>
      <c r="AG508" s="8"/>
      <c r="AH508" s="8"/>
      <c r="AI508" s="8"/>
      <c r="AJ508" s="5">
        <v>289.42046064783483</v>
      </c>
      <c r="AK508" s="8">
        <v>4.2539936715376765</v>
      </c>
      <c r="AL508" s="8"/>
      <c r="AM508" s="8"/>
      <c r="AN508" s="8"/>
      <c r="AO508" s="8"/>
      <c r="AP508" s="8"/>
      <c r="AQ508" s="9">
        <f>AK508/AJ508</f>
        <v>1.4698316981514005E-2</v>
      </c>
      <c r="AR508" s="8"/>
      <c r="AS508" s="8"/>
      <c r="AT508" s="8"/>
      <c r="AU508" s="5">
        <v>20.131335416551352</v>
      </c>
      <c r="AV508" s="5"/>
      <c r="AW508" s="5"/>
      <c r="AX508" s="5"/>
      <c r="AY508" s="5">
        <v>373.31020091682393</v>
      </c>
      <c r="AZ508" s="5"/>
      <c r="BA508" s="5"/>
      <c r="BB508" s="5"/>
      <c r="BC508" s="5"/>
      <c r="BD508" s="5"/>
      <c r="BE508" s="5"/>
      <c r="BF508" s="5">
        <v>0</v>
      </c>
      <c r="BG508" s="5">
        <v>0</v>
      </c>
      <c r="BH508" s="5">
        <v>393.44153633337527</v>
      </c>
      <c r="BI508" s="8"/>
      <c r="BJ508" s="5"/>
      <c r="BK508" s="5">
        <f>AC508+AJ508+BH508</f>
        <v>1240.8665059915807</v>
      </c>
      <c r="BL508" s="5"/>
      <c r="BM508" s="8">
        <f>BH508/BK508</f>
        <v>0.31706999458332125</v>
      </c>
      <c r="BN508" s="8"/>
      <c r="BO508" s="7"/>
      <c r="BP508" s="5"/>
      <c r="BQ508" s="5"/>
      <c r="BR508" s="5"/>
      <c r="BS508" s="5"/>
      <c r="BT508" s="7"/>
      <c r="BU508" s="7"/>
      <c r="BV508" s="7"/>
      <c r="BW508" s="7"/>
      <c r="BX508" s="8">
        <f>AC508/BK508</f>
        <v>0.4496893955280607</v>
      </c>
      <c r="BY508" s="8">
        <f>AJ508/BK508</f>
        <v>0.23324060988861808</v>
      </c>
      <c r="BZ508" s="8">
        <f>BH508/BK508</f>
        <v>0.31706999458332125</v>
      </c>
      <c r="CA508" s="5">
        <v>345.06405307439388</v>
      </c>
      <c r="CB508" s="5">
        <v>145.16641522362136</v>
      </c>
      <c r="CC508" s="5">
        <v>199.89763785077253</v>
      </c>
      <c r="CD508" s="5">
        <v>0</v>
      </c>
      <c r="CE508" s="5"/>
      <c r="CF508" s="5"/>
      <c r="CG508" s="5"/>
      <c r="CH508" s="5"/>
      <c r="CI508" s="5">
        <v>0</v>
      </c>
      <c r="CJ508" s="5"/>
      <c r="CK508" s="8"/>
      <c r="CL508" s="5"/>
      <c r="CM508" s="5"/>
      <c r="CN508" s="8"/>
      <c r="CO508" s="5"/>
      <c r="CP508" s="5"/>
      <c r="CQ508" s="5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</row>
    <row r="509" spans="1:166" x14ac:dyDescent="0.25">
      <c r="A509" t="s">
        <v>127</v>
      </c>
      <c r="C509" s="6">
        <v>39540</v>
      </c>
      <c r="D509" s="5"/>
      <c r="E509" s="6"/>
      <c r="G509" s="5">
        <v>86</v>
      </c>
      <c r="H509" t="s">
        <v>117</v>
      </c>
      <c r="I509" s="7">
        <v>7.9</v>
      </c>
      <c r="J509">
        <v>750</v>
      </c>
      <c r="K509" s="5">
        <f t="shared" si="8"/>
        <v>168.77637130801685</v>
      </c>
      <c r="L509" s="5"/>
      <c r="M509" s="8"/>
      <c r="N509" s="7">
        <v>22.45</v>
      </c>
      <c r="O509" s="7"/>
      <c r="P509" s="7"/>
      <c r="Q509" s="5"/>
      <c r="R509" s="5"/>
      <c r="S509" s="5"/>
      <c r="T509" s="5"/>
      <c r="U509" s="5"/>
      <c r="V509" s="5"/>
      <c r="W509" s="5"/>
      <c r="X509" s="8"/>
      <c r="Y509" s="8"/>
      <c r="Z509" s="8"/>
      <c r="AA509" s="8"/>
      <c r="AB509" s="8"/>
      <c r="AC509" s="5"/>
      <c r="AD509" s="8"/>
      <c r="AE509" s="8"/>
      <c r="AF509" s="8"/>
      <c r="AG509" s="8"/>
      <c r="AH509" s="8"/>
      <c r="AI509" s="8"/>
      <c r="AJ509" s="5"/>
      <c r="AK509" s="8"/>
      <c r="AL509" s="8"/>
      <c r="AM509" s="8"/>
      <c r="AN509" s="8"/>
      <c r="AO509" s="8"/>
      <c r="AP509" s="8"/>
      <c r="AQ509" s="9"/>
      <c r="AR509" s="8"/>
      <c r="AS509" s="8"/>
      <c r="AT509" s="8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8"/>
      <c r="BJ509" s="5"/>
      <c r="BK509" s="5"/>
      <c r="BL509" s="5"/>
      <c r="BM509" s="8"/>
      <c r="BN509" s="8"/>
      <c r="BO509" s="7"/>
      <c r="BP509" s="5"/>
      <c r="BQ509" s="5"/>
      <c r="BR509" s="5"/>
      <c r="BS509" s="5"/>
      <c r="BT509" s="7"/>
      <c r="BU509" s="7"/>
      <c r="BV509" s="7"/>
      <c r="BW509" s="7"/>
      <c r="BX509" s="7"/>
      <c r="BY509" s="7"/>
      <c r="BZ509" s="7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8"/>
      <c r="CL509" s="5"/>
      <c r="CM509" s="5"/>
      <c r="CN509" s="8"/>
      <c r="CO509" s="5"/>
      <c r="CP509" s="5"/>
      <c r="CQ509" s="5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</row>
    <row r="510" spans="1:166" x14ac:dyDescent="0.25">
      <c r="A510" t="s">
        <v>127</v>
      </c>
      <c r="C510" s="6">
        <v>39546</v>
      </c>
      <c r="D510" s="5"/>
      <c r="E510" s="6"/>
      <c r="G510" s="5">
        <v>92</v>
      </c>
      <c r="H510" t="s">
        <v>117</v>
      </c>
      <c r="I510" s="7">
        <v>7.9</v>
      </c>
      <c r="J510">
        <v>750</v>
      </c>
      <c r="K510" s="5">
        <f t="shared" si="8"/>
        <v>168.77637130801685</v>
      </c>
      <c r="L510" s="5"/>
      <c r="M510" s="8"/>
      <c r="N510" s="7">
        <v>22.9</v>
      </c>
      <c r="O510" s="7"/>
      <c r="P510" s="7"/>
      <c r="Q510" s="5"/>
      <c r="R510" s="5"/>
      <c r="S510" s="5"/>
      <c r="T510" s="5"/>
      <c r="U510" s="5"/>
      <c r="V510" s="5"/>
      <c r="W510" s="5"/>
      <c r="X510" s="8"/>
      <c r="Y510" s="8"/>
      <c r="Z510" s="8"/>
      <c r="AA510" s="8"/>
      <c r="AB510" s="8"/>
      <c r="AC510" s="5"/>
      <c r="AD510" s="8"/>
      <c r="AE510" s="8"/>
      <c r="AF510" s="8"/>
      <c r="AG510" s="8"/>
      <c r="AH510" s="8"/>
      <c r="AI510" s="8"/>
      <c r="AJ510" s="5"/>
      <c r="AK510" s="8"/>
      <c r="AL510" s="8"/>
      <c r="AM510" s="8"/>
      <c r="AN510" s="8"/>
      <c r="AO510" s="8"/>
      <c r="AP510" s="8"/>
      <c r="AQ510" s="9"/>
      <c r="AR510" s="8"/>
      <c r="AS510" s="8"/>
      <c r="AT510" s="8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8"/>
      <c r="BJ510" s="5"/>
      <c r="BK510" s="5"/>
      <c r="BL510" s="5"/>
      <c r="BM510" s="8"/>
      <c r="BN510" s="8"/>
      <c r="BO510" s="7"/>
      <c r="BP510" s="5"/>
      <c r="BQ510" s="5"/>
      <c r="BR510" s="5"/>
      <c r="BS510" s="5"/>
      <c r="BT510" s="7"/>
      <c r="BU510" s="7"/>
      <c r="BV510" s="7"/>
      <c r="BW510" s="7"/>
      <c r="BX510" s="7"/>
      <c r="BY510" s="7"/>
      <c r="BZ510" s="7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8"/>
      <c r="CL510" s="5"/>
      <c r="CM510" s="5"/>
      <c r="CN510" s="8"/>
      <c r="CO510" s="5"/>
      <c r="CP510" s="5"/>
      <c r="CQ510" s="5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</row>
    <row r="511" spans="1:166" x14ac:dyDescent="0.25">
      <c r="A511" t="s">
        <v>127</v>
      </c>
      <c r="C511" s="6">
        <v>39552</v>
      </c>
      <c r="D511" s="5"/>
      <c r="E511" s="6"/>
      <c r="G511" s="5">
        <v>98</v>
      </c>
      <c r="H511" t="s">
        <v>117</v>
      </c>
      <c r="I511" s="7">
        <v>7.9</v>
      </c>
      <c r="J511">
        <v>750</v>
      </c>
      <c r="K511" s="5">
        <f t="shared" si="8"/>
        <v>168.77637130801685</v>
      </c>
      <c r="L511" s="5"/>
      <c r="M511" s="8"/>
      <c r="N511" s="8"/>
      <c r="O511" s="8"/>
      <c r="P511" s="8"/>
      <c r="Q511" s="5"/>
      <c r="R511" s="5"/>
      <c r="S511" s="5"/>
      <c r="T511" s="5"/>
      <c r="U511" s="5"/>
      <c r="V511" s="5"/>
      <c r="W511" s="5"/>
      <c r="X511" s="8"/>
      <c r="Y511" s="8"/>
      <c r="Z511" s="8"/>
      <c r="AA511" s="8"/>
      <c r="AB511" s="8"/>
      <c r="AC511" s="5">
        <v>494.29151434678249</v>
      </c>
      <c r="AD511" s="8"/>
      <c r="AE511" s="8"/>
      <c r="AF511" s="8"/>
      <c r="AG511" s="8"/>
      <c r="AH511" s="8"/>
      <c r="AI511" s="8"/>
      <c r="AJ511" s="5">
        <v>247.99322114536798</v>
      </c>
      <c r="AK511" s="8">
        <v>3.3219264388390868</v>
      </c>
      <c r="AL511" s="8"/>
      <c r="AM511" s="8"/>
      <c r="AN511" s="8"/>
      <c r="AO511" s="8"/>
      <c r="AP511" s="8"/>
      <c r="AQ511" s="9">
        <f>AK511/AJ511</f>
        <v>1.339523081919989E-2</v>
      </c>
      <c r="AR511" s="8"/>
      <c r="AS511" s="8"/>
      <c r="AT511" s="8"/>
      <c r="AU511" s="5">
        <v>3.7461964342338603</v>
      </c>
      <c r="AV511" s="5"/>
      <c r="AW511" s="5"/>
      <c r="AX511" s="5"/>
      <c r="AY511" s="5">
        <v>485.16112135442006</v>
      </c>
      <c r="AZ511" s="5"/>
      <c r="BA511" s="5"/>
      <c r="BB511" s="5"/>
      <c r="BC511" s="5"/>
      <c r="BD511" s="5"/>
      <c r="BE511" s="5"/>
      <c r="BF511" s="5">
        <v>0</v>
      </c>
      <c r="BG511" s="5">
        <v>0</v>
      </c>
      <c r="BH511" s="5">
        <v>488.90731778865393</v>
      </c>
      <c r="BI511" s="8"/>
      <c r="BJ511" s="5"/>
      <c r="BK511" s="5">
        <f>AC511+AJ511+BH511</f>
        <v>1231.1920532808044</v>
      </c>
      <c r="BL511" s="5"/>
      <c r="BM511" s="8">
        <f>BH511/BK511</f>
        <v>0.39710077439652403</v>
      </c>
      <c r="BN511" s="8"/>
      <c r="BO511" s="7"/>
      <c r="BP511" s="5"/>
      <c r="BQ511" s="5"/>
      <c r="BR511" s="5"/>
      <c r="BS511" s="5"/>
      <c r="BT511" s="7"/>
      <c r="BU511" s="7"/>
      <c r="BV511" s="7"/>
      <c r="BW511" s="7"/>
      <c r="BX511" s="8">
        <f>AC511/BK511</f>
        <v>0.40147393173114221</v>
      </c>
      <c r="BY511" s="8">
        <f>AJ511/BK511</f>
        <v>0.20142529387233371</v>
      </c>
      <c r="BZ511" s="8">
        <f>BH511/BK511</f>
        <v>0.39710077439652403</v>
      </c>
      <c r="CA511" s="5">
        <v>216.05140609700038</v>
      </c>
      <c r="CB511" s="5">
        <v>23.75723905618462</v>
      </c>
      <c r="CC511" s="5">
        <v>192.29416704081575</v>
      </c>
      <c r="CD511" s="5">
        <v>0</v>
      </c>
      <c r="CE511" s="5"/>
      <c r="CF511" s="5"/>
      <c r="CG511" s="5"/>
      <c r="CH511" s="5"/>
      <c r="CI511" s="5">
        <v>0</v>
      </c>
      <c r="CJ511" s="5"/>
      <c r="CK511" s="8"/>
      <c r="CL511" s="5"/>
      <c r="CM511" s="5"/>
      <c r="CN511" s="8"/>
      <c r="CO511" s="5"/>
      <c r="CP511" s="5"/>
      <c r="CQ511" s="5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</row>
    <row r="512" spans="1:166" x14ac:dyDescent="0.25">
      <c r="A512" t="s">
        <v>127</v>
      </c>
      <c r="C512" s="6">
        <v>39555</v>
      </c>
      <c r="D512" s="5"/>
      <c r="E512" s="6"/>
      <c r="G512" s="5">
        <v>101</v>
      </c>
      <c r="H512" t="s">
        <v>117</v>
      </c>
      <c r="I512" s="7">
        <v>7.9</v>
      </c>
      <c r="J512">
        <v>750</v>
      </c>
      <c r="K512" s="5">
        <f t="shared" si="8"/>
        <v>168.77637130801685</v>
      </c>
      <c r="L512" s="5"/>
      <c r="M512" s="8"/>
      <c r="N512" s="7">
        <v>23.35</v>
      </c>
      <c r="O512" s="7"/>
      <c r="P512" s="7"/>
      <c r="Q512" s="5"/>
      <c r="R512" s="5"/>
      <c r="S512" s="5"/>
      <c r="T512" s="5"/>
      <c r="U512" s="5"/>
      <c r="V512" s="5"/>
      <c r="W512" s="5"/>
      <c r="X512" s="8"/>
      <c r="Y512" s="8"/>
      <c r="Z512" s="8"/>
      <c r="AA512" s="8"/>
      <c r="AB512" s="8"/>
      <c r="AC512" s="5"/>
      <c r="AD512" s="8"/>
      <c r="AE512" s="8"/>
      <c r="AF512" s="8"/>
      <c r="AG512" s="8"/>
      <c r="AH512" s="8"/>
      <c r="AI512" s="8"/>
      <c r="AJ512" s="5"/>
      <c r="AK512" s="8"/>
      <c r="AL512" s="8"/>
      <c r="AM512" s="8"/>
      <c r="AN512" s="8"/>
      <c r="AO512" s="8"/>
      <c r="AP512" s="8"/>
      <c r="AQ512" s="9"/>
      <c r="AR512" s="8"/>
      <c r="AS512" s="8"/>
      <c r="AT512" s="8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8"/>
      <c r="BJ512" s="5"/>
      <c r="BK512" s="5"/>
      <c r="BL512" s="5"/>
      <c r="BM512" s="8"/>
      <c r="BN512" s="8"/>
      <c r="BO512" s="7"/>
      <c r="BP512" s="5"/>
      <c r="BQ512" s="5"/>
      <c r="BR512" s="5"/>
      <c r="BS512" s="5"/>
      <c r="BT512" s="7"/>
      <c r="BU512" s="7"/>
      <c r="BV512" s="7"/>
      <c r="BW512" s="7"/>
      <c r="BX512" s="7"/>
      <c r="BY512" s="7"/>
      <c r="BZ512" s="7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8"/>
      <c r="CL512" s="5"/>
      <c r="CM512" s="5"/>
      <c r="CN512" s="8"/>
      <c r="CO512" s="5"/>
      <c r="CP512" s="5"/>
      <c r="CQ512" s="5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</row>
    <row r="513" spans="1:166" x14ac:dyDescent="0.25">
      <c r="A513" t="s">
        <v>127</v>
      </c>
      <c r="C513" s="6">
        <v>39566</v>
      </c>
      <c r="D513" s="5"/>
      <c r="E513" s="6"/>
      <c r="G513" s="5">
        <v>112</v>
      </c>
      <c r="H513" t="s">
        <v>117</v>
      </c>
      <c r="I513" s="7">
        <v>7.9</v>
      </c>
      <c r="J513">
        <v>750</v>
      </c>
      <c r="K513" s="5">
        <f t="shared" si="8"/>
        <v>168.77637130801685</v>
      </c>
      <c r="L513" s="5"/>
      <c r="M513" s="8"/>
      <c r="N513" s="8"/>
      <c r="O513" s="8"/>
      <c r="P513" s="8"/>
      <c r="Q513" s="5"/>
      <c r="R513" s="5"/>
      <c r="S513" s="5"/>
      <c r="T513" s="5"/>
      <c r="U513" s="5"/>
      <c r="V513" s="5"/>
      <c r="W513" s="5"/>
      <c r="X513" s="8"/>
      <c r="Y513" s="8"/>
      <c r="Z513" s="8"/>
      <c r="AA513" s="8"/>
      <c r="AB513" s="8"/>
      <c r="AC513" s="5">
        <v>458.5514520745719</v>
      </c>
      <c r="AD513" s="8"/>
      <c r="AE513" s="8"/>
      <c r="AF513" s="8"/>
      <c r="AG513" s="8"/>
      <c r="AH513" s="8"/>
      <c r="AI513" s="8"/>
      <c r="AJ513" s="5">
        <v>229.75288536744614</v>
      </c>
      <c r="AK513" s="8">
        <v>2.8019745790197295</v>
      </c>
      <c r="AL513" s="8"/>
      <c r="AM513" s="8"/>
      <c r="AN513" s="8"/>
      <c r="AO513" s="8"/>
      <c r="AP513" s="8"/>
      <c r="AQ513" s="9">
        <f>AK513/AJ513</f>
        <v>1.2195601263237685E-2</v>
      </c>
      <c r="AR513" s="8"/>
      <c r="AS513" s="8"/>
      <c r="AT513" s="8"/>
      <c r="AU513" s="5">
        <v>0</v>
      </c>
      <c r="AV513" s="5"/>
      <c r="AW513" s="5"/>
      <c r="AX513" s="5"/>
      <c r="AY513" s="5">
        <v>684.04331291499682</v>
      </c>
      <c r="AZ513" s="5"/>
      <c r="BA513" s="5"/>
      <c r="BB513" s="5"/>
      <c r="BC513" s="5"/>
      <c r="BD513" s="5"/>
      <c r="BE513" s="5"/>
      <c r="BF513" s="5">
        <v>0</v>
      </c>
      <c r="BG513" s="5">
        <v>0</v>
      </c>
      <c r="BH513" s="5">
        <v>684.04331291499682</v>
      </c>
      <c r="BI513" s="8"/>
      <c r="BJ513" s="5"/>
      <c r="BK513" s="5">
        <f>AC513+AJ513+BH513</f>
        <v>1372.347650357015</v>
      </c>
      <c r="BL513" s="5"/>
      <c r="BM513" s="8">
        <f>BH513/BK513</f>
        <v>0.49844754187253032</v>
      </c>
      <c r="BN513" s="8"/>
      <c r="BO513" s="7"/>
      <c r="BP513" s="5"/>
      <c r="BQ513" s="5"/>
      <c r="BR513" s="5"/>
      <c r="BS513" s="5"/>
      <c r="BT513" s="7"/>
      <c r="BU513" s="7"/>
      <c r="BV513" s="7"/>
      <c r="BW513" s="7"/>
      <c r="BX513" s="8">
        <f>AC513/BK513</f>
        <v>0.33413650830770186</v>
      </c>
      <c r="BY513" s="8">
        <f>AJ513/BK513</f>
        <v>0.16741594981976771</v>
      </c>
      <c r="BZ513" s="8">
        <f>BH513/BK513</f>
        <v>0.49844754187253032</v>
      </c>
      <c r="CA513" s="5">
        <v>163.90691876993307</v>
      </c>
      <c r="CB513" s="5">
        <v>0</v>
      </c>
      <c r="CC513" s="5">
        <v>163.90691876993307</v>
      </c>
      <c r="CD513" s="5">
        <v>0</v>
      </c>
      <c r="CE513" s="5"/>
      <c r="CF513" s="5"/>
      <c r="CG513" s="5"/>
      <c r="CH513" s="5"/>
      <c r="CI513" s="5">
        <v>0</v>
      </c>
      <c r="CJ513" s="5"/>
      <c r="CK513" s="8"/>
      <c r="CL513" s="5"/>
      <c r="CM513" s="5"/>
      <c r="CN513" s="8"/>
      <c r="CO513" s="5"/>
      <c r="CP513" s="5"/>
      <c r="CQ513" s="5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</row>
    <row r="514" spans="1:166" x14ac:dyDescent="0.25">
      <c r="A514" t="s">
        <v>127</v>
      </c>
      <c r="C514" s="6">
        <v>39568</v>
      </c>
      <c r="D514" s="5">
        <v>8</v>
      </c>
      <c r="E514" t="s">
        <v>208</v>
      </c>
      <c r="F514" t="s">
        <v>14</v>
      </c>
      <c r="G514" s="5">
        <v>114</v>
      </c>
      <c r="H514" t="s">
        <v>117</v>
      </c>
      <c r="I514" s="7">
        <v>7.9</v>
      </c>
      <c r="J514">
        <v>750</v>
      </c>
      <c r="K514" s="5">
        <f t="shared" si="8"/>
        <v>168.77637130801685</v>
      </c>
      <c r="L514" s="5"/>
      <c r="M514" s="8"/>
      <c r="N514" s="7">
        <v>25.4</v>
      </c>
      <c r="O514" s="7"/>
      <c r="P514" s="7"/>
      <c r="Q514" s="5"/>
      <c r="R514" s="5"/>
      <c r="S514" s="5"/>
      <c r="T514" s="5"/>
      <c r="U514" s="5">
        <v>114</v>
      </c>
      <c r="V514" s="5"/>
      <c r="W514" s="5"/>
      <c r="X514" s="8"/>
      <c r="Y514" s="8"/>
      <c r="Z514" s="8"/>
      <c r="AA514" s="8"/>
      <c r="AB514" s="8"/>
      <c r="AC514" s="5"/>
      <c r="AD514" s="8"/>
      <c r="AE514" s="8"/>
      <c r="AF514" s="8"/>
      <c r="AG514" s="8"/>
      <c r="AH514" s="8"/>
      <c r="AI514" s="8"/>
      <c r="AJ514" s="5"/>
      <c r="AK514" s="8"/>
      <c r="AL514" s="8"/>
      <c r="AM514" s="8"/>
      <c r="AN514" s="8"/>
      <c r="AO514" s="8"/>
      <c r="AP514" s="8"/>
      <c r="AQ514" s="9"/>
      <c r="AR514" s="8"/>
      <c r="AS514" s="8"/>
      <c r="AT514" s="8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8"/>
      <c r="BJ514" s="5"/>
      <c r="BK514" s="5"/>
      <c r="BL514" s="5"/>
      <c r="BM514" s="8"/>
      <c r="BN514" s="8"/>
      <c r="BO514" s="7"/>
      <c r="BP514" s="5"/>
      <c r="BQ514" s="5"/>
      <c r="BR514" s="5"/>
      <c r="BS514" s="5"/>
      <c r="BT514" s="7"/>
      <c r="BU514" s="7"/>
      <c r="BV514" s="7"/>
      <c r="BW514" s="7"/>
      <c r="BX514" s="7"/>
      <c r="BY514" s="7"/>
      <c r="BZ514" s="7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8"/>
      <c r="CL514" s="5"/>
      <c r="CM514" s="5"/>
      <c r="CN514" s="8"/>
      <c r="CO514" s="5"/>
      <c r="CP514" s="5"/>
      <c r="CQ514" s="5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</row>
    <row r="515" spans="1:166" x14ac:dyDescent="0.25">
      <c r="A515" t="s">
        <v>127</v>
      </c>
      <c r="C515" s="6">
        <v>39596</v>
      </c>
      <c r="D515" s="5"/>
      <c r="E515" s="6"/>
      <c r="G515" s="5">
        <v>142</v>
      </c>
      <c r="H515" t="s">
        <v>117</v>
      </c>
      <c r="I515" s="7">
        <v>7.9</v>
      </c>
      <c r="J515">
        <v>750</v>
      </c>
      <c r="K515" s="5">
        <f t="shared" si="8"/>
        <v>168.77637130801685</v>
      </c>
      <c r="L515" s="5"/>
      <c r="M515" s="8"/>
      <c r="N515" s="8"/>
      <c r="O515" s="8"/>
      <c r="P515" s="8"/>
      <c r="Q515" s="5"/>
      <c r="R515" s="5"/>
      <c r="S515" s="5"/>
      <c r="T515" s="5"/>
      <c r="U515" s="5"/>
      <c r="V515" s="5"/>
      <c r="W515" s="5"/>
      <c r="X515" s="8"/>
      <c r="Y515" s="8"/>
      <c r="Z515" s="8"/>
      <c r="AA515" s="8"/>
      <c r="AB515" s="8"/>
      <c r="AC515" s="5">
        <v>456.41496371446175</v>
      </c>
      <c r="AD515" s="8"/>
      <c r="AE515" s="8"/>
      <c r="AF515" s="8"/>
      <c r="AG515" s="8"/>
      <c r="AH515" s="8"/>
      <c r="AI515" s="8"/>
      <c r="AJ515" s="5">
        <v>127.67554547803684</v>
      </c>
      <c r="AK515" s="8">
        <v>2.0402129674343867</v>
      </c>
      <c r="AL515" s="8"/>
      <c r="AM515" s="8"/>
      <c r="AN515" s="8"/>
      <c r="AO515" s="8"/>
      <c r="AP515" s="8"/>
      <c r="AQ515" s="9">
        <f>AK515/AJ515</f>
        <v>1.597966908851273E-2</v>
      </c>
      <c r="AR515" s="8"/>
      <c r="AS515" s="8"/>
      <c r="AT515" s="8"/>
      <c r="AU515" s="5">
        <v>0</v>
      </c>
      <c r="AV515" s="5"/>
      <c r="AW515" s="5"/>
      <c r="AX515" s="5"/>
      <c r="AY515" s="5">
        <v>362.40104771741403</v>
      </c>
      <c r="AZ515" s="5"/>
      <c r="BA515" s="5"/>
      <c r="BB515" s="5"/>
      <c r="BC515" s="5"/>
      <c r="BD515" s="5"/>
      <c r="BE515" s="5"/>
      <c r="BF515" s="5">
        <v>13.466101121889201</v>
      </c>
      <c r="BG515" s="5">
        <v>639.29762974586254</v>
      </c>
      <c r="BH515" s="5">
        <v>1015.1647785851658</v>
      </c>
      <c r="BI515" s="8"/>
      <c r="BJ515" s="5"/>
      <c r="BK515" s="5">
        <f>AC515+AJ515+BH515</f>
        <v>1599.2552877776643</v>
      </c>
      <c r="BL515" s="5"/>
      <c r="BM515" s="8">
        <f>BH515/BK515</f>
        <v>0.63477343882717152</v>
      </c>
      <c r="BN515" s="8"/>
      <c r="BO515" s="7"/>
      <c r="BP515" s="5"/>
      <c r="BQ515" s="5"/>
      <c r="BR515" s="5"/>
      <c r="BS515" s="5"/>
      <c r="BT515" s="7"/>
      <c r="BU515" s="7"/>
      <c r="BV515" s="7"/>
      <c r="BW515" s="7"/>
      <c r="BX515" s="8">
        <f>AC515/BK515</f>
        <v>0.28539218672754801</v>
      </c>
      <c r="BY515" s="8">
        <f>AJ515/BK515</f>
        <v>7.9834374445280479E-2</v>
      </c>
      <c r="BZ515" s="8">
        <f>BH515/BK515</f>
        <v>0.63477343882717152</v>
      </c>
      <c r="CA515" s="5">
        <v>162.96618709102728</v>
      </c>
      <c r="CB515" s="5">
        <v>0</v>
      </c>
      <c r="CC515" s="5">
        <v>64.663387194494248</v>
      </c>
      <c r="CD515" s="5">
        <v>90.228731592782012</v>
      </c>
      <c r="CE515" s="5"/>
      <c r="CF515" s="5"/>
      <c r="CG515" s="5"/>
      <c r="CH515" s="5"/>
      <c r="CI515" s="5">
        <v>8.0740683037509982</v>
      </c>
      <c r="CJ515" s="5"/>
      <c r="CK515" s="8"/>
      <c r="CL515" s="5"/>
      <c r="CM515" s="5"/>
      <c r="CN515" s="8"/>
      <c r="CO515" s="5"/>
      <c r="CP515" s="5"/>
      <c r="CQ515" s="5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</row>
    <row r="516" spans="1:166" x14ac:dyDescent="0.25">
      <c r="A516" t="s">
        <v>127</v>
      </c>
      <c r="C516" s="6">
        <v>39610</v>
      </c>
      <c r="D516" s="5"/>
      <c r="E516" s="6"/>
      <c r="G516" s="5">
        <v>156</v>
      </c>
      <c r="H516" t="s">
        <v>117</v>
      </c>
      <c r="I516" s="7">
        <v>7.9</v>
      </c>
      <c r="J516">
        <v>750</v>
      </c>
      <c r="K516" s="5">
        <f t="shared" si="8"/>
        <v>168.77637130801685</v>
      </c>
      <c r="L516" s="5"/>
      <c r="M516" s="8"/>
      <c r="N516" s="8"/>
      <c r="O516" s="8"/>
      <c r="P516" s="8"/>
      <c r="Q516" s="5"/>
      <c r="R516" s="5"/>
      <c r="S516" s="5"/>
      <c r="T516" s="5"/>
      <c r="U516" s="5"/>
      <c r="V516" s="5"/>
      <c r="W516" s="5"/>
      <c r="X516" s="8"/>
      <c r="Y516" s="8"/>
      <c r="Z516" s="8"/>
      <c r="AA516" s="8"/>
      <c r="AB516" s="8"/>
      <c r="AC516" s="5">
        <v>681.42261494136267</v>
      </c>
      <c r="AD516" s="8"/>
      <c r="AE516" s="8"/>
      <c r="AF516" s="8"/>
      <c r="AG516" s="8"/>
      <c r="AH516" s="8"/>
      <c r="AI516" s="8"/>
      <c r="AJ516" s="5">
        <v>120.67169175830865</v>
      </c>
      <c r="AK516" s="8"/>
      <c r="AL516" s="8"/>
      <c r="AM516" s="8"/>
      <c r="AN516" s="8"/>
      <c r="AO516" s="8"/>
      <c r="AP516" s="8"/>
      <c r="AQ516" s="9"/>
      <c r="AR516" s="8"/>
      <c r="AS516" s="8"/>
      <c r="AT516" s="8"/>
      <c r="AU516" s="5">
        <v>0</v>
      </c>
      <c r="AV516" s="5"/>
      <c r="AW516" s="5"/>
      <c r="AX516" s="5"/>
      <c r="AY516" s="5">
        <v>69.72142190480055</v>
      </c>
      <c r="AZ516" s="5"/>
      <c r="BA516" s="5"/>
      <c r="BB516" s="5"/>
      <c r="BC516" s="5"/>
      <c r="BD516" s="5"/>
      <c r="BE516" s="5"/>
      <c r="BF516" s="5">
        <v>0</v>
      </c>
      <c r="BG516" s="5">
        <v>1124.7793491052228</v>
      </c>
      <c r="BH516" s="5">
        <v>1194.5007710100233</v>
      </c>
      <c r="BI516" s="8"/>
      <c r="BJ516" s="5"/>
      <c r="BK516" s="5">
        <f>AC516+AJ516+BH516</f>
        <v>1996.5950777096946</v>
      </c>
      <c r="BL516" s="5"/>
      <c r="BM516" s="8">
        <f>BH516/BK516</f>
        <v>0.5982689150873004</v>
      </c>
      <c r="BN516" s="8"/>
      <c r="BO516" s="7"/>
      <c r="BP516" s="5"/>
      <c r="BQ516" s="5"/>
      <c r="BR516" s="5"/>
      <c r="BS516" s="5"/>
      <c r="BT516" s="7"/>
      <c r="BU516" s="7"/>
      <c r="BV516" s="7"/>
      <c r="BW516" s="7"/>
      <c r="BX516" s="8">
        <f>AC516/BK516</f>
        <v>0.34129234442620504</v>
      </c>
      <c r="BY516" s="8">
        <f>AJ516/BK516</f>
        <v>6.0438740486494551E-2</v>
      </c>
      <c r="BZ516" s="8">
        <f>BH516/BK516</f>
        <v>0.5982689150873004</v>
      </c>
      <c r="CA516" s="5">
        <v>157.91604106642862</v>
      </c>
      <c r="CB516" s="5">
        <v>0</v>
      </c>
      <c r="CC516" s="5">
        <v>11.918191778598386</v>
      </c>
      <c r="CD516" s="5">
        <v>145.99784928783023</v>
      </c>
      <c r="CE516" s="5"/>
      <c r="CF516" s="5"/>
      <c r="CG516" s="5"/>
      <c r="CH516" s="5"/>
      <c r="CI516" s="5">
        <v>0</v>
      </c>
      <c r="CJ516" s="5"/>
      <c r="CK516" s="8"/>
      <c r="CL516" s="5"/>
      <c r="CM516" s="5"/>
      <c r="CN516" s="8"/>
      <c r="CO516" s="5"/>
      <c r="CP516" s="5"/>
      <c r="CQ516" s="5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</row>
    <row r="517" spans="1:166" x14ac:dyDescent="0.25">
      <c r="A517" t="s">
        <v>127</v>
      </c>
      <c r="C517" s="6">
        <v>39613</v>
      </c>
      <c r="D517" s="5">
        <v>9</v>
      </c>
      <c r="E517" s="6" t="s">
        <v>207</v>
      </c>
      <c r="F517" t="s">
        <v>15</v>
      </c>
      <c r="G517" s="5">
        <v>159</v>
      </c>
      <c r="H517" t="s">
        <v>117</v>
      </c>
      <c r="I517" s="7">
        <v>7.9</v>
      </c>
      <c r="J517">
        <v>750</v>
      </c>
      <c r="K517" s="5">
        <f t="shared" si="8"/>
        <v>168.77637130801685</v>
      </c>
      <c r="L517" s="5"/>
      <c r="M517" s="8"/>
      <c r="N517" s="8"/>
      <c r="O517" s="8"/>
      <c r="P517" s="8"/>
      <c r="Q517" s="5"/>
      <c r="R517" s="5"/>
      <c r="S517" s="5"/>
      <c r="T517" s="5"/>
      <c r="U517" s="5"/>
      <c r="V517" s="5">
        <v>159</v>
      </c>
      <c r="W517" s="5"/>
      <c r="X517" s="8"/>
      <c r="Y517" s="8"/>
      <c r="Z517" s="8"/>
      <c r="AA517" s="8"/>
      <c r="AB517" s="8"/>
      <c r="AC517" s="5"/>
      <c r="AD517" s="8"/>
      <c r="AE517" s="8"/>
      <c r="AF517" s="8"/>
      <c r="AG517" s="8"/>
      <c r="AH517" s="8"/>
      <c r="AI517" s="8"/>
      <c r="AJ517" s="5"/>
      <c r="AK517" s="8"/>
      <c r="AL517" s="8"/>
      <c r="AM517" s="8"/>
      <c r="AN517" s="8"/>
      <c r="AO517" s="8"/>
      <c r="AP517" s="8"/>
      <c r="AQ517" s="9"/>
      <c r="AR517" s="8"/>
      <c r="AS517" s="8"/>
      <c r="AT517" s="8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8"/>
      <c r="BJ517" s="5"/>
      <c r="BK517" s="5"/>
      <c r="BL517" s="5"/>
      <c r="BM517" s="8"/>
      <c r="BN517" s="8"/>
      <c r="BO517" s="7"/>
      <c r="BP517" s="5"/>
      <c r="BQ517" s="5"/>
      <c r="BR517" s="5"/>
      <c r="BS517" s="5"/>
      <c r="BT517" s="7"/>
      <c r="BU517" s="7"/>
      <c r="BV517" s="7"/>
      <c r="BW517" s="7"/>
      <c r="BX517" s="7"/>
      <c r="BY517" s="7"/>
      <c r="BZ517" s="7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8"/>
      <c r="CL517" s="5"/>
      <c r="CM517" s="5"/>
      <c r="CN517" s="8"/>
      <c r="CO517" s="5"/>
      <c r="CP517" s="5"/>
      <c r="CQ517" s="5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</row>
    <row r="518" spans="1:166" x14ac:dyDescent="0.25">
      <c r="A518" t="s">
        <v>127</v>
      </c>
      <c r="C518" s="6">
        <v>38888</v>
      </c>
      <c r="D518" s="5">
        <v>10</v>
      </c>
      <c r="E518" s="6" t="s">
        <v>108</v>
      </c>
      <c r="F518" t="s">
        <v>16</v>
      </c>
      <c r="G518" s="5">
        <v>165</v>
      </c>
      <c r="H518" t="s">
        <v>117</v>
      </c>
      <c r="I518" s="7">
        <v>7.9</v>
      </c>
      <c r="J518">
        <v>750</v>
      </c>
      <c r="K518" s="5">
        <f t="shared" si="8"/>
        <v>168.77637130801685</v>
      </c>
      <c r="L518" s="5"/>
      <c r="M518" s="8"/>
      <c r="N518" s="8"/>
      <c r="O518" s="8"/>
      <c r="P518" s="8"/>
      <c r="Q518" s="5"/>
      <c r="R518" s="5"/>
      <c r="S518" s="5"/>
      <c r="T518" s="5"/>
      <c r="U518" s="5"/>
      <c r="V518" s="5"/>
      <c r="W518" s="5"/>
      <c r="X518" s="8"/>
      <c r="Y518" s="8"/>
      <c r="Z518" s="8"/>
      <c r="AA518" s="8"/>
      <c r="AB518" s="8"/>
      <c r="AC518" s="5"/>
      <c r="AD518" s="8"/>
      <c r="AE518" s="8"/>
      <c r="AF518" s="8"/>
      <c r="AG518" s="8"/>
      <c r="AH518" s="8"/>
      <c r="AI518" s="8"/>
      <c r="AJ518" s="5"/>
      <c r="AK518" s="8"/>
      <c r="AL518" s="8"/>
      <c r="AM518" s="8"/>
      <c r="AN518" s="8"/>
      <c r="AO518" s="8"/>
      <c r="AP518" s="8"/>
      <c r="AQ518" s="9"/>
      <c r="AR518" s="8"/>
      <c r="AS518" s="8"/>
      <c r="AT518" s="8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>
        <v>710.1583140062337</v>
      </c>
      <c r="BH518" s="5"/>
      <c r="BI518" s="8"/>
      <c r="BJ518" s="5"/>
      <c r="BK518" s="5"/>
      <c r="BL518" s="5"/>
      <c r="BM518" s="8"/>
      <c r="BN518" s="5">
        <f>BP518*(1/(BO518/100))</f>
        <v>710.1583140062337</v>
      </c>
      <c r="BO518" s="7">
        <v>37.475000000000001</v>
      </c>
      <c r="BP518" s="5">
        <v>266.13182817383608</v>
      </c>
      <c r="BQ518" s="5">
        <f>BN518-BP518</f>
        <v>444.02648583239761</v>
      </c>
      <c r="BR518" s="5"/>
      <c r="BS518" s="5"/>
      <c r="BT518" s="7">
        <v>11.723869082547845</v>
      </c>
      <c r="BU518" s="7"/>
      <c r="BV518" s="7"/>
      <c r="BW518" s="7"/>
      <c r="BX518" s="7"/>
      <c r="BY518" s="7"/>
      <c r="BZ518" s="7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8"/>
      <c r="CL518" s="5"/>
      <c r="CM518" s="5"/>
      <c r="CN518" s="8"/>
      <c r="CO518" s="5"/>
      <c r="CP518" s="5"/>
      <c r="CQ518" s="5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</row>
    <row r="519" spans="1:166" x14ac:dyDescent="0.25">
      <c r="A519" t="s">
        <v>132</v>
      </c>
      <c r="C519" s="6">
        <v>39783</v>
      </c>
      <c r="D519" s="5">
        <v>1</v>
      </c>
      <c r="E519" s="6" t="s">
        <v>209</v>
      </c>
      <c r="F519" t="s">
        <v>10</v>
      </c>
      <c r="G519">
        <v>0</v>
      </c>
      <c r="H519" t="s">
        <v>114</v>
      </c>
      <c r="I519" s="7">
        <v>8.3000000000000007</v>
      </c>
      <c r="J519">
        <v>750</v>
      </c>
      <c r="K519" s="5">
        <f t="shared" si="8"/>
        <v>160.64257028112448</v>
      </c>
      <c r="L519" s="5"/>
      <c r="M519" s="8"/>
      <c r="N519" s="8"/>
      <c r="O519" s="8"/>
      <c r="P519" s="8"/>
      <c r="Q519" s="5"/>
      <c r="R519" s="5"/>
      <c r="S519" s="5"/>
      <c r="T519" s="5"/>
      <c r="U519" s="5"/>
      <c r="V519" s="5"/>
      <c r="W519" s="5"/>
      <c r="X519" s="8"/>
      <c r="Y519" s="8"/>
      <c r="Z519" s="8"/>
      <c r="AA519" s="8"/>
      <c r="AB519" s="8"/>
      <c r="AC519" s="5"/>
      <c r="AD519" s="8"/>
      <c r="AE519" s="8"/>
      <c r="AF519" s="8"/>
      <c r="AG519" s="8"/>
      <c r="AH519" s="8"/>
      <c r="AI519" s="8"/>
      <c r="AJ519" s="5"/>
      <c r="AK519" s="8"/>
      <c r="AL519" s="8"/>
      <c r="AM519" s="8"/>
      <c r="AN519" s="8"/>
      <c r="AO519" s="8"/>
      <c r="AP519" s="8"/>
      <c r="AQ519" s="9"/>
      <c r="AR519" s="8"/>
      <c r="AS519" s="8"/>
      <c r="AT519" s="8"/>
      <c r="AU519" s="5">
        <v>0</v>
      </c>
      <c r="AV519" s="5"/>
      <c r="AW519" s="5"/>
      <c r="AX519" s="5"/>
      <c r="AY519" s="5">
        <v>0</v>
      </c>
      <c r="AZ519" s="5"/>
      <c r="BA519" s="5"/>
      <c r="BB519" s="5"/>
      <c r="BC519" s="5"/>
      <c r="BD519" s="5"/>
      <c r="BE519" s="5"/>
      <c r="BF519" s="5">
        <v>0</v>
      </c>
      <c r="BG519" s="5">
        <v>0</v>
      </c>
      <c r="BH519" s="5"/>
      <c r="BI519" s="8"/>
      <c r="BJ519" s="5"/>
      <c r="BK519" s="5"/>
      <c r="BL519" s="5"/>
      <c r="BM519" s="8"/>
      <c r="BN519" s="8"/>
      <c r="BO519" s="7"/>
      <c r="BP519" s="5"/>
      <c r="BQ519" s="5"/>
      <c r="BR519" s="5"/>
      <c r="BS519" s="5"/>
      <c r="BT519" s="7"/>
      <c r="BU519" s="7"/>
      <c r="BV519" s="7"/>
      <c r="BW519" s="7"/>
      <c r="BX519" s="7"/>
      <c r="BY519" s="7"/>
      <c r="BZ519" s="7"/>
      <c r="CA519" s="5">
        <v>0</v>
      </c>
      <c r="CB519" s="5">
        <v>0</v>
      </c>
      <c r="CC519" s="5">
        <v>0</v>
      </c>
      <c r="CD519" s="5">
        <v>0</v>
      </c>
      <c r="CE519" s="5"/>
      <c r="CF519" s="5"/>
      <c r="CG519" s="5"/>
      <c r="CH519" s="5"/>
      <c r="CI519" s="5">
        <v>0</v>
      </c>
      <c r="CJ519" s="5"/>
      <c r="CK519" s="8"/>
      <c r="CL519" s="5"/>
      <c r="CM519" s="5"/>
      <c r="CN519" s="8"/>
      <c r="CO519" s="5"/>
      <c r="CP519" s="5"/>
      <c r="CQ519" s="5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</row>
    <row r="520" spans="1:166" x14ac:dyDescent="0.25">
      <c r="A520" t="s">
        <v>132</v>
      </c>
      <c r="C520" s="6">
        <v>39798</v>
      </c>
      <c r="D520" s="5"/>
      <c r="E520" s="6"/>
      <c r="G520">
        <v>15</v>
      </c>
      <c r="H520" t="s">
        <v>114</v>
      </c>
      <c r="I520" s="7">
        <v>8.3000000000000007</v>
      </c>
      <c r="J520">
        <v>750</v>
      </c>
      <c r="K520" s="5">
        <f t="shared" si="8"/>
        <v>160.64257028112448</v>
      </c>
      <c r="L520" s="5"/>
      <c r="M520" s="8"/>
      <c r="N520" s="7">
        <v>5.75</v>
      </c>
      <c r="O520" s="7"/>
      <c r="P520" s="7"/>
      <c r="Q520" s="5"/>
      <c r="R520" s="5"/>
      <c r="S520" s="5"/>
      <c r="T520" s="5"/>
      <c r="U520" s="5"/>
      <c r="V520" s="5"/>
      <c r="W520" s="5"/>
      <c r="X520" s="8"/>
      <c r="Y520" s="8"/>
      <c r="Z520" s="8"/>
      <c r="AA520" s="8"/>
      <c r="AB520" s="8"/>
      <c r="AC520" s="5"/>
      <c r="AD520" s="8"/>
      <c r="AE520" s="8"/>
      <c r="AF520" s="8"/>
      <c r="AG520" s="8"/>
      <c r="AH520" s="8"/>
      <c r="AI520" s="8"/>
      <c r="AJ520" s="5"/>
      <c r="AK520" s="8"/>
      <c r="AL520" s="8"/>
      <c r="AM520" s="8"/>
      <c r="AN520" s="8"/>
      <c r="AO520" s="8"/>
      <c r="AP520" s="8"/>
      <c r="AQ520" s="9"/>
      <c r="AR520" s="8"/>
      <c r="AS520" s="8"/>
      <c r="AT520" s="8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8"/>
      <c r="BJ520" s="5"/>
      <c r="BK520" s="5"/>
      <c r="BL520" s="5"/>
      <c r="BM520" s="8"/>
      <c r="BN520" s="8"/>
      <c r="BO520" s="7"/>
      <c r="BP520" s="5"/>
      <c r="BQ520" s="5"/>
      <c r="BR520" s="5"/>
      <c r="BS520" s="5"/>
      <c r="BT520" s="7"/>
      <c r="BU520" s="7"/>
      <c r="BV520" s="7"/>
      <c r="BW520" s="7"/>
      <c r="BX520" s="7"/>
      <c r="BY520" s="7"/>
      <c r="BZ520" s="7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8"/>
      <c r="CL520" s="5"/>
      <c r="CM520" s="5"/>
      <c r="CN520" s="8"/>
      <c r="CO520" s="5"/>
      <c r="CP520" s="5"/>
      <c r="CQ520" s="5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</row>
    <row r="521" spans="1:166" x14ac:dyDescent="0.25">
      <c r="A521" t="s">
        <v>132</v>
      </c>
      <c r="C521" s="6">
        <v>39804</v>
      </c>
      <c r="D521" s="5">
        <v>4</v>
      </c>
      <c r="E521" t="s">
        <v>210</v>
      </c>
      <c r="F521" t="s">
        <v>12</v>
      </c>
      <c r="G521">
        <v>21</v>
      </c>
      <c r="H521" t="s">
        <v>114</v>
      </c>
      <c r="I521" s="7">
        <v>8.3000000000000007</v>
      </c>
      <c r="J521">
        <v>750</v>
      </c>
      <c r="K521" s="5">
        <f t="shared" si="8"/>
        <v>160.64257028112448</v>
      </c>
      <c r="L521" s="5"/>
      <c r="M521" s="8"/>
      <c r="N521" s="8"/>
      <c r="O521" s="8"/>
      <c r="P521" s="8"/>
      <c r="Q521" s="5"/>
      <c r="R521" s="5">
        <v>21</v>
      </c>
      <c r="S521" s="5"/>
      <c r="T521" s="5"/>
      <c r="U521" s="5"/>
      <c r="V521" s="5"/>
      <c r="W521" s="5"/>
      <c r="X521" s="8"/>
      <c r="Y521" s="8"/>
      <c r="Z521" s="8"/>
      <c r="AA521" s="8"/>
      <c r="AB521" s="8"/>
      <c r="AC521" s="5"/>
      <c r="AD521" s="8"/>
      <c r="AE521" s="8"/>
      <c r="AF521" s="8"/>
      <c r="AG521" s="8"/>
      <c r="AH521" s="8"/>
      <c r="AI521" s="8"/>
      <c r="AJ521" s="5"/>
      <c r="AK521" s="8"/>
      <c r="AL521" s="8"/>
      <c r="AM521" s="8"/>
      <c r="AN521" s="8"/>
      <c r="AO521" s="8"/>
      <c r="AP521" s="8"/>
      <c r="AQ521" s="9"/>
      <c r="AR521" s="8"/>
      <c r="AS521" s="8"/>
      <c r="AT521" s="8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8"/>
      <c r="BJ521" s="5"/>
      <c r="BK521" s="5"/>
      <c r="BL521" s="5"/>
      <c r="BM521" s="8"/>
      <c r="BN521" s="8"/>
      <c r="BO521" s="7"/>
      <c r="BP521" s="5"/>
      <c r="BQ521" s="5"/>
      <c r="BR521" s="5"/>
      <c r="BS521" s="5"/>
      <c r="BT521" s="7"/>
      <c r="BU521" s="7"/>
      <c r="BV521" s="7"/>
      <c r="BW521" s="7"/>
      <c r="BX521" s="7"/>
      <c r="BY521" s="7"/>
      <c r="BZ521" s="7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8"/>
      <c r="CL521" s="5"/>
      <c r="CM521" s="5"/>
      <c r="CN521" s="8"/>
      <c r="CO521" s="5"/>
      <c r="CP521" s="5"/>
      <c r="CQ521" s="5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</row>
    <row r="522" spans="1:166" x14ac:dyDescent="0.25">
      <c r="A522" t="s">
        <v>132</v>
      </c>
      <c r="C522" s="6">
        <v>39806</v>
      </c>
      <c r="D522" s="5"/>
      <c r="E522" s="6"/>
      <c r="G522">
        <v>23</v>
      </c>
      <c r="H522" t="s">
        <v>114</v>
      </c>
      <c r="I522" s="7">
        <v>8.3000000000000007</v>
      </c>
      <c r="J522">
        <v>750</v>
      </c>
      <c r="K522" s="5">
        <f t="shared" si="8"/>
        <v>160.64257028112448</v>
      </c>
      <c r="L522" s="5"/>
      <c r="M522" s="8"/>
      <c r="N522" s="7">
        <v>9.1999999999999993</v>
      </c>
      <c r="O522" s="7"/>
      <c r="P522" s="7"/>
      <c r="Q522" s="5"/>
      <c r="R522" s="5"/>
      <c r="S522" s="5"/>
      <c r="T522" s="5"/>
      <c r="U522" s="5"/>
      <c r="V522" s="5"/>
      <c r="W522" s="5"/>
      <c r="X522" s="8"/>
      <c r="Y522" s="8"/>
      <c r="Z522" s="8"/>
      <c r="AA522" s="8"/>
      <c r="AB522" s="8"/>
      <c r="AC522" s="5"/>
      <c r="AD522" s="8"/>
      <c r="AE522" s="8"/>
      <c r="AF522" s="8"/>
      <c r="AG522" s="8"/>
      <c r="AH522" s="8"/>
      <c r="AI522" s="8"/>
      <c r="AJ522" s="5"/>
      <c r="AK522" s="8"/>
      <c r="AL522" s="8"/>
      <c r="AM522" s="8"/>
      <c r="AN522" s="8"/>
      <c r="AO522" s="8"/>
      <c r="AP522" s="8"/>
      <c r="AQ522" s="9"/>
      <c r="AR522" s="8"/>
      <c r="AS522" s="8"/>
      <c r="AT522" s="8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8"/>
      <c r="BJ522" s="5"/>
      <c r="BK522" s="5"/>
      <c r="BL522" s="5"/>
      <c r="BM522" s="8"/>
      <c r="BN522" s="8"/>
      <c r="BO522" s="7"/>
      <c r="BP522" s="5"/>
      <c r="BQ522" s="5"/>
      <c r="BR522" s="5"/>
      <c r="BS522" s="5"/>
      <c r="BT522" s="7"/>
      <c r="BU522" s="7"/>
      <c r="BV522" s="7"/>
      <c r="BW522" s="7"/>
      <c r="BX522" s="7"/>
      <c r="BY522" s="7"/>
      <c r="BZ522" s="7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8"/>
      <c r="CL522" s="5"/>
      <c r="CM522" s="5"/>
      <c r="CN522" s="8"/>
      <c r="CO522" s="5"/>
      <c r="CP522" s="5"/>
      <c r="CQ522" s="5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</row>
    <row r="523" spans="1:166" x14ac:dyDescent="0.25">
      <c r="A523" t="s">
        <v>132</v>
      </c>
      <c r="C523" s="6">
        <v>39813</v>
      </c>
      <c r="D523" s="5"/>
      <c r="E523" s="6"/>
      <c r="G523">
        <v>30</v>
      </c>
      <c r="H523" t="s">
        <v>114</v>
      </c>
      <c r="I523" s="7">
        <v>8.3000000000000007</v>
      </c>
      <c r="J523">
        <v>750</v>
      </c>
      <c r="K523" s="5">
        <f t="shared" si="8"/>
        <v>160.64257028112448</v>
      </c>
      <c r="L523" s="5"/>
      <c r="M523" s="8"/>
      <c r="N523" s="7">
        <v>11.05</v>
      </c>
      <c r="O523" s="7"/>
      <c r="P523" s="7"/>
      <c r="Q523" s="5"/>
      <c r="R523" s="5"/>
      <c r="S523" s="5"/>
      <c r="T523" s="5"/>
      <c r="U523" s="5"/>
      <c r="V523" s="5"/>
      <c r="W523" s="5"/>
      <c r="X523" s="8"/>
      <c r="Y523" s="8"/>
      <c r="Z523" s="8"/>
      <c r="AA523" s="8"/>
      <c r="AB523" s="8"/>
      <c r="AC523" s="5"/>
      <c r="AD523" s="8"/>
      <c r="AE523" s="8"/>
      <c r="AF523" s="8"/>
      <c r="AG523" s="8"/>
      <c r="AH523" s="8"/>
      <c r="AI523" s="8"/>
      <c r="AJ523" s="5"/>
      <c r="AK523" s="8"/>
      <c r="AL523" s="8"/>
      <c r="AM523" s="8"/>
      <c r="AN523" s="8"/>
      <c r="AO523" s="8"/>
      <c r="AP523" s="8"/>
      <c r="AQ523" s="9"/>
      <c r="AR523" s="8"/>
      <c r="AS523" s="8"/>
      <c r="AT523" s="8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8"/>
      <c r="BJ523" s="5"/>
      <c r="BK523" s="5"/>
      <c r="BL523" s="5"/>
      <c r="BM523" s="8"/>
      <c r="BN523" s="8"/>
      <c r="BO523" s="7"/>
      <c r="BP523" s="5"/>
      <c r="BQ523" s="5"/>
      <c r="BR523" s="5"/>
      <c r="BS523" s="5"/>
      <c r="BT523" s="7"/>
      <c r="BU523" s="7"/>
      <c r="BV523" s="7"/>
      <c r="BW523" s="7"/>
      <c r="BX523" s="7"/>
      <c r="BY523" s="7"/>
      <c r="BZ523" s="7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8"/>
      <c r="CL523" s="5"/>
      <c r="CM523" s="5"/>
      <c r="CN523" s="8"/>
      <c r="CO523" s="5"/>
      <c r="CP523" s="5"/>
      <c r="CQ523" s="5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</row>
    <row r="524" spans="1:166" x14ac:dyDescent="0.25">
      <c r="A524" t="s">
        <v>132</v>
      </c>
      <c r="C524" s="6">
        <v>39818</v>
      </c>
      <c r="D524" s="5"/>
      <c r="E524" s="6"/>
      <c r="G524">
        <v>35</v>
      </c>
      <c r="H524" t="s">
        <v>114</v>
      </c>
      <c r="I524" s="7">
        <v>8.3000000000000007</v>
      </c>
      <c r="J524">
        <v>750</v>
      </c>
      <c r="K524" s="5">
        <f t="shared" si="8"/>
        <v>160.64257028112448</v>
      </c>
      <c r="L524" s="5"/>
      <c r="M524" s="8"/>
      <c r="N524" s="8"/>
      <c r="O524" s="8"/>
      <c r="P524" s="8"/>
      <c r="Q524" s="5"/>
      <c r="R524" s="5"/>
      <c r="S524" s="5"/>
      <c r="T524" s="5"/>
      <c r="U524" s="5"/>
      <c r="V524" s="5"/>
      <c r="W524" s="5"/>
      <c r="X524" s="8"/>
      <c r="Y524" s="8"/>
      <c r="Z524" s="8"/>
      <c r="AA524" s="8"/>
      <c r="AB524" s="8"/>
      <c r="AC524" s="5"/>
      <c r="AD524" s="8"/>
      <c r="AE524" s="8"/>
      <c r="AF524" s="8"/>
      <c r="AG524" s="8"/>
      <c r="AH524" s="8"/>
      <c r="AI524" s="8"/>
      <c r="AJ524" s="5">
        <v>111.77244661249192</v>
      </c>
      <c r="AK524" s="8">
        <v>1.5990840160604942</v>
      </c>
      <c r="AL524" s="8"/>
      <c r="AM524" s="8"/>
      <c r="AN524" s="8"/>
      <c r="AO524" s="8"/>
      <c r="AP524" s="8"/>
      <c r="AQ524" s="9">
        <f>AK524/AJ524</f>
        <v>1.4306602964542938E-2</v>
      </c>
      <c r="AR524" s="8"/>
      <c r="AS524" s="8"/>
      <c r="AT524" s="8"/>
      <c r="AU524" s="5">
        <v>0</v>
      </c>
      <c r="AV524" s="5"/>
      <c r="AW524" s="5"/>
      <c r="AX524" s="5"/>
      <c r="AY524" s="5">
        <v>0</v>
      </c>
      <c r="AZ524" s="5"/>
      <c r="BA524" s="5"/>
      <c r="BB524" s="5"/>
      <c r="BC524" s="5"/>
      <c r="BD524" s="5"/>
      <c r="BE524" s="5"/>
      <c r="BF524" s="5">
        <v>0</v>
      </c>
      <c r="BG524" s="5">
        <v>0</v>
      </c>
      <c r="BH524" s="5"/>
      <c r="BI524" s="8"/>
      <c r="BJ524" s="5"/>
      <c r="BK524" s="5">
        <f>AC524+AJ524+BH524</f>
        <v>111.77244661249192</v>
      </c>
      <c r="BL524" s="5"/>
      <c r="BM524" s="8">
        <f>BH524/BK524</f>
        <v>0</v>
      </c>
      <c r="BN524" s="8"/>
      <c r="BO524" s="7"/>
      <c r="BP524" s="5"/>
      <c r="BQ524" s="5"/>
      <c r="BR524" s="5"/>
      <c r="BS524" s="5"/>
      <c r="BT524" s="7"/>
      <c r="BU524" s="7"/>
      <c r="BV524" s="7"/>
      <c r="BW524" s="7"/>
      <c r="BX524" s="8">
        <f>AC524/BK524</f>
        <v>0</v>
      </c>
      <c r="BY524" s="8">
        <f>AJ524/BK524</f>
        <v>1</v>
      </c>
      <c r="BZ524" s="8">
        <f>BH524/BK524</f>
        <v>0</v>
      </c>
      <c r="CA524" s="5">
        <v>180.78249125934727</v>
      </c>
      <c r="CB524" s="5">
        <v>180.78249125934727</v>
      </c>
      <c r="CC524" s="5">
        <v>0</v>
      </c>
      <c r="CD524" s="5">
        <v>0</v>
      </c>
      <c r="CE524" s="5"/>
      <c r="CF524" s="5"/>
      <c r="CG524" s="5"/>
      <c r="CH524" s="5"/>
      <c r="CI524" s="5">
        <v>0</v>
      </c>
      <c r="CJ524" s="5"/>
      <c r="CK524" s="8"/>
      <c r="CL524" s="5"/>
      <c r="CM524" s="5"/>
      <c r="CN524" s="8"/>
      <c r="CO524" s="5"/>
      <c r="CP524" s="5"/>
      <c r="CQ524" s="5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</row>
    <row r="525" spans="1:166" x14ac:dyDescent="0.25">
      <c r="A525" t="s">
        <v>132</v>
      </c>
      <c r="C525" s="6">
        <v>39819</v>
      </c>
      <c r="D525" s="5"/>
      <c r="E525" s="6"/>
      <c r="G525">
        <v>36</v>
      </c>
      <c r="H525" t="s">
        <v>114</v>
      </c>
      <c r="I525" s="7">
        <v>8.3000000000000007</v>
      </c>
      <c r="J525">
        <v>750</v>
      </c>
      <c r="K525" s="5">
        <f t="shared" si="8"/>
        <v>160.64257028112448</v>
      </c>
      <c r="L525" s="5"/>
      <c r="M525" s="8"/>
      <c r="N525" s="7">
        <v>14.55</v>
      </c>
      <c r="O525" s="7"/>
      <c r="P525" s="7"/>
      <c r="Q525" s="5"/>
      <c r="R525" s="5"/>
      <c r="S525" s="5"/>
      <c r="T525" s="5"/>
      <c r="U525" s="5"/>
      <c r="V525" s="5"/>
      <c r="W525" s="5"/>
      <c r="X525" s="8"/>
      <c r="Y525" s="8"/>
      <c r="Z525" s="8"/>
      <c r="AA525" s="8"/>
      <c r="AB525" s="8"/>
      <c r="AC525" s="5"/>
      <c r="AD525" s="8"/>
      <c r="AE525" s="8"/>
      <c r="AF525" s="8"/>
      <c r="AG525" s="8"/>
      <c r="AH525" s="8"/>
      <c r="AI525" s="8"/>
      <c r="AJ525" s="5"/>
      <c r="AK525" s="8"/>
      <c r="AL525" s="8"/>
      <c r="AM525" s="8"/>
      <c r="AN525" s="8"/>
      <c r="AO525" s="8"/>
      <c r="AP525" s="8"/>
      <c r="AQ525" s="9"/>
      <c r="AR525" s="8"/>
      <c r="AS525" s="8"/>
      <c r="AT525" s="8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8"/>
      <c r="BJ525" s="5"/>
      <c r="BK525" s="5"/>
      <c r="BL525" s="5"/>
      <c r="BM525" s="8"/>
      <c r="BN525" s="8"/>
      <c r="BO525" s="7"/>
      <c r="BP525" s="5"/>
      <c r="BQ525" s="5"/>
      <c r="BR525" s="5"/>
      <c r="BS525" s="5"/>
      <c r="BT525" s="7"/>
      <c r="BU525" s="7"/>
      <c r="BV525" s="7"/>
      <c r="BW525" s="7"/>
      <c r="BX525" s="7"/>
      <c r="BY525" s="7"/>
      <c r="BZ525" s="7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8"/>
      <c r="CL525" s="5"/>
      <c r="CM525" s="5"/>
      <c r="CN525" s="8"/>
      <c r="CO525" s="5"/>
      <c r="CP525" s="5"/>
      <c r="CQ525" s="5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</row>
    <row r="526" spans="1:166" x14ac:dyDescent="0.25">
      <c r="A526" t="s">
        <v>132</v>
      </c>
      <c r="C526" s="6">
        <v>39825</v>
      </c>
      <c r="D526" s="5">
        <v>4</v>
      </c>
      <c r="E526" t="s">
        <v>206</v>
      </c>
      <c r="F526" t="s">
        <v>13</v>
      </c>
      <c r="G526">
        <v>42</v>
      </c>
      <c r="H526" t="s">
        <v>114</v>
      </c>
      <c r="I526" s="7">
        <v>8.3000000000000007</v>
      </c>
      <c r="J526">
        <v>750</v>
      </c>
      <c r="K526" s="5">
        <f t="shared" si="8"/>
        <v>160.64257028112448</v>
      </c>
      <c r="L526" s="5"/>
      <c r="M526" s="8"/>
      <c r="N526" s="8"/>
      <c r="O526" s="8"/>
      <c r="P526" s="8"/>
      <c r="Q526" s="5"/>
      <c r="R526" s="5"/>
      <c r="S526" s="5">
        <v>42</v>
      </c>
      <c r="T526" s="5"/>
      <c r="U526" s="5"/>
      <c r="V526" s="5"/>
      <c r="W526" s="5"/>
      <c r="X526" s="8"/>
      <c r="Y526" s="8"/>
      <c r="Z526" s="8"/>
      <c r="AA526" s="8"/>
      <c r="AB526" s="8"/>
      <c r="AC526" s="5">
        <v>193.11159392194858</v>
      </c>
      <c r="AD526" s="8"/>
      <c r="AE526" s="8"/>
      <c r="AF526" s="8"/>
      <c r="AG526" s="8"/>
      <c r="AH526" s="8"/>
      <c r="AI526" s="8"/>
      <c r="AJ526" s="5">
        <v>176.62434780885332</v>
      </c>
      <c r="AK526" s="8">
        <v>3.7587160265084436</v>
      </c>
      <c r="AL526" s="8"/>
      <c r="AM526" s="8"/>
      <c r="AN526" s="8"/>
      <c r="AO526" s="8"/>
      <c r="AP526" s="8"/>
      <c r="AQ526" s="9">
        <f>AK526/AJ526</f>
        <v>2.1280848722941684E-2</v>
      </c>
      <c r="AR526" s="8"/>
      <c r="AS526" s="8"/>
      <c r="AT526" s="8"/>
      <c r="AU526" s="5">
        <v>21.146160006906314</v>
      </c>
      <c r="AV526" s="5"/>
      <c r="AW526" s="5"/>
      <c r="AX526" s="5"/>
      <c r="AY526" s="5">
        <v>2.5303568330122532</v>
      </c>
      <c r="AZ526" s="5"/>
      <c r="BA526" s="5"/>
      <c r="BB526" s="5"/>
      <c r="BC526" s="5"/>
      <c r="BD526" s="5"/>
      <c r="BE526" s="5"/>
      <c r="BF526" s="5">
        <v>0</v>
      </c>
      <c r="BG526" s="5">
        <v>0</v>
      </c>
      <c r="BH526" s="5">
        <v>23.676516839918566</v>
      </c>
      <c r="BI526" s="8"/>
      <c r="BJ526" s="5"/>
      <c r="BK526" s="5">
        <f>AC526+AJ526+BH526</f>
        <v>393.41245857072045</v>
      </c>
      <c r="BL526" s="5"/>
      <c r="BM526" s="8">
        <f>BH526/BK526</f>
        <v>6.0182427689087631E-2</v>
      </c>
      <c r="BN526" s="8"/>
      <c r="BO526" s="7"/>
      <c r="BP526" s="5"/>
      <c r="BQ526" s="5"/>
      <c r="BR526" s="5"/>
      <c r="BS526" s="5"/>
      <c r="BT526" s="7"/>
      <c r="BU526" s="7"/>
      <c r="BV526" s="7"/>
      <c r="BW526" s="7"/>
      <c r="BX526" s="8">
        <f>AC526/BK526</f>
        <v>0.49086293459929797</v>
      </c>
      <c r="BY526" s="8">
        <f>AJ526/BK526</f>
        <v>0.44895463771161442</v>
      </c>
      <c r="BZ526" s="8">
        <f>BH526/BK526</f>
        <v>6.0182427689087631E-2</v>
      </c>
      <c r="CA526" s="5">
        <v>234.15089200422833</v>
      </c>
      <c r="CB526" s="5">
        <v>227.24211980620129</v>
      </c>
      <c r="CC526" s="5">
        <v>6.9087721980270445</v>
      </c>
      <c r="CD526" s="5">
        <v>0</v>
      </c>
      <c r="CE526" s="5"/>
      <c r="CF526" s="5"/>
      <c r="CG526" s="5"/>
      <c r="CH526" s="5"/>
      <c r="CI526" s="5">
        <v>0</v>
      </c>
      <c r="CJ526" s="5"/>
      <c r="CK526" s="8"/>
      <c r="CL526" s="5"/>
      <c r="CM526" s="5"/>
      <c r="CN526" s="8"/>
      <c r="CO526" s="5"/>
      <c r="CP526" s="5"/>
      <c r="CQ526" s="5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</row>
    <row r="527" spans="1:166" x14ac:dyDescent="0.25">
      <c r="A527" t="s">
        <v>132</v>
      </c>
      <c r="C527" s="6">
        <v>39827</v>
      </c>
      <c r="D527" s="5"/>
      <c r="E527" s="6"/>
      <c r="G527">
        <v>44</v>
      </c>
      <c r="H527" t="s">
        <v>114</v>
      </c>
      <c r="I527" s="7">
        <v>8.3000000000000007</v>
      </c>
      <c r="J527">
        <v>750</v>
      </c>
      <c r="K527" s="5">
        <f t="shared" si="8"/>
        <v>160.64257028112448</v>
      </c>
      <c r="L527" s="5"/>
      <c r="M527" s="8"/>
      <c r="N527" s="7">
        <v>16.149999999999999</v>
      </c>
      <c r="O527" s="7"/>
      <c r="P527" s="7"/>
      <c r="Q527" s="5"/>
      <c r="R527" s="5"/>
      <c r="S527" s="5"/>
      <c r="T527" s="5"/>
      <c r="U527" s="5"/>
      <c r="V527" s="5"/>
      <c r="W527" s="5"/>
      <c r="X527" s="8"/>
      <c r="Y527" s="8"/>
      <c r="Z527" s="8"/>
      <c r="AA527" s="8"/>
      <c r="AB527" s="8"/>
      <c r="AC527" s="5"/>
      <c r="AD527" s="8"/>
      <c r="AE527" s="8"/>
      <c r="AF527" s="8"/>
      <c r="AG527" s="8"/>
      <c r="AH527" s="8"/>
      <c r="AI527" s="8"/>
      <c r="AJ527" s="5"/>
      <c r="AK527" s="8"/>
      <c r="AL527" s="8"/>
      <c r="AM527" s="8"/>
      <c r="AN527" s="8"/>
      <c r="AO527" s="8"/>
      <c r="AP527" s="8"/>
      <c r="AQ527" s="9"/>
      <c r="AR527" s="8"/>
      <c r="AS527" s="8"/>
      <c r="AT527" s="8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8"/>
      <c r="BJ527" s="5"/>
      <c r="BK527" s="5"/>
      <c r="BL527" s="5"/>
      <c r="BM527" s="8"/>
      <c r="BN527" s="8"/>
      <c r="BO527" s="7"/>
      <c r="BP527" s="5"/>
      <c r="BQ527" s="5"/>
      <c r="BR527" s="5"/>
      <c r="BS527" s="5"/>
      <c r="BT527" s="7"/>
      <c r="BU527" s="7"/>
      <c r="BV527" s="7"/>
      <c r="BW527" s="7"/>
      <c r="BX527" s="7"/>
      <c r="BY527" s="7"/>
      <c r="BZ527" s="7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8"/>
      <c r="CL527" s="5"/>
      <c r="CM527" s="5"/>
      <c r="CN527" s="8"/>
      <c r="CO527" s="5"/>
      <c r="CP527" s="5"/>
      <c r="CQ527" s="5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</row>
    <row r="528" spans="1:166" x14ac:dyDescent="0.25">
      <c r="A528" t="s">
        <v>132</v>
      </c>
      <c r="C528" s="6">
        <v>39833</v>
      </c>
      <c r="D528" s="5"/>
      <c r="E528" s="6"/>
      <c r="G528">
        <v>50</v>
      </c>
      <c r="H528" t="s">
        <v>114</v>
      </c>
      <c r="I528" s="7">
        <v>8.3000000000000007</v>
      </c>
      <c r="J528">
        <v>750</v>
      </c>
      <c r="K528" s="5">
        <f t="shared" si="8"/>
        <v>160.64257028112448</v>
      </c>
      <c r="L528" s="5"/>
      <c r="M528" s="8"/>
      <c r="N528" s="7">
        <v>17.850000000000001</v>
      </c>
      <c r="O528" s="7"/>
      <c r="P528" s="7"/>
      <c r="Q528" s="5"/>
      <c r="R528" s="5"/>
      <c r="S528" s="5"/>
      <c r="T528" s="5"/>
      <c r="U528" s="5"/>
      <c r="V528" s="5"/>
      <c r="W528" s="5"/>
      <c r="X528" s="8"/>
      <c r="Y528" s="8"/>
      <c r="Z528" s="8"/>
      <c r="AA528" s="8"/>
      <c r="AB528" s="8"/>
      <c r="AC528" s="5"/>
      <c r="AD528" s="8"/>
      <c r="AE528" s="8"/>
      <c r="AF528" s="8"/>
      <c r="AG528" s="8"/>
      <c r="AH528" s="8"/>
      <c r="AI528" s="8"/>
      <c r="AJ528" s="5"/>
      <c r="AK528" s="8"/>
      <c r="AL528" s="8"/>
      <c r="AM528" s="8"/>
      <c r="AN528" s="8"/>
      <c r="AO528" s="8"/>
      <c r="AP528" s="8"/>
      <c r="AQ528" s="9"/>
      <c r="AR528" s="8"/>
      <c r="AS528" s="8"/>
      <c r="AT528" s="8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8"/>
      <c r="BJ528" s="5"/>
      <c r="BK528" s="5"/>
      <c r="BL528" s="5"/>
      <c r="BM528" s="8"/>
      <c r="BN528" s="8"/>
      <c r="BO528" s="7"/>
      <c r="BP528" s="5"/>
      <c r="BQ528" s="5"/>
      <c r="BR528" s="5"/>
      <c r="BS528" s="5"/>
      <c r="BT528" s="7"/>
      <c r="BU528" s="7"/>
      <c r="BV528" s="7"/>
      <c r="BW528" s="7"/>
      <c r="BX528" s="7"/>
      <c r="BY528" s="7"/>
      <c r="BZ528" s="7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8"/>
      <c r="CL528" s="5"/>
      <c r="CM528" s="5"/>
      <c r="CN528" s="8"/>
      <c r="CO528" s="5"/>
      <c r="CP528" s="5"/>
      <c r="CQ528" s="5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</row>
    <row r="529" spans="1:166" x14ac:dyDescent="0.25">
      <c r="A529" t="s">
        <v>132</v>
      </c>
      <c r="C529" s="6">
        <v>39840</v>
      </c>
      <c r="D529" s="5"/>
      <c r="E529" s="6"/>
      <c r="G529">
        <v>57</v>
      </c>
      <c r="H529" t="s">
        <v>114</v>
      </c>
      <c r="I529" s="7">
        <v>8.3000000000000007</v>
      </c>
      <c r="J529">
        <v>750</v>
      </c>
      <c r="K529" s="5">
        <f t="shared" si="8"/>
        <v>160.64257028112448</v>
      </c>
      <c r="L529" s="5"/>
      <c r="M529" s="8"/>
      <c r="N529" s="7">
        <v>18.649999999999999</v>
      </c>
      <c r="O529" s="7"/>
      <c r="P529" s="7"/>
      <c r="Q529" s="5"/>
      <c r="R529" s="5"/>
      <c r="S529" s="5"/>
      <c r="T529" s="5"/>
      <c r="U529" s="5"/>
      <c r="V529" s="5"/>
      <c r="W529" s="5"/>
      <c r="X529" s="8"/>
      <c r="Y529" s="8"/>
      <c r="Z529" s="8"/>
      <c r="AA529" s="8"/>
      <c r="AB529" s="8"/>
      <c r="AC529" s="5"/>
      <c r="AD529" s="8"/>
      <c r="AE529" s="8"/>
      <c r="AF529" s="8"/>
      <c r="AG529" s="8"/>
      <c r="AH529" s="8"/>
      <c r="AI529" s="8"/>
      <c r="AJ529" s="5"/>
      <c r="AK529" s="8"/>
      <c r="AL529" s="8"/>
      <c r="AM529" s="8"/>
      <c r="AN529" s="8"/>
      <c r="AO529" s="8"/>
      <c r="AP529" s="8"/>
      <c r="AQ529" s="9"/>
      <c r="AR529" s="8"/>
      <c r="AS529" s="8"/>
      <c r="AT529" s="8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8"/>
      <c r="BJ529" s="5"/>
      <c r="BK529" s="5"/>
      <c r="BL529" s="5"/>
      <c r="BM529" s="8"/>
      <c r="BN529" s="8"/>
      <c r="BO529" s="7"/>
      <c r="BP529" s="5"/>
      <c r="BQ529" s="5"/>
      <c r="BR529" s="5"/>
      <c r="BS529" s="5"/>
      <c r="BT529" s="7"/>
      <c r="BU529" s="7"/>
      <c r="BV529" s="7"/>
      <c r="BW529" s="7"/>
      <c r="BX529" s="7"/>
      <c r="BY529" s="7"/>
      <c r="BZ529" s="7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8"/>
      <c r="CL529" s="5"/>
      <c r="CM529" s="5"/>
      <c r="CN529" s="8"/>
      <c r="CO529" s="5"/>
      <c r="CP529" s="5"/>
      <c r="CQ529" s="5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</row>
    <row r="530" spans="1:166" x14ac:dyDescent="0.25">
      <c r="A530" t="s">
        <v>132</v>
      </c>
      <c r="C530" s="6">
        <v>39841</v>
      </c>
      <c r="D530" s="5"/>
      <c r="E530" s="6"/>
      <c r="G530">
        <v>58</v>
      </c>
      <c r="H530" t="s">
        <v>114</v>
      </c>
      <c r="I530" s="7">
        <v>8.3000000000000007</v>
      </c>
      <c r="J530">
        <v>750</v>
      </c>
      <c r="K530" s="5">
        <f t="shared" si="8"/>
        <v>160.64257028112448</v>
      </c>
      <c r="L530" s="5"/>
      <c r="M530" s="8"/>
      <c r="N530" s="8"/>
      <c r="O530" s="8"/>
      <c r="P530" s="8"/>
      <c r="Q530" s="5"/>
      <c r="R530" s="5"/>
      <c r="S530" s="5"/>
      <c r="T530" s="5"/>
      <c r="U530" s="5"/>
      <c r="V530" s="5"/>
      <c r="W530" s="5"/>
      <c r="X530" s="8"/>
      <c r="Y530" s="8"/>
      <c r="Z530" s="8"/>
      <c r="AA530" s="8"/>
      <c r="AB530" s="8"/>
      <c r="AC530" s="5">
        <v>331.12740762876905</v>
      </c>
      <c r="AD530" s="8"/>
      <c r="AE530" s="8"/>
      <c r="AF530" s="8"/>
      <c r="AG530" s="8"/>
      <c r="AH530" s="8"/>
      <c r="AI530" s="8"/>
      <c r="AJ530" s="5">
        <v>243.22387211708264</v>
      </c>
      <c r="AK530" s="8">
        <v>4.6007077525506919</v>
      </c>
      <c r="AL530" s="8"/>
      <c r="AM530" s="8"/>
      <c r="AN530" s="8"/>
      <c r="AO530" s="8"/>
      <c r="AP530" s="8"/>
      <c r="AQ530" s="9">
        <f>AK530/AJ530</f>
        <v>1.891552713352089E-2</v>
      </c>
      <c r="AR530" s="8"/>
      <c r="AS530" s="8"/>
      <c r="AT530" s="8"/>
      <c r="AU530" s="5">
        <v>25.862670848385267</v>
      </c>
      <c r="AV530" s="5"/>
      <c r="AW530" s="5"/>
      <c r="AX530" s="5"/>
      <c r="AY530" s="5">
        <v>49.277897605765048</v>
      </c>
      <c r="AZ530" s="5"/>
      <c r="BA530" s="5"/>
      <c r="BB530" s="5"/>
      <c r="BC530" s="5"/>
      <c r="BD530" s="5"/>
      <c r="BE530" s="5"/>
      <c r="BF530" s="5">
        <v>0</v>
      </c>
      <c r="BG530" s="5">
        <v>0</v>
      </c>
      <c r="BH530" s="5">
        <v>75.140568454150326</v>
      </c>
      <c r="BI530" s="8"/>
      <c r="BJ530" s="5"/>
      <c r="BK530" s="5">
        <f>AC530+AJ530+BH530</f>
        <v>649.49184820000198</v>
      </c>
      <c r="BL530" s="5"/>
      <c r="BM530" s="8">
        <f>BH530/BK530</f>
        <v>0.11569131877851041</v>
      </c>
      <c r="BN530" s="8"/>
      <c r="BO530" s="7"/>
      <c r="BP530" s="5"/>
      <c r="BQ530" s="5"/>
      <c r="BR530" s="5"/>
      <c r="BS530" s="5"/>
      <c r="BT530" s="7"/>
      <c r="BU530" s="7"/>
      <c r="BV530" s="7"/>
      <c r="BW530" s="7"/>
      <c r="BX530" s="8">
        <f>AC530/BK530</f>
        <v>0.50982534814940894</v>
      </c>
      <c r="BY530" s="8">
        <f>AJ530/BK530</f>
        <v>0.3744833330720807</v>
      </c>
      <c r="BZ530" s="8">
        <f>BH530/BK530</f>
        <v>0.11569131877851041</v>
      </c>
      <c r="CA530" s="5">
        <v>197.24260473728742</v>
      </c>
      <c r="CB530" s="5">
        <v>148.73347760819021</v>
      </c>
      <c r="CC530" s="5">
        <v>48.509127129097202</v>
      </c>
      <c r="CD530" s="5">
        <v>0</v>
      </c>
      <c r="CE530" s="5"/>
      <c r="CF530" s="5"/>
      <c r="CG530" s="5"/>
      <c r="CH530" s="5"/>
      <c r="CI530" s="5">
        <v>0</v>
      </c>
      <c r="CJ530" s="5"/>
      <c r="CK530" s="8"/>
      <c r="CL530" s="5"/>
      <c r="CM530" s="5"/>
      <c r="CN530" s="8"/>
      <c r="CO530" s="5"/>
      <c r="CP530" s="5"/>
      <c r="CQ530" s="5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</row>
    <row r="531" spans="1:166" x14ac:dyDescent="0.25">
      <c r="A531" t="s">
        <v>132</v>
      </c>
      <c r="C531" s="6">
        <v>39848</v>
      </c>
      <c r="D531" s="5"/>
      <c r="E531" s="6"/>
      <c r="G531">
        <v>65</v>
      </c>
      <c r="H531" t="s">
        <v>114</v>
      </c>
      <c r="I531" s="7">
        <v>8.3000000000000007</v>
      </c>
      <c r="J531">
        <v>750</v>
      </c>
      <c r="K531" s="5">
        <f t="shared" si="8"/>
        <v>160.64257028112448</v>
      </c>
      <c r="L531" s="5"/>
      <c r="M531" s="8"/>
      <c r="N531" s="7">
        <v>20.149999999999999</v>
      </c>
      <c r="O531" s="7"/>
      <c r="P531" s="7"/>
      <c r="Q531" s="5"/>
      <c r="R531" s="5"/>
      <c r="S531" s="5"/>
      <c r="T531" s="5"/>
      <c r="U531" s="5"/>
      <c r="V531" s="5"/>
      <c r="W531" s="5"/>
      <c r="X531" s="8"/>
      <c r="Y531" s="8"/>
      <c r="Z531" s="8"/>
      <c r="AA531" s="8"/>
      <c r="AB531" s="8"/>
      <c r="AC531" s="5"/>
      <c r="AD531" s="8"/>
      <c r="AE531" s="8"/>
      <c r="AF531" s="8"/>
      <c r="AG531" s="8"/>
      <c r="AH531" s="8"/>
      <c r="AI531" s="8"/>
      <c r="AJ531" s="5"/>
      <c r="AK531" s="8"/>
      <c r="AL531" s="8"/>
      <c r="AM531" s="8"/>
      <c r="AN531" s="8"/>
      <c r="AO531" s="8"/>
      <c r="AP531" s="8"/>
      <c r="AQ531" s="9"/>
      <c r="AR531" s="8"/>
      <c r="AS531" s="8"/>
      <c r="AT531" s="8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8"/>
      <c r="BJ531" s="5"/>
      <c r="BK531" s="5"/>
      <c r="BL531" s="5"/>
      <c r="BM531" s="8"/>
      <c r="BN531" s="8"/>
      <c r="BO531" s="7"/>
      <c r="BP531" s="5"/>
      <c r="BQ531" s="5"/>
      <c r="BR531" s="5"/>
      <c r="BS531" s="5"/>
      <c r="BT531" s="7"/>
      <c r="BU531" s="7"/>
      <c r="BV531" s="7"/>
      <c r="BW531" s="7"/>
      <c r="BX531" s="7"/>
      <c r="BY531" s="7"/>
      <c r="BZ531" s="7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8"/>
      <c r="CL531" s="5"/>
      <c r="CM531" s="5"/>
      <c r="CN531" s="8"/>
      <c r="CO531" s="5"/>
      <c r="CP531" s="5"/>
      <c r="CQ531" s="5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</row>
    <row r="532" spans="1:166" x14ac:dyDescent="0.25">
      <c r="A532" t="s">
        <v>132</v>
      </c>
      <c r="C532" s="6">
        <v>39853</v>
      </c>
      <c r="D532" s="5">
        <v>6</v>
      </c>
      <c r="E532" s="6" t="s">
        <v>239</v>
      </c>
      <c r="F532" t="s">
        <v>89</v>
      </c>
      <c r="G532">
        <v>70</v>
      </c>
      <c r="H532" t="s">
        <v>114</v>
      </c>
      <c r="I532" s="7">
        <v>8.3000000000000007</v>
      </c>
      <c r="J532">
        <v>750</v>
      </c>
      <c r="K532" s="5">
        <f t="shared" si="8"/>
        <v>160.64257028112448</v>
      </c>
      <c r="L532" s="5"/>
      <c r="M532" s="8"/>
      <c r="N532" s="8"/>
      <c r="O532" s="8"/>
      <c r="P532" s="8"/>
      <c r="Q532" s="5"/>
      <c r="R532" s="5"/>
      <c r="S532" s="5"/>
      <c r="T532" s="5"/>
      <c r="U532" s="5"/>
      <c r="V532" s="5"/>
      <c r="W532" s="5"/>
      <c r="X532" s="8"/>
      <c r="Y532" s="8"/>
      <c r="Z532" s="8"/>
      <c r="AA532" s="8"/>
      <c r="AB532" s="8"/>
      <c r="AC532" s="5">
        <v>312.13028265057881</v>
      </c>
      <c r="AD532" s="8"/>
      <c r="AE532" s="8"/>
      <c r="AF532" s="8"/>
      <c r="AG532" s="8"/>
      <c r="AH532" s="8"/>
      <c r="AI532" s="8"/>
      <c r="AJ532" s="5">
        <v>187.48641766041609</v>
      </c>
      <c r="AK532" s="8">
        <v>3.8769690559152243</v>
      </c>
      <c r="AL532" s="8"/>
      <c r="AM532" s="8"/>
      <c r="AN532" s="8"/>
      <c r="AO532" s="8"/>
      <c r="AP532" s="8"/>
      <c r="AQ532" s="9">
        <f>AK532/AJ532</f>
        <v>2.0678666243105496E-2</v>
      </c>
      <c r="AR532" s="8"/>
      <c r="AS532" s="8"/>
      <c r="AT532" s="8"/>
      <c r="AU532" s="5">
        <v>2.5518707795870457</v>
      </c>
      <c r="AV532" s="5"/>
      <c r="AW532" s="5"/>
      <c r="AX532" s="5"/>
      <c r="AY532" s="5">
        <v>135.070591829438</v>
      </c>
      <c r="AZ532" s="5"/>
      <c r="BA532" s="5"/>
      <c r="BB532" s="5"/>
      <c r="BC532" s="5"/>
      <c r="BD532" s="5"/>
      <c r="BE532" s="5"/>
      <c r="BF532" s="5">
        <v>0</v>
      </c>
      <c r="BG532" s="5">
        <v>0</v>
      </c>
      <c r="BH532" s="5">
        <v>137.62246260902504</v>
      </c>
      <c r="BI532" s="8"/>
      <c r="BJ532" s="5"/>
      <c r="BK532" s="5">
        <f>AC532+AJ532+BH532</f>
        <v>637.23916292001991</v>
      </c>
      <c r="BL532" s="5"/>
      <c r="BM532" s="8">
        <f>BH532/BK532</f>
        <v>0.2159667368502555</v>
      </c>
      <c r="BN532" s="8"/>
      <c r="BO532" s="7"/>
      <c r="BP532" s="5"/>
      <c r="BQ532" s="5"/>
      <c r="BR532" s="5"/>
      <c r="BS532" s="5"/>
      <c r="BT532" s="7"/>
      <c r="BU532" s="7"/>
      <c r="BV532" s="7"/>
      <c r="BW532" s="7"/>
      <c r="BX532" s="8">
        <f>AC532/BK532</f>
        <v>0.48981654112453599</v>
      </c>
      <c r="BY532" s="8">
        <f>AJ532/BK532</f>
        <v>0.2942167220252086</v>
      </c>
      <c r="BZ532" s="8">
        <f>BH532/BK532</f>
        <v>0.2159667368502555</v>
      </c>
      <c r="CA532" s="5">
        <v>78.741442797433479</v>
      </c>
      <c r="CB532" s="5">
        <v>16.502645131142849</v>
      </c>
      <c r="CC532" s="5">
        <v>62.238797666290623</v>
      </c>
      <c r="CD532" s="5">
        <v>0</v>
      </c>
      <c r="CE532" s="5"/>
      <c r="CF532" s="5"/>
      <c r="CG532" s="5"/>
      <c r="CH532" s="5"/>
      <c r="CI532" s="5">
        <v>0</v>
      </c>
      <c r="CJ532" s="5"/>
      <c r="CK532" s="8"/>
      <c r="CL532" s="5"/>
      <c r="CM532" s="5"/>
      <c r="CN532" s="8"/>
      <c r="CO532" s="5"/>
      <c r="CP532" s="5"/>
      <c r="CQ532" s="5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</row>
    <row r="533" spans="1:166" x14ac:dyDescent="0.25">
      <c r="A533" t="s">
        <v>132</v>
      </c>
      <c r="C533" s="6">
        <v>39854</v>
      </c>
      <c r="D533" s="5"/>
      <c r="E533" s="6"/>
      <c r="G533">
        <v>71</v>
      </c>
      <c r="H533" t="s">
        <v>114</v>
      </c>
      <c r="I533" s="7">
        <v>8.3000000000000007</v>
      </c>
      <c r="J533">
        <v>750</v>
      </c>
      <c r="K533" s="5">
        <f t="shared" si="8"/>
        <v>160.64257028112448</v>
      </c>
      <c r="L533" s="5"/>
      <c r="M533" s="8"/>
      <c r="N533" s="7">
        <v>20.65</v>
      </c>
      <c r="O533" s="7"/>
      <c r="P533" s="7"/>
      <c r="Q533" s="5"/>
      <c r="R533" s="5"/>
      <c r="S533" s="5"/>
      <c r="T533" s="5"/>
      <c r="U533" s="5"/>
      <c r="V533" s="5"/>
      <c r="W533" s="5"/>
      <c r="X533" s="8"/>
      <c r="Y533" s="8"/>
      <c r="Z533" s="8"/>
      <c r="AA533" s="8"/>
      <c r="AB533" s="8"/>
      <c r="AC533" s="5"/>
      <c r="AD533" s="8"/>
      <c r="AE533" s="8"/>
      <c r="AF533" s="8"/>
      <c r="AG533" s="8"/>
      <c r="AH533" s="8"/>
      <c r="AI533" s="8"/>
      <c r="AJ533" s="5"/>
      <c r="AK533" s="8"/>
      <c r="AL533" s="8"/>
      <c r="AM533" s="8"/>
      <c r="AN533" s="8"/>
      <c r="AO533" s="8"/>
      <c r="AP533" s="8"/>
      <c r="AQ533" s="9"/>
      <c r="AR533" s="8"/>
      <c r="AS533" s="8"/>
      <c r="AT533" s="8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8"/>
      <c r="BJ533" s="5"/>
      <c r="BK533" s="5"/>
      <c r="BL533" s="5"/>
      <c r="BM533" s="8"/>
      <c r="BN533" s="8"/>
      <c r="BO533" s="7"/>
      <c r="BP533" s="5"/>
      <c r="BQ533" s="5"/>
      <c r="BR533" s="5"/>
      <c r="BS533" s="5"/>
      <c r="BT533" s="7"/>
      <c r="BU533" s="7"/>
      <c r="BV533" s="7"/>
      <c r="BW533" s="7"/>
      <c r="BX533" s="7"/>
      <c r="BY533" s="7"/>
      <c r="BZ533" s="7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8"/>
      <c r="CL533" s="5"/>
      <c r="CM533" s="5"/>
      <c r="CN533" s="8"/>
      <c r="CO533" s="5"/>
      <c r="CP533" s="5"/>
      <c r="CQ533" s="5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</row>
    <row r="534" spans="1:166" x14ac:dyDescent="0.25">
      <c r="A534" t="s">
        <v>132</v>
      </c>
      <c r="C534" s="6">
        <v>39860</v>
      </c>
      <c r="D534" s="5"/>
      <c r="E534" s="6"/>
      <c r="G534">
        <v>77</v>
      </c>
      <c r="H534" t="s">
        <v>114</v>
      </c>
      <c r="I534" s="7">
        <v>8.3000000000000007</v>
      </c>
      <c r="J534">
        <v>750</v>
      </c>
      <c r="K534" s="5">
        <f t="shared" si="8"/>
        <v>160.64257028112448</v>
      </c>
      <c r="L534" s="5"/>
      <c r="M534" s="8"/>
      <c r="N534" s="7">
        <v>21.9</v>
      </c>
      <c r="O534" s="7"/>
      <c r="P534" s="7"/>
      <c r="Q534" s="5"/>
      <c r="R534" s="5"/>
      <c r="S534" s="5"/>
      <c r="T534" s="5"/>
      <c r="U534" s="5"/>
      <c r="V534" s="5"/>
      <c r="W534" s="5"/>
      <c r="X534" s="8"/>
      <c r="Y534" s="8"/>
      <c r="Z534" s="8"/>
      <c r="AA534" s="8"/>
      <c r="AB534" s="8"/>
      <c r="AC534" s="5"/>
      <c r="AD534" s="8"/>
      <c r="AE534" s="8"/>
      <c r="AF534" s="8"/>
      <c r="AG534" s="8"/>
      <c r="AH534" s="8"/>
      <c r="AI534" s="8"/>
      <c r="AJ534" s="5"/>
      <c r="AK534" s="8"/>
      <c r="AL534" s="8"/>
      <c r="AM534" s="8"/>
      <c r="AN534" s="8"/>
      <c r="AO534" s="8"/>
      <c r="AP534" s="8"/>
      <c r="AQ534" s="9"/>
      <c r="AR534" s="8"/>
      <c r="AS534" s="8"/>
      <c r="AT534" s="8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8"/>
      <c r="BJ534" s="5"/>
      <c r="BK534" s="5"/>
      <c r="BL534" s="5"/>
      <c r="BM534" s="8"/>
      <c r="BN534" s="8"/>
      <c r="BO534" s="7"/>
      <c r="BP534" s="5"/>
      <c r="BQ534" s="5"/>
      <c r="BR534" s="5"/>
      <c r="BS534" s="5"/>
      <c r="BT534" s="7"/>
      <c r="BU534" s="7"/>
      <c r="BV534" s="7"/>
      <c r="BW534" s="7"/>
      <c r="BX534" s="7"/>
      <c r="BY534" s="7"/>
      <c r="BZ534" s="7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8"/>
      <c r="CL534" s="5"/>
      <c r="CM534" s="5"/>
      <c r="CN534" s="8"/>
      <c r="CO534" s="5"/>
      <c r="CP534" s="5"/>
      <c r="CQ534" s="5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</row>
    <row r="535" spans="1:166" x14ac:dyDescent="0.25">
      <c r="A535" t="s">
        <v>132</v>
      </c>
      <c r="C535" s="6">
        <v>39874</v>
      </c>
      <c r="D535" s="5"/>
      <c r="E535" s="6"/>
      <c r="G535">
        <v>91</v>
      </c>
      <c r="H535" t="s">
        <v>114</v>
      </c>
      <c r="I535" s="7">
        <v>8.3000000000000007</v>
      </c>
      <c r="J535">
        <v>750</v>
      </c>
      <c r="K535" s="5">
        <f t="shared" si="8"/>
        <v>160.64257028112448</v>
      </c>
      <c r="L535" s="5"/>
      <c r="M535" s="8"/>
      <c r="N535" s="7">
        <v>25.15</v>
      </c>
      <c r="O535" s="7"/>
      <c r="P535" s="7"/>
      <c r="Q535" s="5"/>
      <c r="R535" s="5"/>
      <c r="S535" s="5"/>
      <c r="T535" s="5"/>
      <c r="U535" s="5"/>
      <c r="V535" s="5"/>
      <c r="W535" s="5"/>
      <c r="X535" s="8"/>
      <c r="Y535" s="8"/>
      <c r="Z535" s="8"/>
      <c r="AA535" s="8"/>
      <c r="AB535" s="8"/>
      <c r="AC535" s="5"/>
      <c r="AD535" s="8"/>
      <c r="AE535" s="8"/>
      <c r="AF535" s="8"/>
      <c r="AG535" s="8"/>
      <c r="AH535" s="8"/>
      <c r="AI535" s="8"/>
      <c r="AJ535" s="5"/>
      <c r="AK535" s="8"/>
      <c r="AL535" s="8"/>
      <c r="AM535" s="8"/>
      <c r="AN535" s="8"/>
      <c r="AO535" s="8"/>
      <c r="AP535" s="8"/>
      <c r="AQ535" s="9"/>
      <c r="AR535" s="8"/>
      <c r="AS535" s="8"/>
      <c r="AT535" s="8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8"/>
      <c r="BJ535" s="5"/>
      <c r="BK535" s="5"/>
      <c r="BL535" s="5"/>
      <c r="BM535" s="8"/>
      <c r="BN535" s="8"/>
      <c r="BO535" s="7"/>
      <c r="BP535" s="5"/>
      <c r="BQ535" s="5"/>
      <c r="BR535" s="5"/>
      <c r="BS535" s="5"/>
      <c r="BT535" s="7"/>
      <c r="BU535" s="7"/>
      <c r="BV535" s="7"/>
      <c r="BW535" s="7"/>
      <c r="BX535" s="7"/>
      <c r="BY535" s="7"/>
      <c r="BZ535" s="7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8"/>
      <c r="CL535" s="5"/>
      <c r="CM535" s="5"/>
      <c r="CN535" s="8"/>
      <c r="CO535" s="5"/>
      <c r="CP535" s="5"/>
      <c r="CQ535" s="5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</row>
    <row r="536" spans="1:166" x14ac:dyDescent="0.25">
      <c r="A536" t="s">
        <v>132</v>
      </c>
      <c r="C536" s="6">
        <v>39875</v>
      </c>
      <c r="D536" s="5"/>
      <c r="E536" s="6"/>
      <c r="G536">
        <v>92</v>
      </c>
      <c r="H536" t="s">
        <v>114</v>
      </c>
      <c r="I536" s="7">
        <v>8.3000000000000007</v>
      </c>
      <c r="J536">
        <v>750</v>
      </c>
      <c r="K536" s="5">
        <f t="shared" si="8"/>
        <v>160.64257028112448</v>
      </c>
      <c r="L536" s="5"/>
      <c r="M536" s="8"/>
      <c r="N536" s="8"/>
      <c r="O536" s="8"/>
      <c r="P536" s="8"/>
      <c r="Q536" s="5"/>
      <c r="R536" s="5"/>
      <c r="S536" s="5"/>
      <c r="T536" s="5"/>
      <c r="U536" s="5"/>
      <c r="V536" s="5"/>
      <c r="W536" s="5"/>
      <c r="X536" s="8"/>
      <c r="Y536" s="8"/>
      <c r="Z536" s="8"/>
      <c r="AA536" s="8"/>
      <c r="AB536" s="8"/>
      <c r="AC536" s="5">
        <v>544.94365704358461</v>
      </c>
      <c r="AD536" s="8"/>
      <c r="AE536" s="8"/>
      <c r="AF536" s="8"/>
      <c r="AG536" s="8"/>
      <c r="AH536" s="8"/>
      <c r="AI536" s="8"/>
      <c r="AJ536" s="5">
        <v>171.78947062024196</v>
      </c>
      <c r="AK536" s="8">
        <v>2.7488838194405214</v>
      </c>
      <c r="AL536" s="8"/>
      <c r="AM536" s="8"/>
      <c r="AN536" s="8"/>
      <c r="AO536" s="8"/>
      <c r="AP536" s="8"/>
      <c r="AQ536" s="9">
        <f>AK536/AJ536</f>
        <v>1.6001468597090028E-2</v>
      </c>
      <c r="AR536" s="8"/>
      <c r="AS536" s="8"/>
      <c r="AT536" s="8"/>
      <c r="AU536" s="5">
        <v>5.2596608502570454</v>
      </c>
      <c r="AV536" s="5"/>
      <c r="AW536" s="5"/>
      <c r="AX536" s="5"/>
      <c r="AY536" s="5">
        <v>308.13018945949437</v>
      </c>
      <c r="AZ536" s="5"/>
      <c r="BA536" s="5"/>
      <c r="BB536" s="5"/>
      <c r="BC536" s="5"/>
      <c r="BD536" s="5"/>
      <c r="BE536" s="5"/>
      <c r="BF536" s="5">
        <v>0</v>
      </c>
      <c r="BG536" s="5">
        <v>0</v>
      </c>
      <c r="BH536" s="5">
        <v>313.38985030975141</v>
      </c>
      <c r="BI536" s="8"/>
      <c r="BJ536" s="5"/>
      <c r="BK536" s="5">
        <f>AC536+AJ536+BH536</f>
        <v>1030.1229779735779</v>
      </c>
      <c r="BL536" s="5"/>
      <c r="BM536" s="8">
        <f>BH536/BK536</f>
        <v>0.30422566723658667</v>
      </c>
      <c r="BN536" s="8"/>
      <c r="BO536" s="7"/>
      <c r="BP536" s="5"/>
      <c r="BQ536" s="5"/>
      <c r="BR536" s="5"/>
      <c r="BS536" s="5"/>
      <c r="BT536" s="7"/>
      <c r="BU536" s="7"/>
      <c r="BV536" s="7"/>
      <c r="BW536" s="7"/>
      <c r="BX536" s="8">
        <f>AC536/BK536</f>
        <v>0.5290083501637628</v>
      </c>
      <c r="BY536" s="8">
        <f>AJ536/BK536</f>
        <v>0.16676598259965061</v>
      </c>
      <c r="BZ536" s="8">
        <f>BH536/BK536</f>
        <v>0.30422566723658667</v>
      </c>
      <c r="CA536" s="5">
        <v>158.77605198308686</v>
      </c>
      <c r="CB536" s="5">
        <v>85.717103081664447</v>
      </c>
      <c r="CC536" s="5">
        <v>73.058948901422397</v>
      </c>
      <c r="CD536" s="5">
        <v>0</v>
      </c>
      <c r="CE536" s="5"/>
      <c r="CF536" s="5"/>
      <c r="CG536" s="5"/>
      <c r="CH536" s="5"/>
      <c r="CI536" s="5">
        <v>0</v>
      </c>
      <c r="CJ536" s="5"/>
      <c r="CK536" s="8"/>
      <c r="CL536" s="5"/>
      <c r="CM536" s="5"/>
      <c r="CN536" s="8"/>
      <c r="CO536" s="5"/>
      <c r="CP536" s="5"/>
      <c r="CQ536" s="5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</row>
    <row r="537" spans="1:166" x14ac:dyDescent="0.25">
      <c r="A537" t="s">
        <v>132</v>
      </c>
      <c r="C537" s="6">
        <v>39877</v>
      </c>
      <c r="D537" s="5">
        <v>8</v>
      </c>
      <c r="E537" t="s">
        <v>208</v>
      </c>
      <c r="F537" t="s">
        <v>14</v>
      </c>
      <c r="G537">
        <v>94</v>
      </c>
      <c r="H537" t="s">
        <v>114</v>
      </c>
      <c r="I537" s="7">
        <v>8.3000000000000007</v>
      </c>
      <c r="J537">
        <v>750</v>
      </c>
      <c r="K537" s="5">
        <f t="shared" si="8"/>
        <v>160.64257028112448</v>
      </c>
      <c r="L537" s="5"/>
      <c r="M537" s="8"/>
      <c r="N537" s="8"/>
      <c r="O537" s="8"/>
      <c r="P537" s="8"/>
      <c r="Q537" s="5"/>
      <c r="R537" s="5"/>
      <c r="S537" s="5"/>
      <c r="T537" s="5"/>
      <c r="U537" s="5">
        <v>94</v>
      </c>
      <c r="V537" s="5"/>
      <c r="W537" s="5"/>
      <c r="X537" s="8"/>
      <c r="Y537" s="8"/>
      <c r="Z537" s="8"/>
      <c r="AA537" s="8"/>
      <c r="AB537" s="8"/>
      <c r="AC537" s="5"/>
      <c r="AD537" s="8"/>
      <c r="AE537" s="8"/>
      <c r="AF537" s="8"/>
      <c r="AG537" s="8"/>
      <c r="AH537" s="8"/>
      <c r="AI537" s="8"/>
      <c r="AJ537" s="5"/>
      <c r="AK537" s="8"/>
      <c r="AL537" s="8"/>
      <c r="AM537" s="8"/>
      <c r="AN537" s="8"/>
      <c r="AO537" s="8"/>
      <c r="AP537" s="8"/>
      <c r="AQ537" s="9"/>
      <c r="AR537" s="8"/>
      <c r="AS537" s="8"/>
      <c r="AT537" s="8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8"/>
      <c r="BJ537" s="5"/>
      <c r="BK537" s="5"/>
      <c r="BL537" s="5"/>
      <c r="BM537" s="8"/>
      <c r="BN537" s="8"/>
      <c r="BO537" s="7"/>
      <c r="BP537" s="5"/>
      <c r="BQ537" s="5"/>
      <c r="BR537" s="5"/>
      <c r="BS537" s="5"/>
      <c r="BT537" s="7"/>
      <c r="BU537" s="7"/>
      <c r="BV537" s="7"/>
      <c r="BW537" s="7"/>
      <c r="BX537" s="7"/>
      <c r="BY537" s="7"/>
      <c r="BZ537" s="7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8"/>
      <c r="CL537" s="5"/>
      <c r="CM537" s="5"/>
      <c r="CN537" s="8"/>
      <c r="CO537" s="5"/>
      <c r="CP537" s="5"/>
      <c r="CQ537" s="5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</row>
    <row r="538" spans="1:166" x14ac:dyDescent="0.25">
      <c r="A538" t="s">
        <v>132</v>
      </c>
      <c r="C538" s="6">
        <v>39884</v>
      </c>
      <c r="D538" s="5"/>
      <c r="E538" s="6"/>
      <c r="G538">
        <v>101</v>
      </c>
      <c r="H538" t="s">
        <v>114</v>
      </c>
      <c r="I538" s="7">
        <v>8.3000000000000007</v>
      </c>
      <c r="J538">
        <v>750</v>
      </c>
      <c r="K538" s="5">
        <f t="shared" si="8"/>
        <v>160.64257028112448</v>
      </c>
      <c r="L538" s="5"/>
      <c r="M538" s="8"/>
      <c r="N538" s="7">
        <v>25.9</v>
      </c>
      <c r="O538" s="7"/>
      <c r="P538" s="7"/>
      <c r="Q538" s="5"/>
      <c r="R538" s="5"/>
      <c r="S538" s="5"/>
      <c r="T538" s="5"/>
      <c r="U538" s="5"/>
      <c r="V538" s="5"/>
      <c r="W538" s="5"/>
      <c r="X538" s="8"/>
      <c r="Y538" s="8"/>
      <c r="Z538" s="8"/>
      <c r="AA538" s="8"/>
      <c r="AB538" s="8"/>
      <c r="AC538" s="5"/>
      <c r="AD538" s="8"/>
      <c r="AE538" s="8"/>
      <c r="AF538" s="8"/>
      <c r="AG538" s="8"/>
      <c r="AH538" s="8"/>
      <c r="AI538" s="8"/>
      <c r="AJ538" s="5"/>
      <c r="AK538" s="8"/>
      <c r="AL538" s="8"/>
      <c r="AM538" s="8"/>
      <c r="AN538" s="8"/>
      <c r="AO538" s="8"/>
      <c r="AP538" s="8"/>
      <c r="AQ538" s="9"/>
      <c r="AR538" s="8"/>
      <c r="AS538" s="8"/>
      <c r="AT538" s="8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8"/>
      <c r="BJ538" s="5"/>
      <c r="BK538" s="5"/>
      <c r="BL538" s="5"/>
      <c r="BM538" s="8"/>
      <c r="BN538" s="8"/>
      <c r="BO538" s="7"/>
      <c r="BP538" s="5"/>
      <c r="BQ538" s="5"/>
      <c r="BR538" s="5"/>
      <c r="BS538" s="5"/>
      <c r="BT538" s="7"/>
      <c r="BU538" s="7"/>
      <c r="BV538" s="7"/>
      <c r="BW538" s="7"/>
      <c r="BX538" s="7"/>
      <c r="BY538" s="7"/>
      <c r="BZ538" s="7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8"/>
      <c r="CL538" s="5"/>
      <c r="CM538" s="5"/>
      <c r="CN538" s="8"/>
      <c r="CO538" s="5"/>
      <c r="CP538" s="5"/>
      <c r="CQ538" s="5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</row>
    <row r="539" spans="1:166" x14ac:dyDescent="0.25">
      <c r="A539" t="s">
        <v>132</v>
      </c>
      <c r="C539" s="6">
        <v>39889</v>
      </c>
      <c r="D539" s="5"/>
      <c r="E539" s="6"/>
      <c r="G539">
        <v>106</v>
      </c>
      <c r="H539" t="s">
        <v>114</v>
      </c>
      <c r="I539" s="7">
        <v>8.3000000000000007</v>
      </c>
      <c r="J539">
        <v>750</v>
      </c>
      <c r="K539" s="5">
        <f t="shared" si="8"/>
        <v>160.64257028112448</v>
      </c>
      <c r="L539" s="5"/>
      <c r="M539" s="8"/>
      <c r="N539" s="8"/>
      <c r="O539" s="8"/>
      <c r="P539" s="8"/>
      <c r="Q539" s="5"/>
      <c r="R539" s="5"/>
      <c r="S539" s="5"/>
      <c r="T539" s="5"/>
      <c r="U539" s="5"/>
      <c r="V539" s="5"/>
      <c r="W539" s="5"/>
      <c r="X539" s="8"/>
      <c r="Y539" s="8"/>
      <c r="Z539" s="8"/>
      <c r="AA539" s="8"/>
      <c r="AB539" s="8"/>
      <c r="AC539" s="5">
        <v>668.81888337689065</v>
      </c>
      <c r="AD539" s="8"/>
      <c r="AE539" s="8"/>
      <c r="AF539" s="8"/>
      <c r="AG539" s="8"/>
      <c r="AH539" s="8"/>
      <c r="AI539" s="8"/>
      <c r="AJ539" s="5">
        <v>287.48376542738509</v>
      </c>
      <c r="AK539" s="8">
        <v>3.4481074349776382</v>
      </c>
      <c r="AL539" s="8"/>
      <c r="AM539" s="8"/>
      <c r="AN539" s="8"/>
      <c r="AO539" s="8"/>
      <c r="AP539" s="8"/>
      <c r="AQ539" s="9">
        <f>AK539/AJ539</f>
        <v>1.1994094448608397E-2</v>
      </c>
      <c r="AR539" s="8"/>
      <c r="AS539" s="8"/>
      <c r="AT539" s="8"/>
      <c r="AU539" s="5">
        <v>21.628203394371774</v>
      </c>
      <c r="AV539" s="5"/>
      <c r="AW539" s="5"/>
      <c r="AX539" s="5"/>
      <c r="AY539" s="5">
        <v>164.17715700758899</v>
      </c>
      <c r="AZ539" s="5"/>
      <c r="BA539" s="5"/>
      <c r="BB539" s="5"/>
      <c r="BC539" s="5"/>
      <c r="BD539" s="5"/>
      <c r="BE539" s="5"/>
      <c r="BF539" s="5">
        <v>78.912645290740841</v>
      </c>
      <c r="BG539" s="5">
        <v>98.768659969592747</v>
      </c>
      <c r="BH539" s="5">
        <v>363.4866656622944</v>
      </c>
      <c r="BI539" s="8"/>
      <c r="BJ539" s="5"/>
      <c r="BK539" s="5">
        <f>AC539+AJ539+BH539</f>
        <v>1319.7893144665702</v>
      </c>
      <c r="BL539" s="5"/>
      <c r="BM539" s="8">
        <f>BH539/BK539</f>
        <v>0.27541264478960242</v>
      </c>
      <c r="BN539" s="8"/>
      <c r="BO539" s="7"/>
      <c r="BP539" s="5"/>
      <c r="BQ539" s="5"/>
      <c r="BR539" s="5"/>
      <c r="BS539" s="5"/>
      <c r="BT539" s="7"/>
      <c r="BU539" s="7"/>
      <c r="BV539" s="7"/>
      <c r="BW539" s="7"/>
      <c r="BX539" s="8">
        <f>AC539/BK539</f>
        <v>0.5067618566431662</v>
      </c>
      <c r="BY539" s="8">
        <f>AJ539/BK539</f>
        <v>0.21782549856723132</v>
      </c>
      <c r="BZ539" s="8">
        <f>BH539/BK539</f>
        <v>0.27541264478960242</v>
      </c>
      <c r="CA539" s="5">
        <v>258.12114249097766</v>
      </c>
      <c r="CB539" s="5">
        <v>148.47620703233844</v>
      </c>
      <c r="CC539" s="5">
        <v>64.893617251048653</v>
      </c>
      <c r="CD539" s="5">
        <v>19.191592977352663</v>
      </c>
      <c r="CE539" s="5"/>
      <c r="CF539" s="5"/>
      <c r="CG539" s="5"/>
      <c r="CH539" s="5"/>
      <c r="CI539" s="5">
        <v>25.559725230237941</v>
      </c>
      <c r="CJ539" s="5"/>
      <c r="CK539" s="8"/>
      <c r="CL539" s="5"/>
      <c r="CM539" s="5"/>
      <c r="CN539" s="8"/>
      <c r="CO539" s="5"/>
      <c r="CP539" s="5"/>
      <c r="CQ539" s="5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</row>
    <row r="540" spans="1:166" x14ac:dyDescent="0.25">
      <c r="A540" t="s">
        <v>132</v>
      </c>
      <c r="C540" s="6">
        <v>39895</v>
      </c>
      <c r="D540" s="5"/>
      <c r="E540" s="6"/>
      <c r="G540">
        <v>112</v>
      </c>
      <c r="H540" t="s">
        <v>114</v>
      </c>
      <c r="I540" s="7">
        <v>8.3000000000000007</v>
      </c>
      <c r="J540">
        <v>750</v>
      </c>
      <c r="K540" s="5">
        <f t="shared" si="8"/>
        <v>160.64257028112448</v>
      </c>
      <c r="L540" s="5"/>
      <c r="M540" s="8"/>
      <c r="N540" s="7">
        <v>26.3</v>
      </c>
      <c r="O540" s="7"/>
      <c r="P540" s="7"/>
      <c r="Q540" s="5"/>
      <c r="R540" s="5"/>
      <c r="S540" s="5"/>
      <c r="T540" s="5"/>
      <c r="U540" s="5"/>
      <c r="V540" s="5"/>
      <c r="W540" s="5"/>
      <c r="X540" s="8"/>
      <c r="Y540" s="8"/>
      <c r="Z540" s="8"/>
      <c r="AA540" s="8"/>
      <c r="AB540" s="8"/>
      <c r="AC540" s="5"/>
      <c r="AD540" s="8"/>
      <c r="AE540" s="8"/>
      <c r="AF540" s="8"/>
      <c r="AG540" s="8"/>
      <c r="AH540" s="8"/>
      <c r="AI540" s="8"/>
      <c r="AJ540" s="5"/>
      <c r="AK540" s="8"/>
      <c r="AL540" s="8"/>
      <c r="AM540" s="8"/>
      <c r="AN540" s="8"/>
      <c r="AO540" s="8"/>
      <c r="AP540" s="8"/>
      <c r="AQ540" s="9"/>
      <c r="AR540" s="8"/>
      <c r="AS540" s="8"/>
      <c r="AT540" s="8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8"/>
      <c r="BJ540" s="5"/>
      <c r="BK540" s="5"/>
      <c r="BL540" s="5"/>
      <c r="BM540" s="8"/>
      <c r="BN540" s="8"/>
      <c r="BO540" s="7"/>
      <c r="BP540" s="5"/>
      <c r="BQ540" s="5"/>
      <c r="BR540" s="5"/>
      <c r="BS540" s="5"/>
      <c r="BT540" s="7"/>
      <c r="BU540" s="7"/>
      <c r="BV540" s="7"/>
      <c r="BW540" s="7"/>
      <c r="BX540" s="7"/>
      <c r="BY540" s="7"/>
      <c r="BZ540" s="7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8"/>
      <c r="CL540" s="5"/>
      <c r="CM540" s="5"/>
      <c r="CN540" s="8"/>
      <c r="CO540" s="5"/>
      <c r="CP540" s="5"/>
      <c r="CQ540" s="5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</row>
    <row r="541" spans="1:166" x14ac:dyDescent="0.25">
      <c r="A541" t="s">
        <v>132</v>
      </c>
      <c r="C541" s="6">
        <v>39904</v>
      </c>
      <c r="D541" s="5"/>
      <c r="E541" s="6"/>
      <c r="G541">
        <v>121</v>
      </c>
      <c r="H541" t="s">
        <v>114</v>
      </c>
      <c r="I541" s="7">
        <v>8.3000000000000007</v>
      </c>
      <c r="J541">
        <v>750</v>
      </c>
      <c r="K541" s="5">
        <f t="shared" si="8"/>
        <v>160.64257028112448</v>
      </c>
      <c r="L541" s="5"/>
      <c r="M541" s="8"/>
      <c r="N541" s="8"/>
      <c r="O541" s="8"/>
      <c r="P541" s="8"/>
      <c r="Q541" s="5"/>
      <c r="R541" s="5"/>
      <c r="S541" s="5"/>
      <c r="T541" s="5"/>
      <c r="U541" s="5"/>
      <c r="V541" s="5"/>
      <c r="W541" s="5"/>
      <c r="X541" s="8"/>
      <c r="Y541" s="8"/>
      <c r="Z541" s="8"/>
      <c r="AA541" s="8"/>
      <c r="AB541" s="8"/>
      <c r="AC541" s="5"/>
      <c r="AD541" s="8"/>
      <c r="AE541" s="8"/>
      <c r="AF541" s="8"/>
      <c r="AG541" s="8"/>
      <c r="AH541" s="8"/>
      <c r="AI541" s="8"/>
      <c r="AJ541" s="5"/>
      <c r="AK541" s="8"/>
      <c r="AL541" s="8"/>
      <c r="AM541" s="8"/>
      <c r="AN541" s="8"/>
      <c r="AO541" s="8"/>
      <c r="AP541" s="8"/>
      <c r="AQ541" s="9"/>
      <c r="AR541" s="8"/>
      <c r="AS541" s="8"/>
      <c r="AT541" s="8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8"/>
      <c r="BJ541" s="5"/>
      <c r="BK541" s="5"/>
      <c r="BL541" s="5"/>
      <c r="BM541" s="8"/>
      <c r="BN541" s="8"/>
      <c r="BO541" s="7"/>
      <c r="BP541" s="5"/>
      <c r="BQ541" s="5"/>
      <c r="BR541" s="5"/>
      <c r="BS541" s="5"/>
      <c r="BT541" s="7"/>
      <c r="BU541" s="7"/>
      <c r="BV541" s="7"/>
      <c r="BW541" s="7"/>
      <c r="BX541" s="7"/>
      <c r="BY541" s="7"/>
      <c r="BZ541" s="7"/>
      <c r="CA541" s="5"/>
      <c r="CB541" s="5"/>
      <c r="CC541" s="5"/>
      <c r="CD541" s="5"/>
      <c r="CE541" s="5"/>
      <c r="CF541" s="5"/>
      <c r="CG541" s="5"/>
      <c r="CH541" s="5"/>
      <c r="CI541" s="5"/>
      <c r="CJ541" s="5">
        <v>4.6640475470937846</v>
      </c>
      <c r="CK541" s="8">
        <v>3.8583333333333329</v>
      </c>
      <c r="CL541" s="5"/>
      <c r="CM541" s="5"/>
      <c r="CN541" s="8"/>
      <c r="CO541" s="5"/>
      <c r="CP541" s="5"/>
      <c r="CQ541" s="5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</row>
    <row r="542" spans="1:166" x14ac:dyDescent="0.25">
      <c r="A542" t="s">
        <v>132</v>
      </c>
      <c r="C542" s="6">
        <v>39910</v>
      </c>
      <c r="D542" s="5"/>
      <c r="E542" s="6"/>
      <c r="G542">
        <v>127</v>
      </c>
      <c r="H542" t="s">
        <v>114</v>
      </c>
      <c r="I542" s="7">
        <v>8.3000000000000007</v>
      </c>
      <c r="J542">
        <v>750</v>
      </c>
      <c r="K542" s="5">
        <f t="shared" si="8"/>
        <v>160.64257028112448</v>
      </c>
      <c r="L542" s="5"/>
      <c r="M542" s="8"/>
      <c r="N542" s="8"/>
      <c r="O542" s="8"/>
      <c r="P542" s="8"/>
      <c r="Q542" s="5"/>
      <c r="R542" s="5"/>
      <c r="S542" s="5"/>
      <c r="T542" s="5"/>
      <c r="U542" s="5"/>
      <c r="V542" s="5"/>
      <c r="W542" s="5"/>
      <c r="X542" s="8"/>
      <c r="Y542" s="8"/>
      <c r="Z542" s="8"/>
      <c r="AA542" s="8"/>
      <c r="AB542" s="8"/>
      <c r="AC542" s="5">
        <v>713.77536695713025</v>
      </c>
      <c r="AD542" s="8"/>
      <c r="AE542" s="8"/>
      <c r="AF542" s="8"/>
      <c r="AG542" s="8"/>
      <c r="AH542" s="8"/>
      <c r="AI542" s="8"/>
      <c r="AJ542" s="5">
        <v>268.5153694136016</v>
      </c>
      <c r="AK542" s="8">
        <v>2.8804539756916885</v>
      </c>
      <c r="AL542" s="8"/>
      <c r="AM542" s="8"/>
      <c r="AN542" s="8"/>
      <c r="AO542" s="8"/>
      <c r="AP542" s="8"/>
      <c r="AQ542" s="9">
        <f>AK542/AJ542</f>
        <v>1.0727333716435599E-2</v>
      </c>
      <c r="AR542" s="8"/>
      <c r="AS542" s="8"/>
      <c r="AT542" s="8"/>
      <c r="AU542" s="5">
        <v>16.852560774943406</v>
      </c>
      <c r="AV542" s="5"/>
      <c r="AW542" s="5"/>
      <c r="AX542" s="5"/>
      <c r="AY542" s="5">
        <v>196.94933674960089</v>
      </c>
      <c r="AZ542" s="5"/>
      <c r="BA542" s="5"/>
      <c r="BB542" s="5"/>
      <c r="BC542" s="5"/>
      <c r="BD542" s="5"/>
      <c r="BE542" s="5"/>
      <c r="BF542" s="5">
        <v>180.55655331682664</v>
      </c>
      <c r="BG542" s="5">
        <v>76.357144414105363</v>
      </c>
      <c r="BH542" s="5">
        <v>470.71559525547639</v>
      </c>
      <c r="BI542" s="8"/>
      <c r="BJ542" s="5"/>
      <c r="BK542" s="5">
        <f>AC542+AJ542+BH542</f>
        <v>1453.0063316262081</v>
      </c>
      <c r="BL542" s="5"/>
      <c r="BM542" s="8">
        <f>BH542/BK542</f>
        <v>0.32395976879787608</v>
      </c>
      <c r="BN542" s="8"/>
      <c r="BO542" s="7"/>
      <c r="BP542" s="5"/>
      <c r="BQ542" s="5"/>
      <c r="BR542" s="5"/>
      <c r="BS542" s="5"/>
      <c r="BT542" s="7"/>
      <c r="BU542" s="7"/>
      <c r="BV542" s="7"/>
      <c r="BW542" s="7"/>
      <c r="BX542" s="8">
        <f>AC542/BK542</f>
        <v>0.49124036930952064</v>
      </c>
      <c r="BY542" s="8">
        <f>AJ542/BK542</f>
        <v>0.18479986189260345</v>
      </c>
      <c r="BZ542" s="8">
        <f>BH542/BK542</f>
        <v>0.32395976879787608</v>
      </c>
      <c r="CA542" s="5">
        <v>272.61950969513458</v>
      </c>
      <c r="CB542" s="5">
        <v>91.035482973198057</v>
      </c>
      <c r="CC542" s="5">
        <v>124.00024713240077</v>
      </c>
      <c r="CD542" s="5">
        <v>16.27935275747393</v>
      </c>
      <c r="CE542" s="5"/>
      <c r="CF542" s="5"/>
      <c r="CG542" s="5"/>
      <c r="CH542" s="5"/>
      <c r="CI542" s="5">
        <v>41.30442683206185</v>
      </c>
      <c r="CJ542" s="5"/>
      <c r="CK542" s="8"/>
      <c r="CL542" s="5"/>
      <c r="CM542" s="5"/>
      <c r="CN542" s="8"/>
      <c r="CO542" s="5"/>
      <c r="CP542" s="5"/>
      <c r="CQ542" s="5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</row>
    <row r="543" spans="1:166" x14ac:dyDescent="0.25">
      <c r="A543" t="s">
        <v>132</v>
      </c>
      <c r="C543" s="6">
        <v>39911</v>
      </c>
      <c r="D543" s="5"/>
      <c r="E543" s="6"/>
      <c r="G543">
        <v>128</v>
      </c>
      <c r="H543" t="s">
        <v>114</v>
      </c>
      <c r="I543" s="7">
        <v>8.3000000000000007</v>
      </c>
      <c r="J543">
        <v>750</v>
      </c>
      <c r="K543" s="5">
        <f t="shared" si="8"/>
        <v>160.64257028112448</v>
      </c>
      <c r="L543" s="5"/>
      <c r="M543" s="8"/>
      <c r="N543" s="8"/>
      <c r="O543" s="8"/>
      <c r="P543" s="8"/>
      <c r="Q543" s="5"/>
      <c r="R543" s="5"/>
      <c r="S543" s="5"/>
      <c r="T543" s="5"/>
      <c r="U543" s="5"/>
      <c r="V543" s="5"/>
      <c r="W543" s="5"/>
      <c r="X543" s="8"/>
      <c r="Y543" s="8"/>
      <c r="Z543" s="8"/>
      <c r="AA543" s="8"/>
      <c r="AB543" s="8"/>
      <c r="AC543" s="5"/>
      <c r="AD543" s="8"/>
      <c r="AE543" s="8"/>
      <c r="AF543" s="8"/>
      <c r="AG543" s="8"/>
      <c r="AH543" s="8"/>
      <c r="AI543" s="8"/>
      <c r="AJ543" s="5"/>
      <c r="AK543" s="8"/>
      <c r="AL543" s="8"/>
      <c r="AM543" s="8"/>
      <c r="AN543" s="8"/>
      <c r="AO543" s="8"/>
      <c r="AP543" s="8"/>
      <c r="AQ543" s="9"/>
      <c r="AR543" s="8"/>
      <c r="AS543" s="8"/>
      <c r="AT543" s="8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8"/>
      <c r="BJ543" s="5"/>
      <c r="BK543" s="5"/>
      <c r="BL543" s="5"/>
      <c r="BM543" s="8"/>
      <c r="BN543" s="8"/>
      <c r="BO543" s="7"/>
      <c r="BP543" s="5"/>
      <c r="BQ543" s="5"/>
      <c r="BR543" s="5"/>
      <c r="BS543" s="5"/>
      <c r="BT543" s="7"/>
      <c r="BU543" s="7"/>
      <c r="BV543" s="7"/>
      <c r="BW543" s="7"/>
      <c r="BX543" s="7"/>
      <c r="BY543" s="7"/>
      <c r="BZ543" s="7"/>
      <c r="CA543" s="5"/>
      <c r="CB543" s="5"/>
      <c r="CC543" s="5"/>
      <c r="CD543" s="5"/>
      <c r="CE543" s="5"/>
      <c r="CF543" s="5"/>
      <c r="CG543" s="5"/>
      <c r="CH543" s="5"/>
      <c r="CI543" s="5"/>
      <c r="CJ543" s="5">
        <v>12.6548806285887</v>
      </c>
      <c r="CK543" s="8">
        <v>4.8075757575757576</v>
      </c>
      <c r="CL543" s="5"/>
      <c r="CM543" s="5"/>
      <c r="CN543" s="8"/>
      <c r="CO543" s="5"/>
      <c r="CP543" s="5"/>
      <c r="CQ543" s="5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</row>
    <row r="544" spans="1:166" x14ac:dyDescent="0.25">
      <c r="A544" t="s">
        <v>132</v>
      </c>
      <c r="C544" s="6">
        <v>39920</v>
      </c>
      <c r="D544" s="5"/>
      <c r="E544" s="6"/>
      <c r="G544">
        <v>137</v>
      </c>
      <c r="H544" t="s">
        <v>114</v>
      </c>
      <c r="I544" s="7">
        <v>8.3000000000000007</v>
      </c>
      <c r="J544">
        <v>750</v>
      </c>
      <c r="K544" s="5">
        <f t="shared" si="8"/>
        <v>160.64257028112448</v>
      </c>
      <c r="L544" s="5"/>
      <c r="M544" s="8"/>
      <c r="N544" s="8"/>
      <c r="O544" s="8"/>
      <c r="P544" s="8"/>
      <c r="Q544" s="5"/>
      <c r="R544" s="5"/>
      <c r="S544" s="5"/>
      <c r="T544" s="5"/>
      <c r="U544" s="5"/>
      <c r="V544" s="5"/>
      <c r="W544" s="5"/>
      <c r="X544" s="8"/>
      <c r="Y544" s="8"/>
      <c r="Z544" s="8"/>
      <c r="AA544" s="8"/>
      <c r="AB544" s="8"/>
      <c r="AC544" s="5"/>
      <c r="AD544" s="8"/>
      <c r="AE544" s="8"/>
      <c r="AF544" s="8"/>
      <c r="AG544" s="8"/>
      <c r="AH544" s="8"/>
      <c r="AI544" s="8"/>
      <c r="AJ544" s="5"/>
      <c r="AK544" s="8"/>
      <c r="AL544" s="8"/>
      <c r="AM544" s="8"/>
      <c r="AN544" s="8"/>
      <c r="AO544" s="8"/>
      <c r="AP544" s="8"/>
      <c r="AQ544" s="9"/>
      <c r="AR544" s="8"/>
      <c r="AS544" s="8"/>
      <c r="AT544" s="8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8"/>
      <c r="BJ544" s="5"/>
      <c r="BK544" s="5"/>
      <c r="BL544" s="5"/>
      <c r="BM544" s="8"/>
      <c r="BN544" s="8"/>
      <c r="BO544" s="7"/>
      <c r="BP544" s="5"/>
      <c r="BQ544" s="5"/>
      <c r="BR544" s="5"/>
      <c r="BS544" s="5"/>
      <c r="BT544" s="7"/>
      <c r="BU544" s="7"/>
      <c r="BV544" s="7"/>
      <c r="BW544" s="7"/>
      <c r="BX544" s="7"/>
      <c r="BY544" s="7"/>
      <c r="BZ544" s="7"/>
      <c r="CA544" s="5"/>
      <c r="CB544" s="5"/>
      <c r="CC544" s="5"/>
      <c r="CD544" s="5"/>
      <c r="CE544" s="5"/>
      <c r="CF544" s="5"/>
      <c r="CG544" s="5"/>
      <c r="CH544" s="5"/>
      <c r="CI544" s="5"/>
      <c r="CJ544" s="5">
        <v>17.062052986803668</v>
      </c>
      <c r="CK544" s="8">
        <v>4.375</v>
      </c>
      <c r="CL544" s="5"/>
      <c r="CM544" s="5"/>
      <c r="CN544" s="8"/>
      <c r="CO544" s="5"/>
      <c r="CP544" s="5"/>
      <c r="CQ544" s="5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</row>
    <row r="545" spans="1:166" x14ac:dyDescent="0.25">
      <c r="A545" t="s">
        <v>132</v>
      </c>
      <c r="C545" s="6">
        <v>39925</v>
      </c>
      <c r="D545" s="5"/>
      <c r="E545" s="6"/>
      <c r="G545">
        <v>142</v>
      </c>
      <c r="H545" t="s">
        <v>114</v>
      </c>
      <c r="I545" s="7">
        <v>8.3000000000000007</v>
      </c>
      <c r="J545">
        <v>750</v>
      </c>
      <c r="K545" s="5">
        <f t="shared" si="8"/>
        <v>160.64257028112448</v>
      </c>
      <c r="L545" s="5"/>
      <c r="M545" s="8"/>
      <c r="N545" s="8"/>
      <c r="O545" s="8"/>
      <c r="P545" s="8"/>
      <c r="Q545" s="5"/>
      <c r="R545" s="5"/>
      <c r="S545" s="5"/>
      <c r="T545" s="5"/>
      <c r="U545" s="5"/>
      <c r="V545" s="5"/>
      <c r="W545" s="5"/>
      <c r="X545" s="8"/>
      <c r="Y545" s="8"/>
      <c r="Z545" s="8"/>
      <c r="AA545" s="8"/>
      <c r="AB545" s="8"/>
      <c r="AC545" s="5"/>
      <c r="AD545" s="8"/>
      <c r="AE545" s="8"/>
      <c r="AF545" s="8"/>
      <c r="AG545" s="8"/>
      <c r="AH545" s="8"/>
      <c r="AI545" s="8"/>
      <c r="AJ545" s="5"/>
      <c r="AK545" s="8"/>
      <c r="AL545" s="8"/>
      <c r="AM545" s="8"/>
      <c r="AN545" s="8"/>
      <c r="AO545" s="8"/>
      <c r="AP545" s="8"/>
      <c r="AQ545" s="9"/>
      <c r="AR545" s="8"/>
      <c r="AS545" s="8"/>
      <c r="AT545" s="8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8"/>
      <c r="BJ545" s="5"/>
      <c r="BK545" s="5"/>
      <c r="BL545" s="5"/>
      <c r="BM545" s="8"/>
      <c r="BN545" s="8"/>
      <c r="BO545" s="7"/>
      <c r="BP545" s="5"/>
      <c r="BQ545" s="5"/>
      <c r="BR545" s="5"/>
      <c r="BS545" s="5"/>
      <c r="BT545" s="7"/>
      <c r="BU545" s="7"/>
      <c r="BV545" s="7"/>
      <c r="BW545" s="7"/>
      <c r="BX545" s="7"/>
      <c r="BY545" s="7"/>
      <c r="BZ545" s="7"/>
      <c r="CA545" s="5"/>
      <c r="CB545" s="5"/>
      <c r="CC545" s="5"/>
      <c r="CD545" s="5"/>
      <c r="CE545" s="5"/>
      <c r="CF545" s="5"/>
      <c r="CG545" s="5"/>
      <c r="CH545" s="5"/>
      <c r="CI545" s="5"/>
      <c r="CJ545" s="5">
        <v>21.86713004936033</v>
      </c>
      <c r="CK545" s="8">
        <v>4.24</v>
      </c>
      <c r="CL545" s="5"/>
      <c r="CM545" s="5"/>
      <c r="CN545" s="8"/>
      <c r="CO545" s="5"/>
      <c r="CP545" s="5"/>
      <c r="CQ545" s="5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</row>
    <row r="546" spans="1:166" x14ac:dyDescent="0.25">
      <c r="A546" t="s">
        <v>132</v>
      </c>
      <c r="C546" s="6">
        <v>39932</v>
      </c>
      <c r="D546" s="5"/>
      <c r="E546" s="6"/>
      <c r="G546">
        <v>149</v>
      </c>
      <c r="H546" t="s">
        <v>114</v>
      </c>
      <c r="I546" s="7">
        <v>8.3000000000000007</v>
      </c>
      <c r="J546">
        <v>750</v>
      </c>
      <c r="K546" s="5">
        <f t="shared" si="8"/>
        <v>160.64257028112448</v>
      </c>
      <c r="L546" s="5"/>
      <c r="M546" s="8"/>
      <c r="N546" s="8"/>
      <c r="O546" s="8"/>
      <c r="P546" s="8"/>
      <c r="Q546" s="5"/>
      <c r="R546" s="5"/>
      <c r="S546" s="5"/>
      <c r="T546" s="5"/>
      <c r="U546" s="5"/>
      <c r="V546" s="5"/>
      <c r="W546" s="5"/>
      <c r="X546" s="8"/>
      <c r="Y546" s="8"/>
      <c r="Z546" s="8"/>
      <c r="AA546" s="8"/>
      <c r="AB546" s="8"/>
      <c r="AC546" s="5"/>
      <c r="AD546" s="8"/>
      <c r="AE546" s="8"/>
      <c r="AF546" s="8"/>
      <c r="AG546" s="8"/>
      <c r="AH546" s="8"/>
      <c r="AI546" s="8"/>
      <c r="AJ546" s="5"/>
      <c r="AK546" s="8"/>
      <c r="AL546" s="8"/>
      <c r="AM546" s="8"/>
      <c r="AN546" s="8"/>
      <c r="AO546" s="8"/>
      <c r="AP546" s="8"/>
      <c r="AQ546" s="9"/>
      <c r="AR546" s="8"/>
      <c r="AS546" s="8"/>
      <c r="AT546" s="8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8"/>
      <c r="BJ546" s="5"/>
      <c r="BK546" s="5"/>
      <c r="BL546" s="5"/>
      <c r="BM546" s="8"/>
      <c r="BN546" s="8"/>
      <c r="BO546" s="7"/>
      <c r="BP546" s="5"/>
      <c r="BQ546" s="5"/>
      <c r="BR546" s="5"/>
      <c r="BS546" s="5"/>
      <c r="BT546" s="7"/>
      <c r="BU546" s="7"/>
      <c r="BV546" s="7"/>
      <c r="BW546" s="7"/>
      <c r="BX546" s="7"/>
      <c r="BY546" s="7"/>
      <c r="BZ546" s="7"/>
      <c r="CA546" s="5"/>
      <c r="CB546" s="5"/>
      <c r="CC546" s="5"/>
      <c r="CD546" s="5"/>
      <c r="CE546" s="5"/>
      <c r="CF546" s="5"/>
      <c r="CG546" s="5"/>
      <c r="CH546" s="5"/>
      <c r="CI546" s="5"/>
      <c r="CJ546" s="5">
        <v>24.9571874685202</v>
      </c>
      <c r="CK546" s="8">
        <v>3.9580645161290322</v>
      </c>
      <c r="CL546" s="5"/>
      <c r="CM546" s="5"/>
      <c r="CN546" s="8"/>
      <c r="CO546" s="5"/>
      <c r="CP546" s="5"/>
      <c r="CQ546" s="5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</row>
    <row r="547" spans="1:166" x14ac:dyDescent="0.25">
      <c r="A547" t="s">
        <v>132</v>
      </c>
      <c r="C547" s="6">
        <v>39939</v>
      </c>
      <c r="D547" s="5"/>
      <c r="E547" s="6"/>
      <c r="G547">
        <v>156</v>
      </c>
      <c r="H547" t="s">
        <v>114</v>
      </c>
      <c r="I547" s="7">
        <v>8.3000000000000007</v>
      </c>
      <c r="J547">
        <v>750</v>
      </c>
      <c r="K547" s="5">
        <f t="shared" si="8"/>
        <v>160.64257028112448</v>
      </c>
      <c r="L547" s="5"/>
      <c r="M547" s="8"/>
      <c r="N547" s="8"/>
      <c r="O547" s="8"/>
      <c r="P547" s="8"/>
      <c r="Q547" s="5"/>
      <c r="R547" s="5"/>
      <c r="S547" s="5"/>
      <c r="T547" s="5"/>
      <c r="U547" s="5"/>
      <c r="V547" s="5"/>
      <c r="W547" s="5"/>
      <c r="X547" s="8"/>
      <c r="Y547" s="8"/>
      <c r="Z547" s="8"/>
      <c r="AA547" s="8"/>
      <c r="AB547" s="8"/>
      <c r="AC547" s="5"/>
      <c r="AD547" s="8"/>
      <c r="AE547" s="8"/>
      <c r="AF547" s="8"/>
      <c r="AG547" s="8"/>
      <c r="AH547" s="8"/>
      <c r="AI547" s="8"/>
      <c r="AJ547" s="5"/>
      <c r="AK547" s="8"/>
      <c r="AL547" s="8"/>
      <c r="AM547" s="8"/>
      <c r="AN547" s="8"/>
      <c r="AO547" s="8"/>
      <c r="AP547" s="8"/>
      <c r="AQ547" s="9"/>
      <c r="AR547" s="8"/>
      <c r="AS547" s="8"/>
      <c r="AT547" s="8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8"/>
      <c r="BJ547" s="5"/>
      <c r="BK547" s="5"/>
      <c r="BL547" s="5"/>
      <c r="BM547" s="8"/>
      <c r="BN547" s="8"/>
      <c r="BO547" s="7"/>
      <c r="BP547" s="5"/>
      <c r="BQ547" s="5"/>
      <c r="BR547" s="5"/>
      <c r="BS547" s="5"/>
      <c r="BT547" s="7"/>
      <c r="BU547" s="7"/>
      <c r="BV547" s="7"/>
      <c r="BW547" s="7"/>
      <c r="BX547" s="7"/>
      <c r="BY547" s="7"/>
      <c r="BZ547" s="7"/>
      <c r="CA547" s="5"/>
      <c r="CB547" s="5"/>
      <c r="CC547" s="5"/>
      <c r="CD547" s="5"/>
      <c r="CE547" s="5"/>
      <c r="CF547" s="5"/>
      <c r="CG547" s="5"/>
      <c r="CH547" s="5"/>
      <c r="CI547" s="5"/>
      <c r="CJ547" s="5">
        <v>38.823410899566845</v>
      </c>
      <c r="CK547" s="8">
        <v>4.4403225806451614</v>
      </c>
      <c r="CL547" s="5"/>
      <c r="CM547" s="5"/>
      <c r="CN547" s="8"/>
      <c r="CO547" s="5"/>
      <c r="CP547" s="5"/>
      <c r="CQ547" s="5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</row>
    <row r="548" spans="1:166" x14ac:dyDescent="0.25">
      <c r="A548" t="s">
        <v>132</v>
      </c>
      <c r="C548" s="6">
        <v>39946</v>
      </c>
      <c r="D548" s="5"/>
      <c r="E548" s="6"/>
      <c r="G548">
        <v>163</v>
      </c>
      <c r="H548" t="s">
        <v>114</v>
      </c>
      <c r="I548" s="7">
        <v>8.3000000000000007</v>
      </c>
      <c r="J548">
        <v>750</v>
      </c>
      <c r="K548" s="5">
        <f t="shared" si="8"/>
        <v>160.64257028112448</v>
      </c>
      <c r="L548" s="5"/>
      <c r="M548" s="8"/>
      <c r="N548" s="8"/>
      <c r="O548" s="8"/>
      <c r="P548" s="8"/>
      <c r="Q548" s="5"/>
      <c r="R548" s="5"/>
      <c r="S548" s="5"/>
      <c r="T548" s="5"/>
      <c r="U548" s="5"/>
      <c r="V548" s="5"/>
      <c r="W548" s="5"/>
      <c r="X548" s="8"/>
      <c r="Y548" s="8"/>
      <c r="Z548" s="8"/>
      <c r="AA548" s="8"/>
      <c r="AB548" s="8"/>
      <c r="AC548" s="5"/>
      <c r="AD548" s="8"/>
      <c r="AE548" s="8"/>
      <c r="AF548" s="8"/>
      <c r="AG548" s="8"/>
      <c r="AH548" s="8"/>
      <c r="AI548" s="8"/>
      <c r="AJ548" s="5"/>
      <c r="AK548" s="8"/>
      <c r="AL548" s="8"/>
      <c r="AM548" s="8"/>
      <c r="AN548" s="8"/>
      <c r="AO548" s="8"/>
      <c r="AP548" s="8"/>
      <c r="AQ548" s="9"/>
      <c r="AR548" s="8"/>
      <c r="AS548" s="8"/>
      <c r="AT548" s="8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8"/>
      <c r="BJ548" s="5"/>
      <c r="BK548" s="5"/>
      <c r="BL548" s="5"/>
      <c r="BM548" s="8"/>
      <c r="BN548" s="8"/>
      <c r="BO548" s="7"/>
      <c r="BP548" s="5"/>
      <c r="BQ548" s="5"/>
      <c r="BR548" s="5"/>
      <c r="BS548" s="5"/>
      <c r="BT548" s="7"/>
      <c r="BU548" s="7"/>
      <c r="BV548" s="7"/>
      <c r="BW548" s="7"/>
      <c r="BX548" s="7"/>
      <c r="BY548" s="7"/>
      <c r="BZ548" s="7"/>
      <c r="CA548" s="5"/>
      <c r="CB548" s="5"/>
      <c r="CC548" s="5"/>
      <c r="CD548" s="5"/>
      <c r="CE548" s="5"/>
      <c r="CF548" s="5"/>
      <c r="CG548" s="5"/>
      <c r="CH548" s="5"/>
      <c r="CI548" s="5"/>
      <c r="CJ548" s="5">
        <v>58.784124105973611</v>
      </c>
      <c r="CK548" s="8">
        <v>5.0484076433121023</v>
      </c>
      <c r="CL548" s="5"/>
      <c r="CM548" s="5"/>
      <c r="CN548" s="8"/>
      <c r="CO548" s="5"/>
      <c r="CP548" s="5"/>
      <c r="CQ548" s="5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</row>
    <row r="549" spans="1:166" x14ac:dyDescent="0.25">
      <c r="A549" t="s">
        <v>132</v>
      </c>
      <c r="C549" s="6">
        <v>39947</v>
      </c>
      <c r="D549" s="5">
        <v>9</v>
      </c>
      <c r="E549" s="6" t="s">
        <v>207</v>
      </c>
      <c r="F549" t="s">
        <v>15</v>
      </c>
      <c r="G549">
        <v>164</v>
      </c>
      <c r="H549" t="s">
        <v>114</v>
      </c>
      <c r="I549" s="7">
        <v>8.3000000000000007</v>
      </c>
      <c r="J549">
        <v>750</v>
      </c>
      <c r="K549" s="5">
        <f t="shared" si="8"/>
        <v>160.64257028112448</v>
      </c>
      <c r="L549" s="5"/>
      <c r="M549" s="8"/>
      <c r="N549" s="8"/>
      <c r="O549" s="8"/>
      <c r="P549" s="8"/>
      <c r="Q549" s="5"/>
      <c r="R549" s="5"/>
      <c r="S549" s="5"/>
      <c r="T549" s="5"/>
      <c r="U549" s="5"/>
      <c r="V549" s="5">
        <v>164</v>
      </c>
      <c r="W549" s="5"/>
      <c r="X549" s="8"/>
      <c r="Y549" s="8"/>
      <c r="Z549" s="8"/>
      <c r="AA549" s="8"/>
      <c r="AB549" s="8"/>
      <c r="AC549" s="5"/>
      <c r="AD549" s="8"/>
      <c r="AE549" s="8"/>
      <c r="AF549" s="8"/>
      <c r="AG549" s="8"/>
      <c r="AH549" s="8"/>
      <c r="AI549" s="8"/>
      <c r="AJ549" s="5"/>
      <c r="AK549" s="8"/>
      <c r="AL549" s="8"/>
      <c r="AM549" s="8"/>
      <c r="AN549" s="8"/>
      <c r="AO549" s="8"/>
      <c r="AP549" s="8"/>
      <c r="AQ549" s="9"/>
      <c r="AR549" s="8"/>
      <c r="AS549" s="8"/>
      <c r="AT549" s="8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8"/>
      <c r="BJ549" s="5"/>
      <c r="BK549" s="5"/>
      <c r="BL549" s="5"/>
      <c r="BM549" s="8"/>
      <c r="BN549" s="8"/>
      <c r="BO549" s="7"/>
      <c r="BP549" s="5"/>
      <c r="BQ549" s="5"/>
      <c r="BR549" s="5"/>
      <c r="BS549" s="5"/>
      <c r="BT549" s="7"/>
      <c r="BU549" s="7"/>
      <c r="BV549" s="7"/>
      <c r="BW549" s="7"/>
      <c r="BX549" s="7"/>
      <c r="BY549" s="7"/>
      <c r="BZ549" s="7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8"/>
      <c r="CL549" s="5"/>
      <c r="CM549" s="5"/>
      <c r="CN549" s="8"/>
      <c r="CO549" s="5"/>
      <c r="CP549" s="5"/>
      <c r="CQ549" s="5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</row>
    <row r="550" spans="1:166" x14ac:dyDescent="0.25">
      <c r="A550" t="s">
        <v>132</v>
      </c>
      <c r="C550" s="6">
        <v>39953</v>
      </c>
      <c r="D550" s="5">
        <v>10</v>
      </c>
      <c r="E550" s="6" t="s">
        <v>108</v>
      </c>
      <c r="F550" t="s">
        <v>16</v>
      </c>
      <c r="G550">
        <v>170</v>
      </c>
      <c r="H550" t="s">
        <v>114</v>
      </c>
      <c r="I550" s="7">
        <v>8.3000000000000007</v>
      </c>
      <c r="J550">
        <v>750</v>
      </c>
      <c r="K550" s="5">
        <f t="shared" ref="K550:K613" si="9">1000000/I550/J550</f>
        <v>160.64257028112448</v>
      </c>
      <c r="L550" s="5"/>
      <c r="M550" s="8"/>
      <c r="N550" s="8"/>
      <c r="O550" s="8"/>
      <c r="P550" s="8"/>
      <c r="Q550" s="5"/>
      <c r="R550" s="5"/>
      <c r="S550" s="5"/>
      <c r="T550" s="5"/>
      <c r="U550" s="5"/>
      <c r="V550" s="5"/>
      <c r="W550" s="5"/>
      <c r="X550" s="8"/>
      <c r="Y550" s="8"/>
      <c r="Z550" s="8"/>
      <c r="AA550" s="8"/>
      <c r="AB550" s="8"/>
      <c r="AC550" s="5"/>
      <c r="AD550" s="8"/>
      <c r="AE550" s="8"/>
      <c r="AF550" s="8"/>
      <c r="AG550" s="8"/>
      <c r="AH550" s="8"/>
      <c r="AI550" s="8"/>
      <c r="AJ550" s="5"/>
      <c r="AK550" s="8"/>
      <c r="AL550" s="8"/>
      <c r="AM550" s="8"/>
      <c r="AN550" s="8"/>
      <c r="AO550" s="8"/>
      <c r="AP550" s="8"/>
      <c r="AQ550" s="9"/>
      <c r="AR550" s="8"/>
      <c r="AS550" s="8"/>
      <c r="AT550" s="8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>
        <v>529.27417013341983</v>
      </c>
      <c r="BH550" s="5"/>
      <c r="BI550" s="8"/>
      <c r="BJ550" s="5"/>
      <c r="BK550" s="5"/>
      <c r="BL550" s="5"/>
      <c r="BM550" s="8"/>
      <c r="BN550" s="5">
        <f>BP550*(1/(BO550/100))</f>
        <v>529.27417013341983</v>
      </c>
      <c r="BO550" s="7">
        <v>36.729669836852487</v>
      </c>
      <c r="BP550" s="5">
        <v>194.40065522174601</v>
      </c>
      <c r="BQ550" s="5">
        <f>BN550-BP550</f>
        <v>334.87351491167385</v>
      </c>
      <c r="BR550" s="5"/>
      <c r="BS550" s="5"/>
      <c r="BT550" s="7">
        <v>8.5639055163764759</v>
      </c>
      <c r="BU550" s="7"/>
      <c r="BV550" s="7"/>
      <c r="BW550" s="7"/>
      <c r="BX550" s="7"/>
      <c r="BY550" s="7"/>
      <c r="BZ550" s="7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8"/>
      <c r="CL550" s="5"/>
      <c r="CM550" s="5"/>
      <c r="CN550" s="8"/>
      <c r="CO550" s="5"/>
      <c r="CP550" s="5"/>
      <c r="CQ550" s="5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</row>
    <row r="551" spans="1:166" x14ac:dyDescent="0.25">
      <c r="A551" t="s">
        <v>132</v>
      </c>
      <c r="C551" s="6">
        <v>39954</v>
      </c>
      <c r="D551" s="5"/>
      <c r="E551" s="6"/>
      <c r="G551">
        <v>171</v>
      </c>
      <c r="H551" t="s">
        <v>114</v>
      </c>
      <c r="I551" s="7">
        <v>8.3000000000000007</v>
      </c>
      <c r="J551">
        <v>750</v>
      </c>
      <c r="K551" s="5">
        <f t="shared" si="9"/>
        <v>160.64257028112448</v>
      </c>
      <c r="L551" s="5"/>
      <c r="M551" s="8"/>
      <c r="N551" s="8"/>
      <c r="O551" s="8"/>
      <c r="P551" s="8"/>
      <c r="Q551" s="5"/>
      <c r="R551" s="5"/>
      <c r="S551" s="5"/>
      <c r="T551" s="5"/>
      <c r="U551" s="5"/>
      <c r="V551" s="5"/>
      <c r="W551" s="5"/>
      <c r="X551" s="8"/>
      <c r="Y551" s="8"/>
      <c r="Z551" s="8"/>
      <c r="AA551" s="8"/>
      <c r="AB551" s="8"/>
      <c r="AC551" s="5"/>
      <c r="AD551" s="8"/>
      <c r="AE551" s="8"/>
      <c r="AF551" s="8"/>
      <c r="AG551" s="8"/>
      <c r="AH551" s="8"/>
      <c r="AI551" s="8"/>
      <c r="AJ551" s="5"/>
      <c r="AK551" s="8"/>
      <c r="AL551" s="8"/>
      <c r="AM551" s="8"/>
      <c r="AN551" s="8"/>
      <c r="AO551" s="8"/>
      <c r="AP551" s="8"/>
      <c r="AQ551" s="9"/>
      <c r="AR551" s="8"/>
      <c r="AS551" s="8"/>
      <c r="AT551" s="8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8"/>
      <c r="BJ551" s="5"/>
      <c r="BK551" s="5"/>
      <c r="BL551" s="5"/>
      <c r="BM551" s="8"/>
      <c r="BN551" s="8"/>
      <c r="BO551" s="7"/>
      <c r="BP551" s="5"/>
      <c r="BQ551" s="5"/>
      <c r="BR551" s="5"/>
      <c r="BS551" s="5"/>
      <c r="BT551" s="7"/>
      <c r="BU551" s="7"/>
      <c r="BV551" s="7"/>
      <c r="BW551" s="7"/>
      <c r="BX551" s="7"/>
      <c r="BY551" s="7"/>
      <c r="BZ551" s="7"/>
      <c r="CA551" s="5"/>
      <c r="CB551" s="5"/>
      <c r="CC551" s="5"/>
      <c r="CD551" s="5"/>
      <c r="CE551" s="5"/>
      <c r="CF551" s="5"/>
      <c r="CG551" s="5"/>
      <c r="CH551" s="5"/>
      <c r="CI551" s="5"/>
      <c r="CJ551" s="5">
        <v>87.73546892313891</v>
      </c>
      <c r="CK551" s="8">
        <v>4.3381132075471696</v>
      </c>
      <c r="CL551" s="5"/>
      <c r="CM551" s="5"/>
      <c r="CN551" s="8"/>
      <c r="CO551" s="5"/>
      <c r="CP551" s="5"/>
      <c r="CQ551" s="5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</row>
    <row r="552" spans="1:166" x14ac:dyDescent="0.25">
      <c r="A552" t="s">
        <v>132</v>
      </c>
      <c r="C552" s="6">
        <v>39960</v>
      </c>
      <c r="D552" s="5"/>
      <c r="E552" s="6"/>
      <c r="G552">
        <v>177</v>
      </c>
      <c r="H552" t="s">
        <v>114</v>
      </c>
      <c r="I552" s="7">
        <v>8.3000000000000007</v>
      </c>
      <c r="J552">
        <v>750</v>
      </c>
      <c r="K552" s="5">
        <f t="shared" si="9"/>
        <v>160.64257028112448</v>
      </c>
      <c r="L552" s="5"/>
      <c r="M552" s="8"/>
      <c r="N552" s="8"/>
      <c r="O552" s="8"/>
      <c r="P552" s="8"/>
      <c r="Q552" s="5"/>
      <c r="R552" s="5"/>
      <c r="S552" s="5"/>
      <c r="T552" s="5"/>
      <c r="U552" s="5"/>
      <c r="V552" s="5"/>
      <c r="W552" s="5"/>
      <c r="X552" s="8"/>
      <c r="Y552" s="8"/>
      <c r="Z552" s="8"/>
      <c r="AA552" s="8"/>
      <c r="AB552" s="8"/>
      <c r="AC552" s="5"/>
      <c r="AD552" s="8"/>
      <c r="AE552" s="8"/>
      <c r="AF552" s="8"/>
      <c r="AG552" s="8"/>
      <c r="AH552" s="8"/>
      <c r="AI552" s="8"/>
      <c r="AJ552" s="5"/>
      <c r="AK552" s="8"/>
      <c r="AL552" s="8"/>
      <c r="AM552" s="8"/>
      <c r="AN552" s="8"/>
      <c r="AO552" s="8"/>
      <c r="AP552" s="8"/>
      <c r="AQ552" s="9"/>
      <c r="AR552" s="8"/>
      <c r="AS552" s="8"/>
      <c r="AT552" s="8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8"/>
      <c r="BJ552" s="5"/>
      <c r="BK552" s="5"/>
      <c r="BL552" s="5"/>
      <c r="BM552" s="8"/>
      <c r="BN552" s="8"/>
      <c r="BO552" s="7"/>
      <c r="BP552" s="5"/>
      <c r="BQ552" s="5"/>
      <c r="BR552" s="5"/>
      <c r="BS552" s="5"/>
      <c r="BT552" s="7"/>
      <c r="BU552" s="7"/>
      <c r="BV552" s="7"/>
      <c r="BW552" s="7"/>
      <c r="BX552" s="7"/>
      <c r="BY552" s="7"/>
      <c r="BZ552" s="7"/>
      <c r="CA552" s="5"/>
      <c r="CB552" s="5"/>
      <c r="CC552" s="5"/>
      <c r="CD552" s="5"/>
      <c r="CE552" s="5"/>
      <c r="CF552" s="5"/>
      <c r="CG552" s="5"/>
      <c r="CH552" s="5"/>
      <c r="CI552" s="5"/>
      <c r="CJ552" s="5">
        <v>100</v>
      </c>
      <c r="CK552" s="8">
        <v>4.1982758620689653</v>
      </c>
      <c r="CL552" s="5"/>
      <c r="CM552" s="5"/>
      <c r="CN552" s="8"/>
      <c r="CO552" s="5"/>
      <c r="CP552" s="5"/>
      <c r="CQ552" s="5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</row>
    <row r="553" spans="1:166" x14ac:dyDescent="0.25">
      <c r="A553" t="s">
        <v>129</v>
      </c>
      <c r="C553" s="6">
        <v>39783</v>
      </c>
      <c r="D553" s="5">
        <v>1</v>
      </c>
      <c r="E553" s="6" t="s">
        <v>209</v>
      </c>
      <c r="F553" t="s">
        <v>10</v>
      </c>
      <c r="G553">
        <v>0</v>
      </c>
      <c r="H553" t="s">
        <v>115</v>
      </c>
      <c r="I553" s="7">
        <v>8.3000000000000007</v>
      </c>
      <c r="J553">
        <v>750</v>
      </c>
      <c r="K553" s="5">
        <f t="shared" si="9"/>
        <v>160.64257028112448</v>
      </c>
      <c r="L553" s="5"/>
      <c r="M553" s="8"/>
      <c r="N553" s="8"/>
      <c r="O553" s="8"/>
      <c r="P553" s="8"/>
      <c r="Q553" s="5"/>
      <c r="R553" s="5"/>
      <c r="S553" s="5"/>
      <c r="T553" s="5"/>
      <c r="U553" s="5"/>
      <c r="V553" s="5"/>
      <c r="W553" s="5"/>
      <c r="X553" s="8"/>
      <c r="Y553" s="8"/>
      <c r="Z553" s="8"/>
      <c r="AA553" s="8"/>
      <c r="AB553" s="8"/>
      <c r="AC553" s="5"/>
      <c r="AD553" s="8"/>
      <c r="AE553" s="8"/>
      <c r="AF553" s="8"/>
      <c r="AG553" s="8"/>
      <c r="AH553" s="8"/>
      <c r="AI553" s="8"/>
      <c r="AJ553" s="5"/>
      <c r="AK553" s="8"/>
      <c r="AL553" s="8"/>
      <c r="AM553" s="8"/>
      <c r="AN553" s="8"/>
      <c r="AO553" s="8"/>
      <c r="AP553" s="8"/>
      <c r="AQ553" s="9"/>
      <c r="AR553" s="8"/>
      <c r="AS553" s="8"/>
      <c r="AT553" s="8"/>
      <c r="AU553" s="5">
        <v>0</v>
      </c>
      <c r="AV553" s="5"/>
      <c r="AW553" s="5"/>
      <c r="AX553" s="5"/>
      <c r="AY553" s="5">
        <v>0</v>
      </c>
      <c r="AZ553" s="5"/>
      <c r="BA553" s="5"/>
      <c r="BB553" s="5"/>
      <c r="BC553" s="5"/>
      <c r="BD553" s="5"/>
      <c r="BE553" s="5"/>
      <c r="BF553" s="5">
        <v>0</v>
      </c>
      <c r="BG553" s="5">
        <v>0</v>
      </c>
      <c r="BH553" s="5"/>
      <c r="BI553" s="8"/>
      <c r="BJ553" s="5"/>
      <c r="BK553" s="5"/>
      <c r="BL553" s="5"/>
      <c r="BM553" s="8"/>
      <c r="BN553" s="8"/>
      <c r="BO553" s="7"/>
      <c r="BP553" s="5"/>
      <c r="BQ553" s="5"/>
      <c r="BR553" s="5"/>
      <c r="BS553" s="5"/>
      <c r="BT553" s="7"/>
      <c r="BU553" s="7"/>
      <c r="BV553" s="7"/>
      <c r="BW553" s="7"/>
      <c r="BX553" s="7"/>
      <c r="BY553" s="7"/>
      <c r="BZ553" s="7"/>
      <c r="CA553" s="5">
        <v>0</v>
      </c>
      <c r="CB553" s="5">
        <v>0</v>
      </c>
      <c r="CC553" s="5">
        <v>0</v>
      </c>
      <c r="CD553" s="5">
        <v>0</v>
      </c>
      <c r="CE553" s="5"/>
      <c r="CF553" s="5"/>
      <c r="CG553" s="5"/>
      <c r="CH553" s="5"/>
      <c r="CI553" s="5">
        <v>0</v>
      </c>
      <c r="CJ553" s="5"/>
      <c r="CK553" s="8"/>
      <c r="CL553" s="5"/>
      <c r="CM553" s="5"/>
      <c r="CN553" s="8"/>
      <c r="CO553" s="5"/>
      <c r="CP553" s="5"/>
      <c r="CQ553" s="5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</row>
    <row r="554" spans="1:166" x14ac:dyDescent="0.25">
      <c r="A554" t="s">
        <v>129</v>
      </c>
      <c r="C554" s="6">
        <v>39798</v>
      </c>
      <c r="D554" s="5"/>
      <c r="E554" s="6"/>
      <c r="G554">
        <v>15</v>
      </c>
      <c r="H554" t="s">
        <v>115</v>
      </c>
      <c r="I554" s="7">
        <v>8.3000000000000007</v>
      </c>
      <c r="J554">
        <v>750</v>
      </c>
      <c r="K554" s="5">
        <f t="shared" si="9"/>
        <v>160.64257028112448</v>
      </c>
      <c r="L554" s="5"/>
      <c r="M554" s="8"/>
      <c r="N554" s="7">
        <v>5.6</v>
      </c>
      <c r="O554" s="7"/>
      <c r="P554" s="7"/>
      <c r="Q554" s="5"/>
      <c r="R554" s="5"/>
      <c r="S554" s="5"/>
      <c r="T554" s="5"/>
      <c r="U554" s="5"/>
      <c r="V554" s="5"/>
      <c r="W554" s="5"/>
      <c r="X554" s="8"/>
      <c r="Y554" s="8"/>
      <c r="Z554" s="8"/>
      <c r="AA554" s="8"/>
      <c r="AB554" s="8"/>
      <c r="AC554" s="5"/>
      <c r="AD554" s="8"/>
      <c r="AE554" s="8"/>
      <c r="AF554" s="8"/>
      <c r="AG554" s="8"/>
      <c r="AH554" s="8"/>
      <c r="AI554" s="8"/>
      <c r="AJ554" s="5"/>
      <c r="AK554" s="8"/>
      <c r="AL554" s="8"/>
      <c r="AM554" s="8"/>
      <c r="AN554" s="8"/>
      <c r="AO554" s="8"/>
      <c r="AP554" s="8"/>
      <c r="AQ554" s="9"/>
      <c r="AR554" s="8"/>
      <c r="AS554" s="8"/>
      <c r="AT554" s="8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8"/>
      <c r="BJ554" s="5"/>
      <c r="BK554" s="5"/>
      <c r="BL554" s="5"/>
      <c r="BM554" s="8"/>
      <c r="BN554" s="8"/>
      <c r="BO554" s="7"/>
      <c r="BP554" s="5"/>
      <c r="BQ554" s="5"/>
      <c r="BR554" s="5"/>
      <c r="BS554" s="5"/>
      <c r="BT554" s="7"/>
      <c r="BU554" s="7"/>
      <c r="BV554" s="7"/>
      <c r="BW554" s="7"/>
      <c r="BX554" s="7"/>
      <c r="BY554" s="7"/>
      <c r="BZ554" s="7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8"/>
      <c r="CL554" s="5"/>
      <c r="CM554" s="5"/>
      <c r="CN554" s="8"/>
      <c r="CO554" s="5"/>
      <c r="CP554" s="5"/>
      <c r="CQ554" s="5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</row>
    <row r="555" spans="1:166" x14ac:dyDescent="0.25">
      <c r="A555" t="s">
        <v>129</v>
      </c>
      <c r="C555" s="6">
        <v>39804</v>
      </c>
      <c r="D555" s="5">
        <v>4</v>
      </c>
      <c r="E555" t="s">
        <v>210</v>
      </c>
      <c r="F555" t="s">
        <v>12</v>
      </c>
      <c r="G555">
        <v>21</v>
      </c>
      <c r="H555" t="s">
        <v>115</v>
      </c>
      <c r="I555" s="7">
        <v>8.3000000000000007</v>
      </c>
      <c r="J555">
        <v>750</v>
      </c>
      <c r="K555" s="5">
        <f t="shared" si="9"/>
        <v>160.64257028112448</v>
      </c>
      <c r="L555" s="5"/>
      <c r="M555" s="8"/>
      <c r="N555" s="8"/>
      <c r="O555" s="8"/>
      <c r="P555" s="8"/>
      <c r="Q555" s="5"/>
      <c r="R555" s="5">
        <v>21</v>
      </c>
      <c r="S555" s="5"/>
      <c r="T555" s="5"/>
      <c r="U555" s="5"/>
      <c r="V555" s="5"/>
      <c r="W555" s="5"/>
      <c r="X555" s="8"/>
      <c r="Y555" s="8"/>
      <c r="Z555" s="8"/>
      <c r="AA555" s="8"/>
      <c r="AB555" s="8"/>
      <c r="AC555" s="5"/>
      <c r="AD555" s="8"/>
      <c r="AE555" s="8"/>
      <c r="AF555" s="8"/>
      <c r="AG555" s="8"/>
      <c r="AH555" s="8"/>
      <c r="AI555" s="8"/>
      <c r="AJ555" s="5"/>
      <c r="AK555" s="8"/>
      <c r="AL555" s="8"/>
      <c r="AM555" s="8"/>
      <c r="AN555" s="8"/>
      <c r="AO555" s="8"/>
      <c r="AP555" s="8"/>
      <c r="AQ555" s="9"/>
      <c r="AR555" s="8"/>
      <c r="AS555" s="8"/>
      <c r="AT555" s="8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8"/>
      <c r="BJ555" s="5"/>
      <c r="BK555" s="5"/>
      <c r="BL555" s="5"/>
      <c r="BM555" s="8"/>
      <c r="BN555" s="8"/>
      <c r="BO555" s="7"/>
      <c r="BP555" s="5"/>
      <c r="BQ555" s="5"/>
      <c r="BR555" s="5"/>
      <c r="BS555" s="5"/>
      <c r="BT555" s="7"/>
      <c r="BU555" s="7"/>
      <c r="BV555" s="7"/>
      <c r="BW555" s="7"/>
      <c r="BX555" s="7"/>
      <c r="BY555" s="7"/>
      <c r="BZ555" s="7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8"/>
      <c r="CL555" s="5"/>
      <c r="CM555" s="5"/>
      <c r="CN555" s="8"/>
      <c r="CO555" s="5"/>
      <c r="CP555" s="5"/>
      <c r="CQ555" s="5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</row>
    <row r="556" spans="1:166" x14ac:dyDescent="0.25">
      <c r="A556" t="s">
        <v>129</v>
      </c>
      <c r="C556" s="6">
        <v>39806</v>
      </c>
      <c r="D556" s="5"/>
      <c r="E556" s="6"/>
      <c r="G556">
        <v>23</v>
      </c>
      <c r="H556" t="s">
        <v>115</v>
      </c>
      <c r="I556" s="7">
        <v>8.3000000000000007</v>
      </c>
      <c r="J556">
        <v>750</v>
      </c>
      <c r="K556" s="5">
        <f t="shared" si="9"/>
        <v>160.64257028112448</v>
      </c>
      <c r="L556" s="5"/>
      <c r="M556" s="8"/>
      <c r="N556" s="7">
        <v>9.1333333333333329</v>
      </c>
      <c r="O556" s="7"/>
      <c r="P556" s="7"/>
      <c r="Q556" s="5"/>
      <c r="R556" s="5"/>
      <c r="S556" s="5"/>
      <c r="T556" s="5"/>
      <c r="U556" s="5"/>
      <c r="V556" s="5"/>
      <c r="W556" s="5"/>
      <c r="X556" s="8"/>
      <c r="Y556" s="8"/>
      <c r="Z556" s="8"/>
      <c r="AA556" s="8"/>
      <c r="AB556" s="8"/>
      <c r="AC556" s="5"/>
      <c r="AD556" s="8"/>
      <c r="AE556" s="8"/>
      <c r="AF556" s="8"/>
      <c r="AG556" s="8"/>
      <c r="AH556" s="8"/>
      <c r="AI556" s="8"/>
      <c r="AJ556" s="5"/>
      <c r="AK556" s="8"/>
      <c r="AL556" s="8"/>
      <c r="AM556" s="8"/>
      <c r="AN556" s="8"/>
      <c r="AO556" s="8"/>
      <c r="AP556" s="8"/>
      <c r="AQ556" s="9"/>
      <c r="AR556" s="8"/>
      <c r="AS556" s="8"/>
      <c r="AT556" s="8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8"/>
      <c r="BJ556" s="5"/>
      <c r="BK556" s="5"/>
      <c r="BL556" s="5"/>
      <c r="BM556" s="8"/>
      <c r="BN556" s="8"/>
      <c r="BO556" s="7"/>
      <c r="BP556" s="5"/>
      <c r="BQ556" s="5"/>
      <c r="BR556" s="5"/>
      <c r="BS556" s="5"/>
      <c r="BT556" s="7"/>
      <c r="BU556" s="7"/>
      <c r="BV556" s="7"/>
      <c r="BW556" s="7"/>
      <c r="BX556" s="7"/>
      <c r="BY556" s="7"/>
      <c r="BZ556" s="7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8"/>
      <c r="CL556" s="5"/>
      <c r="CM556" s="5"/>
      <c r="CN556" s="8"/>
      <c r="CO556" s="5"/>
      <c r="CP556" s="5"/>
      <c r="CQ556" s="5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</row>
    <row r="557" spans="1:166" x14ac:dyDescent="0.25">
      <c r="A557" t="s">
        <v>129</v>
      </c>
      <c r="C557" s="6">
        <v>39813</v>
      </c>
      <c r="D557" s="5"/>
      <c r="E557" s="6"/>
      <c r="G557">
        <v>30</v>
      </c>
      <c r="H557" t="s">
        <v>115</v>
      </c>
      <c r="I557" s="7">
        <v>8.3000000000000007</v>
      </c>
      <c r="J557">
        <v>750</v>
      </c>
      <c r="K557" s="5">
        <f t="shared" si="9"/>
        <v>160.64257028112448</v>
      </c>
      <c r="L557" s="5"/>
      <c r="M557" s="8"/>
      <c r="N557" s="7">
        <v>11</v>
      </c>
      <c r="O557" s="7"/>
      <c r="P557" s="7"/>
      <c r="Q557" s="5"/>
      <c r="R557" s="5"/>
      <c r="S557" s="5"/>
      <c r="T557" s="5"/>
      <c r="U557" s="5"/>
      <c r="V557" s="5"/>
      <c r="W557" s="5"/>
      <c r="X557" s="8"/>
      <c r="Y557" s="8"/>
      <c r="Z557" s="8"/>
      <c r="AA557" s="8"/>
      <c r="AB557" s="8"/>
      <c r="AC557" s="5"/>
      <c r="AD557" s="8"/>
      <c r="AE557" s="8"/>
      <c r="AF557" s="8"/>
      <c r="AG557" s="8"/>
      <c r="AH557" s="8"/>
      <c r="AI557" s="8"/>
      <c r="AJ557" s="5"/>
      <c r="AK557" s="8"/>
      <c r="AL557" s="8"/>
      <c r="AM557" s="8"/>
      <c r="AN557" s="8"/>
      <c r="AO557" s="8"/>
      <c r="AP557" s="8"/>
      <c r="AQ557" s="9"/>
      <c r="AR557" s="8"/>
      <c r="AS557" s="8"/>
      <c r="AT557" s="8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8"/>
      <c r="BJ557" s="5"/>
      <c r="BK557" s="5"/>
      <c r="BL557" s="5"/>
      <c r="BM557" s="8"/>
      <c r="BN557" s="8"/>
      <c r="BO557" s="7"/>
      <c r="BP557" s="5"/>
      <c r="BQ557" s="5"/>
      <c r="BR557" s="5"/>
      <c r="BS557" s="5"/>
      <c r="BT557" s="7"/>
      <c r="BU557" s="7"/>
      <c r="BV557" s="7"/>
      <c r="BW557" s="7"/>
      <c r="BX557" s="7"/>
      <c r="BY557" s="7"/>
      <c r="BZ557" s="7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8"/>
      <c r="CL557" s="5"/>
      <c r="CM557" s="5"/>
      <c r="CN557" s="8"/>
      <c r="CO557" s="5"/>
      <c r="CP557" s="5"/>
      <c r="CQ557" s="5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</row>
    <row r="558" spans="1:166" x14ac:dyDescent="0.25">
      <c r="A558" t="s">
        <v>129</v>
      </c>
      <c r="C558" s="6">
        <v>39818</v>
      </c>
      <c r="D558" s="5"/>
      <c r="E558" s="6"/>
      <c r="G558">
        <v>35</v>
      </c>
      <c r="H558" t="s">
        <v>115</v>
      </c>
      <c r="I558" s="7">
        <v>8.3000000000000007</v>
      </c>
      <c r="J558">
        <v>750</v>
      </c>
      <c r="K558" s="5">
        <f t="shared" si="9"/>
        <v>160.64257028112448</v>
      </c>
      <c r="L558" s="5"/>
      <c r="M558" s="8"/>
      <c r="N558" s="8"/>
      <c r="O558" s="8"/>
      <c r="P558" s="8"/>
      <c r="Q558" s="5"/>
      <c r="R558" s="5"/>
      <c r="S558" s="5"/>
      <c r="T558" s="5"/>
      <c r="U558" s="5"/>
      <c r="V558" s="5"/>
      <c r="W558" s="5"/>
      <c r="X558" s="8"/>
      <c r="Y558" s="8"/>
      <c r="Z558" s="8"/>
      <c r="AA558" s="8"/>
      <c r="AB558" s="8"/>
      <c r="AC558" s="5"/>
      <c r="AD558" s="8"/>
      <c r="AE558" s="8"/>
      <c r="AF558" s="8"/>
      <c r="AG558" s="8"/>
      <c r="AH558" s="8"/>
      <c r="AI558" s="8"/>
      <c r="AJ558" s="5">
        <v>123.55321101773139</v>
      </c>
      <c r="AK558" s="8">
        <v>1.9382415872544301</v>
      </c>
      <c r="AL558" s="8"/>
      <c r="AM558" s="8"/>
      <c r="AN558" s="8"/>
      <c r="AO558" s="8"/>
      <c r="AP558" s="8"/>
      <c r="AQ558" s="9">
        <f>AK558/AJ558</f>
        <v>1.5687504770525704E-2</v>
      </c>
      <c r="AR558" s="8"/>
      <c r="AS558" s="8"/>
      <c r="AT558" s="8"/>
      <c r="AU558" s="5">
        <v>0</v>
      </c>
      <c r="AV558" s="5"/>
      <c r="AW558" s="5"/>
      <c r="AX558" s="5"/>
      <c r="AY558" s="5">
        <v>0</v>
      </c>
      <c r="AZ558" s="5"/>
      <c r="BA558" s="5"/>
      <c r="BB558" s="5"/>
      <c r="BC558" s="5"/>
      <c r="BD558" s="5"/>
      <c r="BE558" s="5"/>
      <c r="BF558" s="5">
        <v>0</v>
      </c>
      <c r="BG558" s="5">
        <v>0</v>
      </c>
      <c r="BH558" s="5"/>
      <c r="BI558" s="8"/>
      <c r="BJ558" s="5"/>
      <c r="BK558" s="5">
        <f>AC558+AJ558+BH558</f>
        <v>123.55321101773139</v>
      </c>
      <c r="BL558" s="5"/>
      <c r="BM558" s="8">
        <f>BH558/BK558</f>
        <v>0</v>
      </c>
      <c r="BN558" s="8"/>
      <c r="BO558" s="7"/>
      <c r="BP558" s="5"/>
      <c r="BQ558" s="5"/>
      <c r="BR558" s="5"/>
      <c r="BS558" s="5"/>
      <c r="BT558" s="7"/>
      <c r="BU558" s="7"/>
      <c r="BV558" s="7"/>
      <c r="BW558" s="7"/>
      <c r="BX558" s="8">
        <f>AC558/BK558</f>
        <v>0</v>
      </c>
      <c r="BY558" s="8">
        <f>AJ558/BK558</f>
        <v>1</v>
      </c>
      <c r="BZ558" s="8">
        <f>BH558/BK558</f>
        <v>0</v>
      </c>
      <c r="CA558" s="5">
        <v>221.67653992845882</v>
      </c>
      <c r="CB558" s="5">
        <v>221.67653992845882</v>
      </c>
      <c r="CC558" s="5">
        <v>0</v>
      </c>
      <c r="CD558" s="5">
        <v>0</v>
      </c>
      <c r="CE558" s="5"/>
      <c r="CF558" s="5"/>
      <c r="CG558" s="5"/>
      <c r="CH558" s="5"/>
      <c r="CI558" s="5">
        <v>0</v>
      </c>
      <c r="CJ558" s="5"/>
      <c r="CK558" s="8"/>
      <c r="CL558" s="5"/>
      <c r="CM558" s="5"/>
      <c r="CN558" s="8"/>
      <c r="CO558" s="5"/>
      <c r="CP558" s="5"/>
      <c r="CQ558" s="5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</row>
    <row r="559" spans="1:166" x14ac:dyDescent="0.25">
      <c r="A559" t="s">
        <v>129</v>
      </c>
      <c r="C559" s="6">
        <v>39819</v>
      </c>
      <c r="D559" s="5"/>
      <c r="E559" s="6"/>
      <c r="G559">
        <v>36</v>
      </c>
      <c r="H559" t="s">
        <v>115</v>
      </c>
      <c r="I559" s="7">
        <v>8.3000000000000007</v>
      </c>
      <c r="J559">
        <v>750</v>
      </c>
      <c r="K559" s="5">
        <f t="shared" si="9"/>
        <v>160.64257028112448</v>
      </c>
      <c r="L559" s="5"/>
      <c r="M559" s="8"/>
      <c r="N559" s="7">
        <v>13.85</v>
      </c>
      <c r="O559" s="7"/>
      <c r="P559" s="7"/>
      <c r="Q559" s="5"/>
      <c r="R559" s="5"/>
      <c r="S559" s="5"/>
      <c r="T559" s="5"/>
      <c r="U559" s="5"/>
      <c r="V559" s="5"/>
      <c r="W559" s="5"/>
      <c r="X559" s="8"/>
      <c r="Y559" s="8"/>
      <c r="Z559" s="8"/>
      <c r="AA559" s="8"/>
      <c r="AB559" s="8"/>
      <c r="AC559" s="5"/>
      <c r="AD559" s="8"/>
      <c r="AE559" s="8"/>
      <c r="AF559" s="8"/>
      <c r="AG559" s="8"/>
      <c r="AH559" s="8"/>
      <c r="AI559" s="8"/>
      <c r="AJ559" s="5"/>
      <c r="AK559" s="8"/>
      <c r="AL559" s="8"/>
      <c r="AM559" s="8"/>
      <c r="AN559" s="8"/>
      <c r="AO559" s="8"/>
      <c r="AP559" s="8"/>
      <c r="AQ559" s="9"/>
      <c r="AR559" s="8"/>
      <c r="AS559" s="8"/>
      <c r="AT559" s="8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8"/>
      <c r="BJ559" s="5"/>
      <c r="BK559" s="5"/>
      <c r="BL559" s="5"/>
      <c r="BM559" s="8"/>
      <c r="BN559" s="8"/>
      <c r="BO559" s="7"/>
      <c r="BP559" s="5"/>
      <c r="BQ559" s="5"/>
      <c r="BR559" s="5"/>
      <c r="BS559" s="5"/>
      <c r="BT559" s="7"/>
      <c r="BU559" s="7"/>
      <c r="BV559" s="7"/>
      <c r="BW559" s="7"/>
      <c r="BX559" s="7"/>
      <c r="BY559" s="7"/>
      <c r="BZ559" s="7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8"/>
      <c r="CL559" s="5"/>
      <c r="CM559" s="5"/>
      <c r="CN559" s="8"/>
      <c r="CO559" s="5"/>
      <c r="CP559" s="5"/>
      <c r="CQ559" s="5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</row>
    <row r="560" spans="1:166" x14ac:dyDescent="0.25">
      <c r="A560" t="s">
        <v>129</v>
      </c>
      <c r="C560" s="6">
        <v>39825</v>
      </c>
      <c r="D560" s="5">
        <v>4</v>
      </c>
      <c r="E560" t="s">
        <v>206</v>
      </c>
      <c r="F560" t="s">
        <v>13</v>
      </c>
      <c r="G560">
        <v>42</v>
      </c>
      <c r="H560" t="s">
        <v>115</v>
      </c>
      <c r="I560" s="7">
        <v>8.3000000000000007</v>
      </c>
      <c r="J560">
        <v>750</v>
      </c>
      <c r="K560" s="5">
        <f t="shared" si="9"/>
        <v>160.64257028112448</v>
      </c>
      <c r="L560" s="5"/>
      <c r="M560" s="8"/>
      <c r="N560" s="8"/>
      <c r="O560" s="8"/>
      <c r="P560" s="8"/>
      <c r="Q560" s="5"/>
      <c r="R560" s="5"/>
      <c r="S560" s="5">
        <v>42</v>
      </c>
      <c r="T560" s="5"/>
      <c r="U560" s="5"/>
      <c r="V560" s="5"/>
      <c r="W560" s="5"/>
      <c r="X560" s="8"/>
      <c r="Y560" s="8"/>
      <c r="Z560" s="8"/>
      <c r="AA560" s="8"/>
      <c r="AB560" s="8"/>
      <c r="AC560" s="5">
        <v>161.79129846714338</v>
      </c>
      <c r="AD560" s="8"/>
      <c r="AE560" s="8"/>
      <c r="AF560" s="8"/>
      <c r="AG560" s="8"/>
      <c r="AH560" s="8"/>
      <c r="AI560" s="8"/>
      <c r="AJ560" s="5">
        <v>152.11418790646351</v>
      </c>
      <c r="AK560" s="8">
        <v>3.0999079542670778</v>
      </c>
      <c r="AL560" s="8"/>
      <c r="AM560" s="8"/>
      <c r="AN560" s="8"/>
      <c r="AO560" s="8"/>
      <c r="AP560" s="8"/>
      <c r="AQ560" s="9">
        <f>AK560/AJ560</f>
        <v>2.0378821968751799E-2</v>
      </c>
      <c r="AR560" s="8"/>
      <c r="AS560" s="8"/>
      <c r="AT560" s="8"/>
      <c r="AU560" s="5">
        <v>21.139581227789861</v>
      </c>
      <c r="AV560" s="5"/>
      <c r="AW560" s="5"/>
      <c r="AX560" s="5"/>
      <c r="AY560" s="5">
        <v>1.8183901210476612</v>
      </c>
      <c r="AZ560" s="5"/>
      <c r="BA560" s="5"/>
      <c r="BB560" s="5"/>
      <c r="BC560" s="5"/>
      <c r="BD560" s="5"/>
      <c r="BE560" s="5"/>
      <c r="BF560" s="5">
        <v>0</v>
      </c>
      <c r="BG560" s="5">
        <v>0</v>
      </c>
      <c r="BH560" s="5">
        <v>22.957971348837525</v>
      </c>
      <c r="BI560" s="8"/>
      <c r="BJ560" s="5"/>
      <c r="BK560" s="5">
        <f>AC560+AJ560+BH560</f>
        <v>336.86345772244442</v>
      </c>
      <c r="BL560" s="5"/>
      <c r="BM560" s="8">
        <f>BH560/BK560</f>
        <v>6.8152157268876384E-2</v>
      </c>
      <c r="BN560" s="8"/>
      <c r="BO560" s="7"/>
      <c r="BP560" s="5"/>
      <c r="BQ560" s="5"/>
      <c r="BR560" s="5"/>
      <c r="BS560" s="5"/>
      <c r="BT560" s="7"/>
      <c r="BU560" s="7"/>
      <c r="BV560" s="7"/>
      <c r="BW560" s="7"/>
      <c r="BX560" s="8">
        <f>AC560/BK560</f>
        <v>0.48028747184697557</v>
      </c>
      <c r="BY560" s="8">
        <f>AJ560/BK560</f>
        <v>0.45156037088414802</v>
      </c>
      <c r="BZ560" s="8">
        <f>BH560/BK560</f>
        <v>6.8152157268876384E-2</v>
      </c>
      <c r="CA560" s="5">
        <v>254.85520414701801</v>
      </c>
      <c r="CB560" s="5">
        <v>248.76682550814627</v>
      </c>
      <c r="CC560" s="5">
        <v>6.0883786388717311</v>
      </c>
      <c r="CD560" s="5">
        <v>0</v>
      </c>
      <c r="CE560" s="5"/>
      <c r="CF560" s="5"/>
      <c r="CG560" s="5"/>
      <c r="CH560" s="5"/>
      <c r="CI560" s="5">
        <v>0</v>
      </c>
      <c r="CJ560" s="5"/>
      <c r="CK560" s="8"/>
      <c r="CL560" s="5"/>
      <c r="CM560" s="5"/>
      <c r="CN560" s="8"/>
      <c r="CO560" s="5"/>
      <c r="CP560" s="5"/>
      <c r="CQ560" s="5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</row>
    <row r="561" spans="1:166" x14ac:dyDescent="0.25">
      <c r="A561" t="s">
        <v>129</v>
      </c>
      <c r="C561" s="6">
        <v>39827</v>
      </c>
      <c r="D561" s="5"/>
      <c r="E561" s="6"/>
      <c r="G561">
        <v>44</v>
      </c>
      <c r="H561" t="s">
        <v>115</v>
      </c>
      <c r="I561" s="7">
        <v>8.3000000000000007</v>
      </c>
      <c r="J561">
        <v>750</v>
      </c>
      <c r="K561" s="5">
        <f t="shared" si="9"/>
        <v>160.64257028112448</v>
      </c>
      <c r="L561" s="5"/>
      <c r="M561" s="8"/>
      <c r="N561" s="7">
        <v>15.9</v>
      </c>
      <c r="O561" s="7"/>
      <c r="P561" s="7"/>
      <c r="Q561" s="5"/>
      <c r="R561" s="5"/>
      <c r="S561" s="5"/>
      <c r="T561" s="5"/>
      <c r="U561" s="5"/>
      <c r="V561" s="5"/>
      <c r="W561" s="5"/>
      <c r="X561" s="8"/>
      <c r="Y561" s="8"/>
      <c r="Z561" s="8"/>
      <c r="AA561" s="8"/>
      <c r="AB561" s="8"/>
      <c r="AC561" s="5"/>
      <c r="AD561" s="8"/>
      <c r="AE561" s="8"/>
      <c r="AF561" s="8"/>
      <c r="AG561" s="8"/>
      <c r="AH561" s="8"/>
      <c r="AI561" s="8"/>
      <c r="AJ561" s="5"/>
      <c r="AK561" s="8"/>
      <c r="AL561" s="8"/>
      <c r="AM561" s="8"/>
      <c r="AN561" s="8"/>
      <c r="AO561" s="8"/>
      <c r="AP561" s="8"/>
      <c r="AQ561" s="9"/>
      <c r="AR561" s="8"/>
      <c r="AS561" s="8"/>
      <c r="AT561" s="8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8"/>
      <c r="BJ561" s="5"/>
      <c r="BK561" s="5"/>
      <c r="BL561" s="5"/>
      <c r="BM561" s="8"/>
      <c r="BN561" s="8"/>
      <c r="BO561" s="7"/>
      <c r="BP561" s="5"/>
      <c r="BQ561" s="5"/>
      <c r="BR561" s="5"/>
      <c r="BS561" s="5"/>
      <c r="BT561" s="7"/>
      <c r="BU561" s="7"/>
      <c r="BV561" s="7"/>
      <c r="BW561" s="7"/>
      <c r="BX561" s="7"/>
      <c r="BY561" s="7"/>
      <c r="BZ561" s="7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8"/>
      <c r="CL561" s="5"/>
      <c r="CM561" s="5"/>
      <c r="CN561" s="8"/>
      <c r="CO561" s="5"/>
      <c r="CP561" s="5"/>
      <c r="CQ561" s="5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</row>
    <row r="562" spans="1:166" x14ac:dyDescent="0.25">
      <c r="A562" t="s">
        <v>129</v>
      </c>
      <c r="C562" s="6">
        <v>39833</v>
      </c>
      <c r="D562" s="5"/>
      <c r="E562" s="6"/>
      <c r="G562">
        <v>50</v>
      </c>
      <c r="H562" t="s">
        <v>115</v>
      </c>
      <c r="I562" s="7">
        <v>8.3000000000000007</v>
      </c>
      <c r="J562">
        <v>750</v>
      </c>
      <c r="K562" s="5">
        <f t="shared" si="9"/>
        <v>160.64257028112448</v>
      </c>
      <c r="L562" s="5"/>
      <c r="M562" s="8"/>
      <c r="N562" s="7">
        <v>17.55</v>
      </c>
      <c r="O562" s="7"/>
      <c r="P562" s="7"/>
      <c r="Q562" s="5"/>
      <c r="R562" s="5"/>
      <c r="S562" s="5"/>
      <c r="T562" s="5"/>
      <c r="U562" s="5"/>
      <c r="V562" s="5"/>
      <c r="W562" s="5"/>
      <c r="X562" s="8"/>
      <c r="Y562" s="8"/>
      <c r="Z562" s="8"/>
      <c r="AA562" s="8"/>
      <c r="AB562" s="8"/>
      <c r="AC562" s="5"/>
      <c r="AD562" s="8"/>
      <c r="AE562" s="8"/>
      <c r="AF562" s="8"/>
      <c r="AG562" s="8"/>
      <c r="AH562" s="8"/>
      <c r="AI562" s="8"/>
      <c r="AJ562" s="5"/>
      <c r="AK562" s="8"/>
      <c r="AL562" s="8"/>
      <c r="AM562" s="8"/>
      <c r="AN562" s="8"/>
      <c r="AO562" s="8"/>
      <c r="AP562" s="8"/>
      <c r="AQ562" s="9"/>
      <c r="AR562" s="8"/>
      <c r="AS562" s="8"/>
      <c r="AT562" s="8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8"/>
      <c r="BJ562" s="5"/>
      <c r="BK562" s="5"/>
      <c r="BL562" s="5"/>
      <c r="BM562" s="8"/>
      <c r="BN562" s="8"/>
      <c r="BO562" s="7"/>
      <c r="BP562" s="5"/>
      <c r="BQ562" s="5"/>
      <c r="BR562" s="5"/>
      <c r="BS562" s="5"/>
      <c r="BT562" s="7"/>
      <c r="BU562" s="7"/>
      <c r="BV562" s="7"/>
      <c r="BW562" s="7"/>
      <c r="BX562" s="7"/>
      <c r="BY562" s="7"/>
      <c r="BZ562" s="7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8"/>
      <c r="CL562" s="5"/>
      <c r="CM562" s="5"/>
      <c r="CN562" s="8"/>
      <c r="CO562" s="5"/>
      <c r="CP562" s="5"/>
      <c r="CQ562" s="5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</row>
    <row r="563" spans="1:166" x14ac:dyDescent="0.25">
      <c r="A563" t="s">
        <v>129</v>
      </c>
      <c r="C563" s="6">
        <v>39840</v>
      </c>
      <c r="D563" s="5"/>
      <c r="E563" s="6"/>
      <c r="G563">
        <v>57</v>
      </c>
      <c r="H563" t="s">
        <v>115</v>
      </c>
      <c r="I563" s="7">
        <v>8.3000000000000007</v>
      </c>
      <c r="J563">
        <v>750</v>
      </c>
      <c r="K563" s="5">
        <f t="shared" si="9"/>
        <v>160.64257028112448</v>
      </c>
      <c r="L563" s="5"/>
      <c r="M563" s="8"/>
      <c r="N563" s="7">
        <v>19.2</v>
      </c>
      <c r="O563" s="7"/>
      <c r="P563" s="7"/>
      <c r="Q563" s="5"/>
      <c r="R563" s="5"/>
      <c r="S563" s="5"/>
      <c r="T563" s="5"/>
      <c r="U563" s="5"/>
      <c r="V563" s="5"/>
      <c r="W563" s="5"/>
      <c r="X563" s="8"/>
      <c r="Y563" s="8"/>
      <c r="Z563" s="8"/>
      <c r="AA563" s="8"/>
      <c r="AB563" s="8"/>
      <c r="AC563" s="5"/>
      <c r="AD563" s="8"/>
      <c r="AE563" s="8"/>
      <c r="AF563" s="8"/>
      <c r="AG563" s="8"/>
      <c r="AH563" s="8"/>
      <c r="AI563" s="8"/>
      <c r="AJ563" s="5"/>
      <c r="AK563" s="8"/>
      <c r="AL563" s="8"/>
      <c r="AM563" s="8"/>
      <c r="AN563" s="8"/>
      <c r="AO563" s="8"/>
      <c r="AP563" s="8"/>
      <c r="AQ563" s="9"/>
      <c r="AR563" s="8"/>
      <c r="AS563" s="8"/>
      <c r="AT563" s="8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8"/>
      <c r="BJ563" s="5"/>
      <c r="BK563" s="5"/>
      <c r="BL563" s="5"/>
      <c r="BM563" s="8"/>
      <c r="BN563" s="8"/>
      <c r="BO563" s="7"/>
      <c r="BP563" s="5"/>
      <c r="BQ563" s="5"/>
      <c r="BR563" s="5"/>
      <c r="BS563" s="5"/>
      <c r="BT563" s="7"/>
      <c r="BU563" s="7"/>
      <c r="BV563" s="7"/>
      <c r="BW563" s="7"/>
      <c r="BX563" s="7"/>
      <c r="BY563" s="7"/>
      <c r="BZ563" s="7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8"/>
      <c r="CL563" s="5"/>
      <c r="CM563" s="5"/>
      <c r="CN563" s="8"/>
      <c r="CO563" s="5"/>
      <c r="CP563" s="5"/>
      <c r="CQ563" s="5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</row>
    <row r="564" spans="1:166" x14ac:dyDescent="0.25">
      <c r="A564" t="s">
        <v>129</v>
      </c>
      <c r="C564" s="6">
        <v>39841</v>
      </c>
      <c r="D564" s="5"/>
      <c r="E564" s="6"/>
      <c r="G564">
        <v>58</v>
      </c>
      <c r="H564" t="s">
        <v>115</v>
      </c>
      <c r="I564" s="7">
        <v>8.3000000000000007</v>
      </c>
      <c r="J564">
        <v>750</v>
      </c>
      <c r="K564" s="5">
        <f t="shared" si="9"/>
        <v>160.64257028112448</v>
      </c>
      <c r="L564" s="5"/>
      <c r="M564" s="8"/>
      <c r="N564" s="8"/>
      <c r="O564" s="8"/>
      <c r="P564" s="8"/>
      <c r="Q564" s="5"/>
      <c r="R564" s="5"/>
      <c r="S564" s="5"/>
      <c r="T564" s="5"/>
      <c r="U564" s="5"/>
      <c r="V564" s="5"/>
      <c r="W564" s="5"/>
      <c r="X564" s="8"/>
      <c r="Y564" s="8"/>
      <c r="Z564" s="8"/>
      <c r="AA564" s="8"/>
      <c r="AB564" s="8"/>
      <c r="AC564" s="5">
        <v>319.80330427758838</v>
      </c>
      <c r="AD564" s="8"/>
      <c r="AE564" s="8"/>
      <c r="AF564" s="8"/>
      <c r="AG564" s="8"/>
      <c r="AH564" s="8"/>
      <c r="AI564" s="8"/>
      <c r="AJ564" s="5">
        <v>223.63616733242262</v>
      </c>
      <c r="AK564" s="8">
        <v>3.9240312808169167</v>
      </c>
      <c r="AL564" s="8"/>
      <c r="AM564" s="8"/>
      <c r="AN564" s="8"/>
      <c r="AO564" s="8"/>
      <c r="AP564" s="8"/>
      <c r="AQ564" s="9">
        <f>AK564/AJ564</f>
        <v>1.7546496738982582E-2</v>
      </c>
      <c r="AR564" s="8"/>
      <c r="AS564" s="8"/>
      <c r="AT564" s="8"/>
      <c r="AU564" s="5">
        <v>32.792153428976313</v>
      </c>
      <c r="AV564" s="5"/>
      <c r="AW564" s="5"/>
      <c r="AX564" s="5"/>
      <c r="AY564" s="5">
        <v>42.292217696348516</v>
      </c>
      <c r="AZ564" s="5"/>
      <c r="BA564" s="5"/>
      <c r="BB564" s="5"/>
      <c r="BC564" s="5"/>
      <c r="BD564" s="5"/>
      <c r="BE564" s="5"/>
      <c r="BF564" s="5">
        <v>0</v>
      </c>
      <c r="BG564" s="5">
        <v>0</v>
      </c>
      <c r="BH564" s="5">
        <v>75.084371125324836</v>
      </c>
      <c r="BI564" s="8"/>
      <c r="BJ564" s="5"/>
      <c r="BK564" s="5">
        <f>AC564+AJ564+BH564</f>
        <v>618.52384273533585</v>
      </c>
      <c r="BL564" s="5"/>
      <c r="BM564" s="8">
        <f>BH564/BK564</f>
        <v>0.12139284848466735</v>
      </c>
      <c r="BN564" s="8"/>
      <c r="BO564" s="7"/>
      <c r="BP564" s="5"/>
      <c r="BQ564" s="5"/>
      <c r="BR564" s="5"/>
      <c r="BS564" s="5"/>
      <c r="BT564" s="7"/>
      <c r="BU564" s="7"/>
      <c r="BV564" s="7"/>
      <c r="BW564" s="7"/>
      <c r="BX564" s="8">
        <f>AC564/BK564</f>
        <v>0.5170428077005127</v>
      </c>
      <c r="BY564" s="8">
        <f>AJ564/BK564</f>
        <v>0.36156434381482</v>
      </c>
      <c r="BZ564" s="8">
        <f>BH564/BK564</f>
        <v>0.12139284848466735</v>
      </c>
      <c r="CA564" s="5">
        <v>224.54683152403885</v>
      </c>
      <c r="CB564" s="5">
        <v>176.45314902568384</v>
      </c>
      <c r="CC564" s="5">
        <v>48.093682498354994</v>
      </c>
      <c r="CD564" s="5">
        <v>0</v>
      </c>
      <c r="CE564" s="5"/>
      <c r="CF564" s="5"/>
      <c r="CG564" s="5"/>
      <c r="CH564" s="5"/>
      <c r="CI564" s="5">
        <v>0</v>
      </c>
      <c r="CJ564" s="5"/>
      <c r="CK564" s="8"/>
      <c r="CL564" s="5"/>
      <c r="CM564" s="5"/>
      <c r="CN564" s="8"/>
      <c r="CO564" s="5"/>
      <c r="CP564" s="5"/>
      <c r="CQ564" s="5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</row>
    <row r="565" spans="1:166" x14ac:dyDescent="0.25">
      <c r="A565" t="s">
        <v>129</v>
      </c>
      <c r="C565" s="6">
        <v>39848</v>
      </c>
      <c r="D565" s="5"/>
      <c r="E565" s="6"/>
      <c r="G565">
        <v>65</v>
      </c>
      <c r="H565" t="s">
        <v>115</v>
      </c>
      <c r="I565" s="7">
        <v>8.3000000000000007</v>
      </c>
      <c r="J565">
        <v>750</v>
      </c>
      <c r="K565" s="5">
        <f t="shared" si="9"/>
        <v>160.64257028112448</v>
      </c>
      <c r="L565" s="5"/>
      <c r="M565" s="8"/>
      <c r="N565" s="7">
        <v>19.05</v>
      </c>
      <c r="O565" s="7"/>
      <c r="P565" s="7"/>
      <c r="Q565" s="5"/>
      <c r="R565" s="5"/>
      <c r="S565" s="5"/>
      <c r="T565" s="5"/>
      <c r="U565" s="5"/>
      <c r="V565" s="5"/>
      <c r="W565" s="5"/>
      <c r="X565" s="8"/>
      <c r="Y565" s="8"/>
      <c r="Z565" s="8"/>
      <c r="AA565" s="8"/>
      <c r="AB565" s="8"/>
      <c r="AC565" s="5"/>
      <c r="AD565" s="8"/>
      <c r="AE565" s="8"/>
      <c r="AF565" s="8"/>
      <c r="AG565" s="8"/>
      <c r="AH565" s="8"/>
      <c r="AI565" s="8"/>
      <c r="AJ565" s="5"/>
      <c r="AK565" s="8"/>
      <c r="AL565" s="8"/>
      <c r="AM565" s="8"/>
      <c r="AN565" s="8"/>
      <c r="AO565" s="8"/>
      <c r="AP565" s="8"/>
      <c r="AQ565" s="9"/>
      <c r="AR565" s="8"/>
      <c r="AS565" s="8"/>
      <c r="AT565" s="8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8"/>
      <c r="BJ565" s="5"/>
      <c r="BK565" s="5"/>
      <c r="BL565" s="5"/>
      <c r="BM565" s="8"/>
      <c r="BN565" s="8"/>
      <c r="BO565" s="7"/>
      <c r="BP565" s="5"/>
      <c r="BQ565" s="5"/>
      <c r="BR565" s="5"/>
      <c r="BS565" s="5"/>
      <c r="BT565" s="7"/>
      <c r="BU565" s="7"/>
      <c r="BV565" s="7"/>
      <c r="BW565" s="7"/>
      <c r="BX565" s="7"/>
      <c r="BY565" s="7"/>
      <c r="BZ565" s="7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8"/>
      <c r="CL565" s="5"/>
      <c r="CM565" s="5"/>
      <c r="CN565" s="8"/>
      <c r="CO565" s="5"/>
      <c r="CP565" s="5"/>
      <c r="CQ565" s="5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</row>
    <row r="566" spans="1:166" x14ac:dyDescent="0.25">
      <c r="A566" t="s">
        <v>129</v>
      </c>
      <c r="C566" s="6">
        <v>39853</v>
      </c>
      <c r="D566" s="5">
        <v>6</v>
      </c>
      <c r="E566" s="6" t="s">
        <v>239</v>
      </c>
      <c r="F566" t="s">
        <v>89</v>
      </c>
      <c r="G566">
        <v>70</v>
      </c>
      <c r="H566" t="s">
        <v>115</v>
      </c>
      <c r="I566" s="7">
        <v>8.3000000000000007</v>
      </c>
      <c r="J566">
        <v>750</v>
      </c>
      <c r="K566" s="5">
        <f t="shared" si="9"/>
        <v>160.64257028112448</v>
      </c>
      <c r="L566" s="5"/>
      <c r="M566" s="8"/>
      <c r="N566" s="8"/>
      <c r="O566" s="8"/>
      <c r="P566" s="8"/>
      <c r="Q566" s="5"/>
      <c r="R566" s="5"/>
      <c r="S566" s="5"/>
      <c r="T566" s="5"/>
      <c r="U566" s="5"/>
      <c r="V566" s="5"/>
      <c r="W566" s="5"/>
      <c r="X566" s="8"/>
      <c r="Y566" s="8"/>
      <c r="Z566" s="8"/>
      <c r="AA566" s="8"/>
      <c r="AB566" s="8"/>
      <c r="AC566" s="5">
        <v>324.80666755131131</v>
      </c>
      <c r="AD566" s="8"/>
      <c r="AE566" s="8"/>
      <c r="AF566" s="8"/>
      <c r="AG566" s="8"/>
      <c r="AH566" s="8"/>
      <c r="AI566" s="8"/>
      <c r="AJ566" s="5">
        <v>202.85861049910318</v>
      </c>
      <c r="AK566" s="8">
        <v>4.1964554288514631</v>
      </c>
      <c r="AL566" s="8"/>
      <c r="AM566" s="8"/>
      <c r="AN566" s="8"/>
      <c r="AO566" s="8"/>
      <c r="AP566" s="8"/>
      <c r="AQ566" s="9">
        <f>AK566/AJ566</f>
        <v>2.0686602449492848E-2</v>
      </c>
      <c r="AR566" s="8"/>
      <c r="AS566" s="8"/>
      <c r="AT566" s="8"/>
      <c r="AU566" s="5">
        <v>3.1517267047911641</v>
      </c>
      <c r="AV566" s="5"/>
      <c r="AW566" s="5"/>
      <c r="AX566" s="5"/>
      <c r="AY566" s="5">
        <v>98.568613073875269</v>
      </c>
      <c r="AZ566" s="5"/>
      <c r="BA566" s="5"/>
      <c r="BB566" s="5"/>
      <c r="BC566" s="5"/>
      <c r="BD566" s="5"/>
      <c r="BE566" s="5"/>
      <c r="BF566" s="5">
        <v>0</v>
      </c>
      <c r="BG566" s="5">
        <v>0</v>
      </c>
      <c r="BH566" s="5">
        <v>101.72033977866644</v>
      </c>
      <c r="BI566" s="8"/>
      <c r="BJ566" s="5"/>
      <c r="BK566" s="5">
        <f>AC566+AJ566+BH566</f>
        <v>629.38561782908096</v>
      </c>
      <c r="BL566" s="5"/>
      <c r="BM566" s="8">
        <f>BH566/BK566</f>
        <v>0.16161846870528604</v>
      </c>
      <c r="BN566" s="8"/>
      <c r="BO566" s="7"/>
      <c r="BP566" s="5"/>
      <c r="BQ566" s="5"/>
      <c r="BR566" s="5"/>
      <c r="BS566" s="5"/>
      <c r="BT566" s="7"/>
      <c r="BU566" s="7"/>
      <c r="BV566" s="7"/>
      <c r="BW566" s="7"/>
      <c r="BX566" s="8">
        <f>AC566/BK566</f>
        <v>0.5160694149187206</v>
      </c>
      <c r="BY566" s="8">
        <f>AJ566/BK566</f>
        <v>0.32231211637599327</v>
      </c>
      <c r="BZ566" s="8">
        <f>BH566/BK566</f>
        <v>0.16161846870528604</v>
      </c>
      <c r="CA566" s="5">
        <v>90.647413562430756</v>
      </c>
      <c r="CB566" s="5">
        <v>24.874928255951634</v>
      </c>
      <c r="CC566" s="5">
        <v>65.772485306479126</v>
      </c>
      <c r="CD566" s="5">
        <v>0</v>
      </c>
      <c r="CE566" s="5"/>
      <c r="CF566" s="5"/>
      <c r="CG566" s="5"/>
      <c r="CH566" s="5"/>
      <c r="CI566" s="5">
        <v>0</v>
      </c>
      <c r="CJ566" s="5"/>
      <c r="CK566" s="8"/>
      <c r="CL566" s="5"/>
      <c r="CM566" s="5"/>
      <c r="CN566" s="8"/>
      <c r="CO566" s="5"/>
      <c r="CP566" s="5"/>
      <c r="CQ566" s="5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</row>
    <row r="567" spans="1:166" x14ac:dyDescent="0.25">
      <c r="A567" t="s">
        <v>129</v>
      </c>
      <c r="C567" s="6">
        <v>39854</v>
      </c>
      <c r="D567" s="5"/>
      <c r="E567" s="6"/>
      <c r="G567">
        <v>71</v>
      </c>
      <c r="H567" t="s">
        <v>115</v>
      </c>
      <c r="I567" s="7">
        <v>8.3000000000000007</v>
      </c>
      <c r="J567">
        <v>750</v>
      </c>
      <c r="K567" s="5">
        <f t="shared" si="9"/>
        <v>160.64257028112448</v>
      </c>
      <c r="L567" s="5"/>
      <c r="M567" s="8"/>
      <c r="N567" s="7">
        <v>20.3</v>
      </c>
      <c r="O567" s="7"/>
      <c r="P567" s="7"/>
      <c r="Q567" s="5"/>
      <c r="R567" s="5"/>
      <c r="S567" s="5"/>
      <c r="T567" s="5"/>
      <c r="U567" s="5"/>
      <c r="V567" s="5"/>
      <c r="W567" s="5"/>
      <c r="X567" s="8"/>
      <c r="Y567" s="8"/>
      <c r="Z567" s="8"/>
      <c r="AA567" s="8"/>
      <c r="AB567" s="8"/>
      <c r="AC567" s="5"/>
      <c r="AD567" s="8"/>
      <c r="AE567" s="8"/>
      <c r="AF567" s="8"/>
      <c r="AG567" s="8"/>
      <c r="AH567" s="8"/>
      <c r="AI567" s="8"/>
      <c r="AJ567" s="5"/>
      <c r="AK567" s="8"/>
      <c r="AL567" s="8"/>
      <c r="AM567" s="8"/>
      <c r="AN567" s="8"/>
      <c r="AO567" s="8"/>
      <c r="AP567" s="8"/>
      <c r="AQ567" s="9"/>
      <c r="AR567" s="8"/>
      <c r="AS567" s="8"/>
      <c r="AT567" s="8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8"/>
      <c r="BJ567" s="5"/>
      <c r="BK567" s="5"/>
      <c r="BL567" s="5"/>
      <c r="BM567" s="8"/>
      <c r="BN567" s="8"/>
      <c r="BO567" s="7"/>
      <c r="BP567" s="5"/>
      <c r="BQ567" s="5"/>
      <c r="BR567" s="5"/>
      <c r="BS567" s="5"/>
      <c r="BT567" s="7"/>
      <c r="BU567" s="7"/>
      <c r="BV567" s="7"/>
      <c r="BW567" s="7"/>
      <c r="BX567" s="7"/>
      <c r="BY567" s="7"/>
      <c r="BZ567" s="7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8"/>
      <c r="CL567" s="5"/>
      <c r="CM567" s="5"/>
      <c r="CN567" s="8"/>
      <c r="CO567" s="5"/>
      <c r="CP567" s="5"/>
      <c r="CQ567" s="5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</row>
    <row r="568" spans="1:166" x14ac:dyDescent="0.25">
      <c r="A568" t="s">
        <v>129</v>
      </c>
      <c r="C568" s="6">
        <v>39860</v>
      </c>
      <c r="D568" s="5"/>
      <c r="E568" s="6"/>
      <c r="G568">
        <v>77</v>
      </c>
      <c r="H568" t="s">
        <v>115</v>
      </c>
      <c r="I568" s="7">
        <v>8.3000000000000007</v>
      </c>
      <c r="J568">
        <v>750</v>
      </c>
      <c r="K568" s="5">
        <f t="shared" si="9"/>
        <v>160.64257028112448</v>
      </c>
      <c r="L568" s="5"/>
      <c r="M568" s="8"/>
      <c r="N568" s="7">
        <v>20.7</v>
      </c>
      <c r="O568" s="7"/>
      <c r="P568" s="7"/>
      <c r="Q568" s="5"/>
      <c r="R568" s="5"/>
      <c r="S568" s="5"/>
      <c r="T568" s="5"/>
      <c r="U568" s="5"/>
      <c r="V568" s="5"/>
      <c r="W568" s="5"/>
      <c r="X568" s="8"/>
      <c r="Y568" s="8"/>
      <c r="Z568" s="8"/>
      <c r="AA568" s="8"/>
      <c r="AB568" s="8"/>
      <c r="AC568" s="5"/>
      <c r="AD568" s="8"/>
      <c r="AE568" s="8"/>
      <c r="AF568" s="8"/>
      <c r="AG568" s="8"/>
      <c r="AH568" s="8"/>
      <c r="AI568" s="8"/>
      <c r="AJ568" s="5"/>
      <c r="AK568" s="8"/>
      <c r="AL568" s="8"/>
      <c r="AM568" s="8"/>
      <c r="AN568" s="8"/>
      <c r="AO568" s="8"/>
      <c r="AP568" s="8"/>
      <c r="AQ568" s="9"/>
      <c r="AR568" s="8"/>
      <c r="AS568" s="8"/>
      <c r="AT568" s="8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8"/>
      <c r="BJ568" s="5"/>
      <c r="BK568" s="5"/>
      <c r="BL568" s="5"/>
      <c r="BM568" s="8"/>
      <c r="BN568" s="8"/>
      <c r="BO568" s="7"/>
      <c r="BP568" s="5"/>
      <c r="BQ568" s="5"/>
      <c r="BR568" s="5"/>
      <c r="BS568" s="5"/>
      <c r="BT568" s="7"/>
      <c r="BU568" s="7"/>
      <c r="BV568" s="7"/>
      <c r="BW568" s="7"/>
      <c r="BX568" s="7"/>
      <c r="BY568" s="7"/>
      <c r="BZ568" s="7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8"/>
      <c r="CL568" s="5"/>
      <c r="CM568" s="5"/>
      <c r="CN568" s="8"/>
      <c r="CO568" s="5"/>
      <c r="CP568" s="5"/>
      <c r="CQ568" s="5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</row>
    <row r="569" spans="1:166" x14ac:dyDescent="0.25">
      <c r="A569" t="s">
        <v>129</v>
      </c>
      <c r="C569" s="6">
        <v>39874</v>
      </c>
      <c r="D569" s="5"/>
      <c r="E569" s="6"/>
      <c r="G569">
        <v>91</v>
      </c>
      <c r="H569" t="s">
        <v>115</v>
      </c>
      <c r="I569" s="7">
        <v>8.3000000000000007</v>
      </c>
      <c r="J569">
        <v>750</v>
      </c>
      <c r="K569" s="5">
        <f t="shared" si="9"/>
        <v>160.64257028112448</v>
      </c>
      <c r="L569" s="5"/>
      <c r="M569" s="8"/>
      <c r="N569" s="7">
        <v>25.15</v>
      </c>
      <c r="O569" s="7"/>
      <c r="P569" s="7"/>
      <c r="Q569" s="5"/>
      <c r="R569" s="5"/>
      <c r="S569" s="5"/>
      <c r="T569" s="5"/>
      <c r="U569" s="5"/>
      <c r="V569" s="5"/>
      <c r="W569" s="5"/>
      <c r="X569" s="8"/>
      <c r="Y569" s="8"/>
      <c r="Z569" s="8"/>
      <c r="AA569" s="8"/>
      <c r="AB569" s="8"/>
      <c r="AC569" s="5"/>
      <c r="AD569" s="8"/>
      <c r="AE569" s="8"/>
      <c r="AF569" s="8"/>
      <c r="AG569" s="8"/>
      <c r="AH569" s="8"/>
      <c r="AI569" s="8"/>
      <c r="AJ569" s="5"/>
      <c r="AK569" s="8"/>
      <c r="AL569" s="8"/>
      <c r="AM569" s="8"/>
      <c r="AN569" s="8"/>
      <c r="AO569" s="8"/>
      <c r="AP569" s="8"/>
      <c r="AQ569" s="9"/>
      <c r="AR569" s="8"/>
      <c r="AS569" s="8"/>
      <c r="AT569" s="8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8"/>
      <c r="BJ569" s="5"/>
      <c r="BK569" s="5"/>
      <c r="BL569" s="5"/>
      <c r="BM569" s="8"/>
      <c r="BN569" s="8"/>
      <c r="BO569" s="7"/>
      <c r="BP569" s="5"/>
      <c r="BQ569" s="5"/>
      <c r="BR569" s="5"/>
      <c r="BS569" s="5"/>
      <c r="BT569" s="7"/>
      <c r="BU569" s="7"/>
      <c r="BV569" s="7"/>
      <c r="BW569" s="7"/>
      <c r="BX569" s="7"/>
      <c r="BY569" s="7"/>
      <c r="BZ569" s="7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8"/>
      <c r="CL569" s="5"/>
      <c r="CM569" s="5"/>
      <c r="CN569" s="8"/>
      <c r="CO569" s="5"/>
      <c r="CP569" s="5"/>
      <c r="CQ569" s="5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</row>
    <row r="570" spans="1:166" x14ac:dyDescent="0.25">
      <c r="A570" t="s">
        <v>129</v>
      </c>
      <c r="C570" s="6">
        <v>39875</v>
      </c>
      <c r="D570" s="5"/>
      <c r="E570" s="6"/>
      <c r="G570">
        <v>92</v>
      </c>
      <c r="H570" t="s">
        <v>115</v>
      </c>
      <c r="I570" s="7">
        <v>8.3000000000000007</v>
      </c>
      <c r="J570">
        <v>750</v>
      </c>
      <c r="K570" s="5">
        <f t="shared" si="9"/>
        <v>160.64257028112448</v>
      </c>
      <c r="L570" s="5"/>
      <c r="M570" s="8"/>
      <c r="N570" s="8"/>
      <c r="O570" s="8"/>
      <c r="P570" s="8"/>
      <c r="Q570" s="5"/>
      <c r="R570" s="5"/>
      <c r="S570" s="5"/>
      <c r="T570" s="5"/>
      <c r="U570" s="5"/>
      <c r="V570" s="5"/>
      <c r="W570" s="5"/>
      <c r="X570" s="8"/>
      <c r="Y570" s="8"/>
      <c r="Z570" s="8"/>
      <c r="AA570" s="8"/>
      <c r="AB570" s="8"/>
      <c r="AC570" s="5">
        <v>539.70725751809709</v>
      </c>
      <c r="AD570" s="8"/>
      <c r="AE570" s="8"/>
      <c r="AF570" s="8"/>
      <c r="AG570" s="8"/>
      <c r="AH570" s="8"/>
      <c r="AI570" s="8"/>
      <c r="AJ570" s="5">
        <v>243.0248686871609</v>
      </c>
      <c r="AK570" s="8">
        <v>2.7358675809513762</v>
      </c>
      <c r="AL570" s="8"/>
      <c r="AM570" s="8"/>
      <c r="AN570" s="8"/>
      <c r="AO570" s="8"/>
      <c r="AP570" s="8"/>
      <c r="AQ570" s="9">
        <f>AK570/AJ570</f>
        <v>1.1257562222873503E-2</v>
      </c>
      <c r="AR570" s="8"/>
      <c r="AS570" s="8"/>
      <c r="AT570" s="8"/>
      <c r="AU570" s="5">
        <v>5.8952961491629363</v>
      </c>
      <c r="AV570" s="5"/>
      <c r="AW570" s="5"/>
      <c r="AX570" s="5"/>
      <c r="AY570" s="5">
        <v>279.4142326788326</v>
      </c>
      <c r="AZ570" s="5"/>
      <c r="BA570" s="5"/>
      <c r="BB570" s="5"/>
      <c r="BC570" s="5"/>
      <c r="BD570" s="5"/>
      <c r="BE570" s="5"/>
      <c r="BF570" s="5">
        <v>0</v>
      </c>
      <c r="BG570" s="5">
        <v>0</v>
      </c>
      <c r="BH570" s="5">
        <v>285.30952882799556</v>
      </c>
      <c r="BI570" s="8"/>
      <c r="BJ570" s="5"/>
      <c r="BK570" s="5">
        <f>AC570+AJ570+BH570</f>
        <v>1068.0416550332536</v>
      </c>
      <c r="BL570" s="5"/>
      <c r="BM570" s="8">
        <f>BH570/BK570</f>
        <v>0.26713333462552302</v>
      </c>
      <c r="BN570" s="8"/>
      <c r="BO570" s="7"/>
      <c r="BP570" s="5"/>
      <c r="BQ570" s="5"/>
      <c r="BR570" s="5"/>
      <c r="BS570" s="5"/>
      <c r="BT570" s="7"/>
      <c r="BU570" s="7"/>
      <c r="BV570" s="7"/>
      <c r="BW570" s="7"/>
      <c r="BX570" s="8">
        <f>AC570/BK570</f>
        <v>0.50532416500299626</v>
      </c>
      <c r="BY570" s="8">
        <f>AJ570/BK570</f>
        <v>0.22754250037148063</v>
      </c>
      <c r="BZ570" s="8">
        <f>BH570/BK570</f>
        <v>0.26713333462552302</v>
      </c>
      <c r="CA570" s="5">
        <v>172.35477145319945</v>
      </c>
      <c r="CB570" s="5">
        <v>100.87986845760695</v>
      </c>
      <c r="CC570" s="5">
        <v>71.474902995592501</v>
      </c>
      <c r="CD570" s="5">
        <v>0</v>
      </c>
      <c r="CE570" s="5"/>
      <c r="CF570" s="5"/>
      <c r="CG570" s="5"/>
      <c r="CH570" s="5"/>
      <c r="CI570" s="5">
        <v>0</v>
      </c>
      <c r="CJ570" s="5"/>
      <c r="CK570" s="8"/>
      <c r="CL570" s="5"/>
      <c r="CM570" s="5"/>
      <c r="CN570" s="8"/>
      <c r="CO570" s="5"/>
      <c r="CP570" s="5"/>
      <c r="CQ570" s="5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</row>
    <row r="571" spans="1:166" x14ac:dyDescent="0.25">
      <c r="A571" t="s">
        <v>129</v>
      </c>
      <c r="C571" s="6">
        <v>39877</v>
      </c>
      <c r="D571" s="5">
        <v>8</v>
      </c>
      <c r="E571" t="s">
        <v>208</v>
      </c>
      <c r="F571" t="s">
        <v>14</v>
      </c>
      <c r="G571">
        <v>94</v>
      </c>
      <c r="H571" t="s">
        <v>115</v>
      </c>
      <c r="I571" s="7">
        <v>8.3000000000000007</v>
      </c>
      <c r="J571">
        <v>750</v>
      </c>
      <c r="K571" s="5">
        <f t="shared" si="9"/>
        <v>160.64257028112448</v>
      </c>
      <c r="L571" s="5"/>
      <c r="M571" s="8"/>
      <c r="N571" s="8"/>
      <c r="O571" s="8"/>
      <c r="P571" s="8"/>
      <c r="Q571" s="5"/>
      <c r="R571" s="5"/>
      <c r="S571" s="5"/>
      <c r="T571" s="5"/>
      <c r="U571" s="5">
        <v>94</v>
      </c>
      <c r="V571" s="5"/>
      <c r="W571" s="5"/>
      <c r="X571" s="8"/>
      <c r="Y571" s="8"/>
      <c r="Z571" s="8"/>
      <c r="AA571" s="8"/>
      <c r="AB571" s="8"/>
      <c r="AC571" s="5"/>
      <c r="AD571" s="8"/>
      <c r="AE571" s="8"/>
      <c r="AF571" s="8"/>
      <c r="AG571" s="8"/>
      <c r="AH571" s="8"/>
      <c r="AI571" s="8"/>
      <c r="AJ571" s="5"/>
      <c r="AK571" s="8"/>
      <c r="AL571" s="8"/>
      <c r="AM571" s="8"/>
      <c r="AN571" s="8"/>
      <c r="AO571" s="8"/>
      <c r="AP571" s="8"/>
      <c r="AQ571" s="9"/>
      <c r="AR571" s="8"/>
      <c r="AS571" s="8"/>
      <c r="AT571" s="8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8"/>
      <c r="BJ571" s="5"/>
      <c r="BK571" s="5"/>
      <c r="BL571" s="5"/>
      <c r="BM571" s="8"/>
      <c r="BN571" s="8"/>
      <c r="BO571" s="7"/>
      <c r="BP571" s="5"/>
      <c r="BQ571" s="5"/>
      <c r="BR571" s="5"/>
      <c r="BS571" s="5"/>
      <c r="BT571" s="7"/>
      <c r="BU571" s="7"/>
      <c r="BV571" s="7"/>
      <c r="BW571" s="7"/>
      <c r="BX571" s="7"/>
      <c r="BY571" s="7"/>
      <c r="BZ571" s="7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8"/>
      <c r="CL571" s="5"/>
      <c r="CM571" s="5"/>
      <c r="CN571" s="8"/>
      <c r="CO571" s="5"/>
      <c r="CP571" s="5"/>
      <c r="CQ571" s="5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</row>
    <row r="572" spans="1:166" x14ac:dyDescent="0.25">
      <c r="A572" t="s">
        <v>129</v>
      </c>
      <c r="C572" s="6">
        <v>39884</v>
      </c>
      <c r="D572" s="5"/>
      <c r="E572" s="6"/>
      <c r="G572">
        <v>101</v>
      </c>
      <c r="H572" t="s">
        <v>115</v>
      </c>
      <c r="I572" s="7">
        <v>8.3000000000000007</v>
      </c>
      <c r="J572">
        <v>750</v>
      </c>
      <c r="K572" s="5">
        <f t="shared" si="9"/>
        <v>160.64257028112448</v>
      </c>
      <c r="L572" s="5"/>
      <c r="M572" s="8"/>
      <c r="N572" s="7">
        <v>26.5</v>
      </c>
      <c r="O572" s="7"/>
      <c r="P572" s="7"/>
      <c r="Q572" s="5"/>
      <c r="R572" s="5"/>
      <c r="S572" s="5"/>
      <c r="T572" s="5"/>
      <c r="U572" s="5"/>
      <c r="V572" s="5"/>
      <c r="W572" s="5"/>
      <c r="X572" s="8"/>
      <c r="Y572" s="8"/>
      <c r="Z572" s="8"/>
      <c r="AA572" s="8"/>
      <c r="AB572" s="8"/>
      <c r="AC572" s="5"/>
      <c r="AD572" s="8"/>
      <c r="AE572" s="8"/>
      <c r="AF572" s="8"/>
      <c r="AG572" s="8"/>
      <c r="AH572" s="8"/>
      <c r="AI572" s="8"/>
      <c r="AJ572" s="5"/>
      <c r="AK572" s="8"/>
      <c r="AL572" s="8"/>
      <c r="AM572" s="8"/>
      <c r="AN572" s="8"/>
      <c r="AO572" s="8"/>
      <c r="AP572" s="8"/>
      <c r="AQ572" s="9"/>
      <c r="AR572" s="8"/>
      <c r="AS572" s="8"/>
      <c r="AT572" s="8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8"/>
      <c r="BJ572" s="5"/>
      <c r="BK572" s="5"/>
      <c r="BL572" s="5"/>
      <c r="BM572" s="8"/>
      <c r="BN572" s="8"/>
      <c r="BO572" s="7"/>
      <c r="BP572" s="5"/>
      <c r="BQ572" s="5"/>
      <c r="BR572" s="5"/>
      <c r="BS572" s="5"/>
      <c r="BT572" s="7"/>
      <c r="BU572" s="7"/>
      <c r="BV572" s="7"/>
      <c r="BW572" s="7"/>
      <c r="BX572" s="7"/>
      <c r="BY572" s="7"/>
      <c r="BZ572" s="7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8"/>
      <c r="CL572" s="5"/>
      <c r="CM572" s="5"/>
      <c r="CN572" s="8"/>
      <c r="CO572" s="5"/>
      <c r="CP572" s="5"/>
      <c r="CQ572" s="5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</row>
    <row r="573" spans="1:166" x14ac:dyDescent="0.25">
      <c r="A573" t="s">
        <v>129</v>
      </c>
      <c r="C573" s="6">
        <v>39889</v>
      </c>
      <c r="D573" s="5"/>
      <c r="E573" s="6"/>
      <c r="G573">
        <v>106</v>
      </c>
      <c r="H573" t="s">
        <v>115</v>
      </c>
      <c r="I573" s="7">
        <v>8.3000000000000007</v>
      </c>
      <c r="J573">
        <v>750</v>
      </c>
      <c r="K573" s="5">
        <f t="shared" si="9"/>
        <v>160.64257028112448</v>
      </c>
      <c r="L573" s="5"/>
      <c r="M573" s="8"/>
      <c r="N573" s="8"/>
      <c r="O573" s="8"/>
      <c r="P573" s="8"/>
      <c r="Q573" s="5"/>
      <c r="R573" s="5"/>
      <c r="S573" s="5"/>
      <c r="T573" s="5"/>
      <c r="U573" s="5"/>
      <c r="V573" s="5"/>
      <c r="W573" s="5"/>
      <c r="X573" s="8"/>
      <c r="Y573" s="8"/>
      <c r="Z573" s="8"/>
      <c r="AA573" s="8"/>
      <c r="AB573" s="8"/>
      <c r="AC573" s="5">
        <v>731.68715749499609</v>
      </c>
      <c r="AD573" s="8"/>
      <c r="AE573" s="8"/>
      <c r="AF573" s="8"/>
      <c r="AG573" s="8"/>
      <c r="AH573" s="8"/>
      <c r="AI573" s="8"/>
      <c r="AJ573" s="5">
        <v>322.49609645606671</v>
      </c>
      <c r="AK573" s="8">
        <v>3.7119823659589035</v>
      </c>
      <c r="AL573" s="8"/>
      <c r="AM573" s="8"/>
      <c r="AN573" s="8"/>
      <c r="AO573" s="8"/>
      <c r="AP573" s="8"/>
      <c r="AQ573" s="9">
        <f>AK573/AJ573</f>
        <v>1.1510162159325803E-2</v>
      </c>
      <c r="AR573" s="8"/>
      <c r="AS573" s="8"/>
      <c r="AT573" s="8"/>
      <c r="AU573" s="5">
        <v>19.551741511349</v>
      </c>
      <c r="AV573" s="5"/>
      <c r="AW573" s="5"/>
      <c r="AX573" s="5"/>
      <c r="AY573" s="5">
        <v>194.28160443925248</v>
      </c>
      <c r="AZ573" s="5"/>
      <c r="BA573" s="5"/>
      <c r="BB573" s="5"/>
      <c r="BC573" s="5"/>
      <c r="BD573" s="5"/>
      <c r="BE573" s="5"/>
      <c r="BF573" s="5">
        <v>59.109472605516977</v>
      </c>
      <c r="BG573" s="5">
        <v>152.7171974024632</v>
      </c>
      <c r="BH573" s="5">
        <v>425.66001595858171</v>
      </c>
      <c r="BI573" s="8"/>
      <c r="BJ573" s="5"/>
      <c r="BK573" s="5">
        <f>AC573+AJ573+BH573</f>
        <v>1479.8432699096445</v>
      </c>
      <c r="BL573" s="5"/>
      <c r="BM573" s="8">
        <f>BH573/BK573</f>
        <v>0.2876385794453567</v>
      </c>
      <c r="BN573" s="8"/>
      <c r="BO573" s="7"/>
      <c r="BP573" s="5"/>
      <c r="BQ573" s="5"/>
      <c r="BR573" s="5"/>
      <c r="BS573" s="5"/>
      <c r="BT573" s="7"/>
      <c r="BU573" s="7"/>
      <c r="BV573" s="7"/>
      <c r="BW573" s="7"/>
      <c r="BX573" s="8">
        <f>AC573/BK573</f>
        <v>0.49443557461302712</v>
      </c>
      <c r="BY573" s="8">
        <f>AJ573/BK573</f>
        <v>0.21792584594161618</v>
      </c>
      <c r="BZ573" s="8">
        <f>BH573/BK573</f>
        <v>0.2876385794453567</v>
      </c>
      <c r="CA573" s="5">
        <v>262.19424874743834</v>
      </c>
      <c r="CB573" s="5">
        <v>155.39684926981585</v>
      </c>
      <c r="CC573" s="5">
        <v>66.458743078738365</v>
      </c>
      <c r="CD573" s="5">
        <v>24.131127678200588</v>
      </c>
      <c r="CE573" s="5"/>
      <c r="CF573" s="5"/>
      <c r="CG573" s="5"/>
      <c r="CH573" s="5"/>
      <c r="CI573" s="5">
        <v>16.207528720683527</v>
      </c>
      <c r="CJ573" s="5"/>
      <c r="CK573" s="8"/>
      <c r="CL573" s="5"/>
      <c r="CM573" s="5"/>
      <c r="CN573" s="8"/>
      <c r="CO573" s="5"/>
      <c r="CP573" s="5"/>
      <c r="CQ573" s="5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</row>
    <row r="574" spans="1:166" x14ac:dyDescent="0.25">
      <c r="A574" t="s">
        <v>129</v>
      </c>
      <c r="C574" s="6">
        <v>39895</v>
      </c>
      <c r="D574" s="5"/>
      <c r="E574" s="6"/>
      <c r="G574">
        <v>112</v>
      </c>
      <c r="H574" t="s">
        <v>115</v>
      </c>
      <c r="I574" s="7">
        <v>8.3000000000000007</v>
      </c>
      <c r="J574">
        <v>750</v>
      </c>
      <c r="K574" s="5">
        <f t="shared" si="9"/>
        <v>160.64257028112448</v>
      </c>
      <c r="L574" s="5"/>
      <c r="M574" s="8"/>
      <c r="N574" s="7">
        <v>27.2</v>
      </c>
      <c r="O574" s="7"/>
      <c r="P574" s="7"/>
      <c r="Q574" s="5"/>
      <c r="R574" s="5"/>
      <c r="S574" s="5"/>
      <c r="T574" s="5"/>
      <c r="U574" s="5"/>
      <c r="V574" s="5"/>
      <c r="W574" s="5"/>
      <c r="X574" s="8"/>
      <c r="Y574" s="8"/>
      <c r="Z574" s="8"/>
      <c r="AA574" s="8"/>
      <c r="AB574" s="8"/>
      <c r="AC574" s="5"/>
      <c r="AD574" s="8"/>
      <c r="AE574" s="8"/>
      <c r="AF574" s="8"/>
      <c r="AG574" s="8"/>
      <c r="AH574" s="8"/>
      <c r="AI574" s="8"/>
      <c r="AJ574" s="5"/>
      <c r="AK574" s="8"/>
      <c r="AL574" s="8"/>
      <c r="AM574" s="8"/>
      <c r="AN574" s="8"/>
      <c r="AO574" s="8"/>
      <c r="AP574" s="8"/>
      <c r="AQ574" s="9"/>
      <c r="AR574" s="8"/>
      <c r="AS574" s="8"/>
      <c r="AT574" s="8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8"/>
      <c r="BJ574" s="5"/>
      <c r="BK574" s="5"/>
      <c r="BL574" s="5"/>
      <c r="BM574" s="8"/>
      <c r="BN574" s="8"/>
      <c r="BO574" s="7"/>
      <c r="BP574" s="5"/>
      <c r="BQ574" s="5"/>
      <c r="BR574" s="5"/>
      <c r="BS574" s="5"/>
      <c r="BT574" s="7"/>
      <c r="BU574" s="7"/>
      <c r="BV574" s="7"/>
      <c r="BW574" s="7"/>
      <c r="BX574" s="7"/>
      <c r="BY574" s="7"/>
      <c r="BZ574" s="7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8"/>
      <c r="CL574" s="5"/>
      <c r="CM574" s="5"/>
      <c r="CN574" s="8"/>
      <c r="CO574" s="5"/>
      <c r="CP574" s="5"/>
      <c r="CQ574" s="5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</row>
    <row r="575" spans="1:166" x14ac:dyDescent="0.25">
      <c r="A575" t="s">
        <v>129</v>
      </c>
      <c r="C575" s="6">
        <v>39904</v>
      </c>
      <c r="D575" s="5"/>
      <c r="E575" s="6"/>
      <c r="G575">
        <v>121</v>
      </c>
      <c r="H575" t="s">
        <v>115</v>
      </c>
      <c r="I575" s="7">
        <v>8.3000000000000007</v>
      </c>
      <c r="J575">
        <v>750</v>
      </c>
      <c r="K575" s="5">
        <f t="shared" si="9"/>
        <v>160.64257028112448</v>
      </c>
      <c r="L575" s="5"/>
      <c r="M575" s="8"/>
      <c r="N575" s="8"/>
      <c r="O575" s="8"/>
      <c r="P575" s="8"/>
      <c r="Q575" s="5"/>
      <c r="R575" s="5"/>
      <c r="S575" s="5"/>
      <c r="T575" s="5"/>
      <c r="U575" s="5"/>
      <c r="V575" s="5"/>
      <c r="W575" s="5"/>
      <c r="X575" s="8"/>
      <c r="Y575" s="8"/>
      <c r="Z575" s="8"/>
      <c r="AA575" s="8"/>
      <c r="AB575" s="8"/>
      <c r="AC575" s="5"/>
      <c r="AD575" s="8"/>
      <c r="AE575" s="8"/>
      <c r="AF575" s="8"/>
      <c r="AG575" s="8"/>
      <c r="AH575" s="8"/>
      <c r="AI575" s="8"/>
      <c r="AJ575" s="5"/>
      <c r="AK575" s="8"/>
      <c r="AL575" s="8"/>
      <c r="AM575" s="8"/>
      <c r="AN575" s="8"/>
      <c r="AO575" s="8"/>
      <c r="AP575" s="8"/>
      <c r="AQ575" s="9"/>
      <c r="AR575" s="8"/>
      <c r="AS575" s="8"/>
      <c r="AT575" s="8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8"/>
      <c r="BJ575" s="5"/>
      <c r="BK575" s="5"/>
      <c r="BL575" s="5"/>
      <c r="BM575" s="8"/>
      <c r="BN575" s="8"/>
      <c r="BO575" s="7"/>
      <c r="BP575" s="5"/>
      <c r="BQ575" s="5"/>
      <c r="BR575" s="5"/>
      <c r="BS575" s="5"/>
      <c r="BT575" s="7"/>
      <c r="BU575" s="7"/>
      <c r="BV575" s="7"/>
      <c r="BW575" s="7"/>
      <c r="BX575" s="7"/>
      <c r="BY575" s="7"/>
      <c r="BZ575" s="7"/>
      <c r="CA575" s="5"/>
      <c r="CB575" s="5"/>
      <c r="CC575" s="5"/>
      <c r="CD575" s="5"/>
      <c r="CE575" s="5"/>
      <c r="CF575" s="5"/>
      <c r="CG575" s="5"/>
      <c r="CH575" s="5"/>
      <c r="CI575" s="5"/>
      <c r="CJ575" s="5">
        <v>0</v>
      </c>
      <c r="CK575" s="8">
        <v>3.9947368421052634</v>
      </c>
      <c r="CL575" s="5"/>
      <c r="CM575" s="5"/>
      <c r="CN575" s="8"/>
      <c r="CO575" s="5"/>
      <c r="CP575" s="5"/>
      <c r="CQ575" s="5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</row>
    <row r="576" spans="1:166" x14ac:dyDescent="0.25">
      <c r="A576" t="s">
        <v>129</v>
      </c>
      <c r="C576" s="6">
        <v>39910</v>
      </c>
      <c r="D576" s="5"/>
      <c r="E576" s="6"/>
      <c r="G576">
        <v>127</v>
      </c>
      <c r="H576" t="s">
        <v>115</v>
      </c>
      <c r="I576" s="7">
        <v>8.3000000000000007</v>
      </c>
      <c r="J576">
        <v>750</v>
      </c>
      <c r="K576" s="5">
        <f t="shared" si="9"/>
        <v>160.64257028112448</v>
      </c>
      <c r="L576" s="5"/>
      <c r="M576" s="8"/>
      <c r="N576" s="8"/>
      <c r="O576" s="8"/>
      <c r="P576" s="8"/>
      <c r="Q576" s="5"/>
      <c r="R576" s="5"/>
      <c r="S576" s="5"/>
      <c r="T576" s="5"/>
      <c r="U576" s="5"/>
      <c r="V576" s="5"/>
      <c r="W576" s="5"/>
      <c r="X576" s="8"/>
      <c r="Y576" s="8"/>
      <c r="Z576" s="8"/>
      <c r="AA576" s="8"/>
      <c r="AB576" s="8"/>
      <c r="AC576" s="5">
        <v>1015.2466791449253</v>
      </c>
      <c r="AD576" s="8"/>
      <c r="AE576" s="8"/>
      <c r="AF576" s="8"/>
      <c r="AG576" s="8"/>
      <c r="AH576" s="8"/>
      <c r="AI576" s="8"/>
      <c r="AJ576" s="5">
        <v>302.7665590882923</v>
      </c>
      <c r="AK576" s="8">
        <v>2.9380380673259836</v>
      </c>
      <c r="AL576" s="8"/>
      <c r="AM576" s="8"/>
      <c r="AN576" s="8"/>
      <c r="AO576" s="8"/>
      <c r="AP576" s="8"/>
      <c r="AQ576" s="9">
        <f>AK576/AJ576</f>
        <v>9.7039715223939168E-3</v>
      </c>
      <c r="AR576" s="8"/>
      <c r="AS576" s="8"/>
      <c r="AT576" s="8"/>
      <c r="AU576" s="5">
        <v>17.350092784434683</v>
      </c>
      <c r="AV576" s="5"/>
      <c r="AW576" s="5"/>
      <c r="AX576" s="5"/>
      <c r="AY576" s="5">
        <v>267.41927569008544</v>
      </c>
      <c r="AZ576" s="5"/>
      <c r="BA576" s="5"/>
      <c r="BB576" s="5"/>
      <c r="BC576" s="5"/>
      <c r="BD576" s="5"/>
      <c r="BE576" s="5"/>
      <c r="BF576" s="5">
        <v>150.29789766770079</v>
      </c>
      <c r="BG576" s="5">
        <v>161.24015932417075</v>
      </c>
      <c r="BH576" s="5">
        <v>596.30742546639158</v>
      </c>
      <c r="BI576" s="8"/>
      <c r="BJ576" s="5"/>
      <c r="BK576" s="5">
        <f>AC576+AJ576+BH576</f>
        <v>1914.3206636996092</v>
      </c>
      <c r="BL576" s="5"/>
      <c r="BM576" s="8">
        <f>BH576/BK576</f>
        <v>0.31149819190373779</v>
      </c>
      <c r="BN576" s="8"/>
      <c r="BO576" s="7"/>
      <c r="BP576" s="5"/>
      <c r="BQ576" s="5"/>
      <c r="BR576" s="5"/>
      <c r="BS576" s="5"/>
      <c r="BT576" s="7"/>
      <c r="BU576" s="7"/>
      <c r="BV576" s="7"/>
      <c r="BW576" s="7"/>
      <c r="BX576" s="8">
        <f>AC576/BK576</f>
        <v>0.5303430602806446</v>
      </c>
      <c r="BY576" s="8">
        <f>AJ576/BK576</f>
        <v>0.15815874781561765</v>
      </c>
      <c r="BZ576" s="8">
        <f>BH576/BK576</f>
        <v>0.31149819190373779</v>
      </c>
      <c r="CA576" s="5">
        <v>292.06271277864897</v>
      </c>
      <c r="CB576" s="5">
        <v>104.83649704909101</v>
      </c>
      <c r="CC576" s="5">
        <v>127.3462718376</v>
      </c>
      <c r="CD576" s="5">
        <v>25.721607337883775</v>
      </c>
      <c r="CE576" s="5"/>
      <c r="CF576" s="5"/>
      <c r="CG576" s="5"/>
      <c r="CH576" s="5"/>
      <c r="CI576" s="5">
        <v>34.158336554074218</v>
      </c>
      <c r="CJ576" s="5"/>
      <c r="CK576" s="8"/>
      <c r="CL576" s="5"/>
      <c r="CM576" s="5"/>
      <c r="CN576" s="8"/>
      <c r="CO576" s="5"/>
      <c r="CP576" s="5"/>
      <c r="CQ576" s="5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</row>
    <row r="577" spans="1:166" x14ac:dyDescent="0.25">
      <c r="A577" t="s">
        <v>129</v>
      </c>
      <c r="C577" s="6">
        <v>39911</v>
      </c>
      <c r="D577" s="5"/>
      <c r="E577" s="6"/>
      <c r="G577">
        <v>128</v>
      </c>
      <c r="H577" t="s">
        <v>115</v>
      </c>
      <c r="I577" s="7">
        <v>8.3000000000000007</v>
      </c>
      <c r="J577">
        <v>750</v>
      </c>
      <c r="K577" s="5">
        <f t="shared" si="9"/>
        <v>160.64257028112448</v>
      </c>
      <c r="L577" s="5"/>
      <c r="M577" s="8"/>
      <c r="N577" s="8"/>
      <c r="O577" s="8"/>
      <c r="P577" s="8"/>
      <c r="Q577" s="5"/>
      <c r="R577" s="5"/>
      <c r="S577" s="5"/>
      <c r="T577" s="5"/>
      <c r="U577" s="5"/>
      <c r="V577" s="5"/>
      <c r="W577" s="5"/>
      <c r="X577" s="8"/>
      <c r="Y577" s="8"/>
      <c r="Z577" s="8"/>
      <c r="AA577" s="8"/>
      <c r="AB577" s="8"/>
      <c r="AC577" s="5"/>
      <c r="AD577" s="8"/>
      <c r="AE577" s="8"/>
      <c r="AF577" s="8"/>
      <c r="AG577" s="8"/>
      <c r="AH577" s="8"/>
      <c r="AI577" s="8"/>
      <c r="AJ577" s="5"/>
      <c r="AK577" s="8"/>
      <c r="AL577" s="8"/>
      <c r="AM577" s="8"/>
      <c r="AN577" s="8"/>
      <c r="AO577" s="8"/>
      <c r="AP577" s="8"/>
      <c r="AQ577" s="9"/>
      <c r="AR577" s="8"/>
      <c r="AS577" s="8"/>
      <c r="AT577" s="8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8"/>
      <c r="BJ577" s="5"/>
      <c r="BK577" s="5"/>
      <c r="BL577" s="5"/>
      <c r="BM577" s="8"/>
      <c r="BN577" s="8"/>
      <c r="BO577" s="7"/>
      <c r="BP577" s="5"/>
      <c r="BQ577" s="5"/>
      <c r="BR577" s="5"/>
      <c r="BS577" s="5"/>
      <c r="BT577" s="7"/>
      <c r="BU577" s="7"/>
      <c r="BV577" s="7"/>
      <c r="BW577" s="7"/>
      <c r="BX577" s="7"/>
      <c r="BY577" s="7"/>
      <c r="BZ577" s="7"/>
      <c r="CA577" s="5"/>
      <c r="CB577" s="5"/>
      <c r="CC577" s="5"/>
      <c r="CD577" s="5"/>
      <c r="CE577" s="5"/>
      <c r="CF577" s="5"/>
      <c r="CG577" s="5"/>
      <c r="CH577" s="5"/>
      <c r="CI577" s="5"/>
      <c r="CJ577" s="5">
        <v>2.2992216615315515</v>
      </c>
      <c r="CK577" s="8">
        <v>4.7661971830985914</v>
      </c>
      <c r="CL577" s="5"/>
      <c r="CM577" s="5"/>
      <c r="CN577" s="8"/>
      <c r="CO577" s="5"/>
      <c r="CP577" s="5"/>
      <c r="CQ577" s="5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</row>
    <row r="578" spans="1:166" x14ac:dyDescent="0.25">
      <c r="A578" t="s">
        <v>129</v>
      </c>
      <c r="C578" s="6">
        <v>39920</v>
      </c>
      <c r="D578" s="5"/>
      <c r="E578" s="6"/>
      <c r="G578">
        <v>137</v>
      </c>
      <c r="H578" t="s">
        <v>115</v>
      </c>
      <c r="I578" s="7">
        <v>8.3000000000000007</v>
      </c>
      <c r="J578">
        <v>750</v>
      </c>
      <c r="K578" s="5">
        <f t="shared" si="9"/>
        <v>160.64257028112448</v>
      </c>
      <c r="L578" s="5"/>
      <c r="M578" s="8"/>
      <c r="N578" s="8"/>
      <c r="O578" s="8"/>
      <c r="P578" s="8"/>
      <c r="Q578" s="5"/>
      <c r="R578" s="5"/>
      <c r="S578" s="5"/>
      <c r="T578" s="5"/>
      <c r="U578" s="5"/>
      <c r="V578" s="5"/>
      <c r="W578" s="5"/>
      <c r="X578" s="8"/>
      <c r="Y578" s="8"/>
      <c r="Z578" s="8"/>
      <c r="AA578" s="8"/>
      <c r="AB578" s="8"/>
      <c r="AC578" s="5"/>
      <c r="AD578" s="8"/>
      <c r="AE578" s="8"/>
      <c r="AF578" s="8"/>
      <c r="AG578" s="8"/>
      <c r="AH578" s="8"/>
      <c r="AI578" s="8"/>
      <c r="AJ578" s="5"/>
      <c r="AK578" s="8"/>
      <c r="AL578" s="8"/>
      <c r="AM578" s="8"/>
      <c r="AN578" s="8"/>
      <c r="AO578" s="8"/>
      <c r="AP578" s="8"/>
      <c r="AQ578" s="9"/>
      <c r="AR578" s="8"/>
      <c r="AS578" s="8"/>
      <c r="AT578" s="8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8"/>
      <c r="BJ578" s="5"/>
      <c r="BK578" s="5"/>
      <c r="BL578" s="5"/>
      <c r="BM578" s="8"/>
      <c r="BN578" s="8"/>
      <c r="BO578" s="7"/>
      <c r="BP578" s="5"/>
      <c r="BQ578" s="5"/>
      <c r="BR578" s="5"/>
      <c r="BS578" s="5"/>
      <c r="BT578" s="7"/>
      <c r="BU578" s="7"/>
      <c r="BV578" s="7"/>
      <c r="BW578" s="7"/>
      <c r="BX578" s="7"/>
      <c r="BY578" s="7"/>
      <c r="BZ578" s="7"/>
      <c r="CA578" s="5"/>
      <c r="CB578" s="5"/>
      <c r="CC578" s="5"/>
      <c r="CD578" s="5"/>
      <c r="CE578" s="5"/>
      <c r="CF578" s="5"/>
      <c r="CG578" s="5"/>
      <c r="CH578" s="5"/>
      <c r="CI578" s="5"/>
      <c r="CJ578" s="5">
        <v>5.5782093302358877</v>
      </c>
      <c r="CK578" s="8">
        <v>4.1788732394366193</v>
      </c>
      <c r="CL578" s="5"/>
      <c r="CM578" s="5"/>
      <c r="CN578" s="8"/>
      <c r="CO578" s="5"/>
      <c r="CP578" s="5"/>
      <c r="CQ578" s="5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</row>
    <row r="579" spans="1:166" x14ac:dyDescent="0.25">
      <c r="A579" t="s">
        <v>129</v>
      </c>
      <c r="C579" s="6">
        <v>39925</v>
      </c>
      <c r="D579" s="5"/>
      <c r="E579" s="6"/>
      <c r="G579">
        <v>142</v>
      </c>
      <c r="H579" t="s">
        <v>115</v>
      </c>
      <c r="I579" s="7">
        <v>8.3000000000000007</v>
      </c>
      <c r="J579">
        <v>750</v>
      </c>
      <c r="K579" s="5">
        <f t="shared" si="9"/>
        <v>160.64257028112448</v>
      </c>
      <c r="L579" s="5"/>
      <c r="M579" s="8"/>
      <c r="N579" s="8"/>
      <c r="O579" s="8"/>
      <c r="P579" s="8"/>
      <c r="Q579" s="5"/>
      <c r="R579" s="5"/>
      <c r="S579" s="5"/>
      <c r="T579" s="5"/>
      <c r="U579" s="5"/>
      <c r="V579" s="5"/>
      <c r="W579" s="5"/>
      <c r="X579" s="8"/>
      <c r="Y579" s="8"/>
      <c r="Z579" s="8"/>
      <c r="AA579" s="8"/>
      <c r="AB579" s="8"/>
      <c r="AC579" s="5"/>
      <c r="AD579" s="8"/>
      <c r="AE579" s="8"/>
      <c r="AF579" s="8"/>
      <c r="AG579" s="8"/>
      <c r="AH579" s="8"/>
      <c r="AI579" s="8"/>
      <c r="AJ579" s="5"/>
      <c r="AK579" s="8"/>
      <c r="AL579" s="8"/>
      <c r="AM579" s="8"/>
      <c r="AN579" s="8"/>
      <c r="AO579" s="8"/>
      <c r="AP579" s="8"/>
      <c r="AQ579" s="9"/>
      <c r="AR579" s="8"/>
      <c r="AS579" s="8"/>
      <c r="AT579" s="8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8"/>
      <c r="BJ579" s="5"/>
      <c r="BK579" s="5"/>
      <c r="BL579" s="5"/>
      <c r="BM579" s="8"/>
      <c r="BN579" s="8"/>
      <c r="BO579" s="7"/>
      <c r="BP579" s="5"/>
      <c r="BQ579" s="5"/>
      <c r="BR579" s="5"/>
      <c r="BS579" s="5"/>
      <c r="BT579" s="7"/>
      <c r="BU579" s="7"/>
      <c r="BV579" s="7"/>
      <c r="BW579" s="7"/>
      <c r="BX579" s="7"/>
      <c r="BY579" s="7"/>
      <c r="BZ579" s="7"/>
      <c r="CA579" s="5"/>
      <c r="CB579" s="5"/>
      <c r="CC579" s="5"/>
      <c r="CD579" s="5"/>
      <c r="CE579" s="5"/>
      <c r="CF579" s="5"/>
      <c r="CG579" s="5"/>
      <c r="CH579" s="5"/>
      <c r="CI579" s="5"/>
      <c r="CJ579" s="5">
        <v>11.541025946955074</v>
      </c>
      <c r="CK579" s="8">
        <v>4.6712328767123283</v>
      </c>
      <c r="CL579" s="5"/>
      <c r="CM579" s="5"/>
      <c r="CN579" s="8"/>
      <c r="CO579" s="5"/>
      <c r="CP579" s="5"/>
      <c r="CQ579" s="5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</row>
    <row r="580" spans="1:166" x14ac:dyDescent="0.25">
      <c r="A580" t="s">
        <v>129</v>
      </c>
      <c r="C580" s="6">
        <v>39932</v>
      </c>
      <c r="D580" s="5"/>
      <c r="E580" s="6"/>
      <c r="G580">
        <v>149</v>
      </c>
      <c r="H580" t="s">
        <v>115</v>
      </c>
      <c r="I580" s="7">
        <v>8.3000000000000007</v>
      </c>
      <c r="J580">
        <v>750</v>
      </c>
      <c r="K580" s="5">
        <f t="shared" si="9"/>
        <v>160.64257028112448</v>
      </c>
      <c r="L580" s="5"/>
      <c r="M580" s="8"/>
      <c r="N580" s="8"/>
      <c r="O580" s="8"/>
      <c r="P580" s="8"/>
      <c r="Q580" s="5"/>
      <c r="R580" s="5"/>
      <c r="S580" s="5"/>
      <c r="T580" s="5"/>
      <c r="U580" s="5"/>
      <c r="V580" s="5"/>
      <c r="W580" s="5"/>
      <c r="X580" s="8"/>
      <c r="Y580" s="8"/>
      <c r="Z580" s="8"/>
      <c r="AA580" s="8"/>
      <c r="AB580" s="8"/>
      <c r="AC580" s="5"/>
      <c r="AD580" s="8"/>
      <c r="AE580" s="8"/>
      <c r="AF580" s="8"/>
      <c r="AG580" s="8"/>
      <c r="AH580" s="8"/>
      <c r="AI580" s="8"/>
      <c r="AJ580" s="5"/>
      <c r="AK580" s="8"/>
      <c r="AL580" s="8"/>
      <c r="AM580" s="8"/>
      <c r="AN580" s="8"/>
      <c r="AO580" s="8"/>
      <c r="AP580" s="8"/>
      <c r="AQ580" s="9"/>
      <c r="AR580" s="8"/>
      <c r="AS580" s="8"/>
      <c r="AT580" s="8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8"/>
      <c r="BJ580" s="5"/>
      <c r="BK580" s="5"/>
      <c r="BL580" s="5"/>
      <c r="BM580" s="8"/>
      <c r="BN580" s="8"/>
      <c r="BO580" s="7"/>
      <c r="BP580" s="5"/>
      <c r="BQ580" s="5"/>
      <c r="BR580" s="5"/>
      <c r="BS580" s="5"/>
      <c r="BT580" s="7"/>
      <c r="BU580" s="7"/>
      <c r="BV580" s="7"/>
      <c r="BW580" s="7"/>
      <c r="BX580" s="7"/>
      <c r="BY580" s="7"/>
      <c r="BZ580" s="7"/>
      <c r="CA580" s="5"/>
      <c r="CB580" s="5"/>
      <c r="CC580" s="5"/>
      <c r="CD580" s="5"/>
      <c r="CE580" s="5"/>
      <c r="CF580" s="5"/>
      <c r="CG580" s="5"/>
      <c r="CH580" s="5"/>
      <c r="CI580" s="5"/>
      <c r="CJ580" s="5">
        <v>21.786458735428084</v>
      </c>
      <c r="CK580" s="8">
        <v>4.6590163934426227</v>
      </c>
      <c r="CL580" s="5"/>
      <c r="CM580" s="5"/>
      <c r="CN580" s="8"/>
      <c r="CO580" s="5"/>
      <c r="CP580" s="5"/>
      <c r="CQ580" s="5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</row>
    <row r="581" spans="1:166" x14ac:dyDescent="0.25">
      <c r="A581" t="s">
        <v>129</v>
      </c>
      <c r="C581" s="6">
        <v>39939</v>
      </c>
      <c r="D581" s="5"/>
      <c r="E581" s="6"/>
      <c r="G581">
        <v>156</v>
      </c>
      <c r="H581" t="s">
        <v>115</v>
      </c>
      <c r="I581" s="7">
        <v>8.3000000000000007</v>
      </c>
      <c r="J581">
        <v>750</v>
      </c>
      <c r="K581" s="5">
        <f t="shared" si="9"/>
        <v>160.64257028112448</v>
      </c>
      <c r="L581" s="5"/>
      <c r="M581" s="8"/>
      <c r="N581" s="8"/>
      <c r="O581" s="8"/>
      <c r="P581" s="8"/>
      <c r="Q581" s="5"/>
      <c r="R581" s="5"/>
      <c r="S581" s="5"/>
      <c r="T581" s="5"/>
      <c r="U581" s="5"/>
      <c r="V581" s="5"/>
      <c r="W581" s="5"/>
      <c r="X581" s="8"/>
      <c r="Y581" s="8"/>
      <c r="Z581" s="8"/>
      <c r="AA581" s="8"/>
      <c r="AB581" s="8"/>
      <c r="AC581" s="5"/>
      <c r="AD581" s="8"/>
      <c r="AE581" s="8"/>
      <c r="AF581" s="8"/>
      <c r="AG581" s="8"/>
      <c r="AH581" s="8"/>
      <c r="AI581" s="8"/>
      <c r="AJ581" s="5"/>
      <c r="AK581" s="8"/>
      <c r="AL581" s="8"/>
      <c r="AM581" s="8"/>
      <c r="AN581" s="8"/>
      <c r="AO581" s="8"/>
      <c r="AP581" s="8"/>
      <c r="AQ581" s="9"/>
      <c r="AR581" s="8"/>
      <c r="AS581" s="8"/>
      <c r="AT581" s="8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8"/>
      <c r="BJ581" s="5"/>
      <c r="BK581" s="5"/>
      <c r="BL581" s="5"/>
      <c r="BM581" s="8"/>
      <c r="BN581" s="8"/>
      <c r="BO581" s="7"/>
      <c r="BP581" s="5"/>
      <c r="BQ581" s="5"/>
      <c r="BR581" s="5"/>
      <c r="BS581" s="5"/>
      <c r="BT581" s="7"/>
      <c r="BU581" s="7"/>
      <c r="BV581" s="7"/>
      <c r="BW581" s="7"/>
      <c r="BX581" s="7"/>
      <c r="BY581" s="7"/>
      <c r="BZ581" s="7"/>
      <c r="CA581" s="5"/>
      <c r="CB581" s="5"/>
      <c r="CC581" s="5"/>
      <c r="CD581" s="5"/>
      <c r="CE581" s="5"/>
      <c r="CF581" s="5"/>
      <c r="CG581" s="5"/>
      <c r="CH581" s="5"/>
      <c r="CI581" s="5"/>
      <c r="CJ581" s="5">
        <v>41.685674782254729</v>
      </c>
      <c r="CK581" s="8">
        <v>4.7906832298136646</v>
      </c>
      <c r="CL581" s="5"/>
      <c r="CM581" s="5"/>
      <c r="CN581" s="8"/>
      <c r="CO581" s="5"/>
      <c r="CP581" s="5"/>
      <c r="CQ581" s="5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</row>
    <row r="582" spans="1:166" x14ac:dyDescent="0.25">
      <c r="A582" t="s">
        <v>129</v>
      </c>
      <c r="C582" s="6">
        <v>39945</v>
      </c>
      <c r="D582" s="5">
        <v>9</v>
      </c>
      <c r="E582" s="6" t="s">
        <v>207</v>
      </c>
      <c r="F582" t="s">
        <v>15</v>
      </c>
      <c r="G582">
        <v>162</v>
      </c>
      <c r="H582" t="s">
        <v>115</v>
      </c>
      <c r="I582" s="7">
        <v>8.3000000000000007</v>
      </c>
      <c r="J582">
        <v>750</v>
      </c>
      <c r="K582" s="5">
        <f t="shared" si="9"/>
        <v>160.64257028112448</v>
      </c>
      <c r="L582" s="5"/>
      <c r="M582" s="8"/>
      <c r="N582" s="8"/>
      <c r="O582" s="8"/>
      <c r="P582" s="8"/>
      <c r="Q582" s="5"/>
      <c r="R582" s="5"/>
      <c r="S582" s="5"/>
      <c r="T582" s="5"/>
      <c r="U582" s="5"/>
      <c r="V582" s="5">
        <v>162</v>
      </c>
      <c r="W582" s="5"/>
      <c r="X582" s="8"/>
      <c r="Y582" s="8"/>
      <c r="Z582" s="8"/>
      <c r="AA582" s="8"/>
      <c r="AB582" s="8"/>
      <c r="AC582" s="5"/>
      <c r="AD582" s="8"/>
      <c r="AE582" s="8"/>
      <c r="AF582" s="8"/>
      <c r="AG582" s="8"/>
      <c r="AH582" s="8"/>
      <c r="AI582" s="8"/>
      <c r="AJ582" s="5"/>
      <c r="AK582" s="8"/>
      <c r="AL582" s="8"/>
      <c r="AM582" s="8"/>
      <c r="AN582" s="8"/>
      <c r="AO582" s="8"/>
      <c r="AP582" s="8"/>
      <c r="AQ582" s="9"/>
      <c r="AR582" s="8"/>
      <c r="AS582" s="8"/>
      <c r="AT582" s="8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8"/>
      <c r="BJ582" s="5"/>
      <c r="BK582" s="5"/>
      <c r="BL582" s="5"/>
      <c r="BM582" s="8"/>
      <c r="BN582" s="8"/>
      <c r="BO582" s="7"/>
      <c r="BP582" s="5"/>
      <c r="BQ582" s="5"/>
      <c r="BR582" s="5"/>
      <c r="BS582" s="5"/>
      <c r="BT582" s="7"/>
      <c r="BU582" s="7"/>
      <c r="BV582" s="7"/>
      <c r="BW582" s="7"/>
      <c r="BX582" s="7"/>
      <c r="BY582" s="7"/>
      <c r="BZ582" s="7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8"/>
      <c r="CL582" s="5"/>
      <c r="CM582" s="5"/>
      <c r="CN582" s="8"/>
      <c r="CO582" s="5"/>
      <c r="CP582" s="5"/>
      <c r="CQ582" s="5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</row>
    <row r="583" spans="1:166" x14ac:dyDescent="0.25">
      <c r="A583" t="s">
        <v>129</v>
      </c>
      <c r="C583" s="6">
        <v>39946</v>
      </c>
      <c r="D583" s="5"/>
      <c r="E583" s="6"/>
      <c r="G583">
        <v>163</v>
      </c>
      <c r="H583" t="s">
        <v>115</v>
      </c>
      <c r="I583" s="7">
        <v>8.3000000000000007</v>
      </c>
      <c r="J583">
        <v>750</v>
      </c>
      <c r="K583" s="5">
        <f t="shared" si="9"/>
        <v>160.64257028112448</v>
      </c>
      <c r="L583" s="5"/>
      <c r="M583" s="8"/>
      <c r="N583" s="8"/>
      <c r="O583" s="8"/>
      <c r="P583" s="8"/>
      <c r="Q583" s="5"/>
      <c r="R583" s="5"/>
      <c r="S583" s="5"/>
      <c r="T583" s="5"/>
      <c r="U583" s="5"/>
      <c r="V583" s="5"/>
      <c r="W583" s="5"/>
      <c r="X583" s="8"/>
      <c r="Y583" s="8"/>
      <c r="Z583" s="8"/>
      <c r="AA583" s="8"/>
      <c r="AB583" s="8"/>
      <c r="AC583" s="5"/>
      <c r="AD583" s="8"/>
      <c r="AE583" s="8"/>
      <c r="AF583" s="8"/>
      <c r="AG583" s="8"/>
      <c r="AH583" s="8"/>
      <c r="AI583" s="8"/>
      <c r="AJ583" s="5"/>
      <c r="AK583" s="8"/>
      <c r="AL583" s="8"/>
      <c r="AM583" s="8"/>
      <c r="AN583" s="8"/>
      <c r="AO583" s="8"/>
      <c r="AP583" s="8"/>
      <c r="AQ583" s="9"/>
      <c r="AR583" s="8"/>
      <c r="AS583" s="8"/>
      <c r="AT583" s="8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8"/>
      <c r="BJ583" s="5"/>
      <c r="BK583" s="5"/>
      <c r="BL583" s="5"/>
      <c r="BM583" s="8"/>
      <c r="BN583" s="8"/>
      <c r="BO583" s="7"/>
      <c r="BP583" s="5"/>
      <c r="BQ583" s="5"/>
      <c r="BR583" s="5"/>
      <c r="BS583" s="5"/>
      <c r="BT583" s="7"/>
      <c r="BU583" s="7"/>
      <c r="BV583" s="7"/>
      <c r="BW583" s="7"/>
      <c r="BX583" s="7"/>
      <c r="BY583" s="7"/>
      <c r="BZ583" s="7"/>
      <c r="CA583" s="5"/>
      <c r="CB583" s="5"/>
      <c r="CC583" s="5"/>
      <c r="CD583" s="5"/>
      <c r="CE583" s="5"/>
      <c r="CF583" s="5"/>
      <c r="CG583" s="5"/>
      <c r="CH583" s="5"/>
      <c r="CI583" s="5"/>
      <c r="CJ583" s="5">
        <v>62.813002252900297</v>
      </c>
      <c r="CK583" s="8">
        <v>5.0596059113300491</v>
      </c>
      <c r="CL583" s="5"/>
      <c r="CM583" s="5"/>
      <c r="CN583" s="8"/>
      <c r="CO583" s="5"/>
      <c r="CP583" s="5"/>
      <c r="CQ583" s="5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</row>
    <row r="584" spans="1:166" x14ac:dyDescent="0.25">
      <c r="A584" t="s">
        <v>129</v>
      </c>
      <c r="C584" s="6">
        <v>39953</v>
      </c>
      <c r="D584" s="5">
        <v>10</v>
      </c>
      <c r="E584" s="6" t="s">
        <v>108</v>
      </c>
      <c r="F584" t="s">
        <v>16</v>
      </c>
      <c r="G584">
        <v>170</v>
      </c>
      <c r="H584" t="s">
        <v>115</v>
      </c>
      <c r="I584" s="7">
        <v>8.3000000000000007</v>
      </c>
      <c r="J584">
        <v>750</v>
      </c>
      <c r="K584" s="5">
        <f t="shared" si="9"/>
        <v>160.64257028112448</v>
      </c>
      <c r="L584" s="5"/>
      <c r="M584" s="8"/>
      <c r="N584" s="8"/>
      <c r="O584" s="8"/>
      <c r="P584" s="8"/>
      <c r="Q584" s="5"/>
      <c r="R584" s="5"/>
      <c r="S584" s="5"/>
      <c r="T584" s="5"/>
      <c r="U584" s="5"/>
      <c r="V584" s="5"/>
      <c r="W584" s="5"/>
      <c r="X584" s="8"/>
      <c r="Y584" s="8"/>
      <c r="Z584" s="8"/>
      <c r="AA584" s="8"/>
      <c r="AB584" s="8"/>
      <c r="AC584" s="5"/>
      <c r="AD584" s="8"/>
      <c r="AE584" s="8"/>
      <c r="AF584" s="8"/>
      <c r="AG584" s="8"/>
      <c r="AH584" s="8"/>
      <c r="AI584" s="8"/>
      <c r="AJ584" s="5"/>
      <c r="AK584" s="8"/>
      <c r="AL584" s="8"/>
      <c r="AM584" s="8"/>
      <c r="AN584" s="8"/>
      <c r="AO584" s="8"/>
      <c r="AP584" s="8"/>
      <c r="AQ584" s="9"/>
      <c r="AR584" s="8"/>
      <c r="AS584" s="8"/>
      <c r="AT584" s="8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>
        <v>505.78909049027618</v>
      </c>
      <c r="BH584" s="5"/>
      <c r="BI584" s="8"/>
      <c r="BJ584" s="5"/>
      <c r="BK584" s="5"/>
      <c r="BL584" s="5"/>
      <c r="BM584" s="8"/>
      <c r="BN584" s="5">
        <f>BP584*(1/(BO584/100))</f>
        <v>505.78909049027624</v>
      </c>
      <c r="BO584" s="7">
        <v>36.753793760503925</v>
      </c>
      <c r="BP584" s="5">
        <v>185.89667918192467</v>
      </c>
      <c r="BQ584" s="5">
        <f>BN584-BP584</f>
        <v>319.8924113083516</v>
      </c>
      <c r="BR584" s="5"/>
      <c r="BS584" s="5"/>
      <c r="BT584" s="7">
        <v>8.1892810212301619</v>
      </c>
      <c r="BU584" s="7"/>
      <c r="BV584" s="7"/>
      <c r="BW584" s="7"/>
      <c r="BX584" s="7"/>
      <c r="BY584" s="7"/>
      <c r="BZ584" s="7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8"/>
      <c r="CL584" s="5"/>
      <c r="CM584" s="5"/>
      <c r="CN584" s="8"/>
      <c r="CO584" s="5"/>
      <c r="CP584" s="5"/>
      <c r="CQ584" s="5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</row>
    <row r="585" spans="1:166" x14ac:dyDescent="0.25">
      <c r="A585" t="s">
        <v>129</v>
      </c>
      <c r="C585" s="6">
        <v>39954</v>
      </c>
      <c r="D585" s="5"/>
      <c r="E585" s="6"/>
      <c r="G585">
        <v>171</v>
      </c>
      <c r="H585" t="s">
        <v>115</v>
      </c>
      <c r="I585" s="7">
        <v>8.3000000000000007</v>
      </c>
      <c r="J585">
        <v>750</v>
      </c>
      <c r="K585" s="5">
        <f t="shared" si="9"/>
        <v>160.64257028112448</v>
      </c>
      <c r="L585" s="5"/>
      <c r="M585" s="8"/>
      <c r="N585" s="8"/>
      <c r="O585" s="8"/>
      <c r="P585" s="8"/>
      <c r="Q585" s="5"/>
      <c r="R585" s="5"/>
      <c r="S585" s="5"/>
      <c r="T585" s="5"/>
      <c r="U585" s="5"/>
      <c r="V585" s="5"/>
      <c r="W585" s="5"/>
      <c r="X585" s="8"/>
      <c r="Y585" s="8"/>
      <c r="Z585" s="8"/>
      <c r="AA585" s="8"/>
      <c r="AB585" s="8"/>
      <c r="AC585" s="5"/>
      <c r="AD585" s="8"/>
      <c r="AE585" s="8"/>
      <c r="AF585" s="8"/>
      <c r="AG585" s="8"/>
      <c r="AH585" s="8"/>
      <c r="AI585" s="8"/>
      <c r="AJ585" s="5"/>
      <c r="AK585" s="8"/>
      <c r="AL585" s="8"/>
      <c r="AM585" s="8"/>
      <c r="AN585" s="8"/>
      <c r="AO585" s="8"/>
      <c r="AP585" s="8"/>
      <c r="AQ585" s="9"/>
      <c r="AR585" s="8"/>
      <c r="AS585" s="8"/>
      <c r="AT585" s="8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8"/>
      <c r="BJ585" s="5"/>
      <c r="BK585" s="5"/>
      <c r="BL585" s="5"/>
      <c r="BM585" s="8"/>
      <c r="BN585" s="8"/>
      <c r="BO585" s="7"/>
      <c r="BP585" s="5"/>
      <c r="BQ585" s="5"/>
      <c r="BR585" s="5"/>
      <c r="BS585" s="5"/>
      <c r="BT585" s="7"/>
      <c r="BU585" s="7"/>
      <c r="BV585" s="7"/>
      <c r="BW585" s="7"/>
      <c r="BX585" s="7"/>
      <c r="BY585" s="7"/>
      <c r="BZ585" s="7"/>
      <c r="CA585" s="5"/>
      <c r="CB585" s="5"/>
      <c r="CC585" s="5"/>
      <c r="CD585" s="5"/>
      <c r="CE585" s="5"/>
      <c r="CF585" s="5"/>
      <c r="CG585" s="5"/>
      <c r="CH585" s="5"/>
      <c r="CI585" s="5"/>
      <c r="CJ585" s="5">
        <v>89.916691815865747</v>
      </c>
      <c r="CK585" s="8">
        <v>4.6332417582417582</v>
      </c>
      <c r="CL585" s="5"/>
      <c r="CM585" s="5"/>
      <c r="CN585" s="8"/>
      <c r="CO585" s="5"/>
      <c r="CP585" s="5"/>
      <c r="CQ585" s="5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</row>
    <row r="586" spans="1:166" x14ac:dyDescent="0.25">
      <c r="A586" t="s">
        <v>129</v>
      </c>
      <c r="C586" s="6">
        <v>39960</v>
      </c>
      <c r="D586" s="5"/>
      <c r="E586" s="6"/>
      <c r="G586">
        <v>177</v>
      </c>
      <c r="H586" t="s">
        <v>115</v>
      </c>
      <c r="I586" s="7">
        <v>8.3000000000000007</v>
      </c>
      <c r="J586">
        <v>750</v>
      </c>
      <c r="K586" s="5">
        <f t="shared" si="9"/>
        <v>160.64257028112448</v>
      </c>
      <c r="L586" s="5"/>
      <c r="M586" s="8"/>
      <c r="N586" s="8"/>
      <c r="O586" s="8"/>
      <c r="P586" s="8"/>
      <c r="Q586" s="5"/>
      <c r="R586" s="5"/>
      <c r="S586" s="5"/>
      <c r="T586" s="5"/>
      <c r="U586" s="5"/>
      <c r="V586" s="5"/>
      <c r="W586" s="5"/>
      <c r="X586" s="8"/>
      <c r="Y586" s="8"/>
      <c r="Z586" s="8"/>
      <c r="AA586" s="8"/>
      <c r="AB586" s="8"/>
      <c r="AC586" s="5"/>
      <c r="AD586" s="8"/>
      <c r="AE586" s="8"/>
      <c r="AF586" s="8"/>
      <c r="AG586" s="8"/>
      <c r="AH586" s="8"/>
      <c r="AI586" s="8"/>
      <c r="AJ586" s="5"/>
      <c r="AK586" s="8"/>
      <c r="AL586" s="8"/>
      <c r="AM586" s="8"/>
      <c r="AN586" s="8"/>
      <c r="AO586" s="8"/>
      <c r="AP586" s="8"/>
      <c r="AQ586" s="9"/>
      <c r="AR586" s="8"/>
      <c r="AS586" s="8"/>
      <c r="AT586" s="8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8"/>
      <c r="BJ586" s="5"/>
      <c r="BK586" s="5"/>
      <c r="BL586" s="5"/>
      <c r="BM586" s="8"/>
      <c r="BN586" s="8"/>
      <c r="BO586" s="7"/>
      <c r="BP586" s="5"/>
      <c r="BQ586" s="5"/>
      <c r="BR586" s="5"/>
      <c r="BS586" s="5"/>
      <c r="BT586" s="7"/>
      <c r="BU586" s="7"/>
      <c r="BV586" s="7"/>
      <c r="BW586" s="7"/>
      <c r="BX586" s="7"/>
      <c r="BY586" s="7"/>
      <c r="BZ586" s="7"/>
      <c r="CA586" s="5"/>
      <c r="CB586" s="5"/>
      <c r="CC586" s="5"/>
      <c r="CD586" s="5"/>
      <c r="CE586" s="5"/>
      <c r="CF586" s="5"/>
      <c r="CG586" s="5"/>
      <c r="CH586" s="5"/>
      <c r="CI586" s="5"/>
      <c r="CJ586" s="5">
        <v>100</v>
      </c>
      <c r="CK586" s="8">
        <v>3.9847619047619047</v>
      </c>
      <c r="CL586" s="5"/>
      <c r="CM586" s="5"/>
      <c r="CN586" s="8"/>
      <c r="CO586" s="5"/>
      <c r="CP586" s="5"/>
      <c r="CQ586" s="5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</row>
    <row r="587" spans="1:166" x14ac:dyDescent="0.25">
      <c r="A587" t="s">
        <v>131</v>
      </c>
      <c r="C587" s="6">
        <v>39783</v>
      </c>
      <c r="D587" s="5">
        <v>1</v>
      </c>
      <c r="E587" s="6" t="s">
        <v>209</v>
      </c>
      <c r="F587" t="s">
        <v>10</v>
      </c>
      <c r="G587">
        <v>0</v>
      </c>
      <c r="H587" t="s">
        <v>116</v>
      </c>
      <c r="I587" s="7">
        <v>8.3000000000000007</v>
      </c>
      <c r="J587">
        <v>750</v>
      </c>
      <c r="K587" s="5">
        <f t="shared" si="9"/>
        <v>160.64257028112448</v>
      </c>
      <c r="L587" s="5"/>
      <c r="M587" s="8"/>
      <c r="N587" s="8"/>
      <c r="O587" s="8"/>
      <c r="P587" s="8"/>
      <c r="Q587" s="5"/>
      <c r="R587" s="5"/>
      <c r="S587" s="5"/>
      <c r="T587" s="5"/>
      <c r="U587" s="5"/>
      <c r="V587" s="5"/>
      <c r="W587" s="5"/>
      <c r="X587" s="8"/>
      <c r="Y587" s="8"/>
      <c r="Z587" s="8"/>
      <c r="AA587" s="8"/>
      <c r="AB587" s="8"/>
      <c r="AC587" s="5"/>
      <c r="AD587" s="8"/>
      <c r="AE587" s="8"/>
      <c r="AF587" s="8"/>
      <c r="AG587" s="8"/>
      <c r="AH587" s="8"/>
      <c r="AI587" s="8"/>
      <c r="AJ587" s="5"/>
      <c r="AK587" s="8"/>
      <c r="AL587" s="8"/>
      <c r="AM587" s="8"/>
      <c r="AN587" s="8"/>
      <c r="AO587" s="8"/>
      <c r="AP587" s="8"/>
      <c r="AQ587" s="9"/>
      <c r="AR587" s="8"/>
      <c r="AS587" s="8"/>
      <c r="AT587" s="8"/>
      <c r="AU587" s="5">
        <v>0</v>
      </c>
      <c r="AV587" s="5"/>
      <c r="AW587" s="5"/>
      <c r="AX587" s="5"/>
      <c r="AY587" s="5">
        <v>0</v>
      </c>
      <c r="AZ587" s="5"/>
      <c r="BA587" s="5"/>
      <c r="BB587" s="5"/>
      <c r="BC587" s="5"/>
      <c r="BD587" s="5"/>
      <c r="BE587" s="5"/>
      <c r="BF587" s="5">
        <v>0</v>
      </c>
      <c r="BG587" s="5">
        <v>0</v>
      </c>
      <c r="BH587" s="5"/>
      <c r="BI587" s="8"/>
      <c r="BJ587" s="5"/>
      <c r="BK587" s="5"/>
      <c r="BL587" s="5"/>
      <c r="BM587" s="8"/>
      <c r="BN587" s="8"/>
      <c r="BO587" s="7"/>
      <c r="BP587" s="5"/>
      <c r="BQ587" s="5"/>
      <c r="BR587" s="5"/>
      <c r="BS587" s="5"/>
      <c r="BT587" s="7"/>
      <c r="BU587" s="7"/>
      <c r="BV587" s="7"/>
      <c r="BW587" s="7"/>
      <c r="BX587" s="7"/>
      <c r="BY587" s="7"/>
      <c r="BZ587" s="7"/>
      <c r="CA587" s="5">
        <v>0</v>
      </c>
      <c r="CB587" s="5">
        <v>0</v>
      </c>
      <c r="CC587" s="5">
        <v>0</v>
      </c>
      <c r="CD587" s="5">
        <v>0</v>
      </c>
      <c r="CE587" s="5"/>
      <c r="CF587" s="5"/>
      <c r="CG587" s="5"/>
      <c r="CH587" s="5"/>
      <c r="CI587" s="5">
        <v>0</v>
      </c>
      <c r="CJ587" s="5"/>
      <c r="CK587" s="8"/>
      <c r="CL587" s="5"/>
      <c r="CM587" s="5"/>
      <c r="CN587" s="8"/>
      <c r="CO587" s="5"/>
      <c r="CP587" s="5"/>
      <c r="CQ587" s="5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</row>
    <row r="588" spans="1:166" x14ac:dyDescent="0.25">
      <c r="A588" t="s">
        <v>131</v>
      </c>
      <c r="C588" s="6">
        <v>39798</v>
      </c>
      <c r="D588" s="5"/>
      <c r="E588" s="6"/>
      <c r="G588">
        <v>15</v>
      </c>
      <c r="H588" t="s">
        <v>116</v>
      </c>
      <c r="I588" s="7">
        <v>8.3000000000000007</v>
      </c>
      <c r="J588">
        <v>750</v>
      </c>
      <c r="K588" s="5">
        <f t="shared" si="9"/>
        <v>160.64257028112448</v>
      </c>
      <c r="L588" s="5"/>
      <c r="M588" s="8"/>
      <c r="N588" s="7">
        <v>5.4</v>
      </c>
      <c r="O588" s="7"/>
      <c r="P588" s="7"/>
      <c r="Q588" s="5"/>
      <c r="R588" s="5"/>
      <c r="S588" s="5"/>
      <c r="T588" s="5"/>
      <c r="U588" s="5"/>
      <c r="V588" s="5"/>
      <c r="W588" s="5"/>
      <c r="X588" s="8"/>
      <c r="Y588" s="8"/>
      <c r="Z588" s="8"/>
      <c r="AA588" s="8"/>
      <c r="AB588" s="8"/>
      <c r="AC588" s="5"/>
      <c r="AD588" s="8"/>
      <c r="AE588" s="8"/>
      <c r="AF588" s="8"/>
      <c r="AG588" s="8"/>
      <c r="AH588" s="8"/>
      <c r="AI588" s="8"/>
      <c r="AJ588" s="5"/>
      <c r="AK588" s="8"/>
      <c r="AL588" s="8"/>
      <c r="AM588" s="8"/>
      <c r="AN588" s="8"/>
      <c r="AO588" s="8"/>
      <c r="AP588" s="8"/>
      <c r="AQ588" s="9"/>
      <c r="AR588" s="8"/>
      <c r="AS588" s="8"/>
      <c r="AT588" s="8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8"/>
      <c r="BJ588" s="5"/>
      <c r="BK588" s="5"/>
      <c r="BL588" s="5"/>
      <c r="BM588" s="8"/>
      <c r="BN588" s="8"/>
      <c r="BO588" s="7"/>
      <c r="BP588" s="5"/>
      <c r="BQ588" s="5"/>
      <c r="BR588" s="5"/>
      <c r="BS588" s="5"/>
      <c r="BT588" s="7"/>
      <c r="BU588" s="7"/>
      <c r="BV588" s="7"/>
      <c r="BW588" s="7"/>
      <c r="BX588" s="7"/>
      <c r="BY588" s="7"/>
      <c r="BZ588" s="7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8"/>
      <c r="CL588" s="5"/>
      <c r="CM588" s="5"/>
      <c r="CN588" s="8"/>
      <c r="CO588" s="5"/>
      <c r="CP588" s="5"/>
      <c r="CQ588" s="5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</row>
    <row r="589" spans="1:166" x14ac:dyDescent="0.25">
      <c r="A589" t="s">
        <v>131</v>
      </c>
      <c r="C589" s="6">
        <v>39804</v>
      </c>
      <c r="D589" s="5">
        <v>4</v>
      </c>
      <c r="E589" t="s">
        <v>210</v>
      </c>
      <c r="F589" t="s">
        <v>12</v>
      </c>
      <c r="G589">
        <v>21</v>
      </c>
      <c r="H589" t="s">
        <v>116</v>
      </c>
      <c r="I589" s="7">
        <v>8.3000000000000007</v>
      </c>
      <c r="J589">
        <v>750</v>
      </c>
      <c r="K589" s="5">
        <f t="shared" si="9"/>
        <v>160.64257028112448</v>
      </c>
      <c r="L589" s="5"/>
      <c r="M589" s="8"/>
      <c r="N589" s="8"/>
      <c r="O589" s="8"/>
      <c r="P589" s="8"/>
      <c r="Q589" s="5"/>
      <c r="R589" s="5">
        <v>21</v>
      </c>
      <c r="S589" s="5"/>
      <c r="T589" s="5"/>
      <c r="U589" s="5"/>
      <c r="V589" s="5"/>
      <c r="W589" s="5"/>
      <c r="X589" s="8"/>
      <c r="Y589" s="8"/>
      <c r="Z589" s="8"/>
      <c r="AA589" s="8"/>
      <c r="AB589" s="8"/>
      <c r="AC589" s="5"/>
      <c r="AD589" s="8"/>
      <c r="AE589" s="8"/>
      <c r="AF589" s="8"/>
      <c r="AG589" s="8"/>
      <c r="AH589" s="8"/>
      <c r="AI589" s="8"/>
      <c r="AJ589" s="5"/>
      <c r="AK589" s="8"/>
      <c r="AL589" s="8"/>
      <c r="AM589" s="8"/>
      <c r="AN589" s="8"/>
      <c r="AO589" s="8"/>
      <c r="AP589" s="8"/>
      <c r="AQ589" s="9"/>
      <c r="AR589" s="8"/>
      <c r="AS589" s="8"/>
      <c r="AT589" s="8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8"/>
      <c r="BJ589" s="5"/>
      <c r="BK589" s="5"/>
      <c r="BL589" s="5"/>
      <c r="BM589" s="8"/>
      <c r="BN589" s="8"/>
      <c r="BO589" s="7"/>
      <c r="BP589" s="5"/>
      <c r="BQ589" s="5"/>
      <c r="BR589" s="5"/>
      <c r="BS589" s="5"/>
      <c r="BT589" s="7"/>
      <c r="BU589" s="7"/>
      <c r="BV589" s="7"/>
      <c r="BW589" s="7"/>
      <c r="BX589" s="7"/>
      <c r="BY589" s="7"/>
      <c r="BZ589" s="7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8"/>
      <c r="CL589" s="5"/>
      <c r="CM589" s="5"/>
      <c r="CN589" s="8"/>
      <c r="CO589" s="5"/>
      <c r="CP589" s="5"/>
      <c r="CQ589" s="5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</row>
    <row r="590" spans="1:166" x14ac:dyDescent="0.25">
      <c r="A590" t="s">
        <v>131</v>
      </c>
      <c r="C590" s="6">
        <v>39806</v>
      </c>
      <c r="D590" s="5"/>
      <c r="E590" s="6"/>
      <c r="G590">
        <v>23</v>
      </c>
      <c r="H590" t="s">
        <v>116</v>
      </c>
      <c r="I590" s="7">
        <v>8.3000000000000007</v>
      </c>
      <c r="J590">
        <v>750</v>
      </c>
      <c r="K590" s="5">
        <f t="shared" si="9"/>
        <v>160.64257028112448</v>
      </c>
      <c r="L590" s="5"/>
      <c r="M590" s="8"/>
      <c r="N590" s="7">
        <v>9.1333333333333329</v>
      </c>
      <c r="O590" s="7"/>
      <c r="P590" s="7"/>
      <c r="Q590" s="5"/>
      <c r="R590" s="5"/>
      <c r="S590" s="5"/>
      <c r="T590" s="5"/>
      <c r="U590" s="5"/>
      <c r="V590" s="5"/>
      <c r="W590" s="5"/>
      <c r="X590" s="8"/>
      <c r="Y590" s="8"/>
      <c r="Z590" s="8"/>
      <c r="AA590" s="8"/>
      <c r="AB590" s="8"/>
      <c r="AC590" s="5"/>
      <c r="AD590" s="8"/>
      <c r="AE590" s="8"/>
      <c r="AF590" s="8"/>
      <c r="AG590" s="8"/>
      <c r="AH590" s="8"/>
      <c r="AI590" s="8"/>
      <c r="AJ590" s="5"/>
      <c r="AK590" s="8"/>
      <c r="AL590" s="8"/>
      <c r="AM590" s="8"/>
      <c r="AN590" s="8"/>
      <c r="AO590" s="8"/>
      <c r="AP590" s="8"/>
      <c r="AQ590" s="9"/>
      <c r="AR590" s="8"/>
      <c r="AS590" s="8"/>
      <c r="AT590" s="8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8"/>
      <c r="BJ590" s="5"/>
      <c r="BK590" s="5"/>
      <c r="BL590" s="5"/>
      <c r="BM590" s="8"/>
      <c r="BN590" s="8"/>
      <c r="BO590" s="7"/>
      <c r="BP590" s="5"/>
      <c r="BQ590" s="5"/>
      <c r="BR590" s="5"/>
      <c r="BS590" s="5"/>
      <c r="BT590" s="7"/>
      <c r="BU590" s="7"/>
      <c r="BV590" s="7"/>
      <c r="BW590" s="7"/>
      <c r="BX590" s="7"/>
      <c r="BY590" s="7"/>
      <c r="BZ590" s="7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8"/>
      <c r="CL590" s="5"/>
      <c r="CM590" s="5"/>
      <c r="CN590" s="8"/>
      <c r="CO590" s="5"/>
      <c r="CP590" s="5"/>
      <c r="CQ590" s="5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</row>
    <row r="591" spans="1:166" x14ac:dyDescent="0.25">
      <c r="A591" t="s">
        <v>131</v>
      </c>
      <c r="C591" s="6">
        <v>39813</v>
      </c>
      <c r="D591" s="5"/>
      <c r="E591" s="6"/>
      <c r="G591">
        <v>30</v>
      </c>
      <c r="H591" t="s">
        <v>116</v>
      </c>
      <c r="I591" s="7">
        <v>8.3000000000000007</v>
      </c>
      <c r="J591">
        <v>750</v>
      </c>
      <c r="K591" s="5">
        <f t="shared" si="9"/>
        <v>160.64257028112448</v>
      </c>
      <c r="L591" s="5"/>
      <c r="M591" s="8"/>
      <c r="N591" s="7">
        <v>11</v>
      </c>
      <c r="O591" s="7"/>
      <c r="P591" s="7"/>
      <c r="Q591" s="5"/>
      <c r="R591" s="5"/>
      <c r="S591" s="5"/>
      <c r="T591" s="5"/>
      <c r="U591" s="5"/>
      <c r="V591" s="5"/>
      <c r="W591" s="5"/>
      <c r="X591" s="8"/>
      <c r="Y591" s="8"/>
      <c r="Z591" s="8"/>
      <c r="AA591" s="8"/>
      <c r="AB591" s="8"/>
      <c r="AC591" s="5"/>
      <c r="AD591" s="8"/>
      <c r="AE591" s="8"/>
      <c r="AF591" s="8"/>
      <c r="AG591" s="8"/>
      <c r="AH591" s="8"/>
      <c r="AI591" s="8"/>
      <c r="AJ591" s="5"/>
      <c r="AK591" s="8"/>
      <c r="AL591" s="8"/>
      <c r="AM591" s="8"/>
      <c r="AN591" s="8"/>
      <c r="AO591" s="8"/>
      <c r="AP591" s="8"/>
      <c r="AQ591" s="9"/>
      <c r="AR591" s="8"/>
      <c r="AS591" s="8"/>
      <c r="AT591" s="8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8"/>
      <c r="BJ591" s="5"/>
      <c r="BK591" s="5"/>
      <c r="BL591" s="5"/>
      <c r="BM591" s="8"/>
      <c r="BN591" s="8"/>
      <c r="BO591" s="7"/>
      <c r="BP591" s="5"/>
      <c r="BQ591" s="5"/>
      <c r="BR591" s="5"/>
      <c r="BS591" s="5"/>
      <c r="BT591" s="7"/>
      <c r="BU591" s="7"/>
      <c r="BV591" s="7"/>
      <c r="BW591" s="7"/>
      <c r="BX591" s="7"/>
      <c r="BY591" s="7"/>
      <c r="BZ591" s="7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8"/>
      <c r="CL591" s="5"/>
      <c r="CM591" s="5"/>
      <c r="CN591" s="8"/>
      <c r="CO591" s="5"/>
      <c r="CP591" s="5"/>
      <c r="CQ591" s="5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</row>
    <row r="592" spans="1:166" x14ac:dyDescent="0.25">
      <c r="A592" t="s">
        <v>131</v>
      </c>
      <c r="C592" s="6">
        <v>39818</v>
      </c>
      <c r="D592" s="5"/>
      <c r="E592" s="6"/>
      <c r="G592">
        <v>35</v>
      </c>
      <c r="H592" t="s">
        <v>116</v>
      </c>
      <c r="I592" s="7">
        <v>8.3000000000000007</v>
      </c>
      <c r="J592">
        <v>750</v>
      </c>
      <c r="K592" s="5">
        <f t="shared" si="9"/>
        <v>160.64257028112448</v>
      </c>
      <c r="L592" s="5"/>
      <c r="M592" s="8"/>
      <c r="N592" s="8"/>
      <c r="O592" s="8"/>
      <c r="P592" s="8"/>
      <c r="Q592" s="5"/>
      <c r="R592" s="5"/>
      <c r="S592" s="5"/>
      <c r="T592" s="5"/>
      <c r="U592" s="5"/>
      <c r="V592" s="5"/>
      <c r="W592" s="5"/>
      <c r="X592" s="8"/>
      <c r="Y592" s="8"/>
      <c r="Z592" s="8"/>
      <c r="AA592" s="8"/>
      <c r="AB592" s="8"/>
      <c r="AC592" s="5"/>
      <c r="AD592" s="8"/>
      <c r="AE592" s="8"/>
      <c r="AF592" s="8"/>
      <c r="AG592" s="8"/>
      <c r="AH592" s="8"/>
      <c r="AI592" s="8"/>
      <c r="AJ592" s="5">
        <v>114.38120553117798</v>
      </c>
      <c r="AK592" s="8">
        <v>1.395519352185056</v>
      </c>
      <c r="AL592" s="8"/>
      <c r="AM592" s="8"/>
      <c r="AN592" s="8"/>
      <c r="AO592" s="8"/>
      <c r="AP592" s="8"/>
      <c r="AQ592" s="9">
        <f>AK592/AJ592</f>
        <v>1.2200600139720208E-2</v>
      </c>
      <c r="AR592" s="8"/>
      <c r="AS592" s="8"/>
      <c r="AT592" s="8"/>
      <c r="AU592" s="5">
        <v>0</v>
      </c>
      <c r="AV592" s="5"/>
      <c r="AW592" s="5"/>
      <c r="AX592" s="5"/>
      <c r="AY592" s="5">
        <v>0</v>
      </c>
      <c r="AZ592" s="5"/>
      <c r="BA592" s="5"/>
      <c r="BB592" s="5"/>
      <c r="BC592" s="5"/>
      <c r="BD592" s="5"/>
      <c r="BE592" s="5"/>
      <c r="BF592" s="5">
        <v>0</v>
      </c>
      <c r="BG592" s="5">
        <v>0</v>
      </c>
      <c r="BH592" s="5"/>
      <c r="BI592" s="8"/>
      <c r="BJ592" s="5"/>
      <c r="BK592" s="5">
        <f>AC592+AJ592+BH592</f>
        <v>114.38120553117798</v>
      </c>
      <c r="BL592" s="5"/>
      <c r="BM592" s="8">
        <f>BH592/BK592</f>
        <v>0</v>
      </c>
      <c r="BN592" s="8"/>
      <c r="BO592" s="7"/>
      <c r="BP592" s="5"/>
      <c r="BQ592" s="5"/>
      <c r="BR592" s="5"/>
      <c r="BS592" s="5"/>
      <c r="BT592" s="7"/>
      <c r="BU592" s="7"/>
      <c r="BV592" s="7"/>
      <c r="BW592" s="7"/>
      <c r="BX592" s="8">
        <f>AC592/BK592</f>
        <v>0</v>
      </c>
      <c r="BY592" s="8">
        <f>AJ592/BK592</f>
        <v>1</v>
      </c>
      <c r="BZ592" s="8">
        <f>BH592/BK592</f>
        <v>0</v>
      </c>
      <c r="CA592" s="5">
        <v>227.51136911724114</v>
      </c>
      <c r="CB592" s="5">
        <v>227.51136911724114</v>
      </c>
      <c r="CC592" s="5">
        <v>0</v>
      </c>
      <c r="CD592" s="5">
        <v>0</v>
      </c>
      <c r="CE592" s="5"/>
      <c r="CF592" s="5"/>
      <c r="CG592" s="5"/>
      <c r="CH592" s="5"/>
      <c r="CI592" s="5">
        <v>0</v>
      </c>
      <c r="CJ592" s="5"/>
      <c r="CK592" s="8"/>
      <c r="CL592" s="5"/>
      <c r="CM592" s="5"/>
      <c r="CN592" s="8"/>
      <c r="CO592" s="5"/>
      <c r="CP592" s="5"/>
      <c r="CQ592" s="5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</row>
    <row r="593" spans="1:166" x14ac:dyDescent="0.25">
      <c r="A593" t="s">
        <v>131</v>
      </c>
      <c r="C593" s="6">
        <v>39819</v>
      </c>
      <c r="D593" s="5"/>
      <c r="E593" s="6"/>
      <c r="G593">
        <v>36</v>
      </c>
      <c r="H593" t="s">
        <v>116</v>
      </c>
      <c r="I593" s="7">
        <v>8.3000000000000007</v>
      </c>
      <c r="J593">
        <v>750</v>
      </c>
      <c r="K593" s="5">
        <f t="shared" si="9"/>
        <v>160.64257028112448</v>
      </c>
      <c r="L593" s="5"/>
      <c r="M593" s="8"/>
      <c r="N593" s="7">
        <v>13.95</v>
      </c>
      <c r="O593" s="7"/>
      <c r="P593" s="7"/>
      <c r="Q593" s="5"/>
      <c r="R593" s="5"/>
      <c r="S593" s="5"/>
      <c r="T593" s="5"/>
      <c r="U593" s="5"/>
      <c r="V593" s="5"/>
      <c r="W593" s="5"/>
      <c r="X593" s="8"/>
      <c r="Y593" s="8"/>
      <c r="Z593" s="8"/>
      <c r="AA593" s="8"/>
      <c r="AB593" s="8"/>
      <c r="AC593" s="5"/>
      <c r="AD593" s="8"/>
      <c r="AE593" s="8"/>
      <c r="AF593" s="8"/>
      <c r="AG593" s="8"/>
      <c r="AH593" s="8"/>
      <c r="AI593" s="8"/>
      <c r="AJ593" s="5"/>
      <c r="AK593" s="8"/>
      <c r="AL593" s="8"/>
      <c r="AM593" s="8"/>
      <c r="AN593" s="8"/>
      <c r="AO593" s="8"/>
      <c r="AP593" s="8"/>
      <c r="AQ593" s="9"/>
      <c r="AR593" s="8"/>
      <c r="AS593" s="8"/>
      <c r="AT593" s="8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8"/>
      <c r="BJ593" s="5"/>
      <c r="BK593" s="5"/>
      <c r="BL593" s="5"/>
      <c r="BM593" s="8"/>
      <c r="BN593" s="8"/>
      <c r="BO593" s="7"/>
      <c r="BP593" s="5"/>
      <c r="BQ593" s="5"/>
      <c r="BR593" s="5"/>
      <c r="BS593" s="5"/>
      <c r="BT593" s="7"/>
      <c r="BU593" s="7"/>
      <c r="BV593" s="7"/>
      <c r="BW593" s="7"/>
      <c r="BX593" s="7"/>
      <c r="BY593" s="7"/>
      <c r="BZ593" s="7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8"/>
      <c r="CL593" s="5"/>
      <c r="CM593" s="5"/>
      <c r="CN593" s="8"/>
      <c r="CO593" s="5"/>
      <c r="CP593" s="5"/>
      <c r="CQ593" s="5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</row>
    <row r="594" spans="1:166" x14ac:dyDescent="0.25">
      <c r="A594" t="s">
        <v>131</v>
      </c>
      <c r="C594" s="6">
        <v>39825</v>
      </c>
      <c r="D594" s="5">
        <v>4</v>
      </c>
      <c r="E594" t="s">
        <v>206</v>
      </c>
      <c r="F594" t="s">
        <v>13</v>
      </c>
      <c r="G594">
        <v>42</v>
      </c>
      <c r="H594" t="s">
        <v>116</v>
      </c>
      <c r="I594" s="7">
        <v>8.3000000000000007</v>
      </c>
      <c r="J594">
        <v>750</v>
      </c>
      <c r="K594" s="5">
        <f t="shared" si="9"/>
        <v>160.64257028112448</v>
      </c>
      <c r="L594" s="5"/>
      <c r="M594" s="8"/>
      <c r="N594" s="8"/>
      <c r="O594" s="8"/>
      <c r="P594" s="8"/>
      <c r="Q594" s="5"/>
      <c r="R594" s="5"/>
      <c r="S594" s="5">
        <v>42</v>
      </c>
      <c r="T594" s="5"/>
      <c r="U594" s="5"/>
      <c r="V594" s="5"/>
      <c r="W594" s="5"/>
      <c r="X594" s="8"/>
      <c r="Y594" s="8"/>
      <c r="Z594" s="8"/>
      <c r="AA594" s="8"/>
      <c r="AB594" s="8"/>
      <c r="AC594" s="5">
        <v>204.12341490065248</v>
      </c>
      <c r="AD594" s="8"/>
      <c r="AE594" s="8"/>
      <c r="AF594" s="8"/>
      <c r="AG594" s="8"/>
      <c r="AH594" s="8"/>
      <c r="AI594" s="8"/>
      <c r="AJ594" s="5">
        <v>175.32980175656607</v>
      </c>
      <c r="AK594" s="8">
        <v>3.7488861092383066</v>
      </c>
      <c r="AL594" s="8"/>
      <c r="AM594" s="8"/>
      <c r="AN594" s="8"/>
      <c r="AO594" s="8"/>
      <c r="AP594" s="8"/>
      <c r="AQ594" s="9">
        <f>AK594/AJ594</f>
        <v>2.1381910386480612E-2</v>
      </c>
      <c r="AR594" s="8"/>
      <c r="AS594" s="8"/>
      <c r="AT594" s="8"/>
      <c r="AU594" s="5">
        <v>21.0971075893947</v>
      </c>
      <c r="AV594" s="5"/>
      <c r="AW594" s="5"/>
      <c r="AX594" s="5"/>
      <c r="AY594" s="5">
        <v>2.3121648754266082</v>
      </c>
      <c r="AZ594" s="5"/>
      <c r="BA594" s="5"/>
      <c r="BB594" s="5"/>
      <c r="BC594" s="5"/>
      <c r="BD594" s="5"/>
      <c r="BE594" s="5"/>
      <c r="BF594" s="5">
        <v>0</v>
      </c>
      <c r="BG594" s="5">
        <v>0</v>
      </c>
      <c r="BH594" s="5">
        <v>23.409272464821306</v>
      </c>
      <c r="BI594" s="8"/>
      <c r="BJ594" s="5"/>
      <c r="BK594" s="5">
        <f>AC594+AJ594+BH594</f>
        <v>402.86248912203985</v>
      </c>
      <c r="BL594" s="5"/>
      <c r="BM594" s="8">
        <f>BH594/BK594</f>
        <v>5.8107352004494753E-2</v>
      </c>
      <c r="BN594" s="8"/>
      <c r="BO594" s="7"/>
      <c r="BP594" s="5"/>
      <c r="BQ594" s="5"/>
      <c r="BR594" s="5"/>
      <c r="BS594" s="5"/>
      <c r="BT594" s="7"/>
      <c r="BU594" s="7"/>
      <c r="BV594" s="7"/>
      <c r="BW594" s="7"/>
      <c r="BX594" s="8">
        <f>AC594/BK594</f>
        <v>0.50668260364845485</v>
      </c>
      <c r="BY594" s="8">
        <f>AJ594/BK594</f>
        <v>0.43521004434705041</v>
      </c>
      <c r="BZ594" s="8">
        <f>BH594/BK594</f>
        <v>5.8107352004494753E-2</v>
      </c>
      <c r="CA594" s="5">
        <v>196.93081672551736</v>
      </c>
      <c r="CB594" s="5">
        <v>191.3228619585787</v>
      </c>
      <c r="CC594" s="5">
        <v>5.6079547669386622</v>
      </c>
      <c r="CD594" s="5">
        <v>0</v>
      </c>
      <c r="CE594" s="5"/>
      <c r="CF594" s="5"/>
      <c r="CG594" s="5"/>
      <c r="CH594" s="5"/>
      <c r="CI594" s="5">
        <v>0</v>
      </c>
      <c r="CJ594" s="5"/>
      <c r="CK594" s="8"/>
      <c r="CL594" s="5"/>
      <c r="CM594" s="5"/>
      <c r="CN594" s="8"/>
      <c r="CO594" s="5"/>
      <c r="CP594" s="5"/>
      <c r="CQ594" s="5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</row>
    <row r="595" spans="1:166" x14ac:dyDescent="0.25">
      <c r="A595" t="s">
        <v>131</v>
      </c>
      <c r="C595" s="6">
        <v>39827</v>
      </c>
      <c r="D595" s="5"/>
      <c r="E595" s="6"/>
      <c r="G595">
        <v>44</v>
      </c>
      <c r="H595" t="s">
        <v>116</v>
      </c>
      <c r="I595" s="7">
        <v>8.3000000000000007</v>
      </c>
      <c r="J595">
        <v>750</v>
      </c>
      <c r="K595" s="5">
        <f t="shared" si="9"/>
        <v>160.64257028112448</v>
      </c>
      <c r="L595" s="5"/>
      <c r="M595" s="8"/>
      <c r="N595" s="7">
        <v>15.6</v>
      </c>
      <c r="O595" s="7"/>
      <c r="P595" s="7"/>
      <c r="Q595" s="5"/>
      <c r="R595" s="5"/>
      <c r="S595" s="5"/>
      <c r="T595" s="5"/>
      <c r="U595" s="5"/>
      <c r="V595" s="5"/>
      <c r="W595" s="5"/>
      <c r="X595" s="8"/>
      <c r="Y595" s="8"/>
      <c r="Z595" s="8"/>
      <c r="AA595" s="8"/>
      <c r="AB595" s="8"/>
      <c r="AC595" s="5"/>
      <c r="AD595" s="8"/>
      <c r="AE595" s="8"/>
      <c r="AF595" s="8"/>
      <c r="AG595" s="8"/>
      <c r="AH595" s="8"/>
      <c r="AI595" s="8"/>
      <c r="AJ595" s="5"/>
      <c r="AK595" s="8"/>
      <c r="AL595" s="8"/>
      <c r="AM595" s="8"/>
      <c r="AN595" s="8"/>
      <c r="AO595" s="8"/>
      <c r="AP595" s="8"/>
      <c r="AQ595" s="9"/>
      <c r="AR595" s="8"/>
      <c r="AS595" s="8"/>
      <c r="AT595" s="8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8"/>
      <c r="BJ595" s="5"/>
      <c r="BK595" s="5"/>
      <c r="BL595" s="5"/>
      <c r="BM595" s="8"/>
      <c r="BN595" s="8"/>
      <c r="BO595" s="7"/>
      <c r="BP595" s="5"/>
      <c r="BQ595" s="5"/>
      <c r="BR595" s="5"/>
      <c r="BS595" s="5"/>
      <c r="BT595" s="7"/>
      <c r="BU595" s="7"/>
      <c r="BV595" s="7"/>
      <c r="BW595" s="7"/>
      <c r="BX595" s="7"/>
      <c r="BY595" s="7"/>
      <c r="BZ595" s="7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8"/>
      <c r="CL595" s="5"/>
      <c r="CM595" s="5"/>
      <c r="CN595" s="8"/>
      <c r="CO595" s="5"/>
      <c r="CP595" s="5"/>
      <c r="CQ595" s="5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</row>
    <row r="596" spans="1:166" x14ac:dyDescent="0.25">
      <c r="A596" t="s">
        <v>131</v>
      </c>
      <c r="C596" s="6">
        <v>39833</v>
      </c>
      <c r="D596" s="5"/>
      <c r="E596" s="6"/>
      <c r="G596">
        <v>50</v>
      </c>
      <c r="H596" t="s">
        <v>116</v>
      </c>
      <c r="I596" s="7">
        <v>8.3000000000000007</v>
      </c>
      <c r="J596">
        <v>750</v>
      </c>
      <c r="K596" s="5">
        <f t="shared" si="9"/>
        <v>160.64257028112448</v>
      </c>
      <c r="L596" s="5"/>
      <c r="M596" s="8"/>
      <c r="N596" s="7">
        <v>17.899999999999999</v>
      </c>
      <c r="O596" s="7"/>
      <c r="P596" s="7"/>
      <c r="Q596" s="5"/>
      <c r="R596" s="5"/>
      <c r="S596" s="5"/>
      <c r="T596" s="5"/>
      <c r="U596" s="5"/>
      <c r="V596" s="5"/>
      <c r="W596" s="5"/>
      <c r="X596" s="8"/>
      <c r="Y596" s="8"/>
      <c r="Z596" s="8"/>
      <c r="AA596" s="8"/>
      <c r="AB596" s="8"/>
      <c r="AC596" s="5"/>
      <c r="AD596" s="8"/>
      <c r="AE596" s="8"/>
      <c r="AF596" s="8"/>
      <c r="AG596" s="8"/>
      <c r="AH596" s="8"/>
      <c r="AI596" s="8"/>
      <c r="AJ596" s="5"/>
      <c r="AK596" s="8"/>
      <c r="AL596" s="8"/>
      <c r="AM596" s="8"/>
      <c r="AN596" s="8"/>
      <c r="AO596" s="8"/>
      <c r="AP596" s="8"/>
      <c r="AQ596" s="9"/>
      <c r="AR596" s="8"/>
      <c r="AS596" s="8"/>
      <c r="AT596" s="8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8"/>
      <c r="BJ596" s="5"/>
      <c r="BK596" s="5"/>
      <c r="BL596" s="5"/>
      <c r="BM596" s="8"/>
      <c r="BN596" s="8"/>
      <c r="BO596" s="7"/>
      <c r="BP596" s="5"/>
      <c r="BQ596" s="5"/>
      <c r="BR596" s="5"/>
      <c r="BS596" s="5"/>
      <c r="BT596" s="7"/>
      <c r="BU596" s="7"/>
      <c r="BV596" s="7"/>
      <c r="BW596" s="7"/>
      <c r="BX596" s="7"/>
      <c r="BY596" s="7"/>
      <c r="BZ596" s="7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8"/>
      <c r="CL596" s="5"/>
      <c r="CM596" s="5"/>
      <c r="CN596" s="8"/>
      <c r="CO596" s="5"/>
      <c r="CP596" s="5"/>
      <c r="CQ596" s="5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</row>
    <row r="597" spans="1:166" x14ac:dyDescent="0.25">
      <c r="A597" t="s">
        <v>131</v>
      </c>
      <c r="C597" s="6">
        <v>39840</v>
      </c>
      <c r="D597" s="5"/>
      <c r="E597" s="6"/>
      <c r="G597">
        <v>57</v>
      </c>
      <c r="H597" t="s">
        <v>116</v>
      </c>
      <c r="I597" s="7">
        <v>8.3000000000000007</v>
      </c>
      <c r="J597">
        <v>750</v>
      </c>
      <c r="K597" s="5">
        <f t="shared" si="9"/>
        <v>160.64257028112448</v>
      </c>
      <c r="L597" s="5"/>
      <c r="M597" s="8"/>
      <c r="N597" s="7">
        <v>19.399999999999999</v>
      </c>
      <c r="O597" s="7"/>
      <c r="P597" s="7"/>
      <c r="Q597" s="5"/>
      <c r="R597" s="5"/>
      <c r="S597" s="5"/>
      <c r="T597" s="5"/>
      <c r="U597" s="5"/>
      <c r="V597" s="5"/>
      <c r="W597" s="5"/>
      <c r="X597" s="8"/>
      <c r="Y597" s="8"/>
      <c r="Z597" s="8"/>
      <c r="AA597" s="8"/>
      <c r="AB597" s="8"/>
      <c r="AC597" s="5"/>
      <c r="AD597" s="8"/>
      <c r="AE597" s="8"/>
      <c r="AF597" s="8"/>
      <c r="AG597" s="8"/>
      <c r="AH597" s="8"/>
      <c r="AI597" s="8"/>
      <c r="AJ597" s="5"/>
      <c r="AK597" s="8"/>
      <c r="AL597" s="8"/>
      <c r="AM597" s="8"/>
      <c r="AN597" s="8"/>
      <c r="AO597" s="8"/>
      <c r="AP597" s="8"/>
      <c r="AQ597" s="9"/>
      <c r="AR597" s="8"/>
      <c r="AS597" s="8"/>
      <c r="AT597" s="8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8"/>
      <c r="BJ597" s="5"/>
      <c r="BK597" s="5"/>
      <c r="BL597" s="5"/>
      <c r="BM597" s="8"/>
      <c r="BN597" s="8"/>
      <c r="BO597" s="7"/>
      <c r="BP597" s="5"/>
      <c r="BQ597" s="5"/>
      <c r="BR597" s="5"/>
      <c r="BS597" s="5"/>
      <c r="BT597" s="7"/>
      <c r="BU597" s="7"/>
      <c r="BV597" s="7"/>
      <c r="BW597" s="7"/>
      <c r="BX597" s="7"/>
      <c r="BY597" s="7"/>
      <c r="BZ597" s="7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8"/>
      <c r="CL597" s="5"/>
      <c r="CM597" s="5"/>
      <c r="CN597" s="8"/>
      <c r="CO597" s="5"/>
      <c r="CP597" s="5"/>
      <c r="CQ597" s="5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</row>
    <row r="598" spans="1:166" x14ac:dyDescent="0.25">
      <c r="A598" t="s">
        <v>131</v>
      </c>
      <c r="C598" s="6">
        <v>39841</v>
      </c>
      <c r="D598" s="5"/>
      <c r="E598" s="6"/>
      <c r="G598">
        <v>58</v>
      </c>
      <c r="H598" t="s">
        <v>116</v>
      </c>
      <c r="I598" s="7">
        <v>8.3000000000000007</v>
      </c>
      <c r="J598">
        <v>750</v>
      </c>
      <c r="K598" s="5">
        <f t="shared" si="9"/>
        <v>160.64257028112448</v>
      </c>
      <c r="L598" s="5"/>
      <c r="M598" s="8"/>
      <c r="N598" s="8"/>
      <c r="O598" s="8"/>
      <c r="P598" s="8"/>
      <c r="Q598" s="5"/>
      <c r="R598" s="5"/>
      <c r="S598" s="5"/>
      <c r="T598" s="5"/>
      <c r="U598" s="5"/>
      <c r="V598" s="5"/>
      <c r="W598" s="5"/>
      <c r="X598" s="8"/>
      <c r="Y598" s="8"/>
      <c r="Z598" s="8"/>
      <c r="AA598" s="8"/>
      <c r="AB598" s="8"/>
      <c r="AC598" s="5">
        <v>321.88136583074692</v>
      </c>
      <c r="AD598" s="8"/>
      <c r="AE598" s="8"/>
      <c r="AF598" s="8"/>
      <c r="AG598" s="8"/>
      <c r="AH598" s="8"/>
      <c r="AI598" s="8"/>
      <c r="AJ598" s="5">
        <v>218.14895299328128</v>
      </c>
      <c r="AK598" s="8">
        <v>3.9367623439628341</v>
      </c>
      <c r="AL598" s="8"/>
      <c r="AM598" s="8"/>
      <c r="AN598" s="8"/>
      <c r="AO598" s="8"/>
      <c r="AP598" s="8"/>
      <c r="AQ598" s="9">
        <f>AK598/AJ598</f>
        <v>1.8046212415624482E-2</v>
      </c>
      <c r="AR598" s="8"/>
      <c r="AS598" s="8"/>
      <c r="AT598" s="8"/>
      <c r="AU598" s="5">
        <v>21.110752977061743</v>
      </c>
      <c r="AV598" s="5"/>
      <c r="AW598" s="5"/>
      <c r="AX598" s="5"/>
      <c r="AY598" s="5">
        <v>27.554054960545425</v>
      </c>
      <c r="AZ598" s="5"/>
      <c r="BA598" s="5"/>
      <c r="BB598" s="5"/>
      <c r="BC598" s="5"/>
      <c r="BD598" s="5"/>
      <c r="BE598" s="5"/>
      <c r="BF598" s="5">
        <v>0</v>
      </c>
      <c r="BG598" s="5">
        <v>0</v>
      </c>
      <c r="BH598" s="5">
        <v>48.664807937607165</v>
      </c>
      <c r="BI598" s="8"/>
      <c r="BJ598" s="5"/>
      <c r="BK598" s="5">
        <f>AC598+AJ598+BH598</f>
        <v>588.69512676163538</v>
      </c>
      <c r="BL598" s="5"/>
      <c r="BM598" s="8">
        <f>BH598/BK598</f>
        <v>8.2665552550618804E-2</v>
      </c>
      <c r="BN598" s="8"/>
      <c r="BO598" s="7"/>
      <c r="BP598" s="5"/>
      <c r="BQ598" s="5"/>
      <c r="BR598" s="5"/>
      <c r="BS598" s="5"/>
      <c r="BT598" s="7"/>
      <c r="BU598" s="7"/>
      <c r="BV598" s="7"/>
      <c r="BW598" s="7"/>
      <c r="BX598" s="8">
        <f>AC598/BK598</f>
        <v>0.54677090262559236</v>
      </c>
      <c r="BY598" s="8">
        <f>AJ598/BK598</f>
        <v>0.37056354482378878</v>
      </c>
      <c r="BZ598" s="8">
        <f>BH598/BK598</f>
        <v>8.2665552550618804E-2</v>
      </c>
      <c r="CA598" s="5">
        <v>163.27585785003487</v>
      </c>
      <c r="CB598" s="5">
        <v>128.95886776335669</v>
      </c>
      <c r="CC598" s="5">
        <v>34.316990086678167</v>
      </c>
      <c r="CD598" s="5">
        <v>0</v>
      </c>
      <c r="CE598" s="5"/>
      <c r="CF598" s="5"/>
      <c r="CG598" s="5"/>
      <c r="CH598" s="5"/>
      <c r="CI598" s="5">
        <v>0</v>
      </c>
      <c r="CJ598" s="5"/>
      <c r="CK598" s="8"/>
      <c r="CL598" s="5"/>
      <c r="CM598" s="5"/>
      <c r="CN598" s="8"/>
      <c r="CO598" s="5"/>
      <c r="CP598" s="5"/>
      <c r="CQ598" s="5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</row>
    <row r="599" spans="1:166" x14ac:dyDescent="0.25">
      <c r="A599" t="s">
        <v>131</v>
      </c>
      <c r="C599" s="6">
        <v>39848</v>
      </c>
      <c r="D599" s="5"/>
      <c r="E599" s="6"/>
      <c r="G599">
        <v>65</v>
      </c>
      <c r="H599" t="s">
        <v>116</v>
      </c>
      <c r="I599" s="7">
        <v>8.3000000000000007</v>
      </c>
      <c r="J599">
        <v>750</v>
      </c>
      <c r="K599" s="5">
        <f t="shared" si="9"/>
        <v>160.64257028112448</v>
      </c>
      <c r="L599" s="5"/>
      <c r="M599" s="8"/>
      <c r="N599" s="7">
        <v>19</v>
      </c>
      <c r="O599" s="7"/>
      <c r="P599" s="7"/>
      <c r="Q599" s="5"/>
      <c r="R599" s="5"/>
      <c r="S599" s="5"/>
      <c r="T599" s="5"/>
      <c r="U599" s="5"/>
      <c r="V599" s="5"/>
      <c r="W599" s="5"/>
      <c r="X599" s="8"/>
      <c r="Y599" s="8"/>
      <c r="Z599" s="8"/>
      <c r="AA599" s="8"/>
      <c r="AB599" s="8"/>
      <c r="AC599" s="5"/>
      <c r="AD599" s="8"/>
      <c r="AE599" s="8"/>
      <c r="AF599" s="8"/>
      <c r="AG599" s="8"/>
      <c r="AH599" s="8"/>
      <c r="AI599" s="8"/>
      <c r="AJ599" s="5"/>
      <c r="AK599" s="8"/>
      <c r="AL599" s="8"/>
      <c r="AM599" s="8"/>
      <c r="AN599" s="8"/>
      <c r="AO599" s="8"/>
      <c r="AP599" s="8"/>
      <c r="AQ599" s="9"/>
      <c r="AR599" s="8"/>
      <c r="AS599" s="8"/>
      <c r="AT599" s="8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8"/>
      <c r="BJ599" s="5"/>
      <c r="BK599" s="5"/>
      <c r="BL599" s="5"/>
      <c r="BM599" s="8"/>
      <c r="BN599" s="8"/>
      <c r="BO599" s="7"/>
      <c r="BP599" s="5"/>
      <c r="BQ599" s="5"/>
      <c r="BR599" s="5"/>
      <c r="BS599" s="5"/>
      <c r="BT599" s="7"/>
      <c r="BU599" s="7"/>
      <c r="BV599" s="7"/>
      <c r="BW599" s="7"/>
      <c r="BX599" s="7"/>
      <c r="BY599" s="7"/>
      <c r="BZ599" s="7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8"/>
      <c r="CL599" s="5"/>
      <c r="CM599" s="5"/>
      <c r="CN599" s="8"/>
      <c r="CO599" s="5"/>
      <c r="CP599" s="5"/>
      <c r="CQ599" s="5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</row>
    <row r="600" spans="1:166" x14ac:dyDescent="0.25">
      <c r="A600" t="s">
        <v>131</v>
      </c>
      <c r="C600" s="6">
        <v>39853</v>
      </c>
      <c r="D600" s="5">
        <v>6</v>
      </c>
      <c r="E600" s="6" t="s">
        <v>239</v>
      </c>
      <c r="F600" t="s">
        <v>89</v>
      </c>
      <c r="G600">
        <v>70</v>
      </c>
      <c r="H600" t="s">
        <v>116</v>
      </c>
      <c r="I600" s="7">
        <v>8.3000000000000007</v>
      </c>
      <c r="J600">
        <v>750</v>
      </c>
      <c r="K600" s="5">
        <f t="shared" si="9"/>
        <v>160.64257028112448</v>
      </c>
      <c r="L600" s="5"/>
      <c r="M600" s="8"/>
      <c r="N600" s="8"/>
      <c r="O600" s="8"/>
      <c r="P600" s="8"/>
      <c r="Q600" s="5"/>
      <c r="R600" s="5"/>
      <c r="S600" s="5"/>
      <c r="T600" s="5"/>
      <c r="U600" s="5"/>
      <c r="V600" s="5"/>
      <c r="W600" s="5"/>
      <c r="X600" s="8"/>
      <c r="Y600" s="8"/>
      <c r="Z600" s="8"/>
      <c r="AA600" s="8"/>
      <c r="AB600" s="8"/>
      <c r="AC600" s="5">
        <v>373.81068005468154</v>
      </c>
      <c r="AD600" s="8"/>
      <c r="AE600" s="8"/>
      <c r="AF600" s="8"/>
      <c r="AG600" s="8"/>
      <c r="AH600" s="8"/>
      <c r="AI600" s="8"/>
      <c r="AJ600" s="5">
        <v>201.8673678801552</v>
      </c>
      <c r="AK600" s="8">
        <v>4.5736193928957141</v>
      </c>
      <c r="AL600" s="8"/>
      <c r="AM600" s="8"/>
      <c r="AN600" s="8"/>
      <c r="AO600" s="8"/>
      <c r="AP600" s="8"/>
      <c r="AQ600" s="9">
        <f>AK600/AJ600</f>
        <v>2.2656556336589202E-2</v>
      </c>
      <c r="AR600" s="8"/>
      <c r="AS600" s="8"/>
      <c r="AT600" s="8"/>
      <c r="AU600" s="5">
        <v>3.8330485333967119</v>
      </c>
      <c r="AV600" s="5"/>
      <c r="AW600" s="5"/>
      <c r="AX600" s="5"/>
      <c r="AY600" s="5">
        <v>78.101047250421146</v>
      </c>
      <c r="AZ600" s="5"/>
      <c r="BA600" s="5"/>
      <c r="BB600" s="5"/>
      <c r="BC600" s="5"/>
      <c r="BD600" s="5"/>
      <c r="BE600" s="5"/>
      <c r="BF600" s="5">
        <v>0</v>
      </c>
      <c r="BG600" s="5">
        <v>0</v>
      </c>
      <c r="BH600" s="5">
        <v>81.934095783817867</v>
      </c>
      <c r="BI600" s="8"/>
      <c r="BJ600" s="5"/>
      <c r="BK600" s="5">
        <f>AC600+AJ600+BH600</f>
        <v>657.61214371865458</v>
      </c>
      <c r="BL600" s="5"/>
      <c r="BM600" s="8">
        <f>BH600/BK600</f>
        <v>0.12459334360904326</v>
      </c>
      <c r="BN600" s="8"/>
      <c r="BO600" s="7"/>
      <c r="BP600" s="5"/>
      <c r="BQ600" s="5"/>
      <c r="BR600" s="5"/>
      <c r="BS600" s="5"/>
      <c r="BT600" s="7"/>
      <c r="BU600" s="7"/>
      <c r="BV600" s="7"/>
      <c r="BW600" s="7"/>
      <c r="BX600" s="8">
        <f>AC600/BK600</f>
        <v>0.56843640073442514</v>
      </c>
      <c r="BY600" s="8">
        <f>AJ600/BK600</f>
        <v>0.30697025565653158</v>
      </c>
      <c r="BZ600" s="8">
        <f>BH600/BK600</f>
        <v>0.12459334360904326</v>
      </c>
      <c r="CA600" s="5">
        <v>83.319689400047437</v>
      </c>
      <c r="CB600" s="5">
        <v>33.569376619558142</v>
      </c>
      <c r="CC600" s="5">
        <v>49.750312780489296</v>
      </c>
      <c r="CD600" s="5">
        <v>0</v>
      </c>
      <c r="CE600" s="5"/>
      <c r="CF600" s="5"/>
      <c r="CG600" s="5"/>
      <c r="CH600" s="5"/>
      <c r="CI600" s="5">
        <v>0</v>
      </c>
      <c r="CJ600" s="5"/>
      <c r="CK600" s="8"/>
      <c r="CL600" s="5"/>
      <c r="CM600" s="5"/>
      <c r="CN600" s="8"/>
      <c r="CO600" s="5"/>
      <c r="CP600" s="5"/>
      <c r="CQ600" s="5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</row>
    <row r="601" spans="1:166" x14ac:dyDescent="0.25">
      <c r="A601" t="s">
        <v>131</v>
      </c>
      <c r="C601" s="6">
        <v>39854</v>
      </c>
      <c r="D601" s="5"/>
      <c r="E601" s="6"/>
      <c r="G601">
        <v>71</v>
      </c>
      <c r="H601" t="s">
        <v>116</v>
      </c>
      <c r="I601" s="7">
        <v>8.3000000000000007</v>
      </c>
      <c r="J601">
        <v>750</v>
      </c>
      <c r="K601" s="5">
        <f t="shared" si="9"/>
        <v>160.64257028112448</v>
      </c>
      <c r="L601" s="5"/>
      <c r="M601" s="8"/>
      <c r="N601" s="7">
        <v>20.5</v>
      </c>
      <c r="O601" s="7"/>
      <c r="P601" s="7"/>
      <c r="Q601" s="5"/>
      <c r="R601" s="5"/>
      <c r="S601" s="5"/>
      <c r="T601" s="5"/>
      <c r="U601" s="5"/>
      <c r="V601" s="5"/>
      <c r="W601" s="5"/>
      <c r="X601" s="8"/>
      <c r="Y601" s="8"/>
      <c r="Z601" s="8"/>
      <c r="AA601" s="8"/>
      <c r="AB601" s="8"/>
      <c r="AC601" s="5"/>
      <c r="AD601" s="8"/>
      <c r="AE601" s="8"/>
      <c r="AF601" s="8"/>
      <c r="AG601" s="8"/>
      <c r="AH601" s="8"/>
      <c r="AI601" s="8"/>
      <c r="AJ601" s="5"/>
      <c r="AK601" s="8"/>
      <c r="AL601" s="8"/>
      <c r="AM601" s="8"/>
      <c r="AN601" s="8"/>
      <c r="AO601" s="8"/>
      <c r="AP601" s="8"/>
      <c r="AQ601" s="9"/>
      <c r="AR601" s="8"/>
      <c r="AS601" s="8"/>
      <c r="AT601" s="8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8"/>
      <c r="BJ601" s="5"/>
      <c r="BK601" s="5"/>
      <c r="BL601" s="5"/>
      <c r="BM601" s="8"/>
      <c r="BN601" s="8"/>
      <c r="BO601" s="7"/>
      <c r="BP601" s="5"/>
      <c r="BQ601" s="5"/>
      <c r="BR601" s="5"/>
      <c r="BS601" s="5"/>
      <c r="BT601" s="7"/>
      <c r="BU601" s="7"/>
      <c r="BV601" s="7"/>
      <c r="BW601" s="7"/>
      <c r="BX601" s="7"/>
      <c r="BY601" s="7"/>
      <c r="BZ601" s="7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8"/>
      <c r="CL601" s="5"/>
      <c r="CM601" s="5"/>
      <c r="CN601" s="8"/>
      <c r="CO601" s="5"/>
      <c r="CP601" s="5"/>
      <c r="CQ601" s="5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</row>
    <row r="602" spans="1:166" x14ac:dyDescent="0.25">
      <c r="A602" t="s">
        <v>131</v>
      </c>
      <c r="C602" s="6">
        <v>39860</v>
      </c>
      <c r="D602" s="5"/>
      <c r="E602" s="6"/>
      <c r="G602">
        <v>77</v>
      </c>
      <c r="H602" t="s">
        <v>116</v>
      </c>
      <c r="I602" s="7">
        <v>8.3000000000000007</v>
      </c>
      <c r="J602">
        <v>750</v>
      </c>
      <c r="K602" s="5">
        <f t="shared" si="9"/>
        <v>160.64257028112448</v>
      </c>
      <c r="L602" s="5"/>
      <c r="M602" s="8"/>
      <c r="N602" s="7">
        <v>21.8</v>
      </c>
      <c r="O602" s="7"/>
      <c r="P602" s="7"/>
      <c r="Q602" s="5"/>
      <c r="R602" s="5"/>
      <c r="S602" s="5"/>
      <c r="T602" s="5"/>
      <c r="U602" s="5"/>
      <c r="V602" s="5"/>
      <c r="W602" s="5"/>
      <c r="X602" s="8"/>
      <c r="Y602" s="8"/>
      <c r="Z602" s="8"/>
      <c r="AA602" s="8"/>
      <c r="AB602" s="8"/>
      <c r="AC602" s="5"/>
      <c r="AD602" s="8"/>
      <c r="AE602" s="8"/>
      <c r="AF602" s="8"/>
      <c r="AG602" s="8"/>
      <c r="AH602" s="8"/>
      <c r="AI602" s="8"/>
      <c r="AJ602" s="5"/>
      <c r="AK602" s="8"/>
      <c r="AL602" s="8"/>
      <c r="AM602" s="8"/>
      <c r="AN602" s="8"/>
      <c r="AO602" s="8"/>
      <c r="AP602" s="8"/>
      <c r="AQ602" s="9"/>
      <c r="AR602" s="8"/>
      <c r="AS602" s="8"/>
      <c r="AT602" s="8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8"/>
      <c r="BJ602" s="5"/>
      <c r="BK602" s="5"/>
      <c r="BL602" s="5"/>
      <c r="BM602" s="8"/>
      <c r="BN602" s="8"/>
      <c r="BO602" s="7"/>
      <c r="BP602" s="5"/>
      <c r="BQ602" s="5"/>
      <c r="BR602" s="5"/>
      <c r="BS602" s="5"/>
      <c r="BT602" s="7"/>
      <c r="BU602" s="7"/>
      <c r="BV602" s="7"/>
      <c r="BW602" s="7"/>
      <c r="BX602" s="7"/>
      <c r="BY602" s="7"/>
      <c r="BZ602" s="7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8"/>
      <c r="CL602" s="5"/>
      <c r="CM602" s="5"/>
      <c r="CN602" s="8"/>
      <c r="CO602" s="5"/>
      <c r="CP602" s="5"/>
      <c r="CQ602" s="5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</row>
    <row r="603" spans="1:166" x14ac:dyDescent="0.25">
      <c r="A603" t="s">
        <v>131</v>
      </c>
      <c r="C603" s="6">
        <v>39874</v>
      </c>
      <c r="D603" s="5"/>
      <c r="E603" s="6"/>
      <c r="G603">
        <v>91</v>
      </c>
      <c r="H603" t="s">
        <v>116</v>
      </c>
      <c r="I603" s="7">
        <v>8.3000000000000007</v>
      </c>
      <c r="J603">
        <v>750</v>
      </c>
      <c r="K603" s="5">
        <f t="shared" si="9"/>
        <v>160.64257028112448</v>
      </c>
      <c r="L603" s="5"/>
      <c r="M603" s="8"/>
      <c r="N603" s="7">
        <v>25.2</v>
      </c>
      <c r="O603" s="7"/>
      <c r="P603" s="7"/>
      <c r="Q603" s="5"/>
      <c r="R603" s="5"/>
      <c r="S603" s="5"/>
      <c r="T603" s="5"/>
      <c r="U603" s="5"/>
      <c r="V603" s="5"/>
      <c r="W603" s="5"/>
      <c r="X603" s="8"/>
      <c r="Y603" s="8"/>
      <c r="Z603" s="8"/>
      <c r="AA603" s="8"/>
      <c r="AB603" s="8"/>
      <c r="AC603" s="5"/>
      <c r="AD603" s="8"/>
      <c r="AE603" s="8"/>
      <c r="AF603" s="8"/>
      <c r="AG603" s="8"/>
      <c r="AH603" s="8"/>
      <c r="AI603" s="8"/>
      <c r="AJ603" s="5"/>
      <c r="AK603" s="8"/>
      <c r="AL603" s="8"/>
      <c r="AM603" s="8"/>
      <c r="AN603" s="8"/>
      <c r="AO603" s="8"/>
      <c r="AP603" s="8"/>
      <c r="AQ603" s="9"/>
      <c r="AR603" s="8"/>
      <c r="AS603" s="8"/>
      <c r="AT603" s="8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8"/>
      <c r="BJ603" s="5"/>
      <c r="BK603" s="5"/>
      <c r="BL603" s="5"/>
      <c r="BM603" s="8"/>
      <c r="BN603" s="8"/>
      <c r="BO603" s="7"/>
      <c r="BP603" s="5"/>
      <c r="BQ603" s="5"/>
      <c r="BR603" s="5"/>
      <c r="BS603" s="5"/>
      <c r="BT603" s="7"/>
      <c r="BU603" s="7"/>
      <c r="BV603" s="7"/>
      <c r="BW603" s="7"/>
      <c r="BX603" s="7"/>
      <c r="BY603" s="7"/>
      <c r="BZ603" s="7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8"/>
      <c r="CL603" s="5"/>
      <c r="CM603" s="5"/>
      <c r="CN603" s="8"/>
      <c r="CO603" s="5"/>
      <c r="CP603" s="5"/>
      <c r="CQ603" s="5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</row>
    <row r="604" spans="1:166" x14ac:dyDescent="0.25">
      <c r="A604" t="s">
        <v>131</v>
      </c>
      <c r="C604" s="6">
        <v>39875</v>
      </c>
      <c r="D604" s="5"/>
      <c r="E604" s="6"/>
      <c r="G604">
        <v>92</v>
      </c>
      <c r="H604" t="s">
        <v>116</v>
      </c>
      <c r="I604" s="7">
        <v>8.3000000000000007</v>
      </c>
      <c r="J604">
        <v>750</v>
      </c>
      <c r="K604" s="5">
        <f t="shared" si="9"/>
        <v>160.64257028112448</v>
      </c>
      <c r="L604" s="5"/>
      <c r="M604" s="8"/>
      <c r="N604" s="8"/>
      <c r="O604" s="8"/>
      <c r="P604" s="8"/>
      <c r="Q604" s="5"/>
      <c r="R604" s="5"/>
      <c r="S604" s="5"/>
      <c r="T604" s="5"/>
      <c r="U604" s="5"/>
      <c r="V604" s="5"/>
      <c r="W604" s="5"/>
      <c r="X604" s="8"/>
      <c r="Y604" s="8"/>
      <c r="Z604" s="8"/>
      <c r="AA604" s="8"/>
      <c r="AB604" s="8"/>
      <c r="AC604" s="5">
        <v>450.42303307694965</v>
      </c>
      <c r="AD604" s="8"/>
      <c r="AE604" s="8"/>
      <c r="AF604" s="8"/>
      <c r="AG604" s="8"/>
      <c r="AH604" s="8"/>
      <c r="AI604" s="8"/>
      <c r="AJ604" s="5">
        <v>200.34202891867852</v>
      </c>
      <c r="AK604" s="8">
        <v>2.299597058748752</v>
      </c>
      <c r="AL604" s="8"/>
      <c r="AM604" s="8"/>
      <c r="AN604" s="8"/>
      <c r="AO604" s="8"/>
      <c r="AP604" s="8"/>
      <c r="AQ604" s="9">
        <f>AK604/AJ604</f>
        <v>1.1478355645894896E-2</v>
      </c>
      <c r="AR604" s="8"/>
      <c r="AS604" s="8"/>
      <c r="AT604" s="8"/>
      <c r="AU604" s="5">
        <v>5.6896984035699516</v>
      </c>
      <c r="AV604" s="5"/>
      <c r="AW604" s="5"/>
      <c r="AX604" s="5"/>
      <c r="AY604" s="5">
        <v>183.76293685157037</v>
      </c>
      <c r="AZ604" s="5"/>
      <c r="BA604" s="5"/>
      <c r="BB604" s="5"/>
      <c r="BC604" s="5"/>
      <c r="BD604" s="5"/>
      <c r="BE604" s="5"/>
      <c r="BF604" s="5">
        <v>0</v>
      </c>
      <c r="BG604" s="5">
        <v>0</v>
      </c>
      <c r="BH604" s="5">
        <v>189.45263525514034</v>
      </c>
      <c r="BI604" s="8"/>
      <c r="BJ604" s="5"/>
      <c r="BK604" s="5">
        <f>AC604+AJ604+BH604</f>
        <v>840.21769725076854</v>
      </c>
      <c r="BL604" s="5"/>
      <c r="BM604" s="8">
        <f>BH604/BK604</f>
        <v>0.22548041522457596</v>
      </c>
      <c r="BN604" s="8"/>
      <c r="BO604" s="7"/>
      <c r="BP604" s="5"/>
      <c r="BQ604" s="5"/>
      <c r="BR604" s="5"/>
      <c r="BS604" s="5"/>
      <c r="BT604" s="7"/>
      <c r="BU604" s="7"/>
      <c r="BV604" s="7"/>
      <c r="BW604" s="7"/>
      <c r="BX604" s="8">
        <f>AC604/BK604</f>
        <v>0.53607896447641468</v>
      </c>
      <c r="BY604" s="8">
        <f>AJ604/BK604</f>
        <v>0.23844062029900939</v>
      </c>
      <c r="BZ604" s="8">
        <f>BH604/BK604</f>
        <v>0.22548041522457596</v>
      </c>
      <c r="CA604" s="5">
        <v>163.45260959678177</v>
      </c>
      <c r="CB604" s="5">
        <v>108.04433621154178</v>
      </c>
      <c r="CC604" s="5">
        <v>55.40827338523998</v>
      </c>
      <c r="CD604" s="5">
        <v>0</v>
      </c>
      <c r="CE604" s="5"/>
      <c r="CF604" s="5"/>
      <c r="CG604" s="5"/>
      <c r="CH604" s="5"/>
      <c r="CI604" s="5">
        <v>0</v>
      </c>
      <c r="CJ604" s="5"/>
      <c r="CK604" s="8"/>
      <c r="CL604" s="5"/>
      <c r="CM604" s="5"/>
      <c r="CN604" s="8"/>
      <c r="CO604" s="5"/>
      <c r="CP604" s="5"/>
      <c r="CQ604" s="5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</row>
    <row r="605" spans="1:166" x14ac:dyDescent="0.25">
      <c r="A605" t="s">
        <v>131</v>
      </c>
      <c r="C605" s="6">
        <v>39877</v>
      </c>
      <c r="D605" s="5">
        <v>8</v>
      </c>
      <c r="E605" t="s">
        <v>208</v>
      </c>
      <c r="F605" t="s">
        <v>14</v>
      </c>
      <c r="G605">
        <v>94</v>
      </c>
      <c r="H605" t="s">
        <v>116</v>
      </c>
      <c r="I605" s="7">
        <v>8.3000000000000007</v>
      </c>
      <c r="J605">
        <v>750</v>
      </c>
      <c r="K605" s="5">
        <f t="shared" si="9"/>
        <v>160.64257028112448</v>
      </c>
      <c r="L605" s="5"/>
      <c r="M605" s="8"/>
      <c r="N605" s="8"/>
      <c r="O605" s="8"/>
      <c r="P605" s="8"/>
      <c r="Q605" s="5"/>
      <c r="R605" s="5"/>
      <c r="S605" s="5"/>
      <c r="T605" s="5"/>
      <c r="U605" s="5">
        <v>94</v>
      </c>
      <c r="V605" s="5"/>
      <c r="W605" s="5"/>
      <c r="X605" s="8"/>
      <c r="Y605" s="8"/>
      <c r="Z605" s="8"/>
      <c r="AA605" s="8"/>
      <c r="AB605" s="8"/>
      <c r="AC605" s="5"/>
      <c r="AD605" s="8"/>
      <c r="AE605" s="8"/>
      <c r="AF605" s="8"/>
      <c r="AG605" s="8"/>
      <c r="AH605" s="8"/>
      <c r="AI605" s="8"/>
      <c r="AJ605" s="5"/>
      <c r="AK605" s="8"/>
      <c r="AL605" s="8"/>
      <c r="AM605" s="8"/>
      <c r="AN605" s="8"/>
      <c r="AO605" s="8"/>
      <c r="AP605" s="8"/>
      <c r="AQ605" s="9"/>
      <c r="AR605" s="8"/>
      <c r="AS605" s="8"/>
      <c r="AT605" s="8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8"/>
      <c r="BJ605" s="5"/>
      <c r="BK605" s="5"/>
      <c r="BL605" s="5"/>
      <c r="BM605" s="8"/>
      <c r="BN605" s="8"/>
      <c r="BO605" s="7"/>
      <c r="BP605" s="5"/>
      <c r="BQ605" s="5"/>
      <c r="BR605" s="5"/>
      <c r="BS605" s="5"/>
      <c r="BT605" s="7"/>
      <c r="BU605" s="7"/>
      <c r="BV605" s="7"/>
      <c r="BW605" s="7"/>
      <c r="BX605" s="7"/>
      <c r="BY605" s="7"/>
      <c r="BZ605" s="7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8"/>
      <c r="CL605" s="5"/>
      <c r="CM605" s="5"/>
      <c r="CN605" s="8"/>
      <c r="CO605" s="5"/>
      <c r="CP605" s="5"/>
      <c r="CQ605" s="5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</row>
    <row r="606" spans="1:166" x14ac:dyDescent="0.25">
      <c r="A606" t="s">
        <v>131</v>
      </c>
      <c r="C606" s="6">
        <v>39884</v>
      </c>
      <c r="D606" s="5"/>
      <c r="E606" s="6"/>
      <c r="G606">
        <v>101</v>
      </c>
      <c r="H606" t="s">
        <v>116</v>
      </c>
      <c r="I606" s="7">
        <v>8.3000000000000007</v>
      </c>
      <c r="J606">
        <v>750</v>
      </c>
      <c r="K606" s="5">
        <f t="shared" si="9"/>
        <v>160.64257028112448</v>
      </c>
      <c r="L606" s="5"/>
      <c r="M606" s="8"/>
      <c r="N606" s="7">
        <v>27.95</v>
      </c>
      <c r="O606" s="7"/>
      <c r="P606" s="7"/>
      <c r="Q606" s="5"/>
      <c r="R606" s="5"/>
      <c r="S606" s="5"/>
      <c r="T606" s="5"/>
      <c r="U606" s="5"/>
      <c r="V606" s="5"/>
      <c r="W606" s="5"/>
      <c r="X606" s="8"/>
      <c r="Y606" s="8"/>
      <c r="Z606" s="8"/>
      <c r="AA606" s="8"/>
      <c r="AB606" s="8"/>
      <c r="AC606" s="5"/>
      <c r="AD606" s="8"/>
      <c r="AE606" s="8"/>
      <c r="AF606" s="8"/>
      <c r="AG606" s="8"/>
      <c r="AH606" s="8"/>
      <c r="AI606" s="8"/>
      <c r="AJ606" s="5"/>
      <c r="AK606" s="8"/>
      <c r="AL606" s="8"/>
      <c r="AM606" s="8"/>
      <c r="AN606" s="8"/>
      <c r="AO606" s="8"/>
      <c r="AP606" s="8"/>
      <c r="AQ606" s="9"/>
      <c r="AR606" s="8"/>
      <c r="AS606" s="8"/>
      <c r="AT606" s="8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8"/>
      <c r="BJ606" s="5"/>
      <c r="BK606" s="5"/>
      <c r="BL606" s="5"/>
      <c r="BM606" s="8"/>
      <c r="BN606" s="8"/>
      <c r="BO606" s="7"/>
      <c r="BP606" s="5"/>
      <c r="BQ606" s="5"/>
      <c r="BR606" s="5"/>
      <c r="BS606" s="5"/>
      <c r="BT606" s="7"/>
      <c r="BU606" s="7"/>
      <c r="BV606" s="7"/>
      <c r="BW606" s="7"/>
      <c r="BX606" s="7"/>
      <c r="BY606" s="7"/>
      <c r="BZ606" s="7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8"/>
      <c r="CL606" s="5"/>
      <c r="CM606" s="5"/>
      <c r="CN606" s="8"/>
      <c r="CO606" s="5"/>
      <c r="CP606" s="5"/>
      <c r="CQ606" s="5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</row>
    <row r="607" spans="1:166" x14ac:dyDescent="0.25">
      <c r="A607" t="s">
        <v>131</v>
      </c>
      <c r="C607" s="6">
        <v>39889</v>
      </c>
      <c r="D607" s="5"/>
      <c r="E607" s="6"/>
      <c r="G607">
        <v>106</v>
      </c>
      <c r="H607" t="s">
        <v>116</v>
      </c>
      <c r="I607" s="7">
        <v>8.3000000000000007</v>
      </c>
      <c r="J607">
        <v>750</v>
      </c>
      <c r="K607" s="5">
        <f t="shared" si="9"/>
        <v>160.64257028112448</v>
      </c>
      <c r="L607" s="5"/>
      <c r="M607" s="8"/>
      <c r="N607" s="8"/>
      <c r="O607" s="8"/>
      <c r="P607" s="8"/>
      <c r="Q607" s="5"/>
      <c r="R607" s="5"/>
      <c r="S607" s="5"/>
      <c r="T607" s="5"/>
      <c r="U607" s="5"/>
      <c r="V607" s="5"/>
      <c r="W607" s="5"/>
      <c r="X607" s="8"/>
      <c r="Y607" s="8"/>
      <c r="Z607" s="8"/>
      <c r="AA607" s="8"/>
      <c r="AB607" s="8"/>
      <c r="AC607" s="5">
        <v>652.79856117330144</v>
      </c>
      <c r="AD607" s="8"/>
      <c r="AE607" s="8"/>
      <c r="AF607" s="8"/>
      <c r="AG607" s="8"/>
      <c r="AH607" s="8"/>
      <c r="AI607" s="8"/>
      <c r="AJ607" s="5">
        <v>279.89370186424514</v>
      </c>
      <c r="AK607" s="8">
        <v>3.4003132965527243</v>
      </c>
      <c r="AL607" s="8"/>
      <c r="AM607" s="8"/>
      <c r="AN607" s="8"/>
      <c r="AO607" s="8"/>
      <c r="AP607" s="8"/>
      <c r="AQ607" s="9">
        <f>AK607/AJ607</f>
        <v>1.2148588102928997E-2</v>
      </c>
      <c r="AR607" s="8"/>
      <c r="AS607" s="8"/>
      <c r="AT607" s="8"/>
      <c r="AU607" s="5">
        <v>21.543922157185889</v>
      </c>
      <c r="AV607" s="5"/>
      <c r="AW607" s="5"/>
      <c r="AX607" s="5"/>
      <c r="AY607" s="5">
        <v>151.19217990618938</v>
      </c>
      <c r="AZ607" s="5"/>
      <c r="BA607" s="5"/>
      <c r="BB607" s="5"/>
      <c r="BC607" s="5"/>
      <c r="BD607" s="5"/>
      <c r="BE607" s="5"/>
      <c r="BF607" s="5">
        <v>43.266100281335056</v>
      </c>
      <c r="BG607" s="5">
        <v>53.94652842227233</v>
      </c>
      <c r="BH607" s="5">
        <v>269.94873076698269</v>
      </c>
      <c r="BI607" s="8"/>
      <c r="BJ607" s="5"/>
      <c r="BK607" s="5">
        <f>AC607+AJ607+BH607</f>
        <v>1202.6409938045292</v>
      </c>
      <c r="BL607" s="5"/>
      <c r="BM607" s="8">
        <f>BH607/BK607</f>
        <v>0.22446327055009627</v>
      </c>
      <c r="BN607" s="8"/>
      <c r="BO607" s="7"/>
      <c r="BP607" s="5"/>
      <c r="BQ607" s="5"/>
      <c r="BR607" s="5"/>
      <c r="BS607" s="5"/>
      <c r="BT607" s="7"/>
      <c r="BU607" s="7"/>
      <c r="BV607" s="7"/>
      <c r="BW607" s="7"/>
      <c r="BX607" s="8">
        <f>AC607/BK607</f>
        <v>0.54280418224243887</v>
      </c>
      <c r="BY607" s="8">
        <f>AJ607/BK607</f>
        <v>0.23273254720746495</v>
      </c>
      <c r="BZ607" s="8">
        <f>BH607/BK607</f>
        <v>0.22446327055009627</v>
      </c>
      <c r="CA607" s="5">
        <v>247.27129346235324</v>
      </c>
      <c r="CB607" s="5">
        <v>164.28366644829089</v>
      </c>
      <c r="CC607" s="5">
        <v>57.219972096744897</v>
      </c>
      <c r="CD607" s="5">
        <v>11.369016506943169</v>
      </c>
      <c r="CE607" s="5"/>
      <c r="CF607" s="5"/>
      <c r="CG607" s="5"/>
      <c r="CH607" s="5"/>
      <c r="CI607" s="5">
        <v>14.398638410374312</v>
      </c>
      <c r="CJ607" s="5"/>
      <c r="CK607" s="8"/>
      <c r="CL607" s="5"/>
      <c r="CM607" s="5"/>
      <c r="CN607" s="8"/>
      <c r="CO607" s="5"/>
      <c r="CP607" s="5"/>
      <c r="CQ607" s="5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</row>
    <row r="608" spans="1:166" x14ac:dyDescent="0.25">
      <c r="A608" t="s">
        <v>131</v>
      </c>
      <c r="C608" s="6">
        <v>39895</v>
      </c>
      <c r="D608" s="5"/>
      <c r="E608" s="6"/>
      <c r="G608">
        <v>112</v>
      </c>
      <c r="H608" t="s">
        <v>116</v>
      </c>
      <c r="I608" s="7">
        <v>8.3000000000000007</v>
      </c>
      <c r="J608">
        <v>750</v>
      </c>
      <c r="K608" s="5">
        <f t="shared" si="9"/>
        <v>160.64257028112448</v>
      </c>
      <c r="L608" s="5"/>
      <c r="M608" s="8"/>
      <c r="N608" s="7">
        <v>27.1</v>
      </c>
      <c r="O608" s="7"/>
      <c r="P608" s="7"/>
      <c r="Q608" s="5"/>
      <c r="R608" s="5"/>
      <c r="S608" s="5"/>
      <c r="T608" s="5"/>
      <c r="U608" s="5"/>
      <c r="V608" s="5"/>
      <c r="W608" s="5"/>
      <c r="X608" s="8"/>
      <c r="Y608" s="8"/>
      <c r="Z608" s="8"/>
      <c r="AA608" s="8"/>
      <c r="AB608" s="8"/>
      <c r="AC608" s="5"/>
      <c r="AD608" s="8"/>
      <c r="AE608" s="8"/>
      <c r="AF608" s="8"/>
      <c r="AG608" s="8"/>
      <c r="AH608" s="8"/>
      <c r="AI608" s="8"/>
      <c r="AJ608" s="5"/>
      <c r="AK608" s="8"/>
      <c r="AL608" s="8"/>
      <c r="AM608" s="8"/>
      <c r="AN608" s="8"/>
      <c r="AO608" s="8"/>
      <c r="AP608" s="8"/>
      <c r="AQ608" s="9"/>
      <c r="AR608" s="8"/>
      <c r="AS608" s="8"/>
      <c r="AT608" s="8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8"/>
      <c r="BJ608" s="5"/>
      <c r="BK608" s="5"/>
      <c r="BL608" s="5"/>
      <c r="BM608" s="8"/>
      <c r="BN608" s="8"/>
      <c r="BO608" s="7"/>
      <c r="BP608" s="5"/>
      <c r="BQ608" s="5"/>
      <c r="BR608" s="5"/>
      <c r="BS608" s="5"/>
      <c r="BT608" s="7"/>
      <c r="BU608" s="7"/>
      <c r="BV608" s="7"/>
      <c r="BW608" s="7"/>
      <c r="BX608" s="7"/>
      <c r="BY608" s="7"/>
      <c r="BZ608" s="7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8"/>
      <c r="CL608" s="5"/>
      <c r="CM608" s="5"/>
      <c r="CN608" s="8"/>
      <c r="CO608" s="5"/>
      <c r="CP608" s="5"/>
      <c r="CQ608" s="5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</row>
    <row r="609" spans="1:166" x14ac:dyDescent="0.25">
      <c r="A609" t="s">
        <v>131</v>
      </c>
      <c r="C609" s="6">
        <v>39904</v>
      </c>
      <c r="D609" s="5"/>
      <c r="E609" s="6"/>
      <c r="G609">
        <v>121</v>
      </c>
      <c r="H609" t="s">
        <v>116</v>
      </c>
      <c r="I609" s="7">
        <v>8.3000000000000007</v>
      </c>
      <c r="J609">
        <v>750</v>
      </c>
      <c r="K609" s="5">
        <f t="shared" si="9"/>
        <v>160.64257028112448</v>
      </c>
      <c r="L609" s="5"/>
      <c r="M609" s="8"/>
      <c r="N609" s="8"/>
      <c r="O609" s="8"/>
      <c r="P609" s="8"/>
      <c r="Q609" s="5"/>
      <c r="R609" s="5"/>
      <c r="S609" s="5"/>
      <c r="T609" s="5"/>
      <c r="U609" s="5"/>
      <c r="V609" s="5"/>
      <c r="W609" s="5"/>
      <c r="X609" s="8"/>
      <c r="Y609" s="8"/>
      <c r="Z609" s="8"/>
      <c r="AA609" s="8"/>
      <c r="AB609" s="8"/>
      <c r="AC609" s="5"/>
      <c r="AD609" s="8"/>
      <c r="AE609" s="8"/>
      <c r="AF609" s="8"/>
      <c r="AG609" s="8"/>
      <c r="AH609" s="8"/>
      <c r="AI609" s="8"/>
      <c r="AJ609" s="5"/>
      <c r="AK609" s="8"/>
      <c r="AL609" s="8"/>
      <c r="AM609" s="8"/>
      <c r="AN609" s="8"/>
      <c r="AO609" s="8"/>
      <c r="AP609" s="8"/>
      <c r="AQ609" s="9"/>
      <c r="AR609" s="8"/>
      <c r="AS609" s="8"/>
      <c r="AT609" s="8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8"/>
      <c r="BJ609" s="5"/>
      <c r="BK609" s="5"/>
      <c r="BL609" s="5"/>
      <c r="BM609" s="8"/>
      <c r="BN609" s="8"/>
      <c r="BO609" s="7"/>
      <c r="BP609" s="5"/>
      <c r="BQ609" s="5"/>
      <c r="BR609" s="5"/>
      <c r="BS609" s="5"/>
      <c r="BT609" s="7"/>
      <c r="BU609" s="7"/>
      <c r="BV609" s="7"/>
      <c r="BW609" s="7"/>
      <c r="BX609" s="7"/>
      <c r="BY609" s="7"/>
      <c r="BZ609" s="7"/>
      <c r="CA609" s="5"/>
      <c r="CB609" s="5"/>
      <c r="CC609" s="5"/>
      <c r="CD609" s="5"/>
      <c r="CE609" s="5"/>
      <c r="CF609" s="5"/>
      <c r="CG609" s="5"/>
      <c r="CH609" s="5"/>
      <c r="CI609" s="5"/>
      <c r="CJ609" s="5">
        <v>0</v>
      </c>
      <c r="CK609" s="8">
        <v>4.1657738095238095</v>
      </c>
      <c r="CL609" s="5"/>
      <c r="CM609" s="5"/>
      <c r="CN609" s="8"/>
      <c r="CO609" s="5"/>
      <c r="CP609" s="5"/>
      <c r="CQ609" s="5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</row>
    <row r="610" spans="1:166" x14ac:dyDescent="0.25">
      <c r="A610" t="s">
        <v>131</v>
      </c>
      <c r="C610" s="6">
        <v>39910</v>
      </c>
      <c r="D610" s="5"/>
      <c r="E610" s="6"/>
      <c r="G610">
        <v>127</v>
      </c>
      <c r="H610" t="s">
        <v>116</v>
      </c>
      <c r="I610" s="7">
        <v>8.3000000000000007</v>
      </c>
      <c r="J610">
        <v>750</v>
      </c>
      <c r="K610" s="5">
        <f t="shared" si="9"/>
        <v>160.64257028112448</v>
      </c>
      <c r="L610" s="5"/>
      <c r="M610" s="8"/>
      <c r="N610" s="8"/>
      <c r="O610" s="8"/>
      <c r="P610" s="8"/>
      <c r="Q610" s="5"/>
      <c r="R610" s="5"/>
      <c r="S610" s="5"/>
      <c r="T610" s="5"/>
      <c r="U610" s="5"/>
      <c r="V610" s="5"/>
      <c r="W610" s="5"/>
      <c r="X610" s="8"/>
      <c r="Y610" s="8"/>
      <c r="Z610" s="8"/>
      <c r="AA610" s="8"/>
      <c r="AB610" s="8"/>
      <c r="AC610" s="5">
        <v>717.96905912346676</v>
      </c>
      <c r="AD610" s="8"/>
      <c r="AE610" s="8"/>
      <c r="AF610" s="8"/>
      <c r="AG610" s="8"/>
      <c r="AH610" s="8"/>
      <c r="AI610" s="8"/>
      <c r="AJ610" s="5">
        <v>251.81156007978274</v>
      </c>
      <c r="AK610" s="8">
        <v>2.8266036841214532</v>
      </c>
      <c r="AL610" s="8"/>
      <c r="AM610" s="8"/>
      <c r="AN610" s="8"/>
      <c r="AO610" s="8"/>
      <c r="AP610" s="8"/>
      <c r="AQ610" s="9">
        <f>AK610/AJ610</f>
        <v>1.1225075144389265E-2</v>
      </c>
      <c r="AR610" s="8"/>
      <c r="AS610" s="8"/>
      <c r="AT610" s="8"/>
      <c r="AU610" s="5">
        <v>11.797422229984084</v>
      </c>
      <c r="AV610" s="5"/>
      <c r="AW610" s="5"/>
      <c r="AX610" s="5"/>
      <c r="AY610" s="5">
        <v>258.09913066122414</v>
      </c>
      <c r="AZ610" s="5"/>
      <c r="BA610" s="5"/>
      <c r="BB610" s="5"/>
      <c r="BC610" s="5"/>
      <c r="BD610" s="5"/>
      <c r="BE610" s="5"/>
      <c r="BF610" s="5">
        <v>80.692353640980855</v>
      </c>
      <c r="BG610" s="5">
        <v>78.591284576489642</v>
      </c>
      <c r="BH610" s="5">
        <v>429.18019110867874</v>
      </c>
      <c r="BI610" s="8"/>
      <c r="BJ610" s="5"/>
      <c r="BK610" s="5">
        <f>AC610+AJ610+BH610</f>
        <v>1398.9608103119281</v>
      </c>
      <c r="BL610" s="5"/>
      <c r="BM610" s="8">
        <f>BH610/BK610</f>
        <v>0.30678499922594965</v>
      </c>
      <c r="BN610" s="8"/>
      <c r="BO610" s="7"/>
      <c r="BP610" s="5"/>
      <c r="BQ610" s="5"/>
      <c r="BR610" s="5"/>
      <c r="BS610" s="5"/>
      <c r="BT610" s="7"/>
      <c r="BU610" s="7"/>
      <c r="BV610" s="7"/>
      <c r="BW610" s="7"/>
      <c r="BX610" s="8">
        <f>AC610/BK610</f>
        <v>0.5132159913495935</v>
      </c>
      <c r="BY610" s="8">
        <f>AJ610/BK610</f>
        <v>0.17999900942445698</v>
      </c>
      <c r="BZ610" s="8">
        <f>BH610/BK610</f>
        <v>0.30678499922594965</v>
      </c>
      <c r="CA610" s="5">
        <v>221.57927106114863</v>
      </c>
      <c r="CB610" s="5">
        <v>63.728225468054681</v>
      </c>
      <c r="CC610" s="5">
        <v>120.03619129620695</v>
      </c>
      <c r="CD610" s="5">
        <v>15.731396982112658</v>
      </c>
      <c r="CE610" s="5"/>
      <c r="CF610" s="5"/>
      <c r="CG610" s="5"/>
      <c r="CH610" s="5"/>
      <c r="CI610" s="5">
        <v>22.083457314774328</v>
      </c>
      <c r="CJ610" s="5"/>
      <c r="CK610" s="8"/>
      <c r="CL610" s="5"/>
      <c r="CM610" s="5"/>
      <c r="CN610" s="8"/>
      <c r="CO610" s="5"/>
      <c r="CP610" s="5"/>
      <c r="CQ610" s="5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</row>
    <row r="611" spans="1:166" x14ac:dyDescent="0.25">
      <c r="A611" t="s">
        <v>131</v>
      </c>
      <c r="C611" s="6">
        <v>39911</v>
      </c>
      <c r="D611" s="5"/>
      <c r="E611" s="6"/>
      <c r="G611">
        <v>128</v>
      </c>
      <c r="H611" t="s">
        <v>116</v>
      </c>
      <c r="I611" s="7">
        <v>8.3000000000000007</v>
      </c>
      <c r="J611">
        <v>750</v>
      </c>
      <c r="K611" s="5">
        <f t="shared" si="9"/>
        <v>160.64257028112448</v>
      </c>
      <c r="L611" s="5"/>
      <c r="M611" s="8"/>
      <c r="N611" s="8"/>
      <c r="O611" s="8"/>
      <c r="P611" s="8"/>
      <c r="Q611" s="5"/>
      <c r="R611" s="5"/>
      <c r="S611" s="5"/>
      <c r="T611" s="5"/>
      <c r="U611" s="5"/>
      <c r="V611" s="5"/>
      <c r="W611" s="5"/>
      <c r="X611" s="8"/>
      <c r="Y611" s="8"/>
      <c r="Z611" s="8"/>
      <c r="AA611" s="8"/>
      <c r="AB611" s="8"/>
      <c r="AC611" s="5"/>
      <c r="AD611" s="8"/>
      <c r="AE611" s="8"/>
      <c r="AF611" s="8"/>
      <c r="AG611" s="8"/>
      <c r="AH611" s="8"/>
      <c r="AI611" s="8"/>
      <c r="AJ611" s="5"/>
      <c r="AK611" s="8"/>
      <c r="AL611" s="8"/>
      <c r="AM611" s="8"/>
      <c r="AN611" s="8"/>
      <c r="AO611" s="8"/>
      <c r="AP611" s="8"/>
      <c r="AQ611" s="9"/>
      <c r="AR611" s="8"/>
      <c r="AS611" s="8"/>
      <c r="AT611" s="8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8"/>
      <c r="BJ611" s="5"/>
      <c r="BK611" s="5"/>
      <c r="BL611" s="5"/>
      <c r="BM611" s="8"/>
      <c r="BN611" s="8"/>
      <c r="BO611" s="7"/>
      <c r="BP611" s="5"/>
      <c r="BQ611" s="5"/>
      <c r="BR611" s="5"/>
      <c r="BS611" s="5"/>
      <c r="BT611" s="7"/>
      <c r="BU611" s="7"/>
      <c r="BV611" s="7"/>
      <c r="BW611" s="7"/>
      <c r="BX611" s="7"/>
      <c r="BY611" s="7"/>
      <c r="BZ611" s="7"/>
      <c r="CA611" s="5"/>
      <c r="CB611" s="5"/>
      <c r="CC611" s="5"/>
      <c r="CD611" s="5"/>
      <c r="CE611" s="5"/>
      <c r="CF611" s="5"/>
      <c r="CG611" s="5"/>
      <c r="CH611" s="5"/>
      <c r="CI611" s="5"/>
      <c r="CJ611" s="5">
        <v>3.7402794714431358</v>
      </c>
      <c r="CK611" s="8">
        <v>4.3134095634095635</v>
      </c>
      <c r="CL611" s="5"/>
      <c r="CM611" s="5"/>
      <c r="CN611" s="8"/>
      <c r="CO611" s="5"/>
      <c r="CP611" s="5"/>
      <c r="CQ611" s="5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</row>
    <row r="612" spans="1:166" x14ac:dyDescent="0.25">
      <c r="A612" t="s">
        <v>131</v>
      </c>
      <c r="C612" s="6">
        <v>39920</v>
      </c>
      <c r="D612" s="5"/>
      <c r="E612" s="6"/>
      <c r="G612">
        <v>137</v>
      </c>
      <c r="H612" t="s">
        <v>116</v>
      </c>
      <c r="I612" s="7">
        <v>8.3000000000000007</v>
      </c>
      <c r="J612">
        <v>750</v>
      </c>
      <c r="K612" s="5">
        <f t="shared" si="9"/>
        <v>160.64257028112448</v>
      </c>
      <c r="L612" s="5"/>
      <c r="M612" s="8"/>
      <c r="N612" s="8"/>
      <c r="O612" s="8"/>
      <c r="P612" s="8"/>
      <c r="Q612" s="5"/>
      <c r="R612" s="5"/>
      <c r="S612" s="5"/>
      <c r="T612" s="5"/>
      <c r="U612" s="5"/>
      <c r="V612" s="5"/>
      <c r="W612" s="5"/>
      <c r="X612" s="8"/>
      <c r="Y612" s="8"/>
      <c r="Z612" s="8"/>
      <c r="AA612" s="8"/>
      <c r="AB612" s="8"/>
      <c r="AC612" s="5"/>
      <c r="AD612" s="8"/>
      <c r="AE612" s="8"/>
      <c r="AF612" s="8"/>
      <c r="AG612" s="8"/>
      <c r="AH612" s="8"/>
      <c r="AI612" s="8"/>
      <c r="AJ612" s="5"/>
      <c r="AK612" s="8"/>
      <c r="AL612" s="8"/>
      <c r="AM612" s="8"/>
      <c r="AN612" s="8"/>
      <c r="AO612" s="8"/>
      <c r="AP612" s="8"/>
      <c r="AQ612" s="9"/>
      <c r="AR612" s="8"/>
      <c r="AS612" s="8"/>
      <c r="AT612" s="8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8"/>
      <c r="BJ612" s="5"/>
      <c r="BK612" s="5"/>
      <c r="BL612" s="5"/>
      <c r="BM612" s="8"/>
      <c r="BN612" s="8"/>
      <c r="BO612" s="7"/>
      <c r="BP612" s="5"/>
      <c r="BQ612" s="5"/>
      <c r="BR612" s="5"/>
      <c r="BS612" s="5"/>
      <c r="BT612" s="7"/>
      <c r="BU612" s="7"/>
      <c r="BV612" s="7"/>
      <c r="BW612" s="7"/>
      <c r="BX612" s="7"/>
      <c r="BY612" s="7"/>
      <c r="BZ612" s="7"/>
      <c r="CA612" s="5"/>
      <c r="CB612" s="5"/>
      <c r="CC612" s="5"/>
      <c r="CD612" s="5"/>
      <c r="CE612" s="5"/>
      <c r="CF612" s="5"/>
      <c r="CG612" s="5"/>
      <c r="CH612" s="5"/>
      <c r="CI612" s="5"/>
      <c r="CJ612" s="5">
        <v>8.4721028326969581</v>
      </c>
      <c r="CK612" s="8">
        <v>4.4774011299435026</v>
      </c>
      <c r="CL612" s="5"/>
      <c r="CM612" s="5"/>
      <c r="CN612" s="8"/>
      <c r="CO612" s="5"/>
      <c r="CP612" s="5"/>
      <c r="CQ612" s="5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</row>
    <row r="613" spans="1:166" x14ac:dyDescent="0.25">
      <c r="A613" t="s">
        <v>131</v>
      </c>
      <c r="C613" s="6">
        <v>39925</v>
      </c>
      <c r="D613" s="5"/>
      <c r="E613" s="6"/>
      <c r="G613">
        <v>142</v>
      </c>
      <c r="H613" t="s">
        <v>116</v>
      </c>
      <c r="I613" s="7">
        <v>8.3000000000000007</v>
      </c>
      <c r="J613">
        <v>750</v>
      </c>
      <c r="K613" s="5">
        <f t="shared" si="9"/>
        <v>160.64257028112448</v>
      </c>
      <c r="L613" s="5"/>
      <c r="M613" s="8"/>
      <c r="N613" s="8"/>
      <c r="O613" s="8"/>
      <c r="P613" s="8"/>
      <c r="Q613" s="5"/>
      <c r="R613" s="5"/>
      <c r="S613" s="5"/>
      <c r="T613" s="5"/>
      <c r="U613" s="5"/>
      <c r="V613" s="5"/>
      <c r="W613" s="5"/>
      <c r="X613" s="8"/>
      <c r="Y613" s="8"/>
      <c r="Z613" s="8"/>
      <c r="AA613" s="8"/>
      <c r="AB613" s="8"/>
      <c r="AC613" s="5"/>
      <c r="AD613" s="8"/>
      <c r="AE613" s="8"/>
      <c r="AF613" s="8"/>
      <c r="AG613" s="8"/>
      <c r="AH613" s="8"/>
      <c r="AI613" s="8"/>
      <c r="AJ613" s="5"/>
      <c r="AK613" s="8"/>
      <c r="AL613" s="8"/>
      <c r="AM613" s="8"/>
      <c r="AN613" s="8"/>
      <c r="AO613" s="8"/>
      <c r="AP613" s="8"/>
      <c r="AQ613" s="9"/>
      <c r="AR613" s="8"/>
      <c r="AS613" s="8"/>
      <c r="AT613" s="8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8"/>
      <c r="BJ613" s="5"/>
      <c r="BK613" s="5"/>
      <c r="BL613" s="5"/>
      <c r="BM613" s="8"/>
      <c r="BN613" s="8"/>
      <c r="BO613" s="7"/>
      <c r="BP613" s="5"/>
      <c r="BQ613" s="5"/>
      <c r="BR613" s="5"/>
      <c r="BS613" s="5"/>
      <c r="BT613" s="7"/>
      <c r="BU613" s="7"/>
      <c r="BV613" s="7"/>
      <c r="BW613" s="7"/>
      <c r="BX613" s="7"/>
      <c r="BY613" s="7"/>
      <c r="BZ613" s="7"/>
      <c r="CA613" s="5"/>
      <c r="CB613" s="5"/>
      <c r="CC613" s="5"/>
      <c r="CD613" s="5"/>
      <c r="CE613" s="5"/>
      <c r="CF613" s="5"/>
      <c r="CG613" s="5"/>
      <c r="CH613" s="5"/>
      <c r="CI613" s="5"/>
      <c r="CJ613" s="5">
        <v>13.107970333646524</v>
      </c>
      <c r="CK613" s="8">
        <v>4.8642857142857139</v>
      </c>
      <c r="CL613" s="5"/>
      <c r="CM613" s="5"/>
      <c r="CN613" s="8"/>
      <c r="CO613" s="5"/>
      <c r="CP613" s="5"/>
      <c r="CQ613" s="5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</row>
    <row r="614" spans="1:166" x14ac:dyDescent="0.25">
      <c r="A614" t="s">
        <v>131</v>
      </c>
      <c r="C614" s="6">
        <v>39932</v>
      </c>
      <c r="D614" s="5"/>
      <c r="E614" s="6"/>
      <c r="G614">
        <v>149</v>
      </c>
      <c r="H614" t="s">
        <v>116</v>
      </c>
      <c r="I614" s="7">
        <v>8.3000000000000007</v>
      </c>
      <c r="J614">
        <v>750</v>
      </c>
      <c r="K614" s="5">
        <f t="shared" ref="K614:K677" si="10">1000000/I614/J614</f>
        <v>160.64257028112448</v>
      </c>
      <c r="L614" s="5"/>
      <c r="M614" s="8"/>
      <c r="N614" s="8"/>
      <c r="O614" s="8"/>
      <c r="P614" s="8"/>
      <c r="Q614" s="5"/>
      <c r="R614" s="5"/>
      <c r="S614" s="5"/>
      <c r="T614" s="5"/>
      <c r="U614" s="5"/>
      <c r="V614" s="5"/>
      <c r="W614" s="5"/>
      <c r="X614" s="8"/>
      <c r="Y614" s="8"/>
      <c r="Z614" s="8"/>
      <c r="AA614" s="8"/>
      <c r="AB614" s="8"/>
      <c r="AC614" s="5"/>
      <c r="AD614" s="8"/>
      <c r="AE614" s="8"/>
      <c r="AF614" s="8"/>
      <c r="AG614" s="8"/>
      <c r="AH614" s="8"/>
      <c r="AI614" s="8"/>
      <c r="AJ614" s="5"/>
      <c r="AK614" s="8"/>
      <c r="AL614" s="8"/>
      <c r="AM614" s="8"/>
      <c r="AN614" s="8"/>
      <c r="AO614" s="8"/>
      <c r="AP614" s="8"/>
      <c r="AQ614" s="9"/>
      <c r="AR614" s="8"/>
      <c r="AS614" s="8"/>
      <c r="AT614" s="8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8"/>
      <c r="BJ614" s="5"/>
      <c r="BK614" s="5"/>
      <c r="BL614" s="5"/>
      <c r="BM614" s="8"/>
      <c r="BN614" s="8"/>
      <c r="BO614" s="7"/>
      <c r="BP614" s="5"/>
      <c r="BQ614" s="5"/>
      <c r="BR614" s="5"/>
      <c r="BS614" s="5"/>
      <c r="BT614" s="7"/>
      <c r="BU614" s="7"/>
      <c r="BV614" s="7"/>
      <c r="BW614" s="7"/>
      <c r="BX614" s="7"/>
      <c r="BY614" s="7"/>
      <c r="BZ614" s="7"/>
      <c r="CA614" s="5"/>
      <c r="CB614" s="5"/>
      <c r="CC614" s="5"/>
      <c r="CD614" s="5"/>
      <c r="CE614" s="5"/>
      <c r="CF614" s="5"/>
      <c r="CG614" s="5"/>
      <c r="CH614" s="5"/>
      <c r="CI614" s="5"/>
      <c r="CJ614" s="5">
        <v>16.878236011434741</v>
      </c>
      <c r="CK614" s="8">
        <v>4.9790113636363635</v>
      </c>
      <c r="CL614" s="5"/>
      <c r="CM614" s="5"/>
      <c r="CN614" s="8"/>
      <c r="CO614" s="5"/>
      <c r="CP614" s="5"/>
      <c r="CQ614" s="5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</row>
    <row r="615" spans="1:166" x14ac:dyDescent="0.25">
      <c r="A615" t="s">
        <v>131</v>
      </c>
      <c r="C615" s="6">
        <v>39939</v>
      </c>
      <c r="D615" s="5"/>
      <c r="E615" s="6"/>
      <c r="G615">
        <v>156</v>
      </c>
      <c r="H615" t="s">
        <v>116</v>
      </c>
      <c r="I615" s="7">
        <v>8.3000000000000007</v>
      </c>
      <c r="J615">
        <v>750</v>
      </c>
      <c r="K615" s="5">
        <f t="shared" si="10"/>
        <v>160.64257028112448</v>
      </c>
      <c r="L615" s="5"/>
      <c r="M615" s="8"/>
      <c r="N615" s="8"/>
      <c r="O615" s="8"/>
      <c r="P615" s="8"/>
      <c r="Q615" s="5"/>
      <c r="R615" s="5"/>
      <c r="S615" s="5"/>
      <c r="T615" s="5"/>
      <c r="U615" s="5"/>
      <c r="V615" s="5"/>
      <c r="W615" s="5"/>
      <c r="X615" s="8"/>
      <c r="Y615" s="8"/>
      <c r="Z615" s="8"/>
      <c r="AA615" s="8"/>
      <c r="AB615" s="8"/>
      <c r="AC615" s="5"/>
      <c r="AD615" s="8"/>
      <c r="AE615" s="8"/>
      <c r="AF615" s="8"/>
      <c r="AG615" s="8"/>
      <c r="AH615" s="8"/>
      <c r="AI615" s="8"/>
      <c r="AJ615" s="5"/>
      <c r="AK615" s="8"/>
      <c r="AL615" s="8"/>
      <c r="AM615" s="8"/>
      <c r="AN615" s="8"/>
      <c r="AO615" s="8"/>
      <c r="AP615" s="8"/>
      <c r="AQ615" s="9"/>
      <c r="AR615" s="8"/>
      <c r="AS615" s="8"/>
      <c r="AT615" s="8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8"/>
      <c r="BJ615" s="5"/>
      <c r="BK615" s="5"/>
      <c r="BL615" s="5"/>
      <c r="BM615" s="8"/>
      <c r="BN615" s="8"/>
      <c r="BO615" s="7"/>
      <c r="BP615" s="5"/>
      <c r="BQ615" s="5"/>
      <c r="BR615" s="5"/>
      <c r="BS615" s="5"/>
      <c r="BT615" s="7"/>
      <c r="BU615" s="7"/>
      <c r="BV615" s="7"/>
      <c r="BW615" s="7"/>
      <c r="BX615" s="7"/>
      <c r="BY615" s="7"/>
      <c r="BZ615" s="7"/>
      <c r="CA615" s="5"/>
      <c r="CB615" s="5"/>
      <c r="CC615" s="5"/>
      <c r="CD615" s="5"/>
      <c r="CE615" s="5"/>
      <c r="CF615" s="5"/>
      <c r="CG615" s="5"/>
      <c r="CH615" s="5"/>
      <c r="CI615" s="5"/>
      <c r="CJ615" s="5">
        <v>33.572556623952984</v>
      </c>
      <c r="CK615" s="8">
        <v>4.8496528393966276</v>
      </c>
      <c r="CL615" s="5"/>
      <c r="CM615" s="5"/>
      <c r="CN615" s="8"/>
      <c r="CO615" s="5"/>
      <c r="CP615" s="5"/>
      <c r="CQ615" s="5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</row>
    <row r="616" spans="1:166" x14ac:dyDescent="0.25">
      <c r="A616" t="s">
        <v>131</v>
      </c>
      <c r="C616" s="6">
        <v>39946</v>
      </c>
      <c r="D616" s="5"/>
      <c r="E616" s="6"/>
      <c r="G616">
        <v>163</v>
      </c>
      <c r="H616" t="s">
        <v>116</v>
      </c>
      <c r="I616" s="7">
        <v>8.3000000000000007</v>
      </c>
      <c r="J616">
        <v>750</v>
      </c>
      <c r="K616" s="5">
        <f t="shared" si="10"/>
        <v>160.64257028112448</v>
      </c>
      <c r="L616" s="5"/>
      <c r="M616" s="8"/>
      <c r="N616" s="8"/>
      <c r="O616" s="8"/>
      <c r="P616" s="8"/>
      <c r="Q616" s="5"/>
      <c r="R616" s="5"/>
      <c r="S616" s="5"/>
      <c r="T616" s="5"/>
      <c r="U616" s="5"/>
      <c r="V616" s="5"/>
      <c r="W616" s="5"/>
      <c r="X616" s="8"/>
      <c r="Y616" s="8"/>
      <c r="Z616" s="8"/>
      <c r="AA616" s="8"/>
      <c r="AB616" s="8"/>
      <c r="AC616" s="5"/>
      <c r="AD616" s="8"/>
      <c r="AE616" s="8"/>
      <c r="AF616" s="8"/>
      <c r="AG616" s="8"/>
      <c r="AH616" s="8"/>
      <c r="AI616" s="8"/>
      <c r="AJ616" s="5"/>
      <c r="AK616" s="8"/>
      <c r="AL616" s="8"/>
      <c r="AM616" s="8"/>
      <c r="AN616" s="8"/>
      <c r="AO616" s="8"/>
      <c r="AP616" s="8"/>
      <c r="AQ616" s="9"/>
      <c r="AR616" s="8"/>
      <c r="AS616" s="8"/>
      <c r="AT616" s="8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8"/>
      <c r="BJ616" s="5"/>
      <c r="BK616" s="5"/>
      <c r="BL616" s="5"/>
      <c r="BM616" s="8"/>
      <c r="BN616" s="8"/>
      <c r="BO616" s="7"/>
      <c r="BP616" s="5"/>
      <c r="BQ616" s="5"/>
      <c r="BR616" s="5"/>
      <c r="BS616" s="5"/>
      <c r="BT616" s="7"/>
      <c r="BU616" s="7"/>
      <c r="BV616" s="7"/>
      <c r="BW616" s="7"/>
      <c r="BX616" s="7"/>
      <c r="BY616" s="7"/>
      <c r="BZ616" s="7"/>
      <c r="CA616" s="5"/>
      <c r="CB616" s="5"/>
      <c r="CC616" s="5"/>
      <c r="CD616" s="5"/>
      <c r="CE616" s="5"/>
      <c r="CF616" s="5"/>
      <c r="CG616" s="5"/>
      <c r="CH616" s="5"/>
      <c r="CI616" s="5"/>
      <c r="CJ616" s="5">
        <v>57.353617336025422</v>
      </c>
      <c r="CK616" s="8">
        <v>5.6788732394366201</v>
      </c>
      <c r="CL616" s="5"/>
      <c r="CM616" s="5"/>
      <c r="CN616" s="8"/>
      <c r="CO616" s="5"/>
      <c r="CP616" s="5"/>
      <c r="CQ616" s="5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</row>
    <row r="617" spans="1:166" x14ac:dyDescent="0.25">
      <c r="A617" t="s">
        <v>131</v>
      </c>
      <c r="C617" s="6">
        <v>39947</v>
      </c>
      <c r="D617" s="5">
        <v>9</v>
      </c>
      <c r="E617" s="6" t="s">
        <v>207</v>
      </c>
      <c r="F617" t="s">
        <v>15</v>
      </c>
      <c r="G617">
        <v>164</v>
      </c>
      <c r="H617" t="s">
        <v>116</v>
      </c>
      <c r="I617" s="7">
        <v>8.3000000000000007</v>
      </c>
      <c r="J617">
        <v>750</v>
      </c>
      <c r="K617" s="5">
        <f t="shared" si="10"/>
        <v>160.64257028112448</v>
      </c>
      <c r="L617" s="5"/>
      <c r="M617" s="8"/>
      <c r="N617" s="8"/>
      <c r="O617" s="8"/>
      <c r="P617" s="8"/>
      <c r="Q617" s="5"/>
      <c r="R617" s="5"/>
      <c r="S617" s="5"/>
      <c r="T617" s="5"/>
      <c r="U617" s="5"/>
      <c r="V617" s="5">
        <v>164</v>
      </c>
      <c r="W617" s="5"/>
      <c r="X617" s="8"/>
      <c r="Y617" s="8"/>
      <c r="Z617" s="8"/>
      <c r="AA617" s="8"/>
      <c r="AB617" s="8"/>
      <c r="AC617" s="5"/>
      <c r="AD617" s="8"/>
      <c r="AE617" s="8"/>
      <c r="AF617" s="8"/>
      <c r="AG617" s="8"/>
      <c r="AH617" s="8"/>
      <c r="AI617" s="8"/>
      <c r="AJ617" s="5"/>
      <c r="AK617" s="8"/>
      <c r="AL617" s="8"/>
      <c r="AM617" s="8"/>
      <c r="AN617" s="8"/>
      <c r="AO617" s="8"/>
      <c r="AP617" s="8"/>
      <c r="AQ617" s="9"/>
      <c r="AR617" s="8"/>
      <c r="AS617" s="8"/>
      <c r="AT617" s="8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8"/>
      <c r="BJ617" s="5"/>
      <c r="BK617" s="5"/>
      <c r="BL617" s="5"/>
      <c r="BM617" s="8"/>
      <c r="BN617" s="8"/>
      <c r="BO617" s="7"/>
      <c r="BP617" s="5"/>
      <c r="BQ617" s="5"/>
      <c r="BR617" s="5"/>
      <c r="BS617" s="5"/>
      <c r="BT617" s="7"/>
      <c r="BU617" s="7"/>
      <c r="BV617" s="7"/>
      <c r="BW617" s="7"/>
      <c r="BX617" s="7"/>
      <c r="BY617" s="7"/>
      <c r="BZ617" s="7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8"/>
      <c r="CL617" s="5"/>
      <c r="CM617" s="5"/>
      <c r="CN617" s="8"/>
      <c r="CO617" s="5"/>
      <c r="CP617" s="5"/>
      <c r="CQ617" s="5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</row>
    <row r="618" spans="1:166" x14ac:dyDescent="0.25">
      <c r="A618" t="s">
        <v>131</v>
      </c>
      <c r="C618" s="6">
        <v>39954</v>
      </c>
      <c r="D618" s="5"/>
      <c r="E618" s="6"/>
      <c r="G618">
        <v>171</v>
      </c>
      <c r="H618" t="s">
        <v>116</v>
      </c>
      <c r="I618" s="7">
        <v>8.3000000000000007</v>
      </c>
      <c r="J618">
        <v>750</v>
      </c>
      <c r="K618" s="5">
        <f t="shared" si="10"/>
        <v>160.64257028112448</v>
      </c>
      <c r="L618" s="5"/>
      <c r="M618" s="8"/>
      <c r="N618" s="8"/>
      <c r="O618" s="8"/>
      <c r="P618" s="8"/>
      <c r="Q618" s="5"/>
      <c r="R618" s="5"/>
      <c r="S618" s="5"/>
      <c r="T618" s="5"/>
      <c r="U618" s="5"/>
      <c r="V618" s="5"/>
      <c r="W618" s="5"/>
      <c r="X618" s="8"/>
      <c r="Y618" s="8"/>
      <c r="Z618" s="8"/>
      <c r="AA618" s="8"/>
      <c r="AB618" s="8"/>
      <c r="AC618" s="5"/>
      <c r="AD618" s="8"/>
      <c r="AE618" s="8"/>
      <c r="AF618" s="8"/>
      <c r="AG618" s="8"/>
      <c r="AH618" s="8"/>
      <c r="AI618" s="8"/>
      <c r="AJ618" s="5"/>
      <c r="AK618" s="8"/>
      <c r="AL618" s="8"/>
      <c r="AM618" s="8"/>
      <c r="AN618" s="8"/>
      <c r="AO618" s="8"/>
      <c r="AP618" s="8"/>
      <c r="AQ618" s="9"/>
      <c r="AR618" s="8"/>
      <c r="AS618" s="8"/>
      <c r="AT618" s="8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8"/>
      <c r="BJ618" s="5"/>
      <c r="BK618" s="5"/>
      <c r="BL618" s="5"/>
      <c r="BM618" s="8"/>
      <c r="BN618" s="8"/>
      <c r="BO618" s="7"/>
      <c r="BP618" s="5"/>
      <c r="BQ618" s="5"/>
      <c r="BR618" s="5"/>
      <c r="BS618" s="5"/>
      <c r="BT618" s="7"/>
      <c r="BU618" s="7"/>
      <c r="BV618" s="7"/>
      <c r="BW618" s="7"/>
      <c r="BX618" s="7"/>
      <c r="BY618" s="7"/>
      <c r="BZ618" s="7"/>
      <c r="CA618" s="5"/>
      <c r="CB618" s="5"/>
      <c r="CC618" s="5"/>
      <c r="CD618" s="5"/>
      <c r="CE618" s="5"/>
      <c r="CF618" s="5"/>
      <c r="CG618" s="5"/>
      <c r="CH618" s="5"/>
      <c r="CI618" s="5"/>
      <c r="CJ618" s="5">
        <v>92.279551406353065</v>
      </c>
      <c r="CK618" s="8">
        <v>5.22</v>
      </c>
      <c r="CL618" s="5"/>
      <c r="CM618" s="5"/>
      <c r="CN618" s="8"/>
      <c r="CO618" s="5"/>
      <c r="CP618" s="5"/>
      <c r="CQ618" s="5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</row>
    <row r="619" spans="1:166" x14ac:dyDescent="0.25">
      <c r="A619" t="s">
        <v>131</v>
      </c>
      <c r="C619" s="6">
        <v>39957</v>
      </c>
      <c r="D619" s="5">
        <v>10</v>
      </c>
      <c r="E619" s="6" t="s">
        <v>108</v>
      </c>
      <c r="F619" t="s">
        <v>16</v>
      </c>
      <c r="G619">
        <v>174</v>
      </c>
      <c r="H619" t="s">
        <v>116</v>
      </c>
      <c r="I619" s="7">
        <v>8.3000000000000007</v>
      </c>
      <c r="J619">
        <v>750</v>
      </c>
      <c r="K619" s="5">
        <f t="shared" si="10"/>
        <v>160.64257028112448</v>
      </c>
      <c r="L619" s="5"/>
      <c r="M619" s="8"/>
      <c r="N619" s="8"/>
      <c r="O619" s="8"/>
      <c r="P619" s="8"/>
      <c r="Q619" s="5"/>
      <c r="R619" s="5"/>
      <c r="S619" s="5"/>
      <c r="T619" s="5"/>
      <c r="U619" s="5"/>
      <c r="V619" s="5"/>
      <c r="W619" s="5"/>
      <c r="X619" s="8"/>
      <c r="Y619" s="8"/>
      <c r="Z619" s="8"/>
      <c r="AA619" s="8"/>
      <c r="AB619" s="8"/>
      <c r="AC619" s="5"/>
      <c r="AD619" s="8"/>
      <c r="AE619" s="8"/>
      <c r="AF619" s="8"/>
      <c r="AG619" s="8"/>
      <c r="AH619" s="8"/>
      <c r="AI619" s="8"/>
      <c r="AJ619" s="5"/>
      <c r="AK619" s="8"/>
      <c r="AL619" s="8"/>
      <c r="AM619" s="8"/>
      <c r="AN619" s="8"/>
      <c r="AO619" s="8"/>
      <c r="AP619" s="8"/>
      <c r="AQ619" s="9"/>
      <c r="AR619" s="8"/>
      <c r="AS619" s="8"/>
      <c r="AT619" s="8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>
        <v>532.12734805897628</v>
      </c>
      <c r="BH619" s="5"/>
      <c r="BI619" s="8"/>
      <c r="BJ619" s="5"/>
      <c r="BK619" s="5"/>
      <c r="BL619" s="5"/>
      <c r="BM619" s="8"/>
      <c r="BN619" s="5">
        <f>BP619*(1/(BO619/100))</f>
        <v>532.12734805897628</v>
      </c>
      <c r="BO619" s="7">
        <v>39.992942058781779</v>
      </c>
      <c r="BP619" s="5">
        <v>212.81338198815843</v>
      </c>
      <c r="BQ619" s="5">
        <f>BN619-BP619</f>
        <v>319.31396607081786</v>
      </c>
      <c r="BR619" s="5"/>
      <c r="BS619" s="5"/>
      <c r="BT619" s="7">
        <v>9.3750388541038951</v>
      </c>
      <c r="BU619" s="7"/>
      <c r="BV619" s="7"/>
      <c r="BW619" s="7"/>
      <c r="BX619" s="7"/>
      <c r="BY619" s="7"/>
      <c r="BZ619" s="7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8"/>
      <c r="CL619" s="5"/>
      <c r="CM619" s="5"/>
      <c r="CN619" s="8"/>
      <c r="CO619" s="5"/>
      <c r="CP619" s="5"/>
      <c r="CQ619" s="5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</row>
    <row r="620" spans="1:166" x14ac:dyDescent="0.25">
      <c r="A620" t="s">
        <v>131</v>
      </c>
      <c r="C620" s="6">
        <v>39960</v>
      </c>
      <c r="D620" s="5"/>
      <c r="E620" s="6"/>
      <c r="G620">
        <v>177</v>
      </c>
      <c r="H620" t="s">
        <v>116</v>
      </c>
      <c r="I620" s="7">
        <v>8.3000000000000007</v>
      </c>
      <c r="J620">
        <v>750</v>
      </c>
      <c r="K620" s="5">
        <f t="shared" si="10"/>
        <v>160.64257028112448</v>
      </c>
      <c r="L620" s="5"/>
      <c r="M620" s="8"/>
      <c r="N620" s="8"/>
      <c r="O620" s="8"/>
      <c r="P620" s="8"/>
      <c r="Q620" s="5"/>
      <c r="R620" s="5"/>
      <c r="S620" s="5"/>
      <c r="T620" s="5"/>
      <c r="U620" s="5"/>
      <c r="V620" s="5"/>
      <c r="W620" s="5"/>
      <c r="X620" s="8"/>
      <c r="Y620" s="8"/>
      <c r="Z620" s="8"/>
      <c r="AA620" s="8"/>
      <c r="AB620" s="8"/>
      <c r="AC620" s="5"/>
      <c r="AD620" s="8"/>
      <c r="AE620" s="8"/>
      <c r="AF620" s="8"/>
      <c r="AG620" s="8"/>
      <c r="AH620" s="8"/>
      <c r="AI620" s="8"/>
      <c r="AJ620" s="5"/>
      <c r="AK620" s="8"/>
      <c r="AL620" s="8"/>
      <c r="AM620" s="8"/>
      <c r="AN620" s="8"/>
      <c r="AO620" s="8"/>
      <c r="AP620" s="8"/>
      <c r="AQ620" s="9"/>
      <c r="AR620" s="8"/>
      <c r="AS620" s="8"/>
      <c r="AT620" s="8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8"/>
      <c r="BJ620" s="5"/>
      <c r="BK620" s="5"/>
      <c r="BL620" s="5"/>
      <c r="BM620" s="8"/>
      <c r="BN620" s="8"/>
      <c r="BO620" s="7"/>
      <c r="BP620" s="5"/>
      <c r="BQ620" s="5"/>
      <c r="BR620" s="5"/>
      <c r="BS620" s="5"/>
      <c r="BT620" s="7"/>
      <c r="BU620" s="7"/>
      <c r="BV620" s="7"/>
      <c r="BW620" s="7"/>
      <c r="BX620" s="7"/>
      <c r="BY620" s="7"/>
      <c r="BZ620" s="7"/>
      <c r="CA620" s="5"/>
      <c r="CB620" s="5"/>
      <c r="CC620" s="5"/>
      <c r="CD620" s="5"/>
      <c r="CE620" s="5"/>
      <c r="CF620" s="5"/>
      <c r="CG620" s="5"/>
      <c r="CH620" s="5"/>
      <c r="CI620" s="5"/>
      <c r="CJ620" s="5">
        <v>100</v>
      </c>
      <c r="CK620" s="8">
        <v>4.5903529411764712</v>
      </c>
      <c r="CL620" s="5"/>
      <c r="CM620" s="5"/>
      <c r="CN620" s="8"/>
      <c r="CO620" s="5"/>
      <c r="CP620" s="5"/>
      <c r="CQ620" s="5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</row>
    <row r="621" spans="1:166" x14ac:dyDescent="0.25">
      <c r="A621" t="s">
        <v>130</v>
      </c>
      <c r="C621" s="6">
        <v>39783</v>
      </c>
      <c r="D621" s="5">
        <v>1</v>
      </c>
      <c r="E621" s="6" t="s">
        <v>209</v>
      </c>
      <c r="F621" t="s">
        <v>10</v>
      </c>
      <c r="G621">
        <v>0</v>
      </c>
      <c r="H621" t="s">
        <v>117</v>
      </c>
      <c r="I621" s="7">
        <v>8.3000000000000007</v>
      </c>
      <c r="J621">
        <v>750</v>
      </c>
      <c r="K621" s="5">
        <f t="shared" si="10"/>
        <v>160.64257028112448</v>
      </c>
      <c r="L621" s="5"/>
      <c r="M621" s="8"/>
      <c r="N621" s="8"/>
      <c r="O621" s="8"/>
      <c r="P621" s="8"/>
      <c r="Q621" s="5"/>
      <c r="R621" s="5"/>
      <c r="S621" s="5"/>
      <c r="T621" s="5"/>
      <c r="U621" s="5"/>
      <c r="V621" s="5"/>
      <c r="W621" s="5"/>
      <c r="X621" s="8"/>
      <c r="Y621" s="8"/>
      <c r="Z621" s="8"/>
      <c r="AA621" s="8"/>
      <c r="AB621" s="8"/>
      <c r="AC621" s="5"/>
      <c r="AD621" s="8"/>
      <c r="AE621" s="8"/>
      <c r="AF621" s="8"/>
      <c r="AG621" s="8"/>
      <c r="AH621" s="8"/>
      <c r="AI621" s="8"/>
      <c r="AJ621" s="5"/>
      <c r="AK621" s="8"/>
      <c r="AL621" s="8"/>
      <c r="AM621" s="8"/>
      <c r="AN621" s="8"/>
      <c r="AO621" s="8"/>
      <c r="AP621" s="8"/>
      <c r="AQ621" s="9"/>
      <c r="AR621" s="8"/>
      <c r="AS621" s="8"/>
      <c r="AT621" s="8"/>
      <c r="AU621" s="5">
        <v>0</v>
      </c>
      <c r="AV621" s="5"/>
      <c r="AW621" s="5"/>
      <c r="AX621" s="5"/>
      <c r="AY621" s="5">
        <v>0</v>
      </c>
      <c r="AZ621" s="5"/>
      <c r="BA621" s="5"/>
      <c r="BB621" s="5"/>
      <c r="BC621" s="5"/>
      <c r="BD621" s="5"/>
      <c r="BE621" s="5"/>
      <c r="BF621" s="5">
        <v>0</v>
      </c>
      <c r="BG621" s="5">
        <v>0</v>
      </c>
      <c r="BH621" s="5"/>
      <c r="BI621" s="8"/>
      <c r="BJ621" s="5"/>
      <c r="BK621" s="5"/>
      <c r="BL621" s="5"/>
      <c r="BM621" s="8"/>
      <c r="BN621" s="8"/>
      <c r="BO621" s="7"/>
      <c r="BP621" s="5"/>
      <c r="BQ621" s="5"/>
      <c r="BR621" s="5"/>
      <c r="BS621" s="5"/>
      <c r="BT621" s="7"/>
      <c r="BU621" s="7"/>
      <c r="BV621" s="7"/>
      <c r="BW621" s="7"/>
      <c r="BX621" s="7"/>
      <c r="BY621" s="7"/>
      <c r="BZ621" s="7"/>
      <c r="CA621" s="5">
        <v>0</v>
      </c>
      <c r="CB621" s="5">
        <v>0</v>
      </c>
      <c r="CC621" s="5">
        <v>0</v>
      </c>
      <c r="CD621" s="5">
        <v>0</v>
      </c>
      <c r="CE621" s="5"/>
      <c r="CF621" s="5"/>
      <c r="CG621" s="5"/>
      <c r="CH621" s="5"/>
      <c r="CI621" s="5">
        <v>0</v>
      </c>
      <c r="CJ621" s="5"/>
      <c r="CK621" s="8"/>
      <c r="CL621" s="5"/>
      <c r="CM621" s="5"/>
      <c r="CN621" s="8"/>
      <c r="CO621" s="5"/>
      <c r="CP621" s="5"/>
      <c r="CQ621" s="5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</row>
    <row r="622" spans="1:166" x14ac:dyDescent="0.25">
      <c r="A622" t="s">
        <v>130</v>
      </c>
      <c r="C622" s="6">
        <v>39798</v>
      </c>
      <c r="D622" s="5"/>
      <c r="E622" s="6"/>
      <c r="G622">
        <v>15</v>
      </c>
      <c r="H622" t="s">
        <v>117</v>
      </c>
      <c r="I622" s="7">
        <v>8.3000000000000007</v>
      </c>
      <c r="J622">
        <v>750</v>
      </c>
      <c r="K622" s="5">
        <f t="shared" si="10"/>
        <v>160.64257028112448</v>
      </c>
      <c r="L622" s="5"/>
      <c r="M622" s="8"/>
      <c r="N622" s="7">
        <v>5.9</v>
      </c>
      <c r="O622" s="7"/>
      <c r="P622" s="7"/>
      <c r="Q622" s="5"/>
      <c r="R622" s="5"/>
      <c r="S622" s="5"/>
      <c r="T622" s="5"/>
      <c r="U622" s="5"/>
      <c r="V622" s="5"/>
      <c r="W622" s="5"/>
      <c r="X622" s="8"/>
      <c r="Y622" s="8"/>
      <c r="Z622" s="8"/>
      <c r="AA622" s="8"/>
      <c r="AB622" s="8"/>
      <c r="AC622" s="5"/>
      <c r="AD622" s="8"/>
      <c r="AE622" s="8"/>
      <c r="AF622" s="8"/>
      <c r="AG622" s="8"/>
      <c r="AH622" s="8"/>
      <c r="AI622" s="8"/>
      <c r="AJ622" s="5"/>
      <c r="AK622" s="8"/>
      <c r="AL622" s="8"/>
      <c r="AM622" s="8"/>
      <c r="AN622" s="8"/>
      <c r="AO622" s="8"/>
      <c r="AP622" s="8"/>
      <c r="AQ622" s="9"/>
      <c r="AR622" s="8"/>
      <c r="AS622" s="8"/>
      <c r="AT622" s="8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8"/>
      <c r="BJ622" s="5"/>
      <c r="BK622" s="5"/>
      <c r="BL622" s="5"/>
      <c r="BM622" s="8"/>
      <c r="BN622" s="8"/>
      <c r="BO622" s="7"/>
      <c r="BP622" s="5"/>
      <c r="BQ622" s="5"/>
      <c r="BR622" s="5"/>
      <c r="BS622" s="5"/>
      <c r="BT622" s="7"/>
      <c r="BU622" s="7"/>
      <c r="BV622" s="7"/>
      <c r="BW622" s="7"/>
      <c r="BX622" s="7"/>
      <c r="BY622" s="7"/>
      <c r="BZ622" s="7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8"/>
      <c r="CL622" s="5"/>
      <c r="CM622" s="5"/>
      <c r="CN622" s="8"/>
      <c r="CO622" s="5"/>
      <c r="CP622" s="5"/>
      <c r="CQ622" s="5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</row>
    <row r="623" spans="1:166" x14ac:dyDescent="0.25">
      <c r="A623" t="s">
        <v>130</v>
      </c>
      <c r="C623" s="6">
        <v>39804</v>
      </c>
      <c r="D623" s="5">
        <v>4</v>
      </c>
      <c r="E623" t="s">
        <v>210</v>
      </c>
      <c r="F623" t="s">
        <v>12</v>
      </c>
      <c r="G623">
        <v>21</v>
      </c>
      <c r="H623" t="s">
        <v>117</v>
      </c>
      <c r="I623" s="7">
        <v>8.3000000000000007</v>
      </c>
      <c r="J623">
        <v>750</v>
      </c>
      <c r="K623" s="5">
        <f t="shared" si="10"/>
        <v>160.64257028112448</v>
      </c>
      <c r="L623" s="5"/>
      <c r="M623" s="8"/>
      <c r="N623" s="8"/>
      <c r="O623" s="8"/>
      <c r="P623" s="8"/>
      <c r="Q623" s="5"/>
      <c r="R623" s="5">
        <v>21</v>
      </c>
      <c r="S623" s="5"/>
      <c r="T623" s="5"/>
      <c r="U623" s="5"/>
      <c r="V623" s="5"/>
      <c r="W623" s="5"/>
      <c r="X623" s="8"/>
      <c r="Y623" s="8"/>
      <c r="Z623" s="8"/>
      <c r="AA623" s="8"/>
      <c r="AB623" s="8"/>
      <c r="AC623" s="5"/>
      <c r="AD623" s="8"/>
      <c r="AE623" s="8"/>
      <c r="AF623" s="8"/>
      <c r="AG623" s="8"/>
      <c r="AH623" s="8"/>
      <c r="AI623" s="8"/>
      <c r="AJ623" s="5"/>
      <c r="AK623" s="8"/>
      <c r="AL623" s="8"/>
      <c r="AM623" s="8"/>
      <c r="AN623" s="8"/>
      <c r="AO623" s="8"/>
      <c r="AP623" s="8"/>
      <c r="AQ623" s="9"/>
      <c r="AR623" s="8"/>
      <c r="AS623" s="8"/>
      <c r="AT623" s="8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8"/>
      <c r="BJ623" s="5"/>
      <c r="BK623" s="5"/>
      <c r="BL623" s="5"/>
      <c r="BM623" s="8"/>
      <c r="BN623" s="8"/>
      <c r="BO623" s="7"/>
      <c r="BP623" s="5"/>
      <c r="BQ623" s="5"/>
      <c r="BR623" s="5"/>
      <c r="BS623" s="5"/>
      <c r="BT623" s="7"/>
      <c r="BU623" s="7"/>
      <c r="BV623" s="7"/>
      <c r="BW623" s="7"/>
      <c r="BX623" s="7"/>
      <c r="BY623" s="7"/>
      <c r="BZ623" s="7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8"/>
      <c r="CL623" s="5"/>
      <c r="CM623" s="5"/>
      <c r="CN623" s="8"/>
      <c r="CO623" s="5"/>
      <c r="CP623" s="5"/>
      <c r="CQ623" s="5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</row>
    <row r="624" spans="1:166" x14ac:dyDescent="0.25">
      <c r="A624" t="s">
        <v>130</v>
      </c>
      <c r="C624" s="6">
        <v>39806</v>
      </c>
      <c r="D624" s="5"/>
      <c r="E624" s="6"/>
      <c r="G624">
        <v>23</v>
      </c>
      <c r="H624" t="s">
        <v>117</v>
      </c>
      <c r="I624" s="7">
        <v>8.3000000000000007</v>
      </c>
      <c r="J624">
        <v>750</v>
      </c>
      <c r="K624" s="5">
        <f t="shared" si="10"/>
        <v>160.64257028112448</v>
      </c>
      <c r="L624" s="5"/>
      <c r="M624" s="8"/>
      <c r="N624" s="7">
        <v>9.3333333333333339</v>
      </c>
      <c r="O624" s="7"/>
      <c r="P624" s="7"/>
      <c r="Q624" s="5"/>
      <c r="R624" s="5"/>
      <c r="S624" s="5"/>
      <c r="T624" s="5"/>
      <c r="U624" s="5"/>
      <c r="V624" s="5"/>
      <c r="W624" s="5"/>
      <c r="X624" s="8"/>
      <c r="Y624" s="8"/>
      <c r="Z624" s="8"/>
      <c r="AA624" s="8"/>
      <c r="AB624" s="8"/>
      <c r="AC624" s="5"/>
      <c r="AD624" s="8"/>
      <c r="AE624" s="8"/>
      <c r="AF624" s="8"/>
      <c r="AG624" s="8"/>
      <c r="AH624" s="8"/>
      <c r="AI624" s="8"/>
      <c r="AJ624" s="5"/>
      <c r="AK624" s="8"/>
      <c r="AL624" s="8"/>
      <c r="AM624" s="8"/>
      <c r="AN624" s="8"/>
      <c r="AO624" s="8"/>
      <c r="AP624" s="8"/>
      <c r="AQ624" s="9"/>
      <c r="AR624" s="8"/>
      <c r="AS624" s="8"/>
      <c r="AT624" s="8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8"/>
      <c r="BJ624" s="5"/>
      <c r="BK624" s="5"/>
      <c r="BL624" s="5"/>
      <c r="BM624" s="8"/>
      <c r="BN624" s="8"/>
      <c r="BO624" s="7"/>
      <c r="BP624" s="5"/>
      <c r="BQ624" s="5"/>
      <c r="BR624" s="5"/>
      <c r="BS624" s="5"/>
      <c r="BT624" s="7"/>
      <c r="BU624" s="7"/>
      <c r="BV624" s="7"/>
      <c r="BW624" s="7"/>
      <c r="BX624" s="7"/>
      <c r="BY624" s="7"/>
      <c r="BZ624" s="7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8"/>
      <c r="CL624" s="5"/>
      <c r="CM624" s="5"/>
      <c r="CN624" s="8"/>
      <c r="CO624" s="5"/>
      <c r="CP624" s="5"/>
      <c r="CQ624" s="5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</row>
    <row r="625" spans="1:166" x14ac:dyDescent="0.25">
      <c r="A625" t="s">
        <v>130</v>
      </c>
      <c r="C625" s="6">
        <v>39813</v>
      </c>
      <c r="D625" s="5"/>
      <c r="E625" s="6"/>
      <c r="G625">
        <v>30</v>
      </c>
      <c r="H625" t="s">
        <v>117</v>
      </c>
      <c r="I625" s="7">
        <v>8.3000000000000007</v>
      </c>
      <c r="J625">
        <v>750</v>
      </c>
      <c r="K625" s="5">
        <f t="shared" si="10"/>
        <v>160.64257028112448</v>
      </c>
      <c r="L625" s="5"/>
      <c r="M625" s="8"/>
      <c r="N625" s="7">
        <v>12.05</v>
      </c>
      <c r="O625" s="7"/>
      <c r="P625" s="7"/>
      <c r="Q625" s="5"/>
      <c r="R625" s="5"/>
      <c r="S625" s="5"/>
      <c r="T625" s="5"/>
      <c r="U625" s="5"/>
      <c r="V625" s="5"/>
      <c r="W625" s="5"/>
      <c r="X625" s="8"/>
      <c r="Y625" s="8"/>
      <c r="Z625" s="8"/>
      <c r="AA625" s="8"/>
      <c r="AB625" s="8"/>
      <c r="AC625" s="5"/>
      <c r="AD625" s="8"/>
      <c r="AE625" s="8"/>
      <c r="AF625" s="8"/>
      <c r="AG625" s="8"/>
      <c r="AH625" s="8"/>
      <c r="AI625" s="8"/>
      <c r="AJ625" s="5"/>
      <c r="AK625" s="8"/>
      <c r="AL625" s="8"/>
      <c r="AM625" s="8"/>
      <c r="AN625" s="8"/>
      <c r="AO625" s="8"/>
      <c r="AP625" s="8"/>
      <c r="AQ625" s="9"/>
      <c r="AR625" s="8"/>
      <c r="AS625" s="8"/>
      <c r="AT625" s="8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8"/>
      <c r="BJ625" s="5"/>
      <c r="BK625" s="5"/>
      <c r="BL625" s="5"/>
      <c r="BM625" s="8"/>
      <c r="BN625" s="8"/>
      <c r="BO625" s="7"/>
      <c r="BP625" s="5"/>
      <c r="BQ625" s="5"/>
      <c r="BR625" s="5"/>
      <c r="BS625" s="5"/>
      <c r="BT625" s="7"/>
      <c r="BU625" s="7"/>
      <c r="BV625" s="7"/>
      <c r="BW625" s="7"/>
      <c r="BX625" s="7"/>
      <c r="BY625" s="7"/>
      <c r="BZ625" s="7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8"/>
      <c r="CL625" s="5"/>
      <c r="CM625" s="5"/>
      <c r="CN625" s="8"/>
      <c r="CO625" s="5"/>
      <c r="CP625" s="5"/>
      <c r="CQ625" s="5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</row>
    <row r="626" spans="1:166" x14ac:dyDescent="0.25">
      <c r="A626" t="s">
        <v>130</v>
      </c>
      <c r="C626" s="6">
        <v>39818</v>
      </c>
      <c r="D626" s="5"/>
      <c r="E626" s="6"/>
      <c r="G626">
        <v>35</v>
      </c>
      <c r="H626" t="s">
        <v>117</v>
      </c>
      <c r="I626" s="7">
        <v>8.3000000000000007</v>
      </c>
      <c r="J626">
        <v>750</v>
      </c>
      <c r="K626" s="5">
        <f t="shared" si="10"/>
        <v>160.64257028112448</v>
      </c>
      <c r="L626" s="5"/>
      <c r="M626" s="8"/>
      <c r="N626" s="8"/>
      <c r="O626" s="8"/>
      <c r="P626" s="8"/>
      <c r="Q626" s="5"/>
      <c r="R626" s="5"/>
      <c r="S626" s="5"/>
      <c r="T626" s="5"/>
      <c r="U626" s="5"/>
      <c r="V626" s="5"/>
      <c r="W626" s="5"/>
      <c r="X626" s="8"/>
      <c r="Y626" s="8"/>
      <c r="Z626" s="8"/>
      <c r="AA626" s="8"/>
      <c r="AB626" s="8"/>
      <c r="AC626" s="5"/>
      <c r="AD626" s="8"/>
      <c r="AE626" s="8"/>
      <c r="AF626" s="8"/>
      <c r="AG626" s="8"/>
      <c r="AH626" s="8"/>
      <c r="AI626" s="8"/>
      <c r="AJ626" s="5">
        <v>120.14850737944582</v>
      </c>
      <c r="AK626" s="8">
        <v>1.8863467685558037</v>
      </c>
      <c r="AL626" s="8"/>
      <c r="AM626" s="8"/>
      <c r="AN626" s="8"/>
      <c r="AO626" s="8"/>
      <c r="AP626" s="8"/>
      <c r="AQ626" s="9">
        <f>AK626/AJ626</f>
        <v>1.5700126532562378E-2</v>
      </c>
      <c r="AR626" s="8"/>
      <c r="AS626" s="8"/>
      <c r="AT626" s="8"/>
      <c r="AU626" s="5">
        <v>0</v>
      </c>
      <c r="AV626" s="5"/>
      <c r="AW626" s="5"/>
      <c r="AX626" s="5"/>
      <c r="AY626" s="5">
        <v>0</v>
      </c>
      <c r="AZ626" s="5"/>
      <c r="BA626" s="5"/>
      <c r="BB626" s="5"/>
      <c r="BC626" s="5"/>
      <c r="BD626" s="5"/>
      <c r="BE626" s="5"/>
      <c r="BF626" s="5">
        <v>0</v>
      </c>
      <c r="BG626" s="5">
        <v>0</v>
      </c>
      <c r="BH626" s="5"/>
      <c r="BI626" s="8"/>
      <c r="BJ626" s="5"/>
      <c r="BK626" s="5">
        <f>AC626+AJ626+BH626</f>
        <v>120.14850737944582</v>
      </c>
      <c r="BL626" s="5"/>
      <c r="BM626" s="8">
        <f>BH626/BK626</f>
        <v>0</v>
      </c>
      <c r="BN626" s="8"/>
      <c r="BO626" s="7"/>
      <c r="BP626" s="5"/>
      <c r="BQ626" s="5"/>
      <c r="BR626" s="5"/>
      <c r="BS626" s="5"/>
      <c r="BT626" s="7"/>
      <c r="BU626" s="7"/>
      <c r="BV626" s="7"/>
      <c r="BW626" s="7"/>
      <c r="BX626" s="8">
        <f>AC626/BK626</f>
        <v>0</v>
      </c>
      <c r="BY626" s="8">
        <f>AJ626/BK626</f>
        <v>1</v>
      </c>
      <c r="BZ626" s="8">
        <f>BH626/BK626</f>
        <v>0</v>
      </c>
      <c r="CA626" s="5">
        <v>259.40269836649298</v>
      </c>
      <c r="CB626" s="5">
        <v>259.40269836649298</v>
      </c>
      <c r="CC626" s="5">
        <v>0</v>
      </c>
      <c r="CD626" s="5">
        <v>0</v>
      </c>
      <c r="CE626" s="5"/>
      <c r="CF626" s="5"/>
      <c r="CG626" s="5"/>
      <c r="CH626" s="5"/>
      <c r="CI626" s="5">
        <v>0</v>
      </c>
      <c r="CJ626" s="5"/>
      <c r="CK626" s="8"/>
      <c r="CL626" s="5"/>
      <c r="CM626" s="5"/>
      <c r="CN626" s="8"/>
      <c r="CO626" s="5"/>
      <c r="CP626" s="5"/>
      <c r="CQ626" s="5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</row>
    <row r="627" spans="1:166" x14ac:dyDescent="0.25">
      <c r="A627" t="s">
        <v>130</v>
      </c>
      <c r="C627" s="6">
        <v>39819</v>
      </c>
      <c r="D627" s="5"/>
      <c r="E627" s="6"/>
      <c r="G627">
        <v>36</v>
      </c>
      <c r="H627" t="s">
        <v>117</v>
      </c>
      <c r="I627" s="7">
        <v>8.3000000000000007</v>
      </c>
      <c r="J627">
        <v>750</v>
      </c>
      <c r="K627" s="5">
        <f t="shared" si="10"/>
        <v>160.64257028112448</v>
      </c>
      <c r="L627" s="5"/>
      <c r="M627" s="8"/>
      <c r="N627" s="7">
        <v>14.1</v>
      </c>
      <c r="O627" s="7"/>
      <c r="P627" s="7"/>
      <c r="Q627" s="5"/>
      <c r="R627" s="5"/>
      <c r="S627" s="5"/>
      <c r="T627" s="5"/>
      <c r="U627" s="5"/>
      <c r="V627" s="5"/>
      <c r="W627" s="5"/>
      <c r="X627" s="8"/>
      <c r="Y627" s="8"/>
      <c r="Z627" s="8"/>
      <c r="AA627" s="8"/>
      <c r="AB627" s="8"/>
      <c r="AC627" s="5"/>
      <c r="AD627" s="8"/>
      <c r="AE627" s="8"/>
      <c r="AF627" s="8"/>
      <c r="AG627" s="8"/>
      <c r="AH627" s="8"/>
      <c r="AI627" s="8"/>
      <c r="AJ627" s="5"/>
      <c r="AK627" s="8"/>
      <c r="AL627" s="8"/>
      <c r="AM627" s="8"/>
      <c r="AN627" s="8"/>
      <c r="AO627" s="8"/>
      <c r="AP627" s="8"/>
      <c r="AQ627" s="9"/>
      <c r="AR627" s="8"/>
      <c r="AS627" s="8"/>
      <c r="AT627" s="8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8"/>
      <c r="BJ627" s="5"/>
      <c r="BK627" s="5"/>
      <c r="BL627" s="5"/>
      <c r="BM627" s="8"/>
      <c r="BN627" s="8"/>
      <c r="BO627" s="7"/>
      <c r="BP627" s="5"/>
      <c r="BQ627" s="5"/>
      <c r="BR627" s="5"/>
      <c r="BS627" s="5"/>
      <c r="BT627" s="7"/>
      <c r="BU627" s="7"/>
      <c r="BV627" s="7"/>
      <c r="BW627" s="7"/>
      <c r="BX627" s="7"/>
      <c r="BY627" s="7"/>
      <c r="BZ627" s="7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8"/>
      <c r="CL627" s="5"/>
      <c r="CM627" s="5"/>
      <c r="CN627" s="8"/>
      <c r="CO627" s="5"/>
      <c r="CP627" s="5"/>
      <c r="CQ627" s="5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</row>
    <row r="628" spans="1:166" x14ac:dyDescent="0.25">
      <c r="A628" t="s">
        <v>130</v>
      </c>
      <c r="C628" s="6">
        <v>39825</v>
      </c>
      <c r="D628" s="5">
        <v>4</v>
      </c>
      <c r="E628" t="s">
        <v>206</v>
      </c>
      <c r="F628" t="s">
        <v>13</v>
      </c>
      <c r="G628">
        <v>42</v>
      </c>
      <c r="H628" t="s">
        <v>117</v>
      </c>
      <c r="I628" s="7">
        <v>8.3000000000000007</v>
      </c>
      <c r="J628">
        <v>750</v>
      </c>
      <c r="K628" s="5">
        <f t="shared" si="10"/>
        <v>160.64257028112448</v>
      </c>
      <c r="L628" s="5"/>
      <c r="M628" s="8"/>
      <c r="N628" s="8"/>
      <c r="O628" s="8"/>
      <c r="P628" s="8"/>
      <c r="Q628" s="5"/>
      <c r="R628" s="5"/>
      <c r="S628" s="5">
        <v>42</v>
      </c>
      <c r="T628" s="5"/>
      <c r="U628" s="5"/>
      <c r="V628" s="5"/>
      <c r="W628" s="5"/>
      <c r="X628" s="8"/>
      <c r="Y628" s="8"/>
      <c r="Z628" s="8"/>
      <c r="AA628" s="8"/>
      <c r="AB628" s="8"/>
      <c r="AC628" s="5">
        <v>205.26302856521821</v>
      </c>
      <c r="AD628" s="8"/>
      <c r="AE628" s="8"/>
      <c r="AF628" s="8"/>
      <c r="AG628" s="8"/>
      <c r="AH628" s="8"/>
      <c r="AI628" s="8"/>
      <c r="AJ628" s="5">
        <v>155.72053234277402</v>
      </c>
      <c r="AK628" s="8">
        <v>3.1609679288603729</v>
      </c>
      <c r="AL628" s="8"/>
      <c r="AM628" s="8"/>
      <c r="AN628" s="8"/>
      <c r="AO628" s="8"/>
      <c r="AP628" s="8"/>
      <c r="AQ628" s="9">
        <f>AK628/AJ628</f>
        <v>2.0298979725437941E-2</v>
      </c>
      <c r="AR628" s="8"/>
      <c r="AS628" s="8"/>
      <c r="AT628" s="8"/>
      <c r="AU628" s="5">
        <v>21.079303346077086</v>
      </c>
      <c r="AV628" s="5"/>
      <c r="AW628" s="5"/>
      <c r="AX628" s="5"/>
      <c r="AY628" s="5">
        <v>0.61379576544484959</v>
      </c>
      <c r="AZ628" s="5"/>
      <c r="BA628" s="5"/>
      <c r="BB628" s="5"/>
      <c r="BC628" s="5"/>
      <c r="BD628" s="5"/>
      <c r="BE628" s="5"/>
      <c r="BF628" s="5">
        <v>0</v>
      </c>
      <c r="BG628" s="5">
        <v>0</v>
      </c>
      <c r="BH628" s="5">
        <v>21.693099111521935</v>
      </c>
      <c r="BI628" s="8"/>
      <c r="BJ628" s="5"/>
      <c r="BK628" s="5">
        <f>AC628+AJ628+BH628</f>
        <v>382.67666001951415</v>
      </c>
      <c r="BL628" s="5"/>
      <c r="BM628" s="8">
        <f>BH628/BK628</f>
        <v>5.6687802988600669E-2</v>
      </c>
      <c r="BN628" s="8"/>
      <c r="BO628" s="7"/>
      <c r="BP628" s="5"/>
      <c r="BQ628" s="5"/>
      <c r="BR628" s="5"/>
      <c r="BS628" s="5"/>
      <c r="BT628" s="7"/>
      <c r="BU628" s="7"/>
      <c r="BV628" s="7"/>
      <c r="BW628" s="7"/>
      <c r="BX628" s="8">
        <f>AC628/BK628</f>
        <v>0.53638763481094209</v>
      </c>
      <c r="BY628" s="8">
        <f>AJ628/BK628</f>
        <v>0.40692456220045725</v>
      </c>
      <c r="BZ628" s="8">
        <f>BH628/BK628</f>
        <v>5.6687802988600669E-2</v>
      </c>
      <c r="CA628" s="5">
        <v>307.19500207816742</v>
      </c>
      <c r="CB628" s="5">
        <v>305.96741054727772</v>
      </c>
      <c r="CC628" s="5">
        <v>1.2275915308896992</v>
      </c>
      <c r="CD628" s="5">
        <v>0</v>
      </c>
      <c r="CE628" s="5"/>
      <c r="CF628" s="5"/>
      <c r="CG628" s="5"/>
      <c r="CH628" s="5"/>
      <c r="CI628" s="5">
        <v>0</v>
      </c>
      <c r="CJ628" s="5"/>
      <c r="CK628" s="8"/>
      <c r="CL628" s="5"/>
      <c r="CM628" s="5"/>
      <c r="CN628" s="8"/>
      <c r="CO628" s="5"/>
      <c r="CP628" s="5"/>
      <c r="CQ628" s="5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</row>
    <row r="629" spans="1:166" x14ac:dyDescent="0.25">
      <c r="A629" t="s">
        <v>130</v>
      </c>
      <c r="C629" s="6">
        <v>39827</v>
      </c>
      <c r="D629" s="5"/>
      <c r="E629" s="6"/>
      <c r="G629">
        <v>44</v>
      </c>
      <c r="H629" t="s">
        <v>117</v>
      </c>
      <c r="I629" s="7">
        <v>8.3000000000000007</v>
      </c>
      <c r="J629">
        <v>750</v>
      </c>
      <c r="K629" s="5">
        <f t="shared" si="10"/>
        <v>160.64257028112448</v>
      </c>
      <c r="L629" s="5"/>
      <c r="M629" s="8"/>
      <c r="N629" s="7">
        <v>16.55</v>
      </c>
      <c r="O629" s="7"/>
      <c r="P629" s="7"/>
      <c r="Q629" s="5"/>
      <c r="R629" s="5"/>
      <c r="S629" s="5"/>
      <c r="T629" s="5"/>
      <c r="U629" s="5"/>
      <c r="V629" s="5"/>
      <c r="W629" s="5"/>
      <c r="X629" s="8"/>
      <c r="Y629" s="8"/>
      <c r="Z629" s="8"/>
      <c r="AA629" s="8"/>
      <c r="AB629" s="8"/>
      <c r="AC629" s="5"/>
      <c r="AD629" s="8"/>
      <c r="AE629" s="8"/>
      <c r="AF629" s="8"/>
      <c r="AG629" s="8"/>
      <c r="AH629" s="8"/>
      <c r="AI629" s="8"/>
      <c r="AJ629" s="5"/>
      <c r="AK629" s="8"/>
      <c r="AL629" s="8"/>
      <c r="AM629" s="8"/>
      <c r="AN629" s="8"/>
      <c r="AO629" s="8"/>
      <c r="AP629" s="8"/>
      <c r="AQ629" s="9"/>
      <c r="AR629" s="8"/>
      <c r="AS629" s="8"/>
      <c r="AT629" s="8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8"/>
      <c r="BJ629" s="5"/>
      <c r="BK629" s="5"/>
      <c r="BL629" s="5"/>
      <c r="BM629" s="8"/>
      <c r="BN629" s="8"/>
      <c r="BO629" s="7"/>
      <c r="BP629" s="5"/>
      <c r="BQ629" s="5"/>
      <c r="BR629" s="5"/>
      <c r="BS629" s="5"/>
      <c r="BT629" s="7"/>
      <c r="BU629" s="7"/>
      <c r="BV629" s="7"/>
      <c r="BW629" s="7"/>
      <c r="BX629" s="7"/>
      <c r="BY629" s="7"/>
      <c r="BZ629" s="7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8"/>
      <c r="CL629" s="5"/>
      <c r="CM629" s="5"/>
      <c r="CN629" s="8"/>
      <c r="CO629" s="5"/>
      <c r="CP629" s="5"/>
      <c r="CQ629" s="5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</row>
    <row r="630" spans="1:166" x14ac:dyDescent="0.25">
      <c r="A630" t="s">
        <v>130</v>
      </c>
      <c r="C630" s="6">
        <v>39833</v>
      </c>
      <c r="D630" s="5"/>
      <c r="E630" s="6"/>
      <c r="G630">
        <v>50</v>
      </c>
      <c r="H630" t="s">
        <v>117</v>
      </c>
      <c r="I630" s="7">
        <v>8.3000000000000007</v>
      </c>
      <c r="J630">
        <v>750</v>
      </c>
      <c r="K630" s="5">
        <f t="shared" si="10"/>
        <v>160.64257028112448</v>
      </c>
      <c r="L630" s="5"/>
      <c r="M630" s="8"/>
      <c r="N630" s="7">
        <v>17.850000000000001</v>
      </c>
      <c r="O630" s="7"/>
      <c r="P630" s="7"/>
      <c r="Q630" s="5"/>
      <c r="R630" s="5"/>
      <c r="S630" s="5"/>
      <c r="T630" s="5"/>
      <c r="U630" s="5"/>
      <c r="V630" s="5"/>
      <c r="W630" s="5"/>
      <c r="X630" s="8"/>
      <c r="Y630" s="8"/>
      <c r="Z630" s="8"/>
      <c r="AA630" s="8"/>
      <c r="AB630" s="8"/>
      <c r="AC630" s="5"/>
      <c r="AD630" s="8"/>
      <c r="AE630" s="8"/>
      <c r="AF630" s="8"/>
      <c r="AG630" s="8"/>
      <c r="AH630" s="8"/>
      <c r="AI630" s="8"/>
      <c r="AJ630" s="5"/>
      <c r="AK630" s="8"/>
      <c r="AL630" s="8"/>
      <c r="AM630" s="8"/>
      <c r="AN630" s="8"/>
      <c r="AO630" s="8"/>
      <c r="AP630" s="8"/>
      <c r="AQ630" s="9"/>
      <c r="AR630" s="8"/>
      <c r="AS630" s="8"/>
      <c r="AT630" s="8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8"/>
      <c r="BJ630" s="5"/>
      <c r="BK630" s="5"/>
      <c r="BL630" s="5"/>
      <c r="BM630" s="8"/>
      <c r="BN630" s="8"/>
      <c r="BO630" s="7"/>
      <c r="BP630" s="5"/>
      <c r="BQ630" s="5"/>
      <c r="BR630" s="5"/>
      <c r="BS630" s="5"/>
      <c r="BT630" s="7"/>
      <c r="BU630" s="7"/>
      <c r="BV630" s="7"/>
      <c r="BW630" s="7"/>
      <c r="BX630" s="7"/>
      <c r="BY630" s="7"/>
      <c r="BZ630" s="7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8"/>
      <c r="CL630" s="5"/>
      <c r="CM630" s="5"/>
      <c r="CN630" s="8"/>
      <c r="CO630" s="5"/>
      <c r="CP630" s="5"/>
      <c r="CQ630" s="5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</row>
    <row r="631" spans="1:166" x14ac:dyDescent="0.25">
      <c r="A631" t="s">
        <v>130</v>
      </c>
      <c r="C631" s="6">
        <v>39840</v>
      </c>
      <c r="D631" s="5"/>
      <c r="E631" s="6"/>
      <c r="G631">
        <v>57</v>
      </c>
      <c r="H631" t="s">
        <v>117</v>
      </c>
      <c r="I631" s="7">
        <v>8.3000000000000007</v>
      </c>
      <c r="J631">
        <v>750</v>
      </c>
      <c r="K631" s="5">
        <f t="shared" si="10"/>
        <v>160.64257028112448</v>
      </c>
      <c r="L631" s="5"/>
      <c r="M631" s="8"/>
      <c r="N631" s="7">
        <v>20.100000000000001</v>
      </c>
      <c r="O631" s="7"/>
      <c r="P631" s="7"/>
      <c r="Q631" s="5"/>
      <c r="R631" s="5"/>
      <c r="S631" s="5"/>
      <c r="T631" s="5"/>
      <c r="U631" s="5"/>
      <c r="V631" s="5"/>
      <c r="W631" s="5"/>
      <c r="X631" s="8"/>
      <c r="Y631" s="8"/>
      <c r="Z631" s="8"/>
      <c r="AA631" s="8"/>
      <c r="AB631" s="8"/>
      <c r="AC631" s="5"/>
      <c r="AD631" s="8"/>
      <c r="AE631" s="8"/>
      <c r="AF631" s="8"/>
      <c r="AG631" s="8"/>
      <c r="AH631" s="8"/>
      <c r="AI631" s="8"/>
      <c r="AJ631" s="5"/>
      <c r="AK631" s="8"/>
      <c r="AL631" s="8"/>
      <c r="AM631" s="8"/>
      <c r="AN631" s="8"/>
      <c r="AO631" s="8"/>
      <c r="AP631" s="8"/>
      <c r="AQ631" s="9"/>
      <c r="AR631" s="8"/>
      <c r="AS631" s="8"/>
      <c r="AT631" s="8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8"/>
      <c r="BJ631" s="5"/>
      <c r="BK631" s="5"/>
      <c r="BL631" s="5"/>
      <c r="BM631" s="8"/>
      <c r="BN631" s="8"/>
      <c r="BO631" s="7"/>
      <c r="BP631" s="5"/>
      <c r="BQ631" s="5"/>
      <c r="BR631" s="5"/>
      <c r="BS631" s="5"/>
      <c r="BT631" s="7"/>
      <c r="BU631" s="7"/>
      <c r="BV631" s="7"/>
      <c r="BW631" s="7"/>
      <c r="BX631" s="7"/>
      <c r="BY631" s="7"/>
      <c r="BZ631" s="7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8"/>
      <c r="CL631" s="5"/>
      <c r="CM631" s="5"/>
      <c r="CN631" s="8"/>
      <c r="CO631" s="5"/>
      <c r="CP631" s="5"/>
      <c r="CQ631" s="5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</row>
    <row r="632" spans="1:166" x14ac:dyDescent="0.25">
      <c r="A632" t="s">
        <v>130</v>
      </c>
      <c r="C632" s="6">
        <v>39841</v>
      </c>
      <c r="D632" s="5"/>
      <c r="E632" s="6"/>
      <c r="G632">
        <v>58</v>
      </c>
      <c r="H632" t="s">
        <v>117</v>
      </c>
      <c r="I632" s="7">
        <v>8.3000000000000007</v>
      </c>
      <c r="J632">
        <v>750</v>
      </c>
      <c r="K632" s="5">
        <f t="shared" si="10"/>
        <v>160.64257028112448</v>
      </c>
      <c r="L632" s="5"/>
      <c r="M632" s="8"/>
      <c r="N632" s="8"/>
      <c r="O632" s="8"/>
      <c r="P632" s="8"/>
      <c r="Q632" s="5"/>
      <c r="R632" s="5"/>
      <c r="S632" s="5"/>
      <c r="T632" s="5"/>
      <c r="U632" s="5"/>
      <c r="V632" s="5"/>
      <c r="W632" s="5"/>
      <c r="X632" s="8"/>
      <c r="Y632" s="8"/>
      <c r="Z632" s="8"/>
      <c r="AA632" s="8"/>
      <c r="AB632" s="8"/>
      <c r="AC632" s="5">
        <v>353.67316892320298</v>
      </c>
      <c r="AD632" s="8"/>
      <c r="AE632" s="8"/>
      <c r="AF632" s="8"/>
      <c r="AG632" s="8"/>
      <c r="AH632" s="8"/>
      <c r="AI632" s="8"/>
      <c r="AJ632" s="5">
        <v>204.61303092122949</v>
      </c>
      <c r="AK632" s="8">
        <v>4.0419939307092285</v>
      </c>
      <c r="AL632" s="8"/>
      <c r="AM632" s="8"/>
      <c r="AN632" s="8"/>
      <c r="AO632" s="8"/>
      <c r="AP632" s="8"/>
      <c r="AQ632" s="9">
        <f>AK632/AJ632</f>
        <v>1.9754332910816845E-2</v>
      </c>
      <c r="AR632" s="8"/>
      <c r="AS632" s="8"/>
      <c r="AT632" s="8"/>
      <c r="AU632" s="5">
        <v>27.292334623156044</v>
      </c>
      <c r="AV632" s="5"/>
      <c r="AW632" s="5"/>
      <c r="AX632" s="5"/>
      <c r="AY632" s="5">
        <v>47.442765692285619</v>
      </c>
      <c r="AZ632" s="5"/>
      <c r="BA632" s="5"/>
      <c r="BB632" s="5"/>
      <c r="BC632" s="5"/>
      <c r="BD632" s="5"/>
      <c r="BE632" s="5"/>
      <c r="BF632" s="5">
        <v>0</v>
      </c>
      <c r="BG632" s="5">
        <v>0</v>
      </c>
      <c r="BH632" s="5">
        <v>74.735100315441656</v>
      </c>
      <c r="BI632" s="8"/>
      <c r="BJ632" s="5"/>
      <c r="BK632" s="5">
        <f>AC632+AJ632+BH632</f>
        <v>633.02130015987416</v>
      </c>
      <c r="BL632" s="5"/>
      <c r="BM632" s="8">
        <f>BH632/BK632</f>
        <v>0.11806095671119875</v>
      </c>
      <c r="BN632" s="8"/>
      <c r="BO632" s="7"/>
      <c r="BP632" s="5"/>
      <c r="BQ632" s="5"/>
      <c r="BR632" s="5"/>
      <c r="BS632" s="5"/>
      <c r="BT632" s="7"/>
      <c r="BU632" s="7"/>
      <c r="BV632" s="7"/>
      <c r="BW632" s="7"/>
      <c r="BX632" s="8">
        <f>AC632/BK632</f>
        <v>0.55870658512419757</v>
      </c>
      <c r="BY632" s="8">
        <f>AJ632/BK632</f>
        <v>0.32323245816460361</v>
      </c>
      <c r="BZ632" s="8">
        <f>BH632/BK632</f>
        <v>0.11806095671119875</v>
      </c>
      <c r="CA632" s="5">
        <v>223.50454088313757</v>
      </c>
      <c r="CB632" s="5">
        <v>161.45564022404943</v>
      </c>
      <c r="CC632" s="5">
        <v>62.048900659088119</v>
      </c>
      <c r="CD632" s="5">
        <v>0</v>
      </c>
      <c r="CE632" s="5"/>
      <c r="CF632" s="5"/>
      <c r="CG632" s="5"/>
      <c r="CH632" s="5"/>
      <c r="CI632" s="5">
        <v>0</v>
      </c>
      <c r="CJ632" s="5"/>
      <c r="CK632" s="8"/>
      <c r="CL632" s="5"/>
      <c r="CM632" s="5"/>
      <c r="CN632" s="8"/>
      <c r="CO632" s="5"/>
      <c r="CP632" s="5"/>
      <c r="CQ632" s="5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</row>
    <row r="633" spans="1:166" x14ac:dyDescent="0.25">
      <c r="A633" t="s">
        <v>130</v>
      </c>
      <c r="C633" s="6">
        <v>39848</v>
      </c>
      <c r="D633" s="5"/>
      <c r="E633" s="6"/>
      <c r="G633">
        <v>65</v>
      </c>
      <c r="H633" t="s">
        <v>117</v>
      </c>
      <c r="I633" s="7">
        <v>8.3000000000000007</v>
      </c>
      <c r="J633">
        <v>750</v>
      </c>
      <c r="K633" s="5">
        <f t="shared" si="10"/>
        <v>160.64257028112448</v>
      </c>
      <c r="L633" s="5"/>
      <c r="M633" s="8"/>
      <c r="N633" s="7">
        <v>21.4</v>
      </c>
      <c r="O633" s="7"/>
      <c r="P633" s="7"/>
      <c r="Q633" s="5"/>
      <c r="R633" s="5"/>
      <c r="S633" s="5"/>
      <c r="T633" s="5"/>
      <c r="U633" s="5"/>
      <c r="V633" s="5"/>
      <c r="W633" s="5"/>
      <c r="X633" s="8"/>
      <c r="Y633" s="8"/>
      <c r="Z633" s="8"/>
      <c r="AA633" s="8"/>
      <c r="AB633" s="8"/>
      <c r="AC633" s="5"/>
      <c r="AD633" s="8"/>
      <c r="AE633" s="8"/>
      <c r="AF633" s="8"/>
      <c r="AG633" s="8"/>
      <c r="AH633" s="8"/>
      <c r="AI633" s="8"/>
      <c r="AJ633" s="5"/>
      <c r="AK633" s="8"/>
      <c r="AL633" s="8"/>
      <c r="AM633" s="8"/>
      <c r="AN633" s="8"/>
      <c r="AO633" s="8"/>
      <c r="AP633" s="8"/>
      <c r="AQ633" s="9"/>
      <c r="AR633" s="8"/>
      <c r="AS633" s="8"/>
      <c r="AT633" s="8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8"/>
      <c r="BJ633" s="5"/>
      <c r="BK633" s="5"/>
      <c r="BL633" s="5"/>
      <c r="BM633" s="8"/>
      <c r="BN633" s="8"/>
      <c r="BO633" s="7"/>
      <c r="BP633" s="5"/>
      <c r="BQ633" s="5"/>
      <c r="BR633" s="5"/>
      <c r="BS633" s="5"/>
      <c r="BT633" s="7"/>
      <c r="BU633" s="7"/>
      <c r="BV633" s="7"/>
      <c r="BW633" s="7"/>
      <c r="BX633" s="7"/>
      <c r="BY633" s="7"/>
      <c r="BZ633" s="7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8"/>
      <c r="CL633" s="5"/>
      <c r="CM633" s="5"/>
      <c r="CN633" s="8"/>
      <c r="CO633" s="5"/>
      <c r="CP633" s="5"/>
      <c r="CQ633" s="5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</row>
    <row r="634" spans="1:166" x14ac:dyDescent="0.25">
      <c r="A634" t="s">
        <v>130</v>
      </c>
      <c r="C634" s="6">
        <v>39853</v>
      </c>
      <c r="D634" s="5">
        <v>6</v>
      </c>
      <c r="E634" s="6" t="s">
        <v>239</v>
      </c>
      <c r="F634" t="s">
        <v>89</v>
      </c>
      <c r="G634">
        <v>70</v>
      </c>
      <c r="H634" t="s">
        <v>117</v>
      </c>
      <c r="I634" s="7">
        <v>8.3000000000000007</v>
      </c>
      <c r="J634">
        <v>750</v>
      </c>
      <c r="K634" s="5">
        <f t="shared" si="10"/>
        <v>160.64257028112448</v>
      </c>
      <c r="L634" s="5"/>
      <c r="M634" s="8"/>
      <c r="N634" s="8"/>
      <c r="O634" s="8"/>
      <c r="P634" s="8"/>
      <c r="Q634" s="5"/>
      <c r="R634" s="5"/>
      <c r="S634" s="5"/>
      <c r="T634" s="5"/>
      <c r="U634" s="5"/>
      <c r="V634" s="5"/>
      <c r="W634" s="5"/>
      <c r="X634" s="8"/>
      <c r="Y634" s="8"/>
      <c r="Z634" s="8"/>
      <c r="AA634" s="8"/>
      <c r="AB634" s="8"/>
      <c r="AC634" s="5">
        <v>408.58889184213115</v>
      </c>
      <c r="AD634" s="8"/>
      <c r="AE634" s="8"/>
      <c r="AF634" s="8"/>
      <c r="AG634" s="8"/>
      <c r="AH634" s="8"/>
      <c r="AI634" s="8"/>
      <c r="AJ634" s="5">
        <v>197.03961471052244</v>
      </c>
      <c r="AK634" s="8">
        <v>4.4288617192012385</v>
      </c>
      <c r="AL634" s="8"/>
      <c r="AM634" s="8"/>
      <c r="AN634" s="8"/>
      <c r="AO634" s="8"/>
      <c r="AP634" s="8"/>
      <c r="AQ634" s="9">
        <f>AK634/AJ634</f>
        <v>2.2477011669495138E-2</v>
      </c>
      <c r="AR634" s="8"/>
      <c r="AS634" s="8"/>
      <c r="AT634" s="8"/>
      <c r="AU634" s="5">
        <v>5.1298208526700853</v>
      </c>
      <c r="AV634" s="5"/>
      <c r="AW634" s="5"/>
      <c r="AX634" s="5"/>
      <c r="AY634" s="5">
        <v>132.53670939924814</v>
      </c>
      <c r="AZ634" s="5"/>
      <c r="BA634" s="5"/>
      <c r="BB634" s="5"/>
      <c r="BC634" s="5"/>
      <c r="BD634" s="5"/>
      <c r="BE634" s="5"/>
      <c r="BF634" s="5">
        <v>0</v>
      </c>
      <c r="BG634" s="5">
        <v>0</v>
      </c>
      <c r="BH634" s="5">
        <v>137.66653025191823</v>
      </c>
      <c r="BI634" s="8"/>
      <c r="BJ634" s="5"/>
      <c r="BK634" s="5">
        <f>AC634+AJ634+BH634</f>
        <v>743.29503680457174</v>
      </c>
      <c r="BL634" s="5"/>
      <c r="BM634" s="8">
        <f>BH634/BK634</f>
        <v>0.18521115228180077</v>
      </c>
      <c r="BN634" s="8"/>
      <c r="BO634" s="7"/>
      <c r="BP634" s="5"/>
      <c r="BQ634" s="5"/>
      <c r="BR634" s="5"/>
      <c r="BS634" s="5"/>
      <c r="BT634" s="7"/>
      <c r="BU634" s="7"/>
      <c r="BV634" s="7"/>
      <c r="BW634" s="7"/>
      <c r="BX634" s="8">
        <f>AC634/BK634</f>
        <v>0.54969947545816578</v>
      </c>
      <c r="BY634" s="8">
        <f>AJ634/BK634</f>
        <v>0.26508937226003354</v>
      </c>
      <c r="BZ634" s="8">
        <f>BH634/BK634</f>
        <v>0.18521115228180077</v>
      </c>
      <c r="CA634" s="5">
        <v>128.56892370806901</v>
      </c>
      <c r="CB634" s="5">
        <v>39.281270984330789</v>
      </c>
      <c r="CC634" s="5">
        <v>89.287652723738219</v>
      </c>
      <c r="CD634" s="5">
        <v>0</v>
      </c>
      <c r="CE634" s="5"/>
      <c r="CF634" s="5"/>
      <c r="CG634" s="5"/>
      <c r="CH634" s="5"/>
      <c r="CI634" s="5">
        <v>0</v>
      </c>
      <c r="CJ634" s="5"/>
      <c r="CK634" s="8"/>
      <c r="CL634" s="5"/>
      <c r="CM634" s="5"/>
      <c r="CN634" s="8"/>
      <c r="CO634" s="5"/>
      <c r="CP634" s="5"/>
      <c r="CQ634" s="5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</row>
    <row r="635" spans="1:166" x14ac:dyDescent="0.25">
      <c r="A635" t="s">
        <v>130</v>
      </c>
      <c r="C635" s="6">
        <v>39854</v>
      </c>
      <c r="D635" s="5"/>
      <c r="E635" s="6"/>
      <c r="G635">
        <v>71</v>
      </c>
      <c r="H635" t="s">
        <v>117</v>
      </c>
      <c r="I635" s="7">
        <v>8.3000000000000007</v>
      </c>
      <c r="J635">
        <v>750</v>
      </c>
      <c r="K635" s="5">
        <f t="shared" si="10"/>
        <v>160.64257028112448</v>
      </c>
      <c r="L635" s="5"/>
      <c r="M635" s="8"/>
      <c r="N635" s="7">
        <v>22</v>
      </c>
      <c r="O635" s="7"/>
      <c r="P635" s="7"/>
      <c r="Q635" s="5"/>
      <c r="R635" s="5"/>
      <c r="S635" s="5"/>
      <c r="T635" s="5"/>
      <c r="U635" s="5"/>
      <c r="V635" s="5"/>
      <c r="W635" s="5"/>
      <c r="X635" s="8"/>
      <c r="Y635" s="8"/>
      <c r="Z635" s="8"/>
      <c r="AA635" s="8"/>
      <c r="AB635" s="8"/>
      <c r="AC635" s="5"/>
      <c r="AD635" s="8"/>
      <c r="AE635" s="8"/>
      <c r="AF635" s="8"/>
      <c r="AG635" s="8"/>
      <c r="AH635" s="8"/>
      <c r="AI635" s="8"/>
      <c r="AJ635" s="5"/>
      <c r="AK635" s="8"/>
      <c r="AL635" s="8"/>
      <c r="AM635" s="8"/>
      <c r="AN635" s="8"/>
      <c r="AO635" s="8"/>
      <c r="AP635" s="8"/>
      <c r="AQ635" s="9"/>
      <c r="AR635" s="8"/>
      <c r="AS635" s="8"/>
      <c r="AT635" s="8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8"/>
      <c r="BJ635" s="5"/>
      <c r="BK635" s="5"/>
      <c r="BL635" s="5"/>
      <c r="BM635" s="8"/>
      <c r="BN635" s="8"/>
      <c r="BO635" s="7"/>
      <c r="BP635" s="5"/>
      <c r="BQ635" s="5"/>
      <c r="BR635" s="5"/>
      <c r="BS635" s="5"/>
      <c r="BT635" s="7"/>
      <c r="BU635" s="7"/>
      <c r="BV635" s="7"/>
      <c r="BW635" s="7"/>
      <c r="BX635" s="7"/>
      <c r="BY635" s="7"/>
      <c r="BZ635" s="7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8"/>
      <c r="CL635" s="5"/>
      <c r="CM635" s="5"/>
      <c r="CN635" s="8"/>
      <c r="CO635" s="5"/>
      <c r="CP635" s="5"/>
      <c r="CQ635" s="5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</row>
    <row r="636" spans="1:166" x14ac:dyDescent="0.25">
      <c r="A636" t="s">
        <v>130</v>
      </c>
      <c r="C636" s="6">
        <v>39860</v>
      </c>
      <c r="D636" s="5"/>
      <c r="E636" s="6"/>
      <c r="G636">
        <v>77</v>
      </c>
      <c r="H636" t="s">
        <v>117</v>
      </c>
      <c r="I636" s="7">
        <v>8.3000000000000007</v>
      </c>
      <c r="J636">
        <v>750</v>
      </c>
      <c r="K636" s="5">
        <f t="shared" si="10"/>
        <v>160.64257028112448</v>
      </c>
      <c r="L636" s="5"/>
      <c r="M636" s="8"/>
      <c r="N636" s="7">
        <v>22.8</v>
      </c>
      <c r="O636" s="7"/>
      <c r="P636" s="7"/>
      <c r="Q636" s="5"/>
      <c r="R636" s="5"/>
      <c r="S636" s="5"/>
      <c r="T636" s="5"/>
      <c r="U636" s="5"/>
      <c r="V636" s="5"/>
      <c r="W636" s="5"/>
      <c r="X636" s="8"/>
      <c r="Y636" s="8"/>
      <c r="Z636" s="8"/>
      <c r="AA636" s="8"/>
      <c r="AB636" s="8"/>
      <c r="AC636" s="5"/>
      <c r="AD636" s="8"/>
      <c r="AE636" s="8"/>
      <c r="AF636" s="8"/>
      <c r="AG636" s="8"/>
      <c r="AH636" s="8"/>
      <c r="AI636" s="8"/>
      <c r="AJ636" s="5"/>
      <c r="AK636" s="8"/>
      <c r="AL636" s="8"/>
      <c r="AM636" s="8"/>
      <c r="AN636" s="8"/>
      <c r="AO636" s="8"/>
      <c r="AP636" s="8"/>
      <c r="AQ636" s="9"/>
      <c r="AR636" s="8"/>
      <c r="AS636" s="8"/>
      <c r="AT636" s="8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8"/>
      <c r="BJ636" s="5"/>
      <c r="BK636" s="5"/>
      <c r="BL636" s="5"/>
      <c r="BM636" s="8"/>
      <c r="BN636" s="8"/>
      <c r="BO636" s="7"/>
      <c r="BP636" s="5"/>
      <c r="BQ636" s="5"/>
      <c r="BR636" s="5"/>
      <c r="BS636" s="5"/>
      <c r="BT636" s="7"/>
      <c r="BU636" s="7"/>
      <c r="BV636" s="7"/>
      <c r="BW636" s="7"/>
      <c r="BX636" s="7"/>
      <c r="BY636" s="7"/>
      <c r="BZ636" s="7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8"/>
      <c r="CL636" s="5"/>
      <c r="CM636" s="5"/>
      <c r="CN636" s="8"/>
      <c r="CO636" s="5"/>
      <c r="CP636" s="5"/>
      <c r="CQ636" s="5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</row>
    <row r="637" spans="1:166" x14ac:dyDescent="0.25">
      <c r="A637" t="s">
        <v>130</v>
      </c>
      <c r="C637" s="6">
        <v>39874</v>
      </c>
      <c r="D637" s="5"/>
      <c r="E637" s="6"/>
      <c r="G637">
        <v>91</v>
      </c>
      <c r="H637" t="s">
        <v>117</v>
      </c>
      <c r="I637" s="7">
        <v>8.3000000000000007</v>
      </c>
      <c r="J637">
        <v>750</v>
      </c>
      <c r="K637" s="5">
        <f t="shared" si="10"/>
        <v>160.64257028112448</v>
      </c>
      <c r="L637" s="5"/>
      <c r="M637" s="8"/>
      <c r="N637" s="7">
        <v>25.75</v>
      </c>
      <c r="O637" s="7"/>
      <c r="P637" s="7"/>
      <c r="Q637" s="5"/>
      <c r="R637" s="5"/>
      <c r="S637" s="5"/>
      <c r="T637" s="5"/>
      <c r="U637" s="5"/>
      <c r="V637" s="5"/>
      <c r="W637" s="5"/>
      <c r="X637" s="8"/>
      <c r="Y637" s="8"/>
      <c r="Z637" s="8"/>
      <c r="AA637" s="8"/>
      <c r="AB637" s="8"/>
      <c r="AC637" s="5"/>
      <c r="AD637" s="8"/>
      <c r="AE637" s="8"/>
      <c r="AF637" s="8"/>
      <c r="AG637" s="8"/>
      <c r="AH637" s="8"/>
      <c r="AI637" s="8"/>
      <c r="AJ637" s="5"/>
      <c r="AK637" s="8"/>
      <c r="AL637" s="8"/>
      <c r="AM637" s="8"/>
      <c r="AN637" s="8"/>
      <c r="AO637" s="8"/>
      <c r="AP637" s="8"/>
      <c r="AQ637" s="9"/>
      <c r="AR637" s="8"/>
      <c r="AS637" s="8"/>
      <c r="AT637" s="8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8"/>
      <c r="BJ637" s="5"/>
      <c r="BK637" s="5"/>
      <c r="BL637" s="5"/>
      <c r="BM637" s="8"/>
      <c r="BN637" s="8"/>
      <c r="BO637" s="7"/>
      <c r="BP637" s="5"/>
      <c r="BQ637" s="5"/>
      <c r="BR637" s="5"/>
      <c r="BS637" s="5"/>
      <c r="BT637" s="7"/>
      <c r="BU637" s="7"/>
      <c r="BV637" s="7"/>
      <c r="BW637" s="7"/>
      <c r="BX637" s="7"/>
      <c r="BY637" s="7"/>
      <c r="BZ637" s="7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8"/>
      <c r="CL637" s="5"/>
      <c r="CM637" s="5"/>
      <c r="CN637" s="8"/>
      <c r="CO637" s="5"/>
      <c r="CP637" s="5"/>
      <c r="CQ637" s="5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</row>
    <row r="638" spans="1:166" x14ac:dyDescent="0.25">
      <c r="A638" t="s">
        <v>130</v>
      </c>
      <c r="C638" s="6">
        <v>39875</v>
      </c>
      <c r="D638" s="5"/>
      <c r="E638" s="6"/>
      <c r="G638">
        <v>92</v>
      </c>
      <c r="H638" t="s">
        <v>117</v>
      </c>
      <c r="I638" s="7">
        <v>8.3000000000000007</v>
      </c>
      <c r="J638">
        <v>750</v>
      </c>
      <c r="K638" s="5">
        <f t="shared" si="10"/>
        <v>160.64257028112448</v>
      </c>
      <c r="L638" s="5"/>
      <c r="M638" s="8"/>
      <c r="N638" s="8"/>
      <c r="O638" s="8"/>
      <c r="P638" s="8"/>
      <c r="Q638" s="5"/>
      <c r="R638" s="5"/>
      <c r="S638" s="5"/>
      <c r="T638" s="5"/>
      <c r="U638" s="5"/>
      <c r="V638" s="5"/>
      <c r="W638" s="5"/>
      <c r="X638" s="8"/>
      <c r="Y638" s="8"/>
      <c r="Z638" s="8"/>
      <c r="AA638" s="8"/>
      <c r="AB638" s="8"/>
      <c r="AC638" s="5">
        <v>587.58987943675311</v>
      </c>
      <c r="AD638" s="8"/>
      <c r="AE638" s="8"/>
      <c r="AF638" s="8"/>
      <c r="AG638" s="8"/>
      <c r="AH638" s="8"/>
      <c r="AI638" s="8"/>
      <c r="AJ638" s="5">
        <v>205.47131335200521</v>
      </c>
      <c r="AK638" s="8">
        <v>2.6842884612793219</v>
      </c>
      <c r="AL638" s="8"/>
      <c r="AM638" s="8"/>
      <c r="AN638" s="8"/>
      <c r="AO638" s="8"/>
      <c r="AP638" s="8"/>
      <c r="AQ638" s="9">
        <f>AK638/AJ638</f>
        <v>1.3064054623920695E-2</v>
      </c>
      <c r="AR638" s="8"/>
      <c r="AS638" s="8"/>
      <c r="AT638" s="8"/>
      <c r="AU638" s="5">
        <v>6.6761084113543721</v>
      </c>
      <c r="AV638" s="5"/>
      <c r="AW638" s="5"/>
      <c r="AX638" s="5"/>
      <c r="AY638" s="5">
        <v>251.39377930959046</v>
      </c>
      <c r="AZ638" s="5"/>
      <c r="BA638" s="5"/>
      <c r="BB638" s="5"/>
      <c r="BC638" s="5"/>
      <c r="BD638" s="5"/>
      <c r="BE638" s="5"/>
      <c r="BF638" s="5">
        <v>0</v>
      </c>
      <c r="BG638" s="5">
        <v>0</v>
      </c>
      <c r="BH638" s="5">
        <v>258.06988772094485</v>
      </c>
      <c r="BI638" s="8"/>
      <c r="BJ638" s="5"/>
      <c r="BK638" s="5">
        <f>AC638+AJ638+BH638</f>
        <v>1051.1310805097032</v>
      </c>
      <c r="BL638" s="5"/>
      <c r="BM638" s="8">
        <f>BH638/BK638</f>
        <v>0.24551637041862026</v>
      </c>
      <c r="BN638" s="8"/>
      <c r="BO638" s="7"/>
      <c r="BP638" s="5"/>
      <c r="BQ638" s="5"/>
      <c r="BR638" s="5"/>
      <c r="BS638" s="5"/>
      <c r="BT638" s="7"/>
      <c r="BU638" s="7"/>
      <c r="BV638" s="7"/>
      <c r="BW638" s="7"/>
      <c r="BX638" s="8">
        <f>AC638/BK638</f>
        <v>0.55900723547421438</v>
      </c>
      <c r="BY638" s="8">
        <f>AJ638/BK638</f>
        <v>0.19547639410716527</v>
      </c>
      <c r="BZ638" s="8">
        <f>BH638/BK638</f>
        <v>0.24551637041862026</v>
      </c>
      <c r="CA638" s="5">
        <v>209.37320216696696</v>
      </c>
      <c r="CB638" s="5">
        <v>140.88070942129917</v>
      </c>
      <c r="CC638" s="5">
        <v>68.492492745667803</v>
      </c>
      <c r="CD638" s="5">
        <v>0</v>
      </c>
      <c r="CE638" s="5"/>
      <c r="CF638" s="5"/>
      <c r="CG638" s="5"/>
      <c r="CH638" s="5"/>
      <c r="CI638" s="5">
        <v>0</v>
      </c>
      <c r="CJ638" s="5"/>
      <c r="CK638" s="8"/>
      <c r="CL638" s="5"/>
      <c r="CM638" s="5"/>
      <c r="CN638" s="8"/>
      <c r="CO638" s="5"/>
      <c r="CP638" s="5"/>
      <c r="CQ638" s="5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</row>
    <row r="639" spans="1:166" x14ac:dyDescent="0.25">
      <c r="A639" t="s">
        <v>130</v>
      </c>
      <c r="C639" s="6">
        <v>39877</v>
      </c>
      <c r="D639" s="5">
        <v>8</v>
      </c>
      <c r="E639" t="s">
        <v>208</v>
      </c>
      <c r="F639" t="s">
        <v>14</v>
      </c>
      <c r="G639">
        <v>94</v>
      </c>
      <c r="H639" t="s">
        <v>117</v>
      </c>
      <c r="I639" s="7">
        <v>8.3000000000000007</v>
      </c>
      <c r="J639">
        <v>750</v>
      </c>
      <c r="K639" s="5">
        <f t="shared" si="10"/>
        <v>160.64257028112448</v>
      </c>
      <c r="L639" s="5"/>
      <c r="M639" s="8"/>
      <c r="N639" s="8"/>
      <c r="O639" s="8"/>
      <c r="P639" s="8"/>
      <c r="Q639" s="5"/>
      <c r="R639" s="5"/>
      <c r="S639" s="5"/>
      <c r="T639" s="5"/>
      <c r="U639" s="5">
        <v>94</v>
      </c>
      <c r="V639" s="5"/>
      <c r="W639" s="5"/>
      <c r="X639" s="8"/>
      <c r="Y639" s="8"/>
      <c r="Z639" s="8"/>
      <c r="AA639" s="8"/>
      <c r="AB639" s="8"/>
      <c r="AC639" s="5"/>
      <c r="AD639" s="8"/>
      <c r="AE639" s="8"/>
      <c r="AF639" s="8"/>
      <c r="AG639" s="8"/>
      <c r="AH639" s="8"/>
      <c r="AI639" s="8"/>
      <c r="AJ639" s="5"/>
      <c r="AK639" s="8"/>
      <c r="AL639" s="8"/>
      <c r="AM639" s="8"/>
      <c r="AN639" s="8"/>
      <c r="AO639" s="8"/>
      <c r="AP639" s="8"/>
      <c r="AQ639" s="9"/>
      <c r="AR639" s="8"/>
      <c r="AS639" s="8"/>
      <c r="AT639" s="8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8"/>
      <c r="BJ639" s="5"/>
      <c r="BK639" s="5"/>
      <c r="BL639" s="5"/>
      <c r="BM639" s="8"/>
      <c r="BN639" s="8"/>
      <c r="BO639" s="7"/>
      <c r="BP639" s="5"/>
      <c r="BQ639" s="5"/>
      <c r="BR639" s="5"/>
      <c r="BS639" s="5"/>
      <c r="BT639" s="7"/>
      <c r="BU639" s="7"/>
      <c r="BV639" s="7"/>
      <c r="BW639" s="7"/>
      <c r="BX639" s="7"/>
      <c r="BY639" s="7"/>
      <c r="BZ639" s="7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8"/>
      <c r="CL639" s="5"/>
      <c r="CM639" s="5"/>
      <c r="CN639" s="8"/>
      <c r="CO639" s="5"/>
      <c r="CP639" s="5"/>
      <c r="CQ639" s="5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</row>
    <row r="640" spans="1:166" x14ac:dyDescent="0.25">
      <c r="A640" t="s">
        <v>130</v>
      </c>
      <c r="C640" s="6">
        <v>39884</v>
      </c>
      <c r="D640" s="5"/>
      <c r="E640" s="6"/>
      <c r="G640">
        <v>101</v>
      </c>
      <c r="H640" t="s">
        <v>117</v>
      </c>
      <c r="I640" s="7">
        <v>8.3000000000000007</v>
      </c>
      <c r="J640">
        <v>750</v>
      </c>
      <c r="K640" s="5">
        <f t="shared" si="10"/>
        <v>160.64257028112448</v>
      </c>
      <c r="L640" s="5"/>
      <c r="M640" s="8"/>
      <c r="N640" s="7">
        <v>28.4</v>
      </c>
      <c r="O640" s="7"/>
      <c r="P640" s="7"/>
      <c r="Q640" s="5"/>
      <c r="R640" s="5"/>
      <c r="S640" s="5"/>
      <c r="T640" s="5"/>
      <c r="U640" s="5"/>
      <c r="V640" s="5"/>
      <c r="W640" s="5"/>
      <c r="X640" s="8"/>
      <c r="Y640" s="8"/>
      <c r="Z640" s="8"/>
      <c r="AA640" s="8"/>
      <c r="AB640" s="8"/>
      <c r="AC640" s="5"/>
      <c r="AD640" s="8"/>
      <c r="AE640" s="8"/>
      <c r="AF640" s="8"/>
      <c r="AG640" s="8"/>
      <c r="AH640" s="8"/>
      <c r="AI640" s="8"/>
      <c r="AJ640" s="5"/>
      <c r="AK640" s="8"/>
      <c r="AL640" s="8"/>
      <c r="AM640" s="8"/>
      <c r="AN640" s="8"/>
      <c r="AO640" s="8"/>
      <c r="AP640" s="8"/>
      <c r="AQ640" s="9"/>
      <c r="AR640" s="8"/>
      <c r="AS640" s="8"/>
      <c r="AT640" s="8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8"/>
      <c r="BJ640" s="5"/>
      <c r="BK640" s="5"/>
      <c r="BL640" s="5"/>
      <c r="BM640" s="8"/>
      <c r="BN640" s="8"/>
      <c r="BO640" s="7"/>
      <c r="BP640" s="5"/>
      <c r="BQ640" s="5"/>
      <c r="BR640" s="5"/>
      <c r="BS640" s="5"/>
      <c r="BT640" s="7"/>
      <c r="BU640" s="7"/>
      <c r="BV640" s="7"/>
      <c r="BW640" s="7"/>
      <c r="BX640" s="7"/>
      <c r="BY640" s="7"/>
      <c r="BZ640" s="7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8"/>
      <c r="CL640" s="5"/>
      <c r="CM640" s="5"/>
      <c r="CN640" s="8"/>
      <c r="CO640" s="5"/>
      <c r="CP640" s="5"/>
      <c r="CQ640" s="5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</row>
    <row r="641" spans="1:166" x14ac:dyDescent="0.25">
      <c r="A641" t="s">
        <v>130</v>
      </c>
      <c r="C641" s="6">
        <v>39889</v>
      </c>
      <c r="D641" s="5"/>
      <c r="E641" s="6"/>
      <c r="G641">
        <v>106</v>
      </c>
      <c r="H641" t="s">
        <v>117</v>
      </c>
      <c r="I641" s="7">
        <v>8.3000000000000007</v>
      </c>
      <c r="J641">
        <v>750</v>
      </c>
      <c r="K641" s="5">
        <f t="shared" si="10"/>
        <v>160.64257028112448</v>
      </c>
      <c r="L641" s="5"/>
      <c r="M641" s="8"/>
      <c r="N641" s="8"/>
      <c r="O641" s="8"/>
      <c r="P641" s="8"/>
      <c r="Q641" s="5"/>
      <c r="R641" s="5"/>
      <c r="S641" s="5"/>
      <c r="T641" s="5"/>
      <c r="U641" s="5"/>
      <c r="V641" s="5"/>
      <c r="W641" s="5"/>
      <c r="X641" s="8"/>
      <c r="Y641" s="8"/>
      <c r="Z641" s="8"/>
      <c r="AA641" s="8"/>
      <c r="AB641" s="8"/>
      <c r="AC641" s="5">
        <v>819.45867691312355</v>
      </c>
      <c r="AD641" s="8"/>
      <c r="AE641" s="8"/>
      <c r="AF641" s="8"/>
      <c r="AG641" s="8"/>
      <c r="AH641" s="8"/>
      <c r="AI641" s="8"/>
      <c r="AJ641" s="5">
        <v>280.48546694381048</v>
      </c>
      <c r="AK641" s="8">
        <v>3.9668075217878358</v>
      </c>
      <c r="AL641" s="8"/>
      <c r="AM641" s="8"/>
      <c r="AN641" s="8"/>
      <c r="AO641" s="8"/>
      <c r="AP641" s="8"/>
      <c r="AQ641" s="9">
        <f>AK641/AJ641</f>
        <v>1.4142649047062765E-2</v>
      </c>
      <c r="AR641" s="8"/>
      <c r="AS641" s="8"/>
      <c r="AT641" s="8"/>
      <c r="AU641" s="5">
        <v>36.401423540180488</v>
      </c>
      <c r="AV641" s="5"/>
      <c r="AW641" s="5"/>
      <c r="AX641" s="5"/>
      <c r="AY641" s="5">
        <v>270.51483711839018</v>
      </c>
      <c r="AZ641" s="5"/>
      <c r="BA641" s="5"/>
      <c r="BB641" s="5"/>
      <c r="BC641" s="5"/>
      <c r="BD641" s="5"/>
      <c r="BE641" s="5"/>
      <c r="BF641" s="5">
        <v>47.214625851477962</v>
      </c>
      <c r="BG641" s="5">
        <v>69.855429288648452</v>
      </c>
      <c r="BH641" s="5">
        <v>423.98631579869709</v>
      </c>
      <c r="BI641" s="8"/>
      <c r="BJ641" s="5"/>
      <c r="BK641" s="5">
        <f>AC641+AJ641+BH641</f>
        <v>1523.9304596556312</v>
      </c>
      <c r="BL641" s="5"/>
      <c r="BM641" s="8">
        <f>BH641/BK641</f>
        <v>0.27821893913355272</v>
      </c>
      <c r="BN641" s="8"/>
      <c r="BO641" s="7"/>
      <c r="BP641" s="5"/>
      <c r="BQ641" s="5"/>
      <c r="BR641" s="5"/>
      <c r="BS641" s="5"/>
      <c r="BT641" s="7"/>
      <c r="BU641" s="7"/>
      <c r="BV641" s="7"/>
      <c r="BW641" s="7"/>
      <c r="BX641" s="8">
        <f>AC641/BK641</f>
        <v>0.53772708047209716</v>
      </c>
      <c r="BY641" s="8">
        <f>AJ641/BK641</f>
        <v>0.18405398039435009</v>
      </c>
      <c r="BZ641" s="8">
        <f>BH641/BK641</f>
        <v>0.27821893913355272</v>
      </c>
      <c r="CA641" s="5">
        <v>389.16764044578741</v>
      </c>
      <c r="CB641" s="5">
        <v>241.61904201362421</v>
      </c>
      <c r="CC641" s="5">
        <v>122.53922183632031</v>
      </c>
      <c r="CD641" s="5">
        <v>8.8340244325941395</v>
      </c>
      <c r="CE641" s="5"/>
      <c r="CF641" s="5"/>
      <c r="CG641" s="5"/>
      <c r="CH641" s="5"/>
      <c r="CI641" s="5">
        <v>16.175352163248679</v>
      </c>
      <c r="CJ641" s="5"/>
      <c r="CK641" s="8"/>
      <c r="CL641" s="5"/>
      <c r="CM641" s="5"/>
      <c r="CN641" s="8"/>
      <c r="CO641" s="5"/>
      <c r="CP641" s="5"/>
      <c r="CQ641" s="5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</row>
    <row r="642" spans="1:166" x14ac:dyDescent="0.25">
      <c r="A642" t="s">
        <v>130</v>
      </c>
      <c r="C642" s="6">
        <v>39895</v>
      </c>
      <c r="D642" s="5"/>
      <c r="E642" s="6"/>
      <c r="G642">
        <v>112</v>
      </c>
      <c r="H642" t="s">
        <v>117</v>
      </c>
      <c r="I642" s="7">
        <v>8.3000000000000007</v>
      </c>
      <c r="J642">
        <v>750</v>
      </c>
      <c r="K642" s="5">
        <f t="shared" si="10"/>
        <v>160.64257028112448</v>
      </c>
      <c r="L642" s="5"/>
      <c r="M642" s="8"/>
      <c r="N642" s="7">
        <v>29.8</v>
      </c>
      <c r="O642" s="7"/>
      <c r="P642" s="7"/>
      <c r="Q642" s="5"/>
      <c r="R642" s="5"/>
      <c r="S642" s="5"/>
      <c r="T642" s="5"/>
      <c r="U642" s="5"/>
      <c r="V642" s="5"/>
      <c r="W642" s="5"/>
      <c r="X642" s="8"/>
      <c r="Y642" s="8"/>
      <c r="Z642" s="8"/>
      <c r="AA642" s="8"/>
      <c r="AB642" s="8"/>
      <c r="AC642" s="5"/>
      <c r="AD642" s="8"/>
      <c r="AE642" s="8"/>
      <c r="AF642" s="8"/>
      <c r="AG642" s="8"/>
      <c r="AH642" s="8"/>
      <c r="AI642" s="8"/>
      <c r="AJ642" s="5"/>
      <c r="AK642" s="8"/>
      <c r="AL642" s="8"/>
      <c r="AM642" s="8"/>
      <c r="AN642" s="8"/>
      <c r="AO642" s="8"/>
      <c r="AP642" s="8"/>
      <c r="AQ642" s="9"/>
      <c r="AR642" s="8"/>
      <c r="AS642" s="8"/>
      <c r="AT642" s="8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8"/>
      <c r="BJ642" s="5"/>
      <c r="BK642" s="5"/>
      <c r="BL642" s="5"/>
      <c r="BM642" s="8"/>
      <c r="BN642" s="8"/>
      <c r="BO642" s="7"/>
      <c r="BP642" s="5"/>
      <c r="BQ642" s="5"/>
      <c r="BR642" s="5"/>
      <c r="BS642" s="5"/>
      <c r="BT642" s="7"/>
      <c r="BU642" s="7"/>
      <c r="BV642" s="7"/>
      <c r="BW642" s="7"/>
      <c r="BX642" s="7"/>
      <c r="BY642" s="7"/>
      <c r="BZ642" s="7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8"/>
      <c r="CL642" s="5"/>
      <c r="CM642" s="5"/>
      <c r="CN642" s="8"/>
      <c r="CO642" s="5"/>
      <c r="CP642" s="5"/>
      <c r="CQ642" s="5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</row>
    <row r="643" spans="1:166" x14ac:dyDescent="0.25">
      <c r="A643" t="s">
        <v>130</v>
      </c>
      <c r="C643" s="6">
        <v>39904</v>
      </c>
      <c r="D643" s="5"/>
      <c r="E643" s="6"/>
      <c r="G643">
        <v>121</v>
      </c>
      <c r="H643" t="s">
        <v>117</v>
      </c>
      <c r="I643" s="7">
        <v>8.3000000000000007</v>
      </c>
      <c r="J643">
        <v>750</v>
      </c>
      <c r="K643" s="5">
        <f t="shared" si="10"/>
        <v>160.64257028112448</v>
      </c>
      <c r="L643" s="5"/>
      <c r="M643" s="8"/>
      <c r="N643" s="8"/>
      <c r="O643" s="8"/>
      <c r="P643" s="8"/>
      <c r="Q643" s="5"/>
      <c r="R643" s="5"/>
      <c r="S643" s="5"/>
      <c r="T643" s="5"/>
      <c r="U643" s="5"/>
      <c r="V643" s="5"/>
      <c r="W643" s="5"/>
      <c r="X643" s="8"/>
      <c r="Y643" s="8"/>
      <c r="Z643" s="8"/>
      <c r="AA643" s="8"/>
      <c r="AB643" s="8"/>
      <c r="AC643" s="5"/>
      <c r="AD643" s="8"/>
      <c r="AE643" s="8"/>
      <c r="AF643" s="8"/>
      <c r="AG643" s="8"/>
      <c r="AH643" s="8"/>
      <c r="AI643" s="8"/>
      <c r="AJ643" s="5"/>
      <c r="AK643" s="8"/>
      <c r="AL643" s="8"/>
      <c r="AM643" s="8"/>
      <c r="AN643" s="8"/>
      <c r="AO643" s="8"/>
      <c r="AP643" s="8"/>
      <c r="AQ643" s="9"/>
      <c r="AR643" s="8"/>
      <c r="AS643" s="8"/>
      <c r="AT643" s="8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8"/>
      <c r="BJ643" s="5"/>
      <c r="BK643" s="5"/>
      <c r="BL643" s="5"/>
      <c r="BM643" s="8"/>
      <c r="BN643" s="8"/>
      <c r="BO643" s="7"/>
      <c r="BP643" s="5"/>
      <c r="BQ643" s="5"/>
      <c r="BR643" s="5"/>
      <c r="BS643" s="5"/>
      <c r="BT643" s="7"/>
      <c r="BU643" s="7"/>
      <c r="BV643" s="7"/>
      <c r="BW643" s="7"/>
      <c r="BX643" s="7"/>
      <c r="BY643" s="7"/>
      <c r="BZ643" s="7"/>
      <c r="CA643" s="5"/>
      <c r="CB643" s="5"/>
      <c r="CC643" s="5"/>
      <c r="CD643" s="5"/>
      <c r="CE643" s="5"/>
      <c r="CF643" s="5"/>
      <c r="CG643" s="5"/>
      <c r="CH643" s="5"/>
      <c r="CI643" s="5"/>
      <c r="CJ643" s="5">
        <v>1.418081946079256</v>
      </c>
      <c r="CK643" s="8">
        <v>3.9258199999999999</v>
      </c>
      <c r="CL643" s="5"/>
      <c r="CM643" s="5"/>
      <c r="CN643" s="8"/>
      <c r="CO643" s="5"/>
      <c r="CP643" s="5"/>
      <c r="CQ643" s="5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</row>
    <row r="644" spans="1:166" x14ac:dyDescent="0.25">
      <c r="A644" t="s">
        <v>130</v>
      </c>
      <c r="C644" s="6">
        <v>39910</v>
      </c>
      <c r="D644" s="5"/>
      <c r="E644" s="6"/>
      <c r="G644">
        <v>127</v>
      </c>
      <c r="H644" t="s">
        <v>117</v>
      </c>
      <c r="I644" s="7">
        <v>8.3000000000000007</v>
      </c>
      <c r="J644">
        <v>750</v>
      </c>
      <c r="K644" s="5">
        <f t="shared" si="10"/>
        <v>160.64257028112448</v>
      </c>
      <c r="L644" s="5"/>
      <c r="M644" s="8"/>
      <c r="N644" s="8"/>
      <c r="O644" s="8"/>
      <c r="P644" s="8"/>
      <c r="Q644" s="5"/>
      <c r="R644" s="5"/>
      <c r="S644" s="5"/>
      <c r="T644" s="5"/>
      <c r="U644" s="5"/>
      <c r="V644" s="5"/>
      <c r="W644" s="5"/>
      <c r="X644" s="8"/>
      <c r="Y644" s="8"/>
      <c r="Z644" s="8"/>
      <c r="AA644" s="8"/>
      <c r="AB644" s="8"/>
      <c r="AC644" s="5">
        <v>857.13009892947014</v>
      </c>
      <c r="AD644" s="8"/>
      <c r="AE644" s="8"/>
      <c r="AF644" s="8"/>
      <c r="AG644" s="8"/>
      <c r="AH644" s="8"/>
      <c r="AI644" s="8"/>
      <c r="AJ644" s="5">
        <v>268.98098665470195</v>
      </c>
      <c r="AK644" s="8">
        <v>3.4066868988911074</v>
      </c>
      <c r="AL644" s="8"/>
      <c r="AM644" s="8"/>
      <c r="AN644" s="8"/>
      <c r="AO644" s="8"/>
      <c r="AP644" s="8"/>
      <c r="AQ644" s="9">
        <f>AK644/AJ644</f>
        <v>1.2665158758096021E-2</v>
      </c>
      <c r="AR644" s="8"/>
      <c r="AS644" s="8"/>
      <c r="AT644" s="8"/>
      <c r="AU644" s="5">
        <v>12.31768486717913</v>
      </c>
      <c r="AV644" s="5"/>
      <c r="AW644" s="5"/>
      <c r="AX644" s="5"/>
      <c r="AY644" s="5">
        <v>276.18850878069537</v>
      </c>
      <c r="AZ644" s="5"/>
      <c r="BA644" s="5"/>
      <c r="BB644" s="5"/>
      <c r="BC644" s="5"/>
      <c r="BD644" s="5"/>
      <c r="BE644" s="5"/>
      <c r="BF644" s="5">
        <v>116.70979115453235</v>
      </c>
      <c r="BG644" s="5">
        <v>217.75409859939117</v>
      </c>
      <c r="BH644" s="5">
        <v>622.97008340179809</v>
      </c>
      <c r="BI644" s="8"/>
      <c r="BJ644" s="5"/>
      <c r="BK644" s="5">
        <f>AC644+AJ644+BH644</f>
        <v>1749.0811689859702</v>
      </c>
      <c r="BL644" s="5"/>
      <c r="BM644" s="8">
        <f>BH644/BK644</f>
        <v>0.35616991049247015</v>
      </c>
      <c r="BN644" s="8"/>
      <c r="BO644" s="7"/>
      <c r="BP644" s="5"/>
      <c r="BQ644" s="5"/>
      <c r="BR644" s="5"/>
      <c r="BS644" s="5"/>
      <c r="BT644" s="7"/>
      <c r="BU644" s="7"/>
      <c r="BV644" s="7"/>
      <c r="BW644" s="7"/>
      <c r="BX644" s="8">
        <f>AC644/BK644</f>
        <v>0.49004592475624864</v>
      </c>
      <c r="BY644" s="8">
        <f>AJ644/BK644</f>
        <v>0.1537841647512812</v>
      </c>
      <c r="BZ644" s="8">
        <f>BH644/BK644</f>
        <v>0.35616991049247015</v>
      </c>
      <c r="CA644" s="5">
        <v>280.06977835665759</v>
      </c>
      <c r="CB644" s="5">
        <v>77.773594466092277</v>
      </c>
      <c r="CC644" s="5">
        <v>129.53389131600341</v>
      </c>
      <c r="CD644" s="5">
        <v>38.461694055731492</v>
      </c>
      <c r="CE644" s="5"/>
      <c r="CF644" s="5"/>
      <c r="CG644" s="5"/>
      <c r="CH644" s="5"/>
      <c r="CI644" s="5">
        <v>34.300598518830419</v>
      </c>
      <c r="CJ644" s="5"/>
      <c r="CK644" s="8"/>
      <c r="CL644" s="5"/>
      <c r="CM644" s="5"/>
      <c r="CN644" s="8"/>
      <c r="CO644" s="5"/>
      <c r="CP644" s="5"/>
      <c r="CQ644" s="5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</row>
    <row r="645" spans="1:166" x14ac:dyDescent="0.25">
      <c r="A645" t="s">
        <v>130</v>
      </c>
      <c r="C645" s="6">
        <v>39911</v>
      </c>
      <c r="D645" s="5"/>
      <c r="E645" s="6"/>
      <c r="G645">
        <v>128</v>
      </c>
      <c r="H645" t="s">
        <v>117</v>
      </c>
      <c r="I645" s="7">
        <v>8.3000000000000007</v>
      </c>
      <c r="J645">
        <v>750</v>
      </c>
      <c r="K645" s="5">
        <f t="shared" si="10"/>
        <v>160.64257028112448</v>
      </c>
      <c r="L645" s="5"/>
      <c r="M645" s="8"/>
      <c r="N645" s="8"/>
      <c r="O645" s="8"/>
      <c r="P645" s="8"/>
      <c r="Q645" s="5"/>
      <c r="R645" s="5"/>
      <c r="S645" s="5"/>
      <c r="T645" s="5"/>
      <c r="U645" s="5"/>
      <c r="V645" s="5"/>
      <c r="W645" s="5"/>
      <c r="X645" s="8"/>
      <c r="Y645" s="8"/>
      <c r="Z645" s="8"/>
      <c r="AA645" s="8"/>
      <c r="AB645" s="8"/>
      <c r="AC645" s="5"/>
      <c r="AD645" s="8"/>
      <c r="AE645" s="8"/>
      <c r="AF645" s="8"/>
      <c r="AG645" s="8"/>
      <c r="AH645" s="8"/>
      <c r="AI645" s="8"/>
      <c r="AJ645" s="5"/>
      <c r="AK645" s="8"/>
      <c r="AL645" s="8"/>
      <c r="AM645" s="8"/>
      <c r="AN645" s="8"/>
      <c r="AO645" s="8"/>
      <c r="AP645" s="8"/>
      <c r="AQ645" s="9"/>
      <c r="AR645" s="8"/>
      <c r="AS645" s="8"/>
      <c r="AT645" s="8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8"/>
      <c r="BJ645" s="5"/>
      <c r="BK645" s="5"/>
      <c r="BL645" s="5"/>
      <c r="BM645" s="8"/>
      <c r="BN645" s="8"/>
      <c r="BO645" s="7"/>
      <c r="BP645" s="5"/>
      <c r="BQ645" s="5"/>
      <c r="BR645" s="5"/>
      <c r="BS645" s="5"/>
      <c r="BT645" s="7"/>
      <c r="BU645" s="7"/>
      <c r="BV645" s="7"/>
      <c r="BW645" s="7"/>
      <c r="BX645" s="7"/>
      <c r="BY645" s="7"/>
      <c r="BZ645" s="7"/>
      <c r="CA645" s="5"/>
      <c r="CB645" s="5"/>
      <c r="CC645" s="5"/>
      <c r="CD645" s="5"/>
      <c r="CE645" s="5"/>
      <c r="CF645" s="5"/>
      <c r="CG645" s="5"/>
      <c r="CH645" s="5"/>
      <c r="CI645" s="5"/>
      <c r="CJ645" s="5">
        <v>9.8481026848270847</v>
      </c>
      <c r="CK645" s="8">
        <v>4.9804480144149998</v>
      </c>
      <c r="CL645" s="5"/>
      <c r="CM645" s="5"/>
      <c r="CN645" s="8"/>
      <c r="CO645" s="5"/>
      <c r="CP645" s="5"/>
      <c r="CQ645" s="5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</row>
    <row r="646" spans="1:166" x14ac:dyDescent="0.25">
      <c r="A646" t="s">
        <v>130</v>
      </c>
      <c r="C646" s="6">
        <v>39920</v>
      </c>
      <c r="D646" s="5"/>
      <c r="E646" s="6"/>
      <c r="G646">
        <v>137</v>
      </c>
      <c r="H646" t="s">
        <v>117</v>
      </c>
      <c r="I646" s="7">
        <v>8.3000000000000007</v>
      </c>
      <c r="J646">
        <v>750</v>
      </c>
      <c r="K646" s="5">
        <f t="shared" si="10"/>
        <v>160.64257028112448</v>
      </c>
      <c r="L646" s="5"/>
      <c r="M646" s="8"/>
      <c r="N646" s="8"/>
      <c r="O646" s="8"/>
      <c r="P646" s="8"/>
      <c r="Q646" s="5"/>
      <c r="R646" s="5"/>
      <c r="S646" s="5"/>
      <c r="T646" s="5"/>
      <c r="U646" s="5"/>
      <c r="V646" s="5"/>
      <c r="W646" s="5"/>
      <c r="X646" s="8"/>
      <c r="Y646" s="8"/>
      <c r="Z646" s="8"/>
      <c r="AA646" s="8"/>
      <c r="AB646" s="8"/>
      <c r="AC646" s="5"/>
      <c r="AD646" s="8"/>
      <c r="AE646" s="8"/>
      <c r="AF646" s="8"/>
      <c r="AG646" s="8"/>
      <c r="AH646" s="8"/>
      <c r="AI646" s="8"/>
      <c r="AJ646" s="5"/>
      <c r="AK646" s="8"/>
      <c r="AL646" s="8"/>
      <c r="AM646" s="8"/>
      <c r="AN646" s="8"/>
      <c r="AO646" s="8"/>
      <c r="AP646" s="8"/>
      <c r="AQ646" s="9"/>
      <c r="AR646" s="8"/>
      <c r="AS646" s="8"/>
      <c r="AT646" s="8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8"/>
      <c r="BJ646" s="5"/>
      <c r="BK646" s="5"/>
      <c r="BL646" s="5"/>
      <c r="BM646" s="8"/>
      <c r="BN646" s="8"/>
      <c r="BO646" s="7"/>
      <c r="BP646" s="5"/>
      <c r="BQ646" s="5"/>
      <c r="BR646" s="5"/>
      <c r="BS646" s="5"/>
      <c r="BT646" s="7"/>
      <c r="BU646" s="7"/>
      <c r="BV646" s="7"/>
      <c r="BW646" s="7"/>
      <c r="BX646" s="7"/>
      <c r="BY646" s="7"/>
      <c r="BZ646" s="7"/>
      <c r="CA646" s="5"/>
      <c r="CB646" s="5"/>
      <c r="CC646" s="5"/>
      <c r="CD646" s="5"/>
      <c r="CE646" s="5"/>
      <c r="CF646" s="5"/>
      <c r="CG646" s="5"/>
      <c r="CH646" s="5"/>
      <c r="CI646" s="5"/>
      <c r="CJ646" s="5">
        <v>15.391513928591449</v>
      </c>
      <c r="CK646" s="8">
        <v>5.3106499238602831</v>
      </c>
      <c r="CL646" s="5"/>
      <c r="CM646" s="5"/>
      <c r="CN646" s="8"/>
      <c r="CO646" s="5"/>
      <c r="CP646" s="5"/>
      <c r="CQ646" s="5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</row>
    <row r="647" spans="1:166" x14ac:dyDescent="0.25">
      <c r="A647" t="s">
        <v>130</v>
      </c>
      <c r="C647" s="6">
        <v>39925</v>
      </c>
      <c r="D647" s="5"/>
      <c r="E647" s="6"/>
      <c r="G647">
        <v>142</v>
      </c>
      <c r="H647" t="s">
        <v>117</v>
      </c>
      <c r="I647" s="7">
        <v>8.3000000000000007</v>
      </c>
      <c r="J647">
        <v>750</v>
      </c>
      <c r="K647" s="5">
        <f t="shared" si="10"/>
        <v>160.64257028112448</v>
      </c>
      <c r="L647" s="5"/>
      <c r="M647" s="8"/>
      <c r="N647" s="8"/>
      <c r="O647" s="8"/>
      <c r="P647" s="8"/>
      <c r="Q647" s="5"/>
      <c r="R647" s="5"/>
      <c r="S647" s="5"/>
      <c r="T647" s="5"/>
      <c r="U647" s="5"/>
      <c r="V647" s="5"/>
      <c r="W647" s="5"/>
      <c r="X647" s="8"/>
      <c r="Y647" s="8"/>
      <c r="Z647" s="8"/>
      <c r="AA647" s="8"/>
      <c r="AB647" s="8"/>
      <c r="AC647" s="5"/>
      <c r="AD647" s="8"/>
      <c r="AE647" s="8"/>
      <c r="AF647" s="8"/>
      <c r="AG647" s="8"/>
      <c r="AH647" s="8"/>
      <c r="AI647" s="8"/>
      <c r="AJ647" s="5"/>
      <c r="AK647" s="8"/>
      <c r="AL647" s="8"/>
      <c r="AM647" s="8"/>
      <c r="AN647" s="8"/>
      <c r="AO647" s="8"/>
      <c r="AP647" s="8"/>
      <c r="AQ647" s="9"/>
      <c r="AR647" s="8"/>
      <c r="AS647" s="8"/>
      <c r="AT647" s="8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8"/>
      <c r="BJ647" s="5"/>
      <c r="BK647" s="5"/>
      <c r="BL647" s="5"/>
      <c r="BM647" s="8"/>
      <c r="BN647" s="8"/>
      <c r="BO647" s="7"/>
      <c r="BP647" s="5"/>
      <c r="BQ647" s="5"/>
      <c r="BR647" s="5"/>
      <c r="BS647" s="5"/>
      <c r="BT647" s="7"/>
      <c r="BU647" s="7"/>
      <c r="BV647" s="7"/>
      <c r="BW647" s="7"/>
      <c r="BX647" s="7"/>
      <c r="BY647" s="7"/>
      <c r="BZ647" s="7"/>
      <c r="CA647" s="5"/>
      <c r="CB647" s="5"/>
      <c r="CC647" s="5"/>
      <c r="CD647" s="5"/>
      <c r="CE647" s="5"/>
      <c r="CF647" s="5"/>
      <c r="CG647" s="5"/>
      <c r="CH647" s="5"/>
      <c r="CI647" s="5"/>
      <c r="CJ647" s="5">
        <v>21.762606729817094</v>
      </c>
      <c r="CK647" s="8">
        <v>5.4817496944577293</v>
      </c>
      <c r="CL647" s="5"/>
      <c r="CM647" s="5"/>
      <c r="CN647" s="8"/>
      <c r="CO647" s="5"/>
      <c r="CP647" s="5"/>
      <c r="CQ647" s="5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</row>
    <row r="648" spans="1:166" x14ac:dyDescent="0.25">
      <c r="A648" t="s">
        <v>130</v>
      </c>
      <c r="C648" s="6">
        <v>39932</v>
      </c>
      <c r="D648" s="5"/>
      <c r="E648" s="6"/>
      <c r="G648">
        <v>149</v>
      </c>
      <c r="H648" t="s">
        <v>117</v>
      </c>
      <c r="I648" s="7">
        <v>8.3000000000000007</v>
      </c>
      <c r="J648">
        <v>750</v>
      </c>
      <c r="K648" s="5">
        <f t="shared" si="10"/>
        <v>160.64257028112448</v>
      </c>
      <c r="L648" s="5"/>
      <c r="M648" s="8"/>
      <c r="N648" s="8"/>
      <c r="O648" s="8"/>
      <c r="P648" s="8"/>
      <c r="Q648" s="5"/>
      <c r="R648" s="5"/>
      <c r="S648" s="5"/>
      <c r="T648" s="5"/>
      <c r="U648" s="5"/>
      <c r="V648" s="5"/>
      <c r="W648" s="5"/>
      <c r="X648" s="8"/>
      <c r="Y648" s="8"/>
      <c r="Z648" s="8"/>
      <c r="AA648" s="8"/>
      <c r="AB648" s="8"/>
      <c r="AC648" s="5"/>
      <c r="AD648" s="8"/>
      <c r="AE648" s="8"/>
      <c r="AF648" s="8"/>
      <c r="AG648" s="8"/>
      <c r="AH648" s="8"/>
      <c r="AI648" s="8"/>
      <c r="AJ648" s="5"/>
      <c r="AK648" s="8"/>
      <c r="AL648" s="8"/>
      <c r="AM648" s="8"/>
      <c r="AN648" s="8"/>
      <c r="AO648" s="8"/>
      <c r="AP648" s="8"/>
      <c r="AQ648" s="9"/>
      <c r="AR648" s="8"/>
      <c r="AS648" s="8"/>
      <c r="AT648" s="8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8"/>
      <c r="BJ648" s="5"/>
      <c r="BK648" s="5"/>
      <c r="BL648" s="5"/>
      <c r="BM648" s="8"/>
      <c r="BN648" s="8"/>
      <c r="BO648" s="7"/>
      <c r="BP648" s="5"/>
      <c r="BQ648" s="5"/>
      <c r="BR648" s="5"/>
      <c r="BS648" s="5"/>
      <c r="BT648" s="7"/>
      <c r="BU648" s="7"/>
      <c r="BV648" s="7"/>
      <c r="BW648" s="7"/>
      <c r="BX648" s="7"/>
      <c r="BY648" s="7"/>
      <c r="BZ648" s="7"/>
      <c r="CA648" s="5"/>
      <c r="CB648" s="5"/>
      <c r="CC648" s="5"/>
      <c r="CD648" s="5"/>
      <c r="CE648" s="5"/>
      <c r="CF648" s="5"/>
      <c r="CG648" s="5"/>
      <c r="CH648" s="5"/>
      <c r="CI648" s="5"/>
      <c r="CJ648" s="5">
        <v>27.072473516058526</v>
      </c>
      <c r="CK648" s="8">
        <v>5.4817496944577293</v>
      </c>
      <c r="CL648" s="5"/>
      <c r="CM648" s="5"/>
      <c r="CN648" s="8"/>
      <c r="CO648" s="5"/>
      <c r="CP648" s="5"/>
      <c r="CQ648" s="5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</row>
    <row r="649" spans="1:166" x14ac:dyDescent="0.25">
      <c r="A649" t="s">
        <v>130</v>
      </c>
      <c r="C649" s="6">
        <v>39939</v>
      </c>
      <c r="D649" s="5"/>
      <c r="E649" s="6"/>
      <c r="G649">
        <v>156</v>
      </c>
      <c r="H649" t="s">
        <v>117</v>
      </c>
      <c r="I649" s="7">
        <v>8.3000000000000007</v>
      </c>
      <c r="J649">
        <v>750</v>
      </c>
      <c r="K649" s="5">
        <f t="shared" si="10"/>
        <v>160.64257028112448</v>
      </c>
      <c r="L649" s="5"/>
      <c r="M649" s="8"/>
      <c r="N649" s="8"/>
      <c r="O649" s="8"/>
      <c r="P649" s="8"/>
      <c r="Q649" s="5"/>
      <c r="R649" s="5"/>
      <c r="S649" s="5"/>
      <c r="T649" s="5"/>
      <c r="U649" s="5"/>
      <c r="V649" s="5"/>
      <c r="W649" s="5"/>
      <c r="X649" s="8"/>
      <c r="Y649" s="8"/>
      <c r="Z649" s="8"/>
      <c r="AA649" s="8"/>
      <c r="AB649" s="8"/>
      <c r="AC649" s="5"/>
      <c r="AD649" s="8"/>
      <c r="AE649" s="8"/>
      <c r="AF649" s="8"/>
      <c r="AG649" s="8"/>
      <c r="AH649" s="8"/>
      <c r="AI649" s="8"/>
      <c r="AJ649" s="5"/>
      <c r="AK649" s="8"/>
      <c r="AL649" s="8"/>
      <c r="AM649" s="8"/>
      <c r="AN649" s="8"/>
      <c r="AO649" s="8"/>
      <c r="AP649" s="8"/>
      <c r="AQ649" s="9"/>
      <c r="AR649" s="8"/>
      <c r="AS649" s="8"/>
      <c r="AT649" s="8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8"/>
      <c r="BJ649" s="5"/>
      <c r="BK649" s="5"/>
      <c r="BL649" s="5"/>
      <c r="BM649" s="8"/>
      <c r="BN649" s="8"/>
      <c r="BO649" s="7"/>
      <c r="BP649" s="5"/>
      <c r="BQ649" s="5"/>
      <c r="BR649" s="5"/>
      <c r="BS649" s="5"/>
      <c r="BT649" s="7"/>
      <c r="BU649" s="7"/>
      <c r="BV649" s="7"/>
      <c r="BW649" s="7"/>
      <c r="BX649" s="7"/>
      <c r="BY649" s="7"/>
      <c r="BZ649" s="7"/>
      <c r="CA649" s="5"/>
      <c r="CB649" s="5"/>
      <c r="CC649" s="5"/>
      <c r="CD649" s="5"/>
      <c r="CE649" s="5"/>
      <c r="CF649" s="5"/>
      <c r="CG649" s="5"/>
      <c r="CH649" s="5"/>
      <c r="CI649" s="5"/>
      <c r="CJ649" s="5">
        <v>41.483100723053653</v>
      </c>
      <c r="CK649" s="8">
        <v>5.3106499238602831</v>
      </c>
      <c r="CL649" s="5"/>
      <c r="CM649" s="5"/>
      <c r="CN649" s="8"/>
      <c r="CO649" s="5"/>
      <c r="CP649" s="5"/>
      <c r="CQ649" s="5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</row>
    <row r="650" spans="1:166" x14ac:dyDescent="0.25">
      <c r="A650" t="s">
        <v>130</v>
      </c>
      <c r="C650" s="6">
        <v>39946</v>
      </c>
      <c r="D650" s="5">
        <v>9</v>
      </c>
      <c r="E650" s="6" t="s">
        <v>207</v>
      </c>
      <c r="F650" t="s">
        <v>15</v>
      </c>
      <c r="G650">
        <v>163</v>
      </c>
      <c r="H650" t="s">
        <v>117</v>
      </c>
      <c r="I650" s="7">
        <v>8.3000000000000007</v>
      </c>
      <c r="J650">
        <v>750</v>
      </c>
      <c r="K650" s="5">
        <f t="shared" si="10"/>
        <v>160.64257028112448</v>
      </c>
      <c r="L650" s="5"/>
      <c r="M650" s="8"/>
      <c r="N650" s="8"/>
      <c r="O650" s="8"/>
      <c r="P650" s="8"/>
      <c r="Q650" s="5"/>
      <c r="R650" s="5"/>
      <c r="S650" s="5"/>
      <c r="T650" s="5"/>
      <c r="U650" s="5"/>
      <c r="V650" s="5">
        <v>163</v>
      </c>
      <c r="W650" s="5"/>
      <c r="X650" s="8"/>
      <c r="Y650" s="8"/>
      <c r="Z650" s="8"/>
      <c r="AA650" s="8"/>
      <c r="AB650" s="8"/>
      <c r="AC650" s="5"/>
      <c r="AD650" s="8"/>
      <c r="AE650" s="8"/>
      <c r="AF650" s="8"/>
      <c r="AG650" s="8"/>
      <c r="AH650" s="8"/>
      <c r="AI650" s="8"/>
      <c r="AJ650" s="5"/>
      <c r="AK650" s="8"/>
      <c r="AL650" s="8"/>
      <c r="AM650" s="8"/>
      <c r="AN650" s="8"/>
      <c r="AO650" s="8"/>
      <c r="AP650" s="8"/>
      <c r="AQ650" s="9"/>
      <c r="AR650" s="8"/>
      <c r="AS650" s="8"/>
      <c r="AT650" s="8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8"/>
      <c r="BJ650" s="5"/>
      <c r="BK650" s="5"/>
      <c r="BL650" s="5"/>
      <c r="BM650" s="8"/>
      <c r="BN650" s="8"/>
      <c r="BO650" s="7"/>
      <c r="BP650" s="5"/>
      <c r="BQ650" s="5"/>
      <c r="BR650" s="5"/>
      <c r="BS650" s="5"/>
      <c r="BT650" s="7"/>
      <c r="BU650" s="7"/>
      <c r="BV650" s="7"/>
      <c r="BW650" s="7"/>
      <c r="BX650" s="7"/>
      <c r="BY650" s="7"/>
      <c r="BZ650" s="7"/>
      <c r="CA650" s="5"/>
      <c r="CB650" s="5"/>
      <c r="CC650" s="5"/>
      <c r="CD650" s="5"/>
      <c r="CE650" s="5"/>
      <c r="CF650" s="5"/>
      <c r="CG650" s="5"/>
      <c r="CH650" s="5"/>
      <c r="CI650" s="5"/>
      <c r="CJ650" s="5">
        <v>60.67298170879809</v>
      </c>
      <c r="CK650" s="8">
        <v>5.3487499999999999</v>
      </c>
      <c r="CL650" s="5"/>
      <c r="CM650" s="5"/>
      <c r="CN650" s="8"/>
      <c r="CO650" s="5"/>
      <c r="CP650" s="5"/>
      <c r="CQ650" s="5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</row>
    <row r="651" spans="1:166" x14ac:dyDescent="0.25">
      <c r="A651" t="s">
        <v>130</v>
      </c>
      <c r="C651" s="6">
        <v>39953</v>
      </c>
      <c r="D651" s="5">
        <v>10</v>
      </c>
      <c r="E651" s="6" t="s">
        <v>108</v>
      </c>
      <c r="F651" t="s">
        <v>16</v>
      </c>
      <c r="G651">
        <v>170</v>
      </c>
      <c r="H651" t="s">
        <v>117</v>
      </c>
      <c r="I651" s="7">
        <v>8.3000000000000007</v>
      </c>
      <c r="J651">
        <v>750</v>
      </c>
      <c r="K651" s="5">
        <f t="shared" si="10"/>
        <v>160.64257028112448</v>
      </c>
      <c r="L651" s="5"/>
      <c r="M651" s="8"/>
      <c r="N651" s="8"/>
      <c r="O651" s="8"/>
      <c r="P651" s="8"/>
      <c r="Q651" s="5"/>
      <c r="R651" s="5"/>
      <c r="S651" s="5"/>
      <c r="T651" s="5"/>
      <c r="U651" s="5"/>
      <c r="V651" s="5"/>
      <c r="W651" s="5"/>
      <c r="X651" s="8"/>
      <c r="Y651" s="8"/>
      <c r="Z651" s="8"/>
      <c r="AA651" s="8"/>
      <c r="AB651" s="8"/>
      <c r="AC651" s="5"/>
      <c r="AD651" s="8"/>
      <c r="AE651" s="8"/>
      <c r="AF651" s="8"/>
      <c r="AG651" s="8"/>
      <c r="AH651" s="8"/>
      <c r="AI651" s="8"/>
      <c r="AJ651" s="5"/>
      <c r="AK651" s="8"/>
      <c r="AL651" s="8"/>
      <c r="AM651" s="8"/>
      <c r="AN651" s="8"/>
      <c r="AO651" s="8"/>
      <c r="AP651" s="8"/>
      <c r="AQ651" s="9"/>
      <c r="AR651" s="8"/>
      <c r="AS651" s="8"/>
      <c r="AT651" s="8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>
        <v>588.63869443649628</v>
      </c>
      <c r="BH651" s="5"/>
      <c r="BI651" s="8"/>
      <c r="BJ651" s="5"/>
      <c r="BK651" s="5"/>
      <c r="BL651" s="5"/>
      <c r="BM651" s="8"/>
      <c r="BN651" s="5">
        <f>BP651*(1/(BO651/100))</f>
        <v>588.63869443649628</v>
      </c>
      <c r="BO651" s="7">
        <v>36.35513033563668</v>
      </c>
      <c r="BP651" s="5">
        <v>214.00036456837836</v>
      </c>
      <c r="BQ651" s="5">
        <f>BN651-BP651</f>
        <v>374.63832986811792</v>
      </c>
      <c r="BR651" s="5"/>
      <c r="BS651" s="5"/>
      <c r="BT651" s="7">
        <v>9.427328835611382</v>
      </c>
      <c r="BU651" s="7"/>
      <c r="BV651" s="7"/>
      <c r="BW651" s="7"/>
      <c r="BX651" s="7"/>
      <c r="BY651" s="7"/>
      <c r="BZ651" s="7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8"/>
      <c r="CL651" s="5"/>
      <c r="CM651" s="5"/>
      <c r="CN651" s="8"/>
      <c r="CO651" s="5"/>
      <c r="CP651" s="5"/>
      <c r="CQ651" s="5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</row>
    <row r="652" spans="1:166" x14ac:dyDescent="0.25">
      <c r="A652" t="s">
        <v>130</v>
      </c>
      <c r="C652" s="6">
        <v>39954</v>
      </c>
      <c r="D652" s="5"/>
      <c r="E652" s="6"/>
      <c r="G652">
        <v>171</v>
      </c>
      <c r="H652" t="s">
        <v>117</v>
      </c>
      <c r="I652" s="7">
        <v>8.3000000000000007</v>
      </c>
      <c r="J652">
        <v>750</v>
      </c>
      <c r="K652" s="5">
        <f t="shared" si="10"/>
        <v>160.64257028112448</v>
      </c>
      <c r="L652" s="5"/>
      <c r="M652" s="8"/>
      <c r="N652" s="8"/>
      <c r="O652" s="8"/>
      <c r="P652" s="8"/>
      <c r="Q652" s="5"/>
      <c r="R652" s="5"/>
      <c r="S652" s="5"/>
      <c r="T652" s="5"/>
      <c r="U652" s="5"/>
      <c r="V652" s="5"/>
      <c r="W652" s="5"/>
      <c r="X652" s="8"/>
      <c r="Y652" s="8"/>
      <c r="Z652" s="8"/>
      <c r="AA652" s="8"/>
      <c r="AB652" s="8"/>
      <c r="AC652" s="5"/>
      <c r="AD652" s="8"/>
      <c r="AE652" s="8"/>
      <c r="AF652" s="8"/>
      <c r="AG652" s="8"/>
      <c r="AH652" s="8"/>
      <c r="AI652" s="8"/>
      <c r="AJ652" s="5"/>
      <c r="AK652" s="8"/>
      <c r="AL652" s="8"/>
      <c r="AM652" s="8"/>
      <c r="AN652" s="8"/>
      <c r="AO652" s="8"/>
      <c r="AP652" s="8"/>
      <c r="AQ652" s="9"/>
      <c r="AR652" s="8"/>
      <c r="AS652" s="8"/>
      <c r="AT652" s="8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8"/>
      <c r="BJ652" s="5"/>
      <c r="BK652" s="5"/>
      <c r="BL652" s="5"/>
      <c r="BM652" s="8"/>
      <c r="BN652" s="8"/>
      <c r="BO652" s="7"/>
      <c r="BP652" s="5"/>
      <c r="BQ652" s="5"/>
      <c r="BR652" s="5"/>
      <c r="BS652" s="5"/>
      <c r="BT652" s="7"/>
      <c r="BU652" s="7"/>
      <c r="BV652" s="7"/>
      <c r="BW652" s="7"/>
      <c r="BX652" s="7"/>
      <c r="BY652" s="7"/>
      <c r="BZ652" s="7"/>
      <c r="CA652" s="5"/>
      <c r="CB652" s="5"/>
      <c r="CC652" s="5"/>
      <c r="CD652" s="5"/>
      <c r="CE652" s="5"/>
      <c r="CF652" s="5"/>
      <c r="CG652" s="5"/>
      <c r="CH652" s="5"/>
      <c r="CI652" s="5"/>
      <c r="CJ652" s="5">
        <v>92.182799917792337</v>
      </c>
      <c r="CK652" s="8">
        <v>6.2759259259259297</v>
      </c>
      <c r="CL652" s="5"/>
      <c r="CM652" s="5"/>
      <c r="CN652" s="8"/>
      <c r="CO652" s="5"/>
      <c r="CP652" s="5"/>
      <c r="CQ652" s="5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</row>
    <row r="653" spans="1:166" x14ac:dyDescent="0.25">
      <c r="A653" t="s">
        <v>130</v>
      </c>
      <c r="C653" s="6">
        <v>39960</v>
      </c>
      <c r="D653" s="5"/>
      <c r="E653" s="6"/>
      <c r="G653">
        <v>177</v>
      </c>
      <c r="H653" t="s">
        <v>117</v>
      </c>
      <c r="I653" s="7">
        <v>8.3000000000000007</v>
      </c>
      <c r="J653">
        <v>750</v>
      </c>
      <c r="K653" s="5">
        <f t="shared" si="10"/>
        <v>160.64257028112448</v>
      </c>
      <c r="L653" s="5"/>
      <c r="M653" s="8"/>
      <c r="N653" s="8"/>
      <c r="O653" s="8"/>
      <c r="P653" s="8"/>
      <c r="Q653" s="5"/>
      <c r="R653" s="5"/>
      <c r="S653" s="5"/>
      <c r="T653" s="5"/>
      <c r="U653" s="5"/>
      <c r="V653" s="5"/>
      <c r="W653" s="5"/>
      <c r="X653" s="8"/>
      <c r="Y653" s="8"/>
      <c r="Z653" s="8"/>
      <c r="AA653" s="8"/>
      <c r="AB653" s="8"/>
      <c r="AC653" s="5"/>
      <c r="AD653" s="8"/>
      <c r="AE653" s="8"/>
      <c r="AF653" s="8"/>
      <c r="AG653" s="8"/>
      <c r="AH653" s="8"/>
      <c r="AI653" s="8"/>
      <c r="AJ653" s="5"/>
      <c r="AK653" s="8"/>
      <c r="AL653" s="8"/>
      <c r="AM653" s="8"/>
      <c r="AN653" s="8"/>
      <c r="AO653" s="8"/>
      <c r="AP653" s="8"/>
      <c r="AQ653" s="9"/>
      <c r="AR653" s="8"/>
      <c r="AS653" s="8"/>
      <c r="AT653" s="8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8"/>
      <c r="BJ653" s="5"/>
      <c r="BK653" s="5"/>
      <c r="BL653" s="5"/>
      <c r="BM653" s="8"/>
      <c r="BN653" s="8"/>
      <c r="BO653" s="7"/>
      <c r="BP653" s="5"/>
      <c r="BQ653" s="5"/>
      <c r="BR653" s="5"/>
      <c r="BS653" s="5"/>
      <c r="BT653" s="7"/>
      <c r="BU653" s="7"/>
      <c r="BV653" s="7"/>
      <c r="BW653" s="7"/>
      <c r="BX653" s="7"/>
      <c r="BY653" s="7"/>
      <c r="BZ653" s="7"/>
      <c r="CA653" s="5"/>
      <c r="CB653" s="5"/>
      <c r="CC653" s="5"/>
      <c r="CD653" s="5"/>
      <c r="CE653" s="5"/>
      <c r="CF653" s="5"/>
      <c r="CG653" s="5"/>
      <c r="CH653" s="5"/>
      <c r="CI653" s="5"/>
      <c r="CJ653" s="5">
        <v>100</v>
      </c>
      <c r="CK653" s="8">
        <v>6.4759259259259299</v>
      </c>
      <c r="CL653" s="5"/>
      <c r="CM653" s="5"/>
      <c r="CN653" s="8"/>
      <c r="CO653" s="5"/>
      <c r="CP653" s="5"/>
      <c r="CQ653" s="5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</row>
    <row r="654" spans="1:166" x14ac:dyDescent="0.25">
      <c r="A654" t="s">
        <v>136</v>
      </c>
      <c r="C654" s="6">
        <v>39801</v>
      </c>
      <c r="D654" s="5">
        <v>1</v>
      </c>
      <c r="E654" s="6" t="s">
        <v>209</v>
      </c>
      <c r="F654" t="s">
        <v>10</v>
      </c>
      <c r="G654" s="5">
        <v>0</v>
      </c>
      <c r="H654" t="s">
        <v>114</v>
      </c>
      <c r="I654" s="7">
        <v>8.1</v>
      </c>
      <c r="J654">
        <v>750</v>
      </c>
      <c r="K654" s="5">
        <f t="shared" si="10"/>
        <v>164.6090534979424</v>
      </c>
      <c r="L654" s="5"/>
      <c r="M654" s="8"/>
      <c r="N654" s="8"/>
      <c r="O654" s="8"/>
      <c r="P654" s="8"/>
      <c r="Q654" s="5"/>
      <c r="R654" s="5"/>
      <c r="S654" s="5"/>
      <c r="T654" s="5"/>
      <c r="U654" s="5"/>
      <c r="V654" s="5"/>
      <c r="W654" s="5"/>
      <c r="X654" s="8"/>
      <c r="Y654" s="8"/>
      <c r="Z654" s="8"/>
      <c r="AA654" s="8"/>
      <c r="AB654" s="8"/>
      <c r="AC654" s="5"/>
      <c r="AD654" s="8"/>
      <c r="AE654" s="8"/>
      <c r="AF654" s="8"/>
      <c r="AG654" s="8"/>
      <c r="AH654" s="8"/>
      <c r="AI654" s="8"/>
      <c r="AJ654" s="5"/>
      <c r="AK654" s="8"/>
      <c r="AL654" s="8"/>
      <c r="AM654" s="8"/>
      <c r="AN654" s="8"/>
      <c r="AO654" s="8"/>
      <c r="AP654" s="8"/>
      <c r="AQ654" s="9"/>
      <c r="AR654" s="8"/>
      <c r="AS654" s="8"/>
      <c r="AT654" s="8"/>
      <c r="AU654" s="5">
        <v>0</v>
      </c>
      <c r="AV654" s="5"/>
      <c r="AW654" s="5"/>
      <c r="AX654" s="5"/>
      <c r="AY654" s="5">
        <v>0</v>
      </c>
      <c r="AZ654" s="5"/>
      <c r="BA654" s="5"/>
      <c r="BB654" s="5"/>
      <c r="BC654" s="5"/>
      <c r="BD654" s="5"/>
      <c r="BE654" s="5"/>
      <c r="BF654" s="5">
        <v>0</v>
      </c>
      <c r="BG654" s="5">
        <v>0</v>
      </c>
      <c r="BH654" s="5"/>
      <c r="BI654" s="8"/>
      <c r="BJ654" s="5"/>
      <c r="BK654" s="5"/>
      <c r="BL654" s="5"/>
      <c r="BM654" s="8"/>
      <c r="BN654" s="8"/>
      <c r="BO654" s="7"/>
      <c r="BP654" s="5"/>
      <c r="BQ654" s="5"/>
      <c r="BR654" s="5"/>
      <c r="BS654" s="5"/>
      <c r="BT654" s="7"/>
      <c r="BU654" s="7"/>
      <c r="BV654" s="7"/>
      <c r="BW654" s="7"/>
      <c r="BX654" s="7"/>
      <c r="BY654" s="7"/>
      <c r="BZ654" s="7"/>
      <c r="CA654" s="5">
        <v>0</v>
      </c>
      <c r="CB654" s="5">
        <v>0</v>
      </c>
      <c r="CC654" s="5">
        <v>0</v>
      </c>
      <c r="CD654" s="5">
        <v>0</v>
      </c>
      <c r="CE654" s="5"/>
      <c r="CF654" s="5"/>
      <c r="CG654" s="5"/>
      <c r="CH654" s="5"/>
      <c r="CI654" s="5">
        <v>0</v>
      </c>
      <c r="CJ654" s="5"/>
      <c r="CK654" s="8"/>
      <c r="CL654" s="5"/>
      <c r="CM654" s="5"/>
      <c r="CN654" s="8"/>
      <c r="CO654" s="5"/>
      <c r="CP654" s="5"/>
      <c r="CQ654" s="5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</row>
    <row r="655" spans="1:166" x14ac:dyDescent="0.25">
      <c r="A655" t="s">
        <v>136</v>
      </c>
      <c r="C655" s="6">
        <v>39819</v>
      </c>
      <c r="D655" s="5"/>
      <c r="E655" s="6"/>
      <c r="G655">
        <v>18</v>
      </c>
      <c r="H655" t="s">
        <v>114</v>
      </c>
      <c r="I655" s="7">
        <v>8.1</v>
      </c>
      <c r="J655">
        <v>750</v>
      </c>
      <c r="K655" s="5">
        <f t="shared" si="10"/>
        <v>164.6090534979424</v>
      </c>
      <c r="L655" s="5"/>
      <c r="M655" s="8"/>
      <c r="N655" s="7">
        <v>5.6</v>
      </c>
      <c r="O655" s="7"/>
      <c r="P655" s="7"/>
      <c r="Q655" s="5"/>
      <c r="R655" s="5"/>
      <c r="S655" s="5"/>
      <c r="T655" s="5"/>
      <c r="U655" s="5"/>
      <c r="V655" s="5"/>
      <c r="W655" s="5"/>
      <c r="X655" s="8"/>
      <c r="Y655" s="8"/>
      <c r="Z655" s="8"/>
      <c r="AA655" s="8"/>
      <c r="AB655" s="8"/>
      <c r="AC655" s="5"/>
      <c r="AD655" s="8"/>
      <c r="AE655" s="8"/>
      <c r="AF655" s="8"/>
      <c r="AG655" s="8"/>
      <c r="AH655" s="8"/>
      <c r="AI655" s="8"/>
      <c r="AJ655" s="5"/>
      <c r="AK655" s="8"/>
      <c r="AL655" s="8"/>
      <c r="AM655" s="8"/>
      <c r="AN655" s="8"/>
      <c r="AO655" s="8"/>
      <c r="AP655" s="8"/>
      <c r="AQ655" s="9"/>
      <c r="AR655" s="8"/>
      <c r="AS655" s="8"/>
      <c r="AT655" s="8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8"/>
      <c r="BJ655" s="5"/>
      <c r="BK655" s="5"/>
      <c r="BL655" s="5"/>
      <c r="BM655" s="8"/>
      <c r="BN655" s="8"/>
      <c r="BO655" s="7"/>
      <c r="BP655" s="5"/>
      <c r="BQ655" s="5"/>
      <c r="BR655" s="5"/>
      <c r="BS655" s="5"/>
      <c r="BT655" s="7"/>
      <c r="BU655" s="7"/>
      <c r="BV655" s="7"/>
      <c r="BW655" s="7"/>
      <c r="BX655" s="7"/>
      <c r="BY655" s="7"/>
      <c r="BZ655" s="7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8"/>
      <c r="CL655" s="5"/>
      <c r="CM655" s="5"/>
      <c r="CN655" s="8"/>
      <c r="CO655" s="5"/>
      <c r="CP655" s="5"/>
      <c r="CQ655" s="5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</row>
    <row r="656" spans="1:166" x14ac:dyDescent="0.25">
      <c r="A656" t="s">
        <v>136</v>
      </c>
      <c r="C656" s="6">
        <v>39820</v>
      </c>
      <c r="D656" s="5"/>
      <c r="E656" s="6"/>
      <c r="G656" s="5">
        <v>19</v>
      </c>
      <c r="H656" t="s">
        <v>114</v>
      </c>
      <c r="I656" s="7">
        <v>8.1</v>
      </c>
      <c r="J656">
        <v>750</v>
      </c>
      <c r="K656" s="5">
        <f t="shared" si="10"/>
        <v>164.6090534979424</v>
      </c>
      <c r="L656" s="5"/>
      <c r="M656" s="8"/>
      <c r="N656" s="8"/>
      <c r="O656" s="8"/>
      <c r="P656" s="8"/>
      <c r="Q656" s="5"/>
      <c r="R656" s="5"/>
      <c r="S656" s="5"/>
      <c r="T656" s="5"/>
      <c r="U656" s="5"/>
      <c r="V656" s="5"/>
      <c r="W656" s="5"/>
      <c r="X656" s="8"/>
      <c r="Y656" s="8"/>
      <c r="Z656" s="8"/>
      <c r="AA656" s="8"/>
      <c r="AB656" s="8"/>
      <c r="AC656" s="5"/>
      <c r="AD656" s="8"/>
      <c r="AE656" s="8"/>
      <c r="AF656" s="8"/>
      <c r="AG656" s="8"/>
      <c r="AH656" s="8"/>
      <c r="AI656" s="8"/>
      <c r="AJ656" s="5"/>
      <c r="AK656" s="8">
        <v>0.2397474342105263</v>
      </c>
      <c r="AL656" s="8"/>
      <c r="AM656" s="8"/>
      <c r="AN656" s="8"/>
      <c r="AO656" s="8"/>
      <c r="AP656" s="8"/>
      <c r="AQ656" s="9"/>
      <c r="AR656" s="8"/>
      <c r="AS656" s="8"/>
      <c r="AT656" s="8"/>
      <c r="AU656" s="5">
        <v>0</v>
      </c>
      <c r="AV656" s="5"/>
      <c r="AW656" s="5"/>
      <c r="AX656" s="5"/>
      <c r="AY656" s="5">
        <v>0</v>
      </c>
      <c r="AZ656" s="5"/>
      <c r="BA656" s="5"/>
      <c r="BB656" s="5"/>
      <c r="BC656" s="5"/>
      <c r="BD656" s="5"/>
      <c r="BE656" s="5"/>
      <c r="BF656" s="5">
        <v>0</v>
      </c>
      <c r="BG656" s="5">
        <v>0</v>
      </c>
      <c r="BH656" s="5"/>
      <c r="BI656" s="8"/>
      <c r="BJ656" s="5"/>
      <c r="BK656" s="5"/>
      <c r="BL656" s="5"/>
      <c r="BM656" s="8"/>
      <c r="BN656" s="8"/>
      <c r="BO656" s="7"/>
      <c r="BP656" s="5"/>
      <c r="BQ656" s="5"/>
      <c r="BR656" s="5"/>
      <c r="BS656" s="5"/>
      <c r="BT656" s="7"/>
      <c r="BU656" s="7"/>
      <c r="BV656" s="7"/>
      <c r="BW656" s="7"/>
      <c r="BX656" s="7"/>
      <c r="BY656" s="7"/>
      <c r="BZ656" s="7"/>
      <c r="CA656" s="5">
        <v>0</v>
      </c>
      <c r="CB656" s="5">
        <v>0</v>
      </c>
      <c r="CC656" s="5">
        <v>0</v>
      </c>
      <c r="CD656" s="5">
        <v>0</v>
      </c>
      <c r="CE656" s="5"/>
      <c r="CF656" s="5"/>
      <c r="CG656" s="5"/>
      <c r="CH656" s="5"/>
      <c r="CI656" s="5">
        <v>0</v>
      </c>
      <c r="CJ656" s="5"/>
      <c r="CK656" s="8"/>
      <c r="CL656" s="5"/>
      <c r="CM656" s="5"/>
      <c r="CN656" s="8"/>
      <c r="CO656" s="5"/>
      <c r="CP656" s="5"/>
      <c r="CQ656" s="5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</row>
    <row r="657" spans="1:166" x14ac:dyDescent="0.25">
      <c r="A657" t="s">
        <v>136</v>
      </c>
      <c r="C657" s="6">
        <v>39824</v>
      </c>
      <c r="D657" s="5">
        <v>4</v>
      </c>
      <c r="E657" t="s">
        <v>210</v>
      </c>
      <c r="F657" t="s">
        <v>12</v>
      </c>
      <c r="G657">
        <v>23</v>
      </c>
      <c r="H657" t="s">
        <v>114</v>
      </c>
      <c r="I657" s="7">
        <v>8.1</v>
      </c>
      <c r="J657">
        <v>750</v>
      </c>
      <c r="K657" s="5">
        <f t="shared" si="10"/>
        <v>164.6090534979424</v>
      </c>
      <c r="L657" s="5"/>
      <c r="M657" s="8"/>
      <c r="N657" s="8"/>
      <c r="O657" s="8"/>
      <c r="P657" s="8"/>
      <c r="Q657" s="5"/>
      <c r="R657" s="5">
        <v>23</v>
      </c>
      <c r="S657" s="5"/>
      <c r="T657" s="5"/>
      <c r="U657" s="5"/>
      <c r="V657" s="5"/>
      <c r="W657" s="5"/>
      <c r="X657" s="8"/>
      <c r="Y657" s="8"/>
      <c r="Z657" s="8"/>
      <c r="AA657" s="8"/>
      <c r="AB657" s="8"/>
      <c r="AC657" s="5"/>
      <c r="AD657" s="8"/>
      <c r="AE657" s="8"/>
      <c r="AF657" s="8"/>
      <c r="AG657" s="8"/>
      <c r="AH657" s="8"/>
      <c r="AI657" s="8"/>
      <c r="AJ657" s="5"/>
      <c r="AK657" s="8"/>
      <c r="AL657" s="8"/>
      <c r="AM657" s="8"/>
      <c r="AN657" s="8"/>
      <c r="AO657" s="8"/>
      <c r="AP657" s="8"/>
      <c r="AQ657" s="9"/>
      <c r="AR657" s="8"/>
      <c r="AS657" s="8"/>
      <c r="AT657" s="8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8"/>
      <c r="BJ657" s="5"/>
      <c r="BK657" s="5"/>
      <c r="BL657" s="5"/>
      <c r="BM657" s="8"/>
      <c r="BN657" s="8"/>
      <c r="BO657" s="7"/>
      <c r="BP657" s="5"/>
      <c r="BQ657" s="5"/>
      <c r="BR657" s="5"/>
      <c r="BS657" s="5"/>
      <c r="BT657" s="7"/>
      <c r="BU657" s="7"/>
      <c r="BV657" s="7"/>
      <c r="BW657" s="7"/>
      <c r="BX657" s="7"/>
      <c r="BY657" s="7"/>
      <c r="BZ657" s="7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8"/>
      <c r="CL657" s="5"/>
      <c r="CM657" s="5"/>
      <c r="CN657" s="8"/>
      <c r="CO657" s="5"/>
      <c r="CP657" s="5"/>
      <c r="CQ657" s="5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</row>
    <row r="658" spans="1:166" x14ac:dyDescent="0.25">
      <c r="A658" t="s">
        <v>136</v>
      </c>
      <c r="C658" s="6">
        <v>39827</v>
      </c>
      <c r="D658" s="5"/>
      <c r="E658" s="6"/>
      <c r="G658">
        <v>26</v>
      </c>
      <c r="H658" t="s">
        <v>114</v>
      </c>
      <c r="I658" s="7">
        <v>8.1</v>
      </c>
      <c r="J658">
        <v>750</v>
      </c>
      <c r="K658" s="5">
        <f t="shared" si="10"/>
        <v>164.6090534979424</v>
      </c>
      <c r="L658" s="5"/>
      <c r="M658" s="8"/>
      <c r="N658" s="7">
        <v>7.7</v>
      </c>
      <c r="O658" s="7"/>
      <c r="P658" s="7"/>
      <c r="Q658" s="5"/>
      <c r="R658" s="5"/>
      <c r="S658" s="5"/>
      <c r="T658" s="5"/>
      <c r="U658" s="5"/>
      <c r="V658" s="5"/>
      <c r="W658" s="5"/>
      <c r="X658" s="8"/>
      <c r="Y658" s="8"/>
      <c r="Z658" s="8"/>
      <c r="AA658" s="8"/>
      <c r="AB658" s="8"/>
      <c r="AC658" s="5"/>
      <c r="AD658" s="8"/>
      <c r="AE658" s="8"/>
      <c r="AF658" s="8"/>
      <c r="AG658" s="8"/>
      <c r="AH658" s="8"/>
      <c r="AI658" s="8"/>
      <c r="AJ658" s="5"/>
      <c r="AK658" s="8"/>
      <c r="AL658" s="8"/>
      <c r="AM658" s="8"/>
      <c r="AN658" s="8"/>
      <c r="AO658" s="8"/>
      <c r="AP658" s="8"/>
      <c r="AQ658" s="9"/>
      <c r="AR658" s="8"/>
      <c r="AS658" s="8"/>
      <c r="AT658" s="8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8"/>
      <c r="BJ658" s="5"/>
      <c r="BK658" s="5"/>
      <c r="BL658" s="5"/>
      <c r="BM658" s="8"/>
      <c r="BN658" s="8"/>
      <c r="BO658" s="7"/>
      <c r="BP658" s="5"/>
      <c r="BQ658" s="5"/>
      <c r="BR658" s="5"/>
      <c r="BS658" s="5"/>
      <c r="BT658" s="7"/>
      <c r="BU658" s="7"/>
      <c r="BV658" s="7"/>
      <c r="BW658" s="7"/>
      <c r="BX658" s="7"/>
      <c r="BY658" s="7"/>
      <c r="BZ658" s="7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8"/>
      <c r="CL658" s="5"/>
      <c r="CM658" s="5"/>
      <c r="CN658" s="8"/>
      <c r="CO658" s="5"/>
      <c r="CP658" s="5"/>
      <c r="CQ658" s="5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</row>
    <row r="659" spans="1:166" x14ac:dyDescent="0.25">
      <c r="A659" t="s">
        <v>136</v>
      </c>
      <c r="C659" s="6">
        <v>39833</v>
      </c>
      <c r="D659" s="5"/>
      <c r="E659" s="6"/>
      <c r="G659" s="5">
        <v>32</v>
      </c>
      <c r="H659" t="s">
        <v>114</v>
      </c>
      <c r="I659" s="7">
        <v>8.1</v>
      </c>
      <c r="J659">
        <v>750</v>
      </c>
      <c r="K659" s="5">
        <f t="shared" si="10"/>
        <v>164.6090534979424</v>
      </c>
      <c r="L659" s="5"/>
      <c r="M659" s="8"/>
      <c r="N659" s="7">
        <v>10.050000000000001</v>
      </c>
      <c r="O659" s="7"/>
      <c r="P659" s="7"/>
      <c r="Q659" s="5"/>
      <c r="R659" s="5"/>
      <c r="S659" s="5"/>
      <c r="T659" s="5"/>
      <c r="U659" s="5"/>
      <c r="V659" s="5"/>
      <c r="W659" s="5"/>
      <c r="X659" s="8"/>
      <c r="Y659" s="8"/>
      <c r="Z659" s="8"/>
      <c r="AA659" s="8"/>
      <c r="AB659" s="8"/>
      <c r="AC659" s="5"/>
      <c r="AD659" s="8"/>
      <c r="AE659" s="8"/>
      <c r="AF659" s="8"/>
      <c r="AG659" s="8"/>
      <c r="AH659" s="8"/>
      <c r="AI659" s="8"/>
      <c r="AJ659" s="5">
        <v>62.526891492206936</v>
      </c>
      <c r="AK659" s="8">
        <v>0.97365026971715307</v>
      </c>
      <c r="AL659" s="8"/>
      <c r="AM659" s="8"/>
      <c r="AN659" s="8"/>
      <c r="AO659" s="8"/>
      <c r="AP659" s="8"/>
      <c r="AQ659" s="9">
        <f>AK659/AJ659</f>
        <v>1.5571704373605465E-2</v>
      </c>
      <c r="AR659" s="8"/>
      <c r="AS659" s="8"/>
      <c r="AT659" s="8"/>
      <c r="AU659" s="5">
        <v>0</v>
      </c>
      <c r="AV659" s="5"/>
      <c r="AW659" s="5"/>
      <c r="AX659" s="5"/>
      <c r="AY659" s="5">
        <v>0</v>
      </c>
      <c r="AZ659" s="5"/>
      <c r="BA659" s="5"/>
      <c r="BB659" s="5"/>
      <c r="BC659" s="5"/>
      <c r="BD659" s="5"/>
      <c r="BE659" s="5"/>
      <c r="BF659" s="5">
        <v>0</v>
      </c>
      <c r="BG659" s="5">
        <v>0</v>
      </c>
      <c r="BH659" s="5"/>
      <c r="BI659" s="8"/>
      <c r="BJ659" s="5"/>
      <c r="BK659" s="5">
        <f>AC659+AJ659+BH659</f>
        <v>62.526891492206936</v>
      </c>
      <c r="BL659" s="5"/>
      <c r="BM659" s="8">
        <f>BH659/BK659</f>
        <v>0</v>
      </c>
      <c r="BN659" s="8"/>
      <c r="BO659" s="7"/>
      <c r="BP659" s="5"/>
      <c r="BQ659" s="5"/>
      <c r="BR659" s="5"/>
      <c r="BS659" s="5"/>
      <c r="BT659" s="7"/>
      <c r="BU659" s="7"/>
      <c r="BV659" s="7"/>
      <c r="BW659" s="7"/>
      <c r="BX659" s="8">
        <f>AC659/BK659</f>
        <v>0</v>
      </c>
      <c r="BY659" s="8">
        <f>AJ659/BK659</f>
        <v>1</v>
      </c>
      <c r="BZ659" s="8">
        <f>BH659/BK659</f>
        <v>0</v>
      </c>
      <c r="CA659" s="5">
        <v>0</v>
      </c>
      <c r="CB659" s="5">
        <v>0</v>
      </c>
      <c r="CC659" s="5">
        <v>0</v>
      </c>
      <c r="CD659" s="5">
        <v>0</v>
      </c>
      <c r="CE659" s="5"/>
      <c r="CF659" s="5"/>
      <c r="CG659" s="5"/>
      <c r="CH659" s="5"/>
      <c r="CI659" s="5">
        <v>0</v>
      </c>
      <c r="CJ659" s="5"/>
      <c r="CK659" s="8"/>
      <c r="CL659" s="5"/>
      <c r="CM659" s="5"/>
      <c r="CN659" s="8"/>
      <c r="CO659" s="5"/>
      <c r="CP659" s="5"/>
      <c r="CQ659" s="5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</row>
    <row r="660" spans="1:166" x14ac:dyDescent="0.25">
      <c r="A660" t="s">
        <v>136</v>
      </c>
      <c r="C660" s="6">
        <v>39840</v>
      </c>
      <c r="D660" s="5"/>
      <c r="E660" s="6"/>
      <c r="G660">
        <v>39</v>
      </c>
      <c r="H660" t="s">
        <v>114</v>
      </c>
      <c r="I660" s="7">
        <v>8.1</v>
      </c>
      <c r="J660">
        <v>750</v>
      </c>
      <c r="K660" s="5">
        <f t="shared" si="10"/>
        <v>164.6090534979424</v>
      </c>
      <c r="L660" s="5"/>
      <c r="M660" s="8"/>
      <c r="N660" s="7">
        <v>13.7</v>
      </c>
      <c r="O660" s="7"/>
      <c r="P660" s="7"/>
      <c r="Q660" s="5"/>
      <c r="R660" s="5"/>
      <c r="S660" s="5"/>
      <c r="T660" s="5"/>
      <c r="U660" s="5"/>
      <c r="V660" s="5"/>
      <c r="W660" s="5"/>
      <c r="X660" s="8"/>
      <c r="Y660" s="8"/>
      <c r="Z660" s="8"/>
      <c r="AA660" s="8"/>
      <c r="AB660" s="8"/>
      <c r="AC660" s="5"/>
      <c r="AD660" s="8"/>
      <c r="AE660" s="8"/>
      <c r="AF660" s="8"/>
      <c r="AG660" s="8"/>
      <c r="AH660" s="8"/>
      <c r="AI660" s="8"/>
      <c r="AJ660" s="5"/>
      <c r="AK660" s="8"/>
      <c r="AL660" s="8"/>
      <c r="AM660" s="8"/>
      <c r="AN660" s="8"/>
      <c r="AO660" s="8"/>
      <c r="AP660" s="8"/>
      <c r="AQ660" s="9"/>
      <c r="AR660" s="8"/>
      <c r="AS660" s="8"/>
      <c r="AT660" s="8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8"/>
      <c r="BJ660" s="5"/>
      <c r="BK660" s="5"/>
      <c r="BL660" s="5"/>
      <c r="BM660" s="8"/>
      <c r="BN660" s="8"/>
      <c r="BO660" s="7"/>
      <c r="BP660" s="5"/>
      <c r="BQ660" s="5"/>
      <c r="BR660" s="5"/>
      <c r="BS660" s="5"/>
      <c r="BT660" s="7"/>
      <c r="BU660" s="7"/>
      <c r="BV660" s="7"/>
      <c r="BW660" s="7"/>
      <c r="BX660" s="7"/>
      <c r="BY660" s="7"/>
      <c r="BZ660" s="7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8"/>
      <c r="CL660" s="5"/>
      <c r="CM660" s="5"/>
      <c r="CN660" s="8"/>
      <c r="CO660" s="5"/>
      <c r="CP660" s="5"/>
      <c r="CQ660" s="5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</row>
    <row r="661" spans="1:166" x14ac:dyDescent="0.25">
      <c r="A661" t="s">
        <v>136</v>
      </c>
      <c r="C661" s="6">
        <v>39848</v>
      </c>
      <c r="D661" s="5"/>
      <c r="E661" s="6"/>
      <c r="G661" s="5">
        <v>47</v>
      </c>
      <c r="H661" t="s">
        <v>114</v>
      </c>
      <c r="I661" s="7">
        <v>8.1</v>
      </c>
      <c r="J661">
        <v>750</v>
      </c>
      <c r="K661" s="5">
        <f t="shared" si="10"/>
        <v>164.6090534979424</v>
      </c>
      <c r="L661" s="5"/>
      <c r="M661" s="8"/>
      <c r="N661" s="7">
        <v>16.05</v>
      </c>
      <c r="O661" s="7"/>
      <c r="P661" s="7"/>
      <c r="Q661" s="5"/>
      <c r="R661" s="5"/>
      <c r="S661" s="5"/>
      <c r="T661" s="5"/>
      <c r="U661" s="5"/>
      <c r="V661" s="5"/>
      <c r="W661" s="5"/>
      <c r="X661" s="8"/>
      <c r="Y661" s="8"/>
      <c r="Z661" s="8"/>
      <c r="AA661" s="8"/>
      <c r="AB661" s="8"/>
      <c r="AC661" s="5">
        <v>168.76277434544929</v>
      </c>
      <c r="AD661" s="8"/>
      <c r="AE661" s="8"/>
      <c r="AF661" s="8"/>
      <c r="AG661" s="8"/>
      <c r="AH661" s="8"/>
      <c r="AI661" s="8"/>
      <c r="AJ661" s="5">
        <v>154.72980637079408</v>
      </c>
      <c r="AK661" s="8">
        <v>3.0069962595428086</v>
      </c>
      <c r="AL661" s="8"/>
      <c r="AM661" s="8"/>
      <c r="AN661" s="8"/>
      <c r="AO661" s="8"/>
      <c r="AP661" s="8"/>
      <c r="AQ661" s="9">
        <f>AK661/AJ661</f>
        <v>1.9433852662730355E-2</v>
      </c>
      <c r="AR661" s="8"/>
      <c r="AS661" s="8"/>
      <c r="AT661" s="8"/>
      <c r="AU661" s="5">
        <v>7.285240371791792</v>
      </c>
      <c r="AV661" s="5"/>
      <c r="AW661" s="5"/>
      <c r="AX661" s="5"/>
      <c r="AY661" s="5">
        <v>0</v>
      </c>
      <c r="AZ661" s="5"/>
      <c r="BA661" s="5"/>
      <c r="BB661" s="5"/>
      <c r="BC661" s="5"/>
      <c r="BD661" s="5"/>
      <c r="BE661" s="5"/>
      <c r="BF661" s="5">
        <v>0</v>
      </c>
      <c r="BG661" s="5">
        <v>0</v>
      </c>
      <c r="BH661" s="5">
        <v>7.285240371791792</v>
      </c>
      <c r="BI661" s="8"/>
      <c r="BJ661" s="5"/>
      <c r="BK661" s="5">
        <f>AC661+AJ661+BH661</f>
        <v>330.77782108803518</v>
      </c>
      <c r="BL661" s="5"/>
      <c r="BM661" s="8">
        <f>BH661/BK661</f>
        <v>2.2024573315793307E-2</v>
      </c>
      <c r="BN661" s="8"/>
      <c r="BO661" s="7"/>
      <c r="BP661" s="5"/>
      <c r="BQ661" s="5"/>
      <c r="BR661" s="5"/>
      <c r="BS661" s="5"/>
      <c r="BT661" s="7"/>
      <c r="BU661" s="7"/>
      <c r="BV661" s="7"/>
      <c r="BW661" s="7"/>
      <c r="BX661" s="8">
        <f>AC661/BK661</f>
        <v>0.5101997884572006</v>
      </c>
      <c r="BY661" s="8">
        <f>AJ661/BK661</f>
        <v>0.46777563822700607</v>
      </c>
      <c r="BZ661" s="8">
        <f>BH661/BK661</f>
        <v>2.2024573315793307E-2</v>
      </c>
      <c r="CA661" s="5">
        <v>100.74716566706533</v>
      </c>
      <c r="CB661" s="5">
        <v>100.74716566706533</v>
      </c>
      <c r="CC661" s="5">
        <v>0</v>
      </c>
      <c r="CD661" s="5">
        <v>0</v>
      </c>
      <c r="CE661" s="5"/>
      <c r="CF661" s="5"/>
      <c r="CG661" s="5"/>
      <c r="CH661" s="5"/>
      <c r="CI661" s="5">
        <v>0</v>
      </c>
      <c r="CJ661" s="5"/>
      <c r="CK661" s="8"/>
      <c r="CL661" s="5"/>
      <c r="CM661" s="5"/>
      <c r="CN661" s="8"/>
      <c r="CO661" s="5"/>
      <c r="CP661" s="5"/>
      <c r="CQ661" s="5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</row>
    <row r="662" spans="1:166" x14ac:dyDescent="0.25">
      <c r="A662" t="s">
        <v>136</v>
      </c>
      <c r="C662" s="6">
        <v>39849</v>
      </c>
      <c r="D662" s="5">
        <v>4</v>
      </c>
      <c r="E662" t="s">
        <v>206</v>
      </c>
      <c r="F662" t="s">
        <v>13</v>
      </c>
      <c r="G662">
        <v>48</v>
      </c>
      <c r="H662" t="s">
        <v>114</v>
      </c>
      <c r="I662" s="7">
        <v>8.1</v>
      </c>
      <c r="J662">
        <v>750</v>
      </c>
      <c r="K662" s="5">
        <f t="shared" si="10"/>
        <v>164.6090534979424</v>
      </c>
      <c r="L662" s="5"/>
      <c r="M662" s="8"/>
      <c r="N662" s="8"/>
      <c r="O662" s="8"/>
      <c r="P662" s="8"/>
      <c r="Q662" s="5"/>
      <c r="R662" s="5"/>
      <c r="S662" s="5">
        <v>48</v>
      </c>
      <c r="T662" s="5"/>
      <c r="U662" s="5"/>
      <c r="V662" s="5"/>
      <c r="W662" s="5"/>
      <c r="X662" s="8"/>
      <c r="Y662" s="8"/>
      <c r="Z662" s="8"/>
      <c r="AA662" s="8"/>
      <c r="AB662" s="8"/>
      <c r="AC662" s="5"/>
      <c r="AD662" s="8"/>
      <c r="AE662" s="8"/>
      <c r="AF662" s="8"/>
      <c r="AG662" s="8"/>
      <c r="AH662" s="8"/>
      <c r="AI662" s="8"/>
      <c r="AJ662" s="5"/>
      <c r="AK662" s="8"/>
      <c r="AL662" s="8"/>
      <c r="AM662" s="8"/>
      <c r="AN662" s="8"/>
      <c r="AO662" s="8"/>
      <c r="AP662" s="8"/>
      <c r="AQ662" s="9"/>
      <c r="AR662" s="8"/>
      <c r="AS662" s="8"/>
      <c r="AT662" s="8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8"/>
      <c r="BJ662" s="5"/>
      <c r="BK662" s="5"/>
      <c r="BL662" s="5"/>
      <c r="BM662" s="8"/>
      <c r="BN662" s="8"/>
      <c r="BO662" s="7"/>
      <c r="BP662" s="5"/>
      <c r="BQ662" s="5"/>
      <c r="BR662" s="5"/>
      <c r="BS662" s="5"/>
      <c r="BT662" s="7"/>
      <c r="BU662" s="7"/>
      <c r="BV662" s="7"/>
      <c r="BW662" s="7"/>
      <c r="BX662" s="7"/>
      <c r="BY662" s="7"/>
      <c r="BZ662" s="7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8"/>
      <c r="CL662" s="5"/>
      <c r="CM662" s="5"/>
      <c r="CN662" s="8"/>
      <c r="CO662" s="5"/>
      <c r="CP662" s="5"/>
      <c r="CQ662" s="5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</row>
    <row r="663" spans="1:166" x14ac:dyDescent="0.25">
      <c r="A663" t="s">
        <v>136</v>
      </c>
      <c r="C663" s="6">
        <v>39854</v>
      </c>
      <c r="D663" s="5"/>
      <c r="E663" s="6"/>
      <c r="G663">
        <v>53</v>
      </c>
      <c r="H663" t="s">
        <v>114</v>
      </c>
      <c r="I663" s="7">
        <v>8.1</v>
      </c>
      <c r="J663">
        <v>750</v>
      </c>
      <c r="K663" s="5">
        <f t="shared" si="10"/>
        <v>164.6090534979424</v>
      </c>
      <c r="L663" s="5"/>
      <c r="M663" s="8"/>
      <c r="N663" s="7">
        <v>17.5</v>
      </c>
      <c r="O663" s="7"/>
      <c r="P663" s="7"/>
      <c r="Q663" s="5"/>
      <c r="R663" s="5"/>
      <c r="S663" s="5"/>
      <c r="T663" s="5"/>
      <c r="U663" s="5"/>
      <c r="V663" s="5"/>
      <c r="W663" s="5"/>
      <c r="X663" s="8"/>
      <c r="Y663" s="8"/>
      <c r="Z663" s="8"/>
      <c r="AA663" s="8"/>
      <c r="AB663" s="8"/>
      <c r="AC663" s="5"/>
      <c r="AD663" s="8"/>
      <c r="AE663" s="8"/>
      <c r="AF663" s="8"/>
      <c r="AG663" s="8"/>
      <c r="AH663" s="8"/>
      <c r="AI663" s="8"/>
      <c r="AJ663" s="5"/>
      <c r="AK663" s="8"/>
      <c r="AL663" s="8"/>
      <c r="AM663" s="8"/>
      <c r="AN663" s="8"/>
      <c r="AO663" s="8"/>
      <c r="AP663" s="8"/>
      <c r="AQ663" s="9"/>
      <c r="AR663" s="8"/>
      <c r="AS663" s="8"/>
      <c r="AT663" s="8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8"/>
      <c r="BJ663" s="5"/>
      <c r="BK663" s="5"/>
      <c r="BL663" s="5"/>
      <c r="BM663" s="8"/>
      <c r="BN663" s="8"/>
      <c r="BO663" s="7"/>
      <c r="BP663" s="5"/>
      <c r="BQ663" s="5"/>
      <c r="BR663" s="5"/>
      <c r="BS663" s="5"/>
      <c r="BT663" s="7"/>
      <c r="BU663" s="7"/>
      <c r="BV663" s="7"/>
      <c r="BW663" s="7"/>
      <c r="BX663" s="7"/>
      <c r="BY663" s="7"/>
      <c r="BZ663" s="7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8"/>
      <c r="CL663" s="5"/>
      <c r="CM663" s="5"/>
      <c r="CN663" s="8"/>
      <c r="CO663" s="5"/>
      <c r="CP663" s="5"/>
      <c r="CQ663" s="5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</row>
    <row r="664" spans="1:166" x14ac:dyDescent="0.25">
      <c r="A664" t="s">
        <v>136</v>
      </c>
      <c r="C664" s="6">
        <v>39860</v>
      </c>
      <c r="D664" s="5">
        <v>6</v>
      </c>
      <c r="E664" s="6" t="s">
        <v>239</v>
      </c>
      <c r="F664" t="s">
        <v>89</v>
      </c>
      <c r="G664" s="5">
        <v>59</v>
      </c>
      <c r="H664" t="s">
        <v>114</v>
      </c>
      <c r="I664" s="7">
        <v>8.1</v>
      </c>
      <c r="J664">
        <v>750</v>
      </c>
      <c r="K664" s="5">
        <f t="shared" si="10"/>
        <v>164.6090534979424</v>
      </c>
      <c r="L664" s="5"/>
      <c r="M664" s="8"/>
      <c r="N664" s="7">
        <v>16.45</v>
      </c>
      <c r="O664" s="7"/>
      <c r="P664" s="7"/>
      <c r="Q664" s="5"/>
      <c r="R664" s="5"/>
      <c r="S664" s="5"/>
      <c r="T664" s="5"/>
      <c r="U664" s="5"/>
      <c r="V664" s="5"/>
      <c r="W664" s="5"/>
      <c r="X664" s="8"/>
      <c r="Y664" s="8"/>
      <c r="Z664" s="8"/>
      <c r="AA664" s="8"/>
      <c r="AB664" s="8"/>
      <c r="AC664" s="5">
        <v>233.01660155636992</v>
      </c>
      <c r="AD664" s="8"/>
      <c r="AE664" s="8"/>
      <c r="AF664" s="8"/>
      <c r="AG664" s="8"/>
      <c r="AH664" s="8"/>
      <c r="AI664" s="8"/>
      <c r="AJ664" s="5">
        <v>154.30211806148259</v>
      </c>
      <c r="AK664" s="8">
        <v>3.8705700446729052</v>
      </c>
      <c r="AL664" s="8"/>
      <c r="AM664" s="8"/>
      <c r="AN664" s="8"/>
      <c r="AO664" s="8"/>
      <c r="AP664" s="8"/>
      <c r="AQ664" s="9">
        <f>AK664/AJ664</f>
        <v>2.5084361078767912E-2</v>
      </c>
      <c r="AR664" s="8"/>
      <c r="AS664" s="8"/>
      <c r="AT664" s="8"/>
      <c r="AU664" s="5">
        <v>1.0561635247874579</v>
      </c>
      <c r="AV664" s="5"/>
      <c r="AW664" s="5"/>
      <c r="AX664" s="5"/>
      <c r="AY664" s="5">
        <v>2.1598120912698793</v>
      </c>
      <c r="AZ664" s="5"/>
      <c r="BA664" s="5"/>
      <c r="BB664" s="5"/>
      <c r="BC664" s="5"/>
      <c r="BD664" s="5"/>
      <c r="BE664" s="5"/>
      <c r="BF664" s="5">
        <v>0</v>
      </c>
      <c r="BG664" s="5">
        <v>0</v>
      </c>
      <c r="BH664" s="5">
        <v>3.2159756160573374</v>
      </c>
      <c r="BI664" s="8"/>
      <c r="BJ664" s="5"/>
      <c r="BK664" s="5">
        <f>AC664+AJ664+BH664</f>
        <v>390.53469523390982</v>
      </c>
      <c r="BL664" s="5"/>
      <c r="BM664" s="8">
        <f>BH664/BK664</f>
        <v>8.234801300128115E-3</v>
      </c>
      <c r="BN664" s="8"/>
      <c r="BO664" s="7"/>
      <c r="BP664" s="5"/>
      <c r="BQ664" s="5"/>
      <c r="BR664" s="5"/>
      <c r="BS664" s="5"/>
      <c r="BT664" s="7"/>
      <c r="BU664" s="7"/>
      <c r="BV664" s="7"/>
      <c r="BW664" s="7"/>
      <c r="BX664" s="8">
        <f>AC664/BK664</f>
        <v>0.59666043606395891</v>
      </c>
      <c r="BY664" s="8">
        <f>AJ664/BK664</f>
        <v>0.39510476263591304</v>
      </c>
      <c r="BZ664" s="8">
        <f>BH664/BK664</f>
        <v>8.234801300128115E-3</v>
      </c>
      <c r="CA664" s="5">
        <v>40.333724500555761</v>
      </c>
      <c r="CB664" s="5">
        <v>31.175370301194747</v>
      </c>
      <c r="CC664" s="5">
        <v>9.158354199361014</v>
      </c>
      <c r="CD664" s="5">
        <v>0</v>
      </c>
      <c r="CE664" s="5"/>
      <c r="CF664" s="5"/>
      <c r="CG664" s="5"/>
      <c r="CH664" s="5"/>
      <c r="CI664" s="5">
        <v>0</v>
      </c>
      <c r="CJ664" s="5"/>
      <c r="CK664" s="8"/>
      <c r="CL664" s="5"/>
      <c r="CM664" s="5"/>
      <c r="CN664" s="8"/>
      <c r="CO664" s="5"/>
      <c r="CP664" s="5"/>
      <c r="CQ664" s="5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</row>
    <row r="665" spans="1:166" x14ac:dyDescent="0.25">
      <c r="A665" t="s">
        <v>136</v>
      </c>
      <c r="C665" s="6">
        <v>39869</v>
      </c>
      <c r="D665" s="5"/>
      <c r="E665" s="6"/>
      <c r="G665">
        <v>68</v>
      </c>
      <c r="H665" t="s">
        <v>114</v>
      </c>
      <c r="I665" s="7">
        <v>8.1</v>
      </c>
      <c r="J665">
        <v>750</v>
      </c>
      <c r="K665" s="5">
        <f t="shared" si="10"/>
        <v>164.6090534979424</v>
      </c>
      <c r="L665" s="5"/>
      <c r="M665" s="8"/>
      <c r="N665" s="7">
        <v>20.9</v>
      </c>
      <c r="O665" s="7"/>
      <c r="P665" s="7"/>
      <c r="Q665" s="5"/>
      <c r="R665" s="5"/>
      <c r="S665" s="5"/>
      <c r="T665" s="5"/>
      <c r="U665" s="5"/>
      <c r="V665" s="5"/>
      <c r="W665" s="5"/>
      <c r="X665" s="8"/>
      <c r="Y665" s="8"/>
      <c r="Z665" s="8"/>
      <c r="AA665" s="8"/>
      <c r="AB665" s="8"/>
      <c r="AC665" s="5"/>
      <c r="AD665" s="8"/>
      <c r="AE665" s="8"/>
      <c r="AF665" s="8"/>
      <c r="AG665" s="8"/>
      <c r="AH665" s="8"/>
      <c r="AI665" s="8"/>
      <c r="AJ665" s="5"/>
      <c r="AK665" s="8"/>
      <c r="AL665" s="8"/>
      <c r="AM665" s="8"/>
      <c r="AN665" s="8"/>
      <c r="AO665" s="8"/>
      <c r="AP665" s="8"/>
      <c r="AQ665" s="9"/>
      <c r="AR665" s="8"/>
      <c r="AS665" s="8"/>
      <c r="AT665" s="8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8"/>
      <c r="BJ665" s="5"/>
      <c r="BK665" s="5"/>
      <c r="BL665" s="5"/>
      <c r="BM665" s="8"/>
      <c r="BN665" s="8"/>
      <c r="BO665" s="7"/>
      <c r="BP665" s="5"/>
      <c r="BQ665" s="5"/>
      <c r="BR665" s="5"/>
      <c r="BS665" s="5"/>
      <c r="BT665" s="7"/>
      <c r="BU665" s="7"/>
      <c r="BV665" s="7"/>
      <c r="BW665" s="7"/>
      <c r="BX665" s="7"/>
      <c r="BY665" s="7"/>
      <c r="BZ665" s="7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8"/>
      <c r="CL665" s="5"/>
      <c r="CM665" s="5"/>
      <c r="CN665" s="8"/>
      <c r="CO665" s="5"/>
      <c r="CP665" s="5"/>
      <c r="CQ665" s="5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</row>
    <row r="666" spans="1:166" x14ac:dyDescent="0.25">
      <c r="A666" t="s">
        <v>136</v>
      </c>
      <c r="C666" s="6">
        <v>39874</v>
      </c>
      <c r="D666" s="5"/>
      <c r="E666" s="6"/>
      <c r="G666">
        <v>73</v>
      </c>
      <c r="H666" t="s">
        <v>114</v>
      </c>
      <c r="I666" s="7">
        <v>8.1</v>
      </c>
      <c r="J666">
        <v>750</v>
      </c>
      <c r="K666" s="5">
        <f t="shared" si="10"/>
        <v>164.6090534979424</v>
      </c>
      <c r="L666" s="5"/>
      <c r="M666" s="8"/>
      <c r="N666" s="7">
        <v>20.55</v>
      </c>
      <c r="O666" s="7"/>
      <c r="P666" s="7"/>
      <c r="Q666" s="5"/>
      <c r="R666" s="5"/>
      <c r="S666" s="5"/>
      <c r="T666" s="5"/>
      <c r="U666" s="5"/>
      <c r="V666" s="5"/>
      <c r="W666" s="5"/>
      <c r="X666" s="8"/>
      <c r="Y666" s="8"/>
      <c r="Z666" s="8"/>
      <c r="AA666" s="8"/>
      <c r="AB666" s="8"/>
      <c r="AC666" s="5"/>
      <c r="AD666" s="8"/>
      <c r="AE666" s="8"/>
      <c r="AF666" s="8"/>
      <c r="AG666" s="8"/>
      <c r="AH666" s="8"/>
      <c r="AI666" s="8"/>
      <c r="AJ666" s="5"/>
      <c r="AK666" s="8"/>
      <c r="AL666" s="8"/>
      <c r="AM666" s="8"/>
      <c r="AN666" s="8"/>
      <c r="AO666" s="8"/>
      <c r="AP666" s="8"/>
      <c r="AQ666" s="9"/>
      <c r="AR666" s="8"/>
      <c r="AS666" s="8"/>
      <c r="AT666" s="8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8"/>
      <c r="BJ666" s="5"/>
      <c r="BK666" s="5"/>
      <c r="BL666" s="5"/>
      <c r="BM666" s="8"/>
      <c r="BN666" s="8"/>
      <c r="BO666" s="7"/>
      <c r="BP666" s="5"/>
      <c r="BQ666" s="5"/>
      <c r="BR666" s="5"/>
      <c r="BS666" s="5"/>
      <c r="BT666" s="7"/>
      <c r="BU666" s="7"/>
      <c r="BV666" s="7"/>
      <c r="BW666" s="7"/>
      <c r="BX666" s="7"/>
      <c r="BY666" s="7"/>
      <c r="BZ666" s="7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8"/>
      <c r="CL666" s="5"/>
      <c r="CM666" s="5"/>
      <c r="CN666" s="8"/>
      <c r="CO666" s="5"/>
      <c r="CP666" s="5"/>
      <c r="CQ666" s="5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</row>
    <row r="667" spans="1:166" x14ac:dyDescent="0.25">
      <c r="A667" t="s">
        <v>136</v>
      </c>
      <c r="C667" s="6">
        <v>39876</v>
      </c>
      <c r="D667" s="5"/>
      <c r="E667" s="6"/>
      <c r="G667" s="5">
        <v>75</v>
      </c>
      <c r="H667" t="s">
        <v>114</v>
      </c>
      <c r="I667" s="7">
        <v>8.1</v>
      </c>
      <c r="J667">
        <v>750</v>
      </c>
      <c r="K667" s="5">
        <f t="shared" si="10"/>
        <v>164.6090534979424</v>
      </c>
      <c r="L667" s="5"/>
      <c r="M667" s="8"/>
      <c r="N667" s="8"/>
      <c r="O667" s="8"/>
      <c r="P667" s="8"/>
      <c r="Q667" s="5"/>
      <c r="R667" s="5"/>
      <c r="S667" s="5"/>
      <c r="T667" s="5"/>
      <c r="U667" s="5"/>
      <c r="V667" s="5"/>
      <c r="W667" s="5"/>
      <c r="X667" s="8"/>
      <c r="Y667" s="8"/>
      <c r="Z667" s="8"/>
      <c r="AA667" s="8"/>
      <c r="AB667" s="8"/>
      <c r="AC667" s="5">
        <v>416.25068879413448</v>
      </c>
      <c r="AD667" s="8"/>
      <c r="AE667" s="8"/>
      <c r="AF667" s="8"/>
      <c r="AG667" s="8"/>
      <c r="AH667" s="8"/>
      <c r="AI667" s="8"/>
      <c r="AJ667" s="5">
        <v>209.94206398456953</v>
      </c>
      <c r="AK667" s="8">
        <v>2.7400221067404922</v>
      </c>
      <c r="AL667" s="8"/>
      <c r="AM667" s="8"/>
      <c r="AN667" s="8"/>
      <c r="AO667" s="8"/>
      <c r="AP667" s="8"/>
      <c r="AQ667" s="9">
        <f>AK667/AJ667</f>
        <v>1.3051324992888897E-2</v>
      </c>
      <c r="AR667" s="8"/>
      <c r="AS667" s="8"/>
      <c r="AT667" s="8"/>
      <c r="AU667" s="5">
        <v>16.211423663969061</v>
      </c>
      <c r="AV667" s="5"/>
      <c r="AW667" s="5"/>
      <c r="AX667" s="5"/>
      <c r="AY667" s="5">
        <v>42.98838593581376</v>
      </c>
      <c r="AZ667" s="5"/>
      <c r="BA667" s="5"/>
      <c r="BB667" s="5"/>
      <c r="BC667" s="5"/>
      <c r="BD667" s="5"/>
      <c r="BE667" s="5"/>
      <c r="BF667" s="5">
        <v>0</v>
      </c>
      <c r="BG667" s="5">
        <v>0</v>
      </c>
      <c r="BH667" s="5">
        <v>59.199809599782817</v>
      </c>
      <c r="BI667" s="8"/>
      <c r="BJ667" s="5"/>
      <c r="BK667" s="5">
        <f>AC667+AJ667+BH667</f>
        <v>685.3925623784869</v>
      </c>
      <c r="BL667" s="5"/>
      <c r="BM667" s="8">
        <f>BH667/BK667</f>
        <v>8.6373580411121462E-2</v>
      </c>
      <c r="BN667" s="8"/>
      <c r="BO667" s="7"/>
      <c r="BP667" s="5"/>
      <c r="BQ667" s="5"/>
      <c r="BR667" s="5"/>
      <c r="BS667" s="5"/>
      <c r="BT667" s="7"/>
      <c r="BU667" s="7"/>
      <c r="BV667" s="7"/>
      <c r="BW667" s="7"/>
      <c r="BX667" s="8">
        <f>AC667/BK667</f>
        <v>0.60731719549106056</v>
      </c>
      <c r="BY667" s="8">
        <f>AJ667/BK667</f>
        <v>0.30630922409781786</v>
      </c>
      <c r="BZ667" s="8">
        <f>BH667/BK667</f>
        <v>8.6373580411121462E-2</v>
      </c>
      <c r="CA667" s="5">
        <v>222.2091376013025</v>
      </c>
      <c r="CB667" s="5">
        <v>202.44245724108313</v>
      </c>
      <c r="CC667" s="5">
        <v>19.766680360219368</v>
      </c>
      <c r="CD667" s="5">
        <v>0</v>
      </c>
      <c r="CE667" s="5"/>
      <c r="CF667" s="5"/>
      <c r="CG667" s="5"/>
      <c r="CH667" s="5"/>
      <c r="CI667" s="5">
        <v>0</v>
      </c>
      <c r="CJ667" s="5"/>
      <c r="CK667" s="8"/>
      <c r="CL667" s="5"/>
      <c r="CM667" s="5"/>
      <c r="CN667" s="8"/>
      <c r="CO667" s="5"/>
      <c r="CP667" s="5"/>
      <c r="CQ667" s="5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</row>
    <row r="668" spans="1:166" x14ac:dyDescent="0.25">
      <c r="A668" t="s">
        <v>136</v>
      </c>
      <c r="C668" s="6">
        <v>39884</v>
      </c>
      <c r="D668" s="5"/>
      <c r="E668" s="6"/>
      <c r="G668">
        <v>83</v>
      </c>
      <c r="H668" t="s">
        <v>114</v>
      </c>
      <c r="I668" s="7">
        <v>8.1</v>
      </c>
      <c r="J668">
        <v>750</v>
      </c>
      <c r="K668" s="5">
        <f t="shared" si="10"/>
        <v>164.6090534979424</v>
      </c>
      <c r="L668" s="5"/>
      <c r="M668" s="8"/>
      <c r="N668" s="7">
        <v>20.25</v>
      </c>
      <c r="O668" s="7"/>
      <c r="P668" s="7"/>
      <c r="Q668" s="5"/>
      <c r="R668" s="5"/>
      <c r="S668" s="5"/>
      <c r="T668" s="5"/>
      <c r="U668" s="5"/>
      <c r="V668" s="5"/>
      <c r="W668" s="5"/>
      <c r="X668" s="8"/>
      <c r="Y668" s="8"/>
      <c r="Z668" s="8"/>
      <c r="AA668" s="8"/>
      <c r="AB668" s="8"/>
      <c r="AC668" s="5"/>
      <c r="AD668" s="8"/>
      <c r="AE668" s="8"/>
      <c r="AF668" s="8"/>
      <c r="AG668" s="8"/>
      <c r="AH668" s="8"/>
      <c r="AI668" s="8"/>
      <c r="AJ668" s="5"/>
      <c r="AK668" s="8"/>
      <c r="AL668" s="8"/>
      <c r="AM668" s="8"/>
      <c r="AN668" s="8"/>
      <c r="AO668" s="8"/>
      <c r="AP668" s="8"/>
      <c r="AQ668" s="9"/>
      <c r="AR668" s="8"/>
      <c r="AS668" s="8"/>
      <c r="AT668" s="8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8"/>
      <c r="BJ668" s="5"/>
      <c r="BK668" s="5"/>
      <c r="BL668" s="5"/>
      <c r="BM668" s="8"/>
      <c r="BN668" s="8"/>
      <c r="BO668" s="7"/>
      <c r="BP668" s="5"/>
      <c r="BQ668" s="5"/>
      <c r="BR668" s="5"/>
      <c r="BS668" s="5"/>
      <c r="BT668" s="7"/>
      <c r="BU668" s="7"/>
      <c r="BV668" s="7"/>
      <c r="BW668" s="7"/>
      <c r="BX668" s="7"/>
      <c r="BY668" s="7"/>
      <c r="BZ668" s="7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8"/>
      <c r="CL668" s="5"/>
      <c r="CM668" s="5"/>
      <c r="CN668" s="8"/>
      <c r="CO668" s="5"/>
      <c r="CP668" s="5"/>
      <c r="CQ668" s="5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</row>
    <row r="669" spans="1:166" x14ac:dyDescent="0.25">
      <c r="A669" t="s">
        <v>136</v>
      </c>
      <c r="C669" s="6">
        <v>39888</v>
      </c>
      <c r="D669" s="5"/>
      <c r="E669" s="6"/>
      <c r="G669" s="5">
        <v>87</v>
      </c>
      <c r="H669" t="s">
        <v>114</v>
      </c>
      <c r="I669" s="7">
        <v>8.1</v>
      </c>
      <c r="J669">
        <v>750</v>
      </c>
      <c r="K669" s="5">
        <f t="shared" si="10"/>
        <v>164.6090534979424</v>
      </c>
      <c r="L669" s="5"/>
      <c r="M669" s="8"/>
      <c r="N669" s="8"/>
      <c r="O669" s="8"/>
      <c r="P669" s="8"/>
      <c r="Q669" s="5"/>
      <c r="R669" s="5"/>
      <c r="S669" s="5"/>
      <c r="T669" s="5"/>
      <c r="U669" s="5"/>
      <c r="V669" s="5"/>
      <c r="W669" s="5"/>
      <c r="X669" s="8"/>
      <c r="Y669" s="8"/>
      <c r="Z669" s="8"/>
      <c r="AA669" s="8"/>
      <c r="AB669" s="8"/>
      <c r="AC669" s="5">
        <v>487.85115927529642</v>
      </c>
      <c r="AD669" s="8"/>
      <c r="AE669" s="8"/>
      <c r="AF669" s="8"/>
      <c r="AG669" s="8"/>
      <c r="AH669" s="8"/>
      <c r="AI669" s="8"/>
      <c r="AJ669" s="5">
        <v>256.41065619835268</v>
      </c>
      <c r="AK669" s="8">
        <v>3.7677727779703796</v>
      </c>
      <c r="AL669" s="8"/>
      <c r="AM669" s="8"/>
      <c r="AN669" s="8"/>
      <c r="AO669" s="8"/>
      <c r="AP669" s="8"/>
      <c r="AQ669" s="9">
        <f>AK669/AJ669</f>
        <v>1.4694290923134363E-2</v>
      </c>
      <c r="AR669" s="8"/>
      <c r="AS669" s="8"/>
      <c r="AT669" s="8"/>
      <c r="AU669" s="5">
        <v>26.459138708240744</v>
      </c>
      <c r="AV669" s="5"/>
      <c r="AW669" s="5"/>
      <c r="AX669" s="5"/>
      <c r="AY669" s="5">
        <v>111.02331461730891</v>
      </c>
      <c r="AZ669" s="5"/>
      <c r="BA669" s="5"/>
      <c r="BB669" s="5"/>
      <c r="BC669" s="5"/>
      <c r="BD669" s="5"/>
      <c r="BE669" s="5"/>
      <c r="BF669" s="5">
        <v>0</v>
      </c>
      <c r="BG669" s="5">
        <v>0</v>
      </c>
      <c r="BH669" s="5">
        <v>137.48245332554967</v>
      </c>
      <c r="BI669" s="8"/>
      <c r="BJ669" s="5"/>
      <c r="BK669" s="5">
        <f>AC669+AJ669+BH669</f>
        <v>881.74426879919884</v>
      </c>
      <c r="BL669" s="5"/>
      <c r="BM669" s="8">
        <f>BH669/BK669</f>
        <v>0.15592100588618488</v>
      </c>
      <c r="BN669" s="8"/>
      <c r="BO669" s="7"/>
      <c r="BP669" s="5"/>
      <c r="BQ669" s="5"/>
      <c r="BR669" s="5"/>
      <c r="BS669" s="5"/>
      <c r="BT669" s="7"/>
      <c r="BU669" s="7"/>
      <c r="BV669" s="7"/>
      <c r="BW669" s="7"/>
      <c r="BX669" s="8">
        <f>AC669/BK669</f>
        <v>0.55327964868960844</v>
      </c>
      <c r="BY669" s="8">
        <f>AJ669/BK669</f>
        <v>0.2907993454242066</v>
      </c>
      <c r="BZ669" s="8">
        <f>BH669/BK669</f>
        <v>0.15592100588618488</v>
      </c>
      <c r="CA669" s="5">
        <v>233.51396484757413</v>
      </c>
      <c r="CB669" s="5">
        <v>154.31506864303702</v>
      </c>
      <c r="CC669" s="5">
        <v>79.198896204537121</v>
      </c>
      <c r="CD669" s="5">
        <v>0</v>
      </c>
      <c r="CE669" s="5"/>
      <c r="CF669" s="5"/>
      <c r="CG669" s="5"/>
      <c r="CH669" s="5"/>
      <c r="CI669" s="5">
        <v>0</v>
      </c>
      <c r="CJ669" s="5"/>
      <c r="CK669" s="8"/>
      <c r="CL669" s="5"/>
      <c r="CM669" s="5"/>
      <c r="CN669" s="8"/>
      <c r="CO669" s="5"/>
      <c r="CP669" s="5"/>
      <c r="CQ669" s="5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</row>
    <row r="670" spans="1:166" x14ac:dyDescent="0.25">
      <c r="A670" t="s">
        <v>136</v>
      </c>
      <c r="C670" s="6">
        <v>39895</v>
      </c>
      <c r="D670" s="5"/>
      <c r="E670" s="6"/>
      <c r="G670">
        <v>94</v>
      </c>
      <c r="H670" t="s">
        <v>114</v>
      </c>
      <c r="I670" s="7">
        <v>8.1</v>
      </c>
      <c r="J670">
        <v>750</v>
      </c>
      <c r="K670" s="5">
        <f t="shared" si="10"/>
        <v>164.6090534979424</v>
      </c>
      <c r="L670" s="5"/>
      <c r="M670" s="8"/>
      <c r="N670" s="7">
        <v>23.2</v>
      </c>
      <c r="O670" s="7"/>
      <c r="P670" s="7"/>
      <c r="Q670" s="5"/>
      <c r="R670" s="5"/>
      <c r="S670" s="5"/>
      <c r="T670" s="5"/>
      <c r="U670" s="5"/>
      <c r="V670" s="5"/>
      <c r="W670" s="5"/>
      <c r="X670" s="8"/>
      <c r="Y670" s="8"/>
      <c r="Z670" s="8"/>
      <c r="AA670" s="8"/>
      <c r="AB670" s="8"/>
      <c r="AC670" s="5"/>
      <c r="AD670" s="8"/>
      <c r="AE670" s="8"/>
      <c r="AF670" s="8"/>
      <c r="AG670" s="8"/>
      <c r="AH670" s="8"/>
      <c r="AI670" s="8"/>
      <c r="AJ670" s="5"/>
      <c r="AK670" s="8"/>
      <c r="AL670" s="8"/>
      <c r="AM670" s="8"/>
      <c r="AN670" s="8"/>
      <c r="AO670" s="8"/>
      <c r="AP670" s="8"/>
      <c r="AQ670" s="9"/>
      <c r="AR670" s="8"/>
      <c r="AS670" s="8"/>
      <c r="AT670" s="8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8"/>
      <c r="BJ670" s="5"/>
      <c r="BK670" s="5"/>
      <c r="BL670" s="5"/>
      <c r="BM670" s="8"/>
      <c r="BN670" s="8"/>
      <c r="BO670" s="7"/>
      <c r="BP670" s="5"/>
      <c r="BQ670" s="5"/>
      <c r="BR670" s="5"/>
      <c r="BS670" s="5"/>
      <c r="BT670" s="7"/>
      <c r="BU670" s="7"/>
      <c r="BV670" s="7"/>
      <c r="BW670" s="7"/>
      <c r="BX670" s="7"/>
      <c r="BY670" s="7"/>
      <c r="BZ670" s="7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8"/>
      <c r="CL670" s="5"/>
      <c r="CM670" s="5"/>
      <c r="CN670" s="8"/>
      <c r="CO670" s="5"/>
      <c r="CP670" s="5"/>
      <c r="CQ670" s="5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</row>
    <row r="671" spans="1:166" x14ac:dyDescent="0.25">
      <c r="A671" t="s">
        <v>136</v>
      </c>
      <c r="C671" s="6">
        <v>39904</v>
      </c>
      <c r="D671" s="5"/>
      <c r="E671" s="6"/>
      <c r="G671" s="5">
        <v>103</v>
      </c>
      <c r="H671" t="s">
        <v>114</v>
      </c>
      <c r="I671" s="7">
        <v>8.1</v>
      </c>
      <c r="J671">
        <v>750</v>
      </c>
      <c r="K671" s="5">
        <f t="shared" si="10"/>
        <v>164.6090534979424</v>
      </c>
      <c r="L671" s="5"/>
      <c r="M671" s="8"/>
      <c r="N671" s="8"/>
      <c r="O671" s="8"/>
      <c r="P671" s="8"/>
      <c r="Q671" s="5"/>
      <c r="R671" s="5"/>
      <c r="S671" s="5"/>
      <c r="T671" s="5"/>
      <c r="U671" s="5"/>
      <c r="V671" s="5"/>
      <c r="W671" s="5"/>
      <c r="X671" s="8"/>
      <c r="Y671" s="8"/>
      <c r="Z671" s="8"/>
      <c r="AA671" s="8"/>
      <c r="AB671" s="8"/>
      <c r="AC671" s="5">
        <v>568.69434590405888</v>
      </c>
      <c r="AD671" s="8"/>
      <c r="AE671" s="8"/>
      <c r="AF671" s="8"/>
      <c r="AG671" s="8"/>
      <c r="AH671" s="8"/>
      <c r="AI671" s="8"/>
      <c r="AJ671" s="5">
        <v>311.09893629569552</v>
      </c>
      <c r="AK671" s="8">
        <v>3.5129584540266428</v>
      </c>
      <c r="AL671" s="8"/>
      <c r="AM671" s="8"/>
      <c r="AN671" s="8"/>
      <c r="AO671" s="8"/>
      <c r="AP671" s="8"/>
      <c r="AQ671" s="9">
        <f>AK671/AJ671</f>
        <v>1.1292094070960181E-2</v>
      </c>
      <c r="AR671" s="8"/>
      <c r="AS671" s="8"/>
      <c r="AT671" s="8"/>
      <c r="AU671" s="5">
        <v>3.1521314640598126</v>
      </c>
      <c r="AV671" s="5"/>
      <c r="AW671" s="5"/>
      <c r="AX671" s="5"/>
      <c r="AY671" s="5">
        <v>386.94531086190847</v>
      </c>
      <c r="AZ671" s="5"/>
      <c r="BA671" s="5"/>
      <c r="BB671" s="5"/>
      <c r="BC671" s="5"/>
      <c r="BD671" s="5"/>
      <c r="BE671" s="5"/>
      <c r="BF671" s="5">
        <v>2.2423131615820879</v>
      </c>
      <c r="BG671" s="5">
        <v>0</v>
      </c>
      <c r="BH671" s="5">
        <v>392.33975548755035</v>
      </c>
      <c r="BI671" s="8"/>
      <c r="BJ671" s="5"/>
      <c r="BK671" s="5">
        <f>AC671+AJ671+BH671</f>
        <v>1272.1330376873047</v>
      </c>
      <c r="BL671" s="5"/>
      <c r="BM671" s="8">
        <f>BH671/BK671</f>
        <v>0.30841094749084647</v>
      </c>
      <c r="BN671" s="8"/>
      <c r="BO671" s="7"/>
      <c r="BP671" s="5"/>
      <c r="BQ671" s="5"/>
      <c r="BR671" s="5"/>
      <c r="BS671" s="5"/>
      <c r="BT671" s="7"/>
      <c r="BU671" s="7"/>
      <c r="BV671" s="7"/>
      <c r="BW671" s="7"/>
      <c r="BX671" s="8">
        <f>AC671/BK671</f>
        <v>0.44703999429016178</v>
      </c>
      <c r="BY671" s="8">
        <f>AJ671/BK671</f>
        <v>0.24454905821899175</v>
      </c>
      <c r="BZ671" s="8">
        <f>BH671/BK671</f>
        <v>0.30841094749084647</v>
      </c>
      <c r="CA671" s="5">
        <v>214.08886179013214</v>
      </c>
      <c r="CB671" s="5">
        <v>17.794393739773312</v>
      </c>
      <c r="CC671" s="5">
        <v>194.7212269244493</v>
      </c>
      <c r="CD671" s="5">
        <v>0</v>
      </c>
      <c r="CE671" s="5"/>
      <c r="CF671" s="5"/>
      <c r="CG671" s="5"/>
      <c r="CH671" s="5"/>
      <c r="CI671" s="5">
        <v>1.5732411259095274</v>
      </c>
      <c r="CJ671" s="5"/>
      <c r="CK671" s="8"/>
      <c r="CL671" s="5"/>
      <c r="CM671" s="5"/>
      <c r="CN671" s="8"/>
      <c r="CO671" s="5"/>
      <c r="CP671" s="5"/>
      <c r="CQ671" s="5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</row>
    <row r="672" spans="1:166" x14ac:dyDescent="0.25">
      <c r="A672" t="s">
        <v>136</v>
      </c>
      <c r="C672" s="6">
        <v>39908</v>
      </c>
      <c r="D672" s="5"/>
      <c r="E672" s="6"/>
      <c r="G672">
        <v>107</v>
      </c>
      <c r="H672" t="s">
        <v>114</v>
      </c>
      <c r="I672" s="7">
        <v>8.1</v>
      </c>
      <c r="J672">
        <v>750</v>
      </c>
      <c r="K672" s="5">
        <f t="shared" si="10"/>
        <v>164.6090534979424</v>
      </c>
      <c r="L672" s="5"/>
      <c r="M672" s="8"/>
      <c r="N672" s="7">
        <v>26.2</v>
      </c>
      <c r="O672" s="7"/>
      <c r="P672" s="7"/>
      <c r="Q672" s="5"/>
      <c r="R672" s="5"/>
      <c r="S672" s="5"/>
      <c r="T672" s="5"/>
      <c r="U672" s="5"/>
      <c r="V672" s="5"/>
      <c r="W672" s="5"/>
      <c r="X672" s="8"/>
      <c r="Y672" s="8"/>
      <c r="Z672" s="8"/>
      <c r="AA672" s="8"/>
      <c r="AB672" s="8"/>
      <c r="AC672" s="5"/>
      <c r="AD672" s="8"/>
      <c r="AE672" s="8"/>
      <c r="AF672" s="8"/>
      <c r="AG672" s="8"/>
      <c r="AH672" s="8"/>
      <c r="AI672" s="8"/>
      <c r="AJ672" s="5"/>
      <c r="AK672" s="8"/>
      <c r="AL672" s="8"/>
      <c r="AM672" s="8"/>
      <c r="AN672" s="8"/>
      <c r="AO672" s="8"/>
      <c r="AP672" s="8"/>
      <c r="AQ672" s="9"/>
      <c r="AR672" s="8"/>
      <c r="AS672" s="8"/>
      <c r="AT672" s="8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8"/>
      <c r="BJ672" s="5"/>
      <c r="BK672" s="5"/>
      <c r="BL672" s="5"/>
      <c r="BM672" s="8"/>
      <c r="BN672" s="8"/>
      <c r="BO672" s="7"/>
      <c r="BP672" s="5"/>
      <c r="BQ672" s="5"/>
      <c r="BR672" s="5"/>
      <c r="BS672" s="5"/>
      <c r="BT672" s="7"/>
      <c r="BU672" s="7"/>
      <c r="BV672" s="7"/>
      <c r="BW672" s="7"/>
      <c r="BX672" s="7"/>
      <c r="BY672" s="7"/>
      <c r="BZ672" s="7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8"/>
      <c r="CL672" s="5"/>
      <c r="CM672" s="5"/>
      <c r="CN672" s="8"/>
      <c r="CO672" s="5"/>
      <c r="CP672" s="5"/>
      <c r="CQ672" s="5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</row>
    <row r="673" spans="1:166" x14ac:dyDescent="0.25">
      <c r="A673" t="s">
        <v>136</v>
      </c>
      <c r="C673" s="6">
        <v>39911</v>
      </c>
      <c r="D673" s="5"/>
      <c r="E673" s="6"/>
      <c r="G673">
        <v>110</v>
      </c>
      <c r="H673" t="s">
        <v>114</v>
      </c>
      <c r="I673" s="7">
        <v>8.1</v>
      </c>
      <c r="J673">
        <v>750</v>
      </c>
      <c r="K673" s="5">
        <f t="shared" si="10"/>
        <v>164.6090534979424</v>
      </c>
      <c r="L673" s="5"/>
      <c r="M673" s="8"/>
      <c r="N673" s="8"/>
      <c r="O673" s="8"/>
      <c r="P673" s="8"/>
      <c r="Q673" s="5"/>
      <c r="R673" s="5"/>
      <c r="S673" s="5"/>
      <c r="T673" s="5"/>
      <c r="U673" s="5"/>
      <c r="V673" s="5"/>
      <c r="W673" s="5"/>
      <c r="X673" s="8"/>
      <c r="Y673" s="8"/>
      <c r="Z673" s="8"/>
      <c r="AA673" s="8"/>
      <c r="AB673" s="8"/>
      <c r="AC673" s="5"/>
      <c r="AD673" s="8"/>
      <c r="AE673" s="8"/>
      <c r="AF673" s="8"/>
      <c r="AG673" s="8"/>
      <c r="AH673" s="8"/>
      <c r="AI673" s="8"/>
      <c r="AJ673" s="5"/>
      <c r="AK673" s="8"/>
      <c r="AL673" s="8"/>
      <c r="AM673" s="8"/>
      <c r="AN673" s="8"/>
      <c r="AO673" s="8"/>
      <c r="AP673" s="8"/>
      <c r="AQ673" s="9"/>
      <c r="AR673" s="8"/>
      <c r="AS673" s="8"/>
      <c r="AT673" s="8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8"/>
      <c r="BJ673" s="5"/>
      <c r="BK673" s="5"/>
      <c r="BL673" s="5"/>
      <c r="BM673" s="8"/>
      <c r="BN673" s="8"/>
      <c r="BO673" s="7"/>
      <c r="BP673" s="5"/>
      <c r="BQ673" s="5"/>
      <c r="BR673" s="5"/>
      <c r="BS673" s="5"/>
      <c r="BT673" s="7"/>
      <c r="BU673" s="7"/>
      <c r="BV673" s="7"/>
      <c r="BW673" s="7"/>
      <c r="BX673" s="7"/>
      <c r="BY673" s="7"/>
      <c r="BZ673" s="7"/>
      <c r="CA673" s="5"/>
      <c r="CB673" s="5"/>
      <c r="CC673" s="5"/>
      <c r="CD673" s="5"/>
      <c r="CE673" s="5"/>
      <c r="CF673" s="5"/>
      <c r="CG673" s="5"/>
      <c r="CH673" s="5"/>
      <c r="CI673" s="5"/>
      <c r="CJ673" s="5">
        <v>3.8520398641334772</v>
      </c>
      <c r="CK673" s="8">
        <v>4.6909090909090914</v>
      </c>
      <c r="CL673" s="5"/>
      <c r="CM673" s="5"/>
      <c r="CN673" s="8"/>
      <c r="CO673" s="5"/>
      <c r="CP673" s="5"/>
      <c r="CQ673" s="5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</row>
    <row r="674" spans="1:166" x14ac:dyDescent="0.25">
      <c r="A674" t="s">
        <v>136</v>
      </c>
      <c r="C674" s="6">
        <v>39920</v>
      </c>
      <c r="D674" s="5"/>
      <c r="E674" s="6"/>
      <c r="G674">
        <v>119</v>
      </c>
      <c r="H674" t="s">
        <v>114</v>
      </c>
      <c r="I674" s="7">
        <v>8.1</v>
      </c>
      <c r="J674">
        <v>750</v>
      </c>
      <c r="K674" s="5">
        <f t="shared" si="10"/>
        <v>164.6090534979424</v>
      </c>
      <c r="L674" s="5"/>
      <c r="M674" s="8"/>
      <c r="N674" s="8"/>
      <c r="O674" s="8"/>
      <c r="P674" s="8"/>
      <c r="Q674" s="5"/>
      <c r="R674" s="5"/>
      <c r="S674" s="5"/>
      <c r="T674" s="5"/>
      <c r="U674" s="5"/>
      <c r="V674" s="5"/>
      <c r="W674" s="5"/>
      <c r="X674" s="8"/>
      <c r="Y674" s="8"/>
      <c r="Z674" s="8"/>
      <c r="AA674" s="8"/>
      <c r="AB674" s="8"/>
      <c r="AC674" s="5"/>
      <c r="AD674" s="8"/>
      <c r="AE674" s="8"/>
      <c r="AF674" s="8"/>
      <c r="AG674" s="8"/>
      <c r="AH674" s="8"/>
      <c r="AI674" s="8"/>
      <c r="AJ674" s="5"/>
      <c r="AK674" s="8"/>
      <c r="AL674" s="8"/>
      <c r="AM674" s="8"/>
      <c r="AN674" s="8"/>
      <c r="AO674" s="8"/>
      <c r="AP674" s="8"/>
      <c r="AQ674" s="9"/>
      <c r="AR674" s="8"/>
      <c r="AS674" s="8"/>
      <c r="AT674" s="8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8"/>
      <c r="BJ674" s="5"/>
      <c r="BK674" s="5"/>
      <c r="BL674" s="5"/>
      <c r="BM674" s="8"/>
      <c r="BN674" s="8"/>
      <c r="BO674" s="7"/>
      <c r="BP674" s="5"/>
      <c r="BQ674" s="5"/>
      <c r="BR674" s="5"/>
      <c r="BS674" s="5"/>
      <c r="BT674" s="7"/>
      <c r="BU674" s="7"/>
      <c r="BV674" s="7"/>
      <c r="BW674" s="7"/>
      <c r="BX674" s="7"/>
      <c r="BY674" s="7"/>
      <c r="BZ674" s="7"/>
      <c r="CA674" s="5"/>
      <c r="CB674" s="5"/>
      <c r="CC674" s="5"/>
      <c r="CD674" s="5"/>
      <c r="CE674" s="5"/>
      <c r="CF674" s="5"/>
      <c r="CG674" s="5"/>
      <c r="CH674" s="5"/>
      <c r="CI674" s="5"/>
      <c r="CJ674" s="5">
        <v>5.5018476353999475</v>
      </c>
      <c r="CK674" s="8">
        <v>3.6833333333333336</v>
      </c>
      <c r="CL674" s="5"/>
      <c r="CM674" s="5"/>
      <c r="CN674" s="8"/>
      <c r="CO674" s="5"/>
      <c r="CP674" s="5"/>
      <c r="CQ674" s="5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</row>
    <row r="675" spans="1:166" x14ac:dyDescent="0.25">
      <c r="A675" t="s">
        <v>136</v>
      </c>
      <c r="C675" s="6">
        <v>39922</v>
      </c>
      <c r="D675" s="5">
        <v>8</v>
      </c>
      <c r="E675" t="s">
        <v>208</v>
      </c>
      <c r="F675" t="s">
        <v>14</v>
      </c>
      <c r="G675">
        <v>121</v>
      </c>
      <c r="H675" t="s">
        <v>114</v>
      </c>
      <c r="I675" s="7">
        <v>8.1</v>
      </c>
      <c r="J675">
        <v>750</v>
      </c>
      <c r="K675" s="5">
        <f t="shared" si="10"/>
        <v>164.6090534979424</v>
      </c>
      <c r="L675" s="5"/>
      <c r="M675" s="8"/>
      <c r="N675" s="8"/>
      <c r="O675" s="8"/>
      <c r="P675" s="8"/>
      <c r="Q675" s="5"/>
      <c r="R675" s="5"/>
      <c r="S675" s="5"/>
      <c r="T675" s="5"/>
      <c r="U675" s="5">
        <v>121</v>
      </c>
      <c r="V675" s="5"/>
      <c r="W675" s="5"/>
      <c r="X675" s="8"/>
      <c r="Y675" s="8"/>
      <c r="Z675" s="8"/>
      <c r="AA675" s="8"/>
      <c r="AB675" s="8"/>
      <c r="AC675" s="5"/>
      <c r="AD675" s="8"/>
      <c r="AE675" s="8"/>
      <c r="AF675" s="8"/>
      <c r="AG675" s="8"/>
      <c r="AH675" s="8"/>
      <c r="AI675" s="8"/>
      <c r="AJ675" s="5"/>
      <c r="AK675" s="8"/>
      <c r="AL675" s="8"/>
      <c r="AM675" s="8"/>
      <c r="AN675" s="8"/>
      <c r="AO675" s="8"/>
      <c r="AP675" s="8"/>
      <c r="AQ675" s="9"/>
      <c r="AR675" s="8"/>
      <c r="AS675" s="8"/>
      <c r="AT675" s="8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8"/>
      <c r="BJ675" s="5"/>
      <c r="BK675" s="5"/>
      <c r="BL675" s="5"/>
      <c r="BM675" s="8"/>
      <c r="BN675" s="8"/>
      <c r="BO675" s="7"/>
      <c r="BP675" s="5"/>
      <c r="BQ675" s="5"/>
      <c r="BR675" s="5"/>
      <c r="BS675" s="5"/>
      <c r="BT675" s="7"/>
      <c r="BU675" s="7"/>
      <c r="BV675" s="7"/>
      <c r="BW675" s="7"/>
      <c r="BX675" s="7"/>
      <c r="BY675" s="7"/>
      <c r="BZ675" s="7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8"/>
      <c r="CL675" s="5"/>
      <c r="CM675" s="5"/>
      <c r="CN675" s="8"/>
      <c r="CO675" s="5"/>
      <c r="CP675" s="5"/>
      <c r="CQ675" s="5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</row>
    <row r="676" spans="1:166" x14ac:dyDescent="0.25">
      <c r="A676" t="s">
        <v>136</v>
      </c>
      <c r="C676" s="6">
        <v>39925</v>
      </c>
      <c r="D676" s="5"/>
      <c r="E676" s="6"/>
      <c r="G676">
        <v>124</v>
      </c>
      <c r="H676" t="s">
        <v>114</v>
      </c>
      <c r="I676" s="7">
        <v>8.1</v>
      </c>
      <c r="J676">
        <v>750</v>
      </c>
      <c r="K676" s="5">
        <f t="shared" si="10"/>
        <v>164.6090534979424</v>
      </c>
      <c r="L676" s="5"/>
      <c r="M676" s="8"/>
      <c r="N676" s="8"/>
      <c r="O676" s="8"/>
      <c r="P676" s="8"/>
      <c r="Q676" s="5"/>
      <c r="R676" s="5"/>
      <c r="S676" s="5"/>
      <c r="T676" s="5"/>
      <c r="U676" s="5"/>
      <c r="V676" s="5"/>
      <c r="W676" s="5"/>
      <c r="X676" s="8"/>
      <c r="Y676" s="8"/>
      <c r="Z676" s="8"/>
      <c r="AA676" s="8"/>
      <c r="AB676" s="8"/>
      <c r="AC676" s="5"/>
      <c r="AD676" s="8"/>
      <c r="AE676" s="8"/>
      <c r="AF676" s="8"/>
      <c r="AG676" s="8"/>
      <c r="AH676" s="8"/>
      <c r="AI676" s="8"/>
      <c r="AJ676" s="5"/>
      <c r="AK676" s="8"/>
      <c r="AL676" s="8"/>
      <c r="AM676" s="8"/>
      <c r="AN676" s="8"/>
      <c r="AO676" s="8"/>
      <c r="AP676" s="8"/>
      <c r="AQ676" s="9"/>
      <c r="AR676" s="8"/>
      <c r="AS676" s="8"/>
      <c r="AT676" s="8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8"/>
      <c r="BJ676" s="5"/>
      <c r="BK676" s="5"/>
      <c r="BL676" s="5"/>
      <c r="BM676" s="8"/>
      <c r="BN676" s="8"/>
      <c r="BO676" s="7"/>
      <c r="BP676" s="5"/>
      <c r="BQ676" s="5"/>
      <c r="BR676" s="5"/>
      <c r="BS676" s="5"/>
      <c r="BT676" s="7"/>
      <c r="BU676" s="7"/>
      <c r="BV676" s="7"/>
      <c r="BW676" s="7"/>
      <c r="BX676" s="7"/>
      <c r="BY676" s="7"/>
      <c r="BZ676" s="7"/>
      <c r="CA676" s="5"/>
      <c r="CB676" s="5"/>
      <c r="CC676" s="5"/>
      <c r="CD676" s="5"/>
      <c r="CE676" s="5"/>
      <c r="CF676" s="5"/>
      <c r="CG676" s="5"/>
      <c r="CH676" s="5"/>
      <c r="CI676" s="5"/>
      <c r="CJ676" s="5">
        <v>7.160986898585346</v>
      </c>
      <c r="CK676" s="8">
        <v>4.6343750000000004</v>
      </c>
      <c r="CL676" s="5"/>
      <c r="CM676" s="5"/>
      <c r="CN676" s="8"/>
      <c r="CO676" s="5"/>
      <c r="CP676" s="5"/>
      <c r="CQ676" s="5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</row>
    <row r="677" spans="1:166" x14ac:dyDescent="0.25">
      <c r="A677" t="s">
        <v>136</v>
      </c>
      <c r="C677" s="6">
        <v>39932</v>
      </c>
      <c r="D677" s="5"/>
      <c r="E677" s="6"/>
      <c r="G677" s="5">
        <v>131</v>
      </c>
      <c r="H677" t="s">
        <v>114</v>
      </c>
      <c r="I677" s="7">
        <v>8.1</v>
      </c>
      <c r="J677">
        <v>750</v>
      </c>
      <c r="K677" s="5">
        <f t="shared" si="10"/>
        <v>164.6090534979424</v>
      </c>
      <c r="L677" s="5"/>
      <c r="M677" s="8"/>
      <c r="N677" s="8"/>
      <c r="O677" s="8"/>
      <c r="P677" s="8"/>
      <c r="Q677" s="5"/>
      <c r="R677" s="5"/>
      <c r="S677" s="5"/>
      <c r="T677" s="5"/>
      <c r="U677" s="5"/>
      <c r="V677" s="5"/>
      <c r="W677" s="5"/>
      <c r="X677" s="8"/>
      <c r="Y677" s="8"/>
      <c r="Z677" s="8"/>
      <c r="AA677" s="8"/>
      <c r="AB677" s="8"/>
      <c r="AC677" s="5">
        <v>499.42950382262387</v>
      </c>
      <c r="AD677" s="8"/>
      <c r="AE677" s="8"/>
      <c r="AF677" s="8"/>
      <c r="AG677" s="8"/>
      <c r="AH677" s="8"/>
      <c r="AI677" s="8"/>
      <c r="AJ677" s="5">
        <v>210.95385376604881</v>
      </c>
      <c r="AK677" s="8">
        <v>2.5073186625197388</v>
      </c>
      <c r="AL677" s="8"/>
      <c r="AM677" s="8"/>
      <c r="AN677" s="8"/>
      <c r="AO677" s="8"/>
      <c r="AP677" s="8"/>
      <c r="AQ677" s="9">
        <f>AK677/AJ677</f>
        <v>1.188562625312546E-2</v>
      </c>
      <c r="AR677" s="8"/>
      <c r="AS677" s="8"/>
      <c r="AT677" s="8"/>
      <c r="AU677" s="5">
        <v>0</v>
      </c>
      <c r="AV677" s="5"/>
      <c r="AW677" s="5"/>
      <c r="AX677" s="5"/>
      <c r="AY677" s="5">
        <v>598.90928184192717</v>
      </c>
      <c r="AZ677" s="5"/>
      <c r="BA677" s="5"/>
      <c r="BB677" s="5"/>
      <c r="BC677" s="5"/>
      <c r="BD677" s="5"/>
      <c r="BE677" s="5"/>
      <c r="BF677" s="5">
        <v>6.3860352421148949</v>
      </c>
      <c r="BG677" s="5">
        <v>101.23722955254465</v>
      </c>
      <c r="BH677" s="5">
        <v>706.53254663658674</v>
      </c>
      <c r="BI677" s="8"/>
      <c r="BJ677" s="5"/>
      <c r="BK677" s="5">
        <f>AC677+AJ677+BH677</f>
        <v>1416.9159042252595</v>
      </c>
      <c r="BL677" s="5"/>
      <c r="BM677" s="8">
        <f>BH677/BK677</f>
        <v>0.49864112932157695</v>
      </c>
      <c r="BN677" s="8"/>
      <c r="BO677" s="7"/>
      <c r="BP677" s="5"/>
      <c r="BQ677" s="5"/>
      <c r="BR677" s="5"/>
      <c r="BS677" s="5"/>
      <c r="BT677" s="7"/>
      <c r="BU677" s="7"/>
      <c r="BV677" s="7"/>
      <c r="BW677" s="7"/>
      <c r="BX677" s="8">
        <f>AC677/BK677</f>
        <v>0.35247646125879406</v>
      </c>
      <c r="BY677" s="8">
        <f>AJ677/BK677</f>
        <v>0.14888240941962894</v>
      </c>
      <c r="BZ677" s="8">
        <f>BH677/BK677</f>
        <v>0.49864112932157695</v>
      </c>
      <c r="CA677" s="5">
        <v>133.46275474310414</v>
      </c>
      <c r="CB677" s="5">
        <v>0</v>
      </c>
      <c r="CC677" s="5">
        <v>109.52539475430265</v>
      </c>
      <c r="CD677" s="5">
        <v>14.900215679288269</v>
      </c>
      <c r="CE677" s="5"/>
      <c r="CF677" s="5"/>
      <c r="CG677" s="5"/>
      <c r="CH677" s="5"/>
      <c r="CI677" s="5">
        <v>9.0371443095132378</v>
      </c>
      <c r="CJ677" s="5">
        <v>14.962114142809149</v>
      </c>
      <c r="CK677" s="8">
        <v>5.1715079365079362</v>
      </c>
      <c r="CL677" s="5"/>
      <c r="CM677" s="5"/>
      <c r="CN677" s="8"/>
      <c r="CO677" s="5"/>
      <c r="CP677" s="5"/>
      <c r="CQ677" s="5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</row>
    <row r="678" spans="1:166" x14ac:dyDescent="0.25">
      <c r="A678" t="s">
        <v>136</v>
      </c>
      <c r="C678" s="6">
        <v>39939</v>
      </c>
      <c r="D678" s="5"/>
      <c r="E678" s="6"/>
      <c r="G678">
        <v>138</v>
      </c>
      <c r="H678" t="s">
        <v>114</v>
      </c>
      <c r="I678" s="7">
        <v>8.1</v>
      </c>
      <c r="J678">
        <v>750</v>
      </c>
      <c r="K678" s="5">
        <f t="shared" ref="K678:K741" si="11">1000000/I678/J678</f>
        <v>164.6090534979424</v>
      </c>
      <c r="L678" s="5"/>
      <c r="M678" s="8"/>
      <c r="N678" s="8"/>
      <c r="O678" s="8"/>
      <c r="P678" s="8"/>
      <c r="Q678" s="5"/>
      <c r="R678" s="5"/>
      <c r="S678" s="5"/>
      <c r="T678" s="5"/>
      <c r="U678" s="5"/>
      <c r="V678" s="5"/>
      <c r="W678" s="5"/>
      <c r="X678" s="8"/>
      <c r="Y678" s="8"/>
      <c r="Z678" s="8"/>
      <c r="AA678" s="8"/>
      <c r="AB678" s="8"/>
      <c r="AC678" s="5"/>
      <c r="AD678" s="8"/>
      <c r="AE678" s="8"/>
      <c r="AF678" s="8"/>
      <c r="AG678" s="8"/>
      <c r="AH678" s="8"/>
      <c r="AI678" s="8"/>
      <c r="AJ678" s="5"/>
      <c r="AK678" s="8"/>
      <c r="AL678" s="8"/>
      <c r="AM678" s="8"/>
      <c r="AN678" s="8"/>
      <c r="AO678" s="8"/>
      <c r="AP678" s="8"/>
      <c r="AQ678" s="9"/>
      <c r="AR678" s="8"/>
      <c r="AS678" s="8"/>
      <c r="AT678" s="8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8"/>
      <c r="BJ678" s="5"/>
      <c r="BK678" s="5"/>
      <c r="BL678" s="5"/>
      <c r="BM678" s="8"/>
      <c r="BN678" s="8"/>
      <c r="BO678" s="7"/>
      <c r="BP678" s="5"/>
      <c r="BQ678" s="5"/>
      <c r="BR678" s="5"/>
      <c r="BS678" s="5"/>
      <c r="BT678" s="7"/>
      <c r="BU678" s="7"/>
      <c r="BV678" s="7"/>
      <c r="BW678" s="7"/>
      <c r="BX678" s="7"/>
      <c r="BY678" s="7"/>
      <c r="BZ678" s="7"/>
      <c r="CA678" s="5"/>
      <c r="CB678" s="5"/>
      <c r="CC678" s="5"/>
      <c r="CD678" s="5"/>
      <c r="CE678" s="5"/>
      <c r="CF678" s="5"/>
      <c r="CG678" s="5"/>
      <c r="CH678" s="5"/>
      <c r="CI678" s="5"/>
      <c r="CJ678" s="5">
        <v>44.996454033070798</v>
      </c>
      <c r="CK678" s="8">
        <v>5.1733941409954118</v>
      </c>
      <c r="CL678" s="5"/>
      <c r="CM678" s="5"/>
      <c r="CN678" s="8"/>
      <c r="CO678" s="5"/>
      <c r="CP678" s="5"/>
      <c r="CQ678" s="5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</row>
    <row r="679" spans="1:166" x14ac:dyDescent="0.25">
      <c r="A679" t="s">
        <v>136</v>
      </c>
      <c r="C679" s="6">
        <v>39943</v>
      </c>
      <c r="D679" s="5">
        <v>9</v>
      </c>
      <c r="E679" s="6" t="s">
        <v>207</v>
      </c>
      <c r="F679" t="s">
        <v>15</v>
      </c>
      <c r="G679">
        <v>142</v>
      </c>
      <c r="H679" t="s">
        <v>114</v>
      </c>
      <c r="I679" s="7">
        <v>8.1</v>
      </c>
      <c r="J679">
        <v>750</v>
      </c>
      <c r="K679" s="5">
        <f t="shared" si="11"/>
        <v>164.6090534979424</v>
      </c>
      <c r="L679" s="5"/>
      <c r="M679" s="8"/>
      <c r="N679" s="8"/>
      <c r="O679" s="8"/>
      <c r="P679" s="8"/>
      <c r="Q679" s="5"/>
      <c r="R679" s="5"/>
      <c r="S679" s="5"/>
      <c r="T679" s="5"/>
      <c r="U679" s="5"/>
      <c r="V679" s="5">
        <v>142</v>
      </c>
      <c r="W679" s="5"/>
      <c r="X679" s="8"/>
      <c r="Y679" s="8"/>
      <c r="Z679" s="8"/>
      <c r="AA679" s="8"/>
      <c r="AB679" s="8"/>
      <c r="AC679" s="5"/>
      <c r="AD679" s="8"/>
      <c r="AE679" s="8"/>
      <c r="AF679" s="8"/>
      <c r="AG679" s="8"/>
      <c r="AH679" s="8"/>
      <c r="AI679" s="8"/>
      <c r="AJ679" s="5"/>
      <c r="AK679" s="8"/>
      <c r="AL679" s="8"/>
      <c r="AM679" s="8"/>
      <c r="AN679" s="8"/>
      <c r="AO679" s="8"/>
      <c r="AP679" s="8"/>
      <c r="AQ679" s="9"/>
      <c r="AR679" s="8"/>
      <c r="AS679" s="8"/>
      <c r="AT679" s="8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8"/>
      <c r="BJ679" s="5"/>
      <c r="BK679" s="5"/>
      <c r="BL679" s="5"/>
      <c r="BM679" s="8"/>
      <c r="BN679" s="8"/>
      <c r="BO679" s="7"/>
      <c r="BP679" s="5"/>
      <c r="BQ679" s="5"/>
      <c r="BR679" s="5"/>
      <c r="BS679" s="5"/>
      <c r="BT679" s="7"/>
      <c r="BU679" s="7"/>
      <c r="BV679" s="7"/>
      <c r="BW679" s="7"/>
      <c r="BX679" s="7"/>
      <c r="BY679" s="7"/>
      <c r="BZ679" s="7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8"/>
      <c r="CL679" s="5"/>
      <c r="CM679" s="5"/>
      <c r="CN679" s="8"/>
      <c r="CO679" s="5"/>
      <c r="CP679" s="5"/>
      <c r="CQ679" s="5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</row>
    <row r="680" spans="1:166" x14ac:dyDescent="0.25">
      <c r="A680" t="s">
        <v>136</v>
      </c>
      <c r="C680" s="6">
        <v>39946</v>
      </c>
      <c r="D680" s="5"/>
      <c r="E680" s="6"/>
      <c r="G680">
        <v>145</v>
      </c>
      <c r="H680" t="s">
        <v>114</v>
      </c>
      <c r="I680" s="7">
        <v>8.1</v>
      </c>
      <c r="J680">
        <v>750</v>
      </c>
      <c r="K680" s="5">
        <f t="shared" si="11"/>
        <v>164.6090534979424</v>
      </c>
      <c r="L680" s="5"/>
      <c r="M680" s="8"/>
      <c r="N680" s="8"/>
      <c r="O680" s="8"/>
      <c r="P680" s="8"/>
      <c r="Q680" s="5"/>
      <c r="R680" s="5"/>
      <c r="S680" s="5"/>
      <c r="T680" s="5"/>
      <c r="U680" s="5"/>
      <c r="V680" s="5"/>
      <c r="W680" s="5"/>
      <c r="X680" s="8"/>
      <c r="Y680" s="8"/>
      <c r="Z680" s="8"/>
      <c r="AA680" s="8"/>
      <c r="AB680" s="8"/>
      <c r="AC680" s="5"/>
      <c r="AD680" s="8"/>
      <c r="AE680" s="8"/>
      <c r="AF680" s="8"/>
      <c r="AG680" s="8"/>
      <c r="AH680" s="8"/>
      <c r="AI680" s="8"/>
      <c r="AJ680" s="5"/>
      <c r="AK680" s="8"/>
      <c r="AL680" s="8"/>
      <c r="AM680" s="8"/>
      <c r="AN680" s="8"/>
      <c r="AO680" s="8"/>
      <c r="AP680" s="8"/>
      <c r="AQ680" s="9"/>
      <c r="AR680" s="8"/>
      <c r="AS680" s="8"/>
      <c r="AT680" s="8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8"/>
      <c r="BJ680" s="5"/>
      <c r="BK680" s="5"/>
      <c r="BL680" s="5"/>
      <c r="BM680" s="8"/>
      <c r="BN680" s="8"/>
      <c r="BO680" s="7"/>
      <c r="BP680" s="5"/>
      <c r="BQ680" s="5"/>
      <c r="BR680" s="5"/>
      <c r="BS680" s="5"/>
      <c r="BT680" s="7"/>
      <c r="BU680" s="7"/>
      <c r="BV680" s="7"/>
      <c r="BW680" s="7"/>
      <c r="BX680" s="7"/>
      <c r="BY680" s="7"/>
      <c r="BZ680" s="7"/>
      <c r="CA680" s="5"/>
      <c r="CB680" s="5"/>
      <c r="CC680" s="5"/>
      <c r="CD680" s="5"/>
      <c r="CE680" s="5"/>
      <c r="CF680" s="5"/>
      <c r="CG680" s="5"/>
      <c r="CH680" s="5"/>
      <c r="CI680" s="5"/>
      <c r="CJ680" s="5">
        <v>66.427158374080847</v>
      </c>
      <c r="CK680" s="8">
        <v>4.8531571201080927</v>
      </c>
      <c r="CL680" s="5"/>
      <c r="CM680" s="5"/>
      <c r="CN680" s="8"/>
      <c r="CO680" s="5"/>
      <c r="CP680" s="5"/>
      <c r="CQ680" s="5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</row>
    <row r="681" spans="1:166" x14ac:dyDescent="0.25">
      <c r="A681" t="s">
        <v>136</v>
      </c>
      <c r="C681" s="6">
        <v>39954</v>
      </c>
      <c r="D681" s="5"/>
      <c r="E681" s="6"/>
      <c r="G681">
        <v>153</v>
      </c>
      <c r="H681" t="s">
        <v>114</v>
      </c>
      <c r="I681" s="7">
        <v>8.1</v>
      </c>
      <c r="J681">
        <v>750</v>
      </c>
      <c r="K681" s="5">
        <f t="shared" si="11"/>
        <v>164.6090534979424</v>
      </c>
      <c r="L681" s="5"/>
      <c r="M681" s="8"/>
      <c r="N681" s="8"/>
      <c r="O681" s="8"/>
      <c r="P681" s="8"/>
      <c r="Q681" s="5"/>
      <c r="R681" s="5"/>
      <c r="S681" s="5"/>
      <c r="T681" s="5"/>
      <c r="U681" s="5"/>
      <c r="V681" s="5"/>
      <c r="W681" s="5"/>
      <c r="X681" s="8"/>
      <c r="Y681" s="8"/>
      <c r="Z681" s="8"/>
      <c r="AA681" s="8"/>
      <c r="AB681" s="8"/>
      <c r="AC681" s="5"/>
      <c r="AD681" s="8"/>
      <c r="AE681" s="8"/>
      <c r="AF681" s="8"/>
      <c r="AG681" s="8"/>
      <c r="AH681" s="8"/>
      <c r="AI681" s="8"/>
      <c r="AJ681" s="5"/>
      <c r="AK681" s="8"/>
      <c r="AL681" s="8"/>
      <c r="AM681" s="8"/>
      <c r="AN681" s="8"/>
      <c r="AO681" s="8"/>
      <c r="AP681" s="8"/>
      <c r="AQ681" s="9"/>
      <c r="AR681" s="8"/>
      <c r="AS681" s="8"/>
      <c r="AT681" s="8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8"/>
      <c r="BJ681" s="5"/>
      <c r="BK681" s="5"/>
      <c r="BL681" s="5"/>
      <c r="BM681" s="8"/>
      <c r="BN681" s="8"/>
      <c r="BO681" s="7"/>
      <c r="BP681" s="5"/>
      <c r="BQ681" s="5"/>
      <c r="BR681" s="5"/>
      <c r="BS681" s="5"/>
      <c r="BT681" s="7"/>
      <c r="BU681" s="7"/>
      <c r="BV681" s="7"/>
      <c r="BW681" s="7"/>
      <c r="BX681" s="7"/>
      <c r="BY681" s="7"/>
      <c r="BZ681" s="7"/>
      <c r="CA681" s="5"/>
      <c r="CB681" s="5"/>
      <c r="CC681" s="5"/>
      <c r="CD681" s="5"/>
      <c r="CE681" s="5"/>
      <c r="CF681" s="5"/>
      <c r="CG681" s="5"/>
      <c r="CH681" s="5"/>
      <c r="CI681" s="5"/>
      <c r="CJ681" s="5">
        <v>94.793027509238144</v>
      </c>
      <c r="CK681" s="8">
        <v>4.525700904804383</v>
      </c>
      <c r="CL681" s="5"/>
      <c r="CM681" s="5"/>
      <c r="CN681" s="8"/>
      <c r="CO681" s="5"/>
      <c r="CP681" s="5"/>
      <c r="CQ681" s="5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</row>
    <row r="682" spans="1:166" x14ac:dyDescent="0.25">
      <c r="A682" t="s">
        <v>136</v>
      </c>
      <c r="C682" s="6">
        <v>39956</v>
      </c>
      <c r="D682" s="5">
        <v>10</v>
      </c>
      <c r="E682" s="6" t="s">
        <v>108</v>
      </c>
      <c r="F682" t="s">
        <v>16</v>
      </c>
      <c r="G682">
        <v>155</v>
      </c>
      <c r="H682" t="s">
        <v>114</v>
      </c>
      <c r="I682" s="7">
        <v>8.1</v>
      </c>
      <c r="J682">
        <v>750</v>
      </c>
      <c r="K682" s="5">
        <f t="shared" si="11"/>
        <v>164.6090534979424</v>
      </c>
      <c r="L682" s="5"/>
      <c r="M682" s="8"/>
      <c r="N682" s="8"/>
      <c r="O682" s="8"/>
      <c r="P682" s="8"/>
      <c r="Q682" s="5"/>
      <c r="R682" s="5"/>
      <c r="S682" s="5"/>
      <c r="T682" s="5"/>
      <c r="U682" s="5"/>
      <c r="V682" s="5"/>
      <c r="W682" s="5"/>
      <c r="X682" s="8"/>
      <c r="Y682" s="8"/>
      <c r="Z682" s="8"/>
      <c r="AA682" s="8"/>
      <c r="AB682" s="8"/>
      <c r="AC682" s="5"/>
      <c r="AD682" s="8"/>
      <c r="AE682" s="8"/>
      <c r="AF682" s="8"/>
      <c r="AG682" s="8"/>
      <c r="AH682" s="8"/>
      <c r="AI682" s="8"/>
      <c r="AJ682" s="5"/>
      <c r="AK682" s="8"/>
      <c r="AL682" s="8"/>
      <c r="AM682" s="8"/>
      <c r="AN682" s="8"/>
      <c r="AO682" s="8"/>
      <c r="AP682" s="8"/>
      <c r="AQ682" s="9"/>
      <c r="AR682" s="8"/>
      <c r="AS682" s="8"/>
      <c r="AT682" s="8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>
        <v>561.26987155458187</v>
      </c>
      <c r="BH682" s="5"/>
      <c r="BI682" s="8"/>
      <c r="BJ682" s="5"/>
      <c r="BK682" s="5"/>
      <c r="BL682" s="5"/>
      <c r="BM682" s="8"/>
      <c r="BN682" s="5">
        <f>BP682*(1/(BO682/100))</f>
        <v>561.26987155458187</v>
      </c>
      <c r="BO682" s="7">
        <v>36.394129886480776</v>
      </c>
      <c r="BP682" s="5">
        <v>204.26928606725835</v>
      </c>
      <c r="BQ682" s="5">
        <f>BN682-BP682</f>
        <v>357.00058548732352</v>
      </c>
      <c r="BR682" s="5"/>
      <c r="BS682" s="5"/>
      <c r="BT682" s="7">
        <v>8.9986469633153465</v>
      </c>
      <c r="BU682" s="7"/>
      <c r="BV682" s="7"/>
      <c r="BW682" s="7"/>
      <c r="BX682" s="7"/>
      <c r="BY682" s="7"/>
      <c r="BZ682" s="7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8"/>
      <c r="CL682" s="5"/>
      <c r="CM682" s="5"/>
      <c r="CN682" s="8"/>
      <c r="CO682" s="5"/>
      <c r="CP682" s="5"/>
      <c r="CQ682" s="5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</row>
    <row r="683" spans="1:166" x14ac:dyDescent="0.25">
      <c r="A683" t="s">
        <v>136</v>
      </c>
      <c r="C683" s="6">
        <v>39960</v>
      </c>
      <c r="D683" s="5"/>
      <c r="E683" s="6"/>
      <c r="G683">
        <v>159</v>
      </c>
      <c r="H683" t="s">
        <v>114</v>
      </c>
      <c r="I683" s="7">
        <v>8.1</v>
      </c>
      <c r="J683">
        <v>750</v>
      </c>
      <c r="K683" s="5">
        <f t="shared" si="11"/>
        <v>164.6090534979424</v>
      </c>
      <c r="L683" s="5"/>
      <c r="M683" s="8"/>
      <c r="N683" s="8"/>
      <c r="O683" s="8"/>
      <c r="P683" s="8"/>
      <c r="Q683" s="5"/>
      <c r="R683" s="5"/>
      <c r="S683" s="5"/>
      <c r="T683" s="5"/>
      <c r="U683" s="5"/>
      <c r="V683" s="5"/>
      <c r="W683" s="5"/>
      <c r="X683" s="8"/>
      <c r="Y683" s="8"/>
      <c r="Z683" s="8"/>
      <c r="AA683" s="8"/>
      <c r="AB683" s="8"/>
      <c r="AC683" s="5"/>
      <c r="AD683" s="8"/>
      <c r="AE683" s="8"/>
      <c r="AF683" s="8"/>
      <c r="AG683" s="8"/>
      <c r="AH683" s="8"/>
      <c r="AI683" s="8"/>
      <c r="AJ683" s="5"/>
      <c r="AK683" s="8"/>
      <c r="AL683" s="8"/>
      <c r="AM683" s="8"/>
      <c r="AN683" s="8"/>
      <c r="AO683" s="8"/>
      <c r="AP683" s="8"/>
      <c r="AQ683" s="9"/>
      <c r="AR683" s="8"/>
      <c r="AS683" s="8"/>
      <c r="AT683" s="8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8"/>
      <c r="BJ683" s="5"/>
      <c r="BK683" s="5"/>
      <c r="BL683" s="5"/>
      <c r="BM683" s="8"/>
      <c r="BN683" s="8"/>
      <c r="BO683" s="7"/>
      <c r="BP683" s="5"/>
      <c r="BQ683" s="5"/>
      <c r="BR683" s="5"/>
      <c r="BS683" s="5"/>
      <c r="BT683" s="7"/>
      <c r="BU683" s="7"/>
      <c r="BV683" s="7"/>
      <c r="BW683" s="7"/>
      <c r="BX683" s="7"/>
      <c r="BY683" s="7"/>
      <c r="BZ683" s="7"/>
      <c r="CA683" s="5"/>
      <c r="CB683" s="5"/>
      <c r="CC683" s="5"/>
      <c r="CD683" s="5"/>
      <c r="CE683" s="5"/>
      <c r="CF683" s="5"/>
      <c r="CG683" s="5"/>
      <c r="CH683" s="5"/>
      <c r="CI683" s="5"/>
      <c r="CJ683" s="5">
        <v>100</v>
      </c>
      <c r="CK683" s="8">
        <v>4.5828525641025646</v>
      </c>
      <c r="CL683" s="5"/>
      <c r="CM683" s="5"/>
      <c r="CN683" s="8"/>
      <c r="CO683" s="5"/>
      <c r="CP683" s="5"/>
      <c r="CQ683" s="5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</row>
    <row r="684" spans="1:166" x14ac:dyDescent="0.25">
      <c r="A684" t="s">
        <v>133</v>
      </c>
      <c r="C684" s="6">
        <v>39801</v>
      </c>
      <c r="D684" s="5">
        <v>1</v>
      </c>
      <c r="E684" s="6" t="s">
        <v>209</v>
      </c>
      <c r="F684" t="s">
        <v>10</v>
      </c>
      <c r="G684" s="5">
        <v>0</v>
      </c>
      <c r="H684" t="s">
        <v>115</v>
      </c>
      <c r="I684" s="7">
        <v>8.1</v>
      </c>
      <c r="J684">
        <v>750</v>
      </c>
      <c r="K684" s="5">
        <f t="shared" si="11"/>
        <v>164.6090534979424</v>
      </c>
      <c r="L684" s="5"/>
      <c r="M684" s="8"/>
      <c r="N684" s="8"/>
      <c r="O684" s="8"/>
      <c r="P684" s="8"/>
      <c r="Q684" s="5"/>
      <c r="R684" s="5"/>
      <c r="S684" s="5"/>
      <c r="T684" s="5"/>
      <c r="U684" s="5"/>
      <c r="V684" s="5"/>
      <c r="W684" s="5"/>
      <c r="X684" s="8"/>
      <c r="Y684" s="8"/>
      <c r="Z684" s="8"/>
      <c r="AA684" s="8"/>
      <c r="AB684" s="8"/>
      <c r="AC684" s="5"/>
      <c r="AD684" s="8"/>
      <c r="AE684" s="8"/>
      <c r="AF684" s="8"/>
      <c r="AG684" s="8"/>
      <c r="AH684" s="8"/>
      <c r="AI684" s="8"/>
      <c r="AJ684" s="5"/>
      <c r="AK684" s="8"/>
      <c r="AL684" s="8"/>
      <c r="AM684" s="8"/>
      <c r="AN684" s="8"/>
      <c r="AO684" s="8"/>
      <c r="AP684" s="8"/>
      <c r="AQ684" s="9"/>
      <c r="AR684" s="8"/>
      <c r="AS684" s="8"/>
      <c r="AT684" s="8"/>
      <c r="AU684" s="5">
        <v>0</v>
      </c>
      <c r="AV684" s="5"/>
      <c r="AW684" s="5"/>
      <c r="AX684" s="5"/>
      <c r="AY684" s="5">
        <v>0</v>
      </c>
      <c r="AZ684" s="5"/>
      <c r="BA684" s="5"/>
      <c r="BB684" s="5"/>
      <c r="BC684" s="5"/>
      <c r="BD684" s="5"/>
      <c r="BE684" s="5"/>
      <c r="BF684" s="5">
        <v>0</v>
      </c>
      <c r="BG684" s="5">
        <v>0</v>
      </c>
      <c r="BH684" s="5"/>
      <c r="BI684" s="8"/>
      <c r="BJ684" s="5"/>
      <c r="BK684" s="5"/>
      <c r="BL684" s="5"/>
      <c r="BM684" s="8"/>
      <c r="BN684" s="8"/>
      <c r="BO684" s="7"/>
      <c r="BP684" s="5"/>
      <c r="BQ684" s="5"/>
      <c r="BR684" s="5"/>
      <c r="BS684" s="5"/>
      <c r="BT684" s="7"/>
      <c r="BU684" s="7"/>
      <c r="BV684" s="7"/>
      <c r="BW684" s="7"/>
      <c r="BX684" s="7"/>
      <c r="BY684" s="7"/>
      <c r="BZ684" s="7"/>
      <c r="CA684" s="5">
        <v>0</v>
      </c>
      <c r="CB684" s="5">
        <v>0</v>
      </c>
      <c r="CC684" s="5">
        <v>0</v>
      </c>
      <c r="CD684" s="5">
        <v>0</v>
      </c>
      <c r="CE684" s="5"/>
      <c r="CF684" s="5"/>
      <c r="CG684" s="5"/>
      <c r="CH684" s="5"/>
      <c r="CI684" s="5">
        <v>0</v>
      </c>
      <c r="CJ684" s="5"/>
      <c r="CK684" s="8"/>
      <c r="CL684" s="5"/>
      <c r="CM684" s="5"/>
      <c r="CN684" s="8"/>
      <c r="CO684" s="5"/>
      <c r="CP684" s="5"/>
      <c r="CQ684" s="5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</row>
    <row r="685" spans="1:166" x14ac:dyDescent="0.25">
      <c r="A685" t="s">
        <v>133</v>
      </c>
      <c r="C685" s="6">
        <v>39819</v>
      </c>
      <c r="D685" s="5"/>
      <c r="E685" s="6"/>
      <c r="G685">
        <v>18</v>
      </c>
      <c r="H685" t="s">
        <v>115</v>
      </c>
      <c r="I685" s="7">
        <v>8.1</v>
      </c>
      <c r="J685">
        <v>750</v>
      </c>
      <c r="K685" s="5">
        <f t="shared" si="11"/>
        <v>164.6090534979424</v>
      </c>
      <c r="L685" s="5"/>
      <c r="M685" s="8"/>
      <c r="N685" s="7">
        <v>5.35</v>
      </c>
      <c r="O685" s="7"/>
      <c r="P685" s="7"/>
      <c r="Q685" s="5"/>
      <c r="R685" s="5"/>
      <c r="S685" s="5"/>
      <c r="T685" s="5"/>
      <c r="U685" s="5"/>
      <c r="V685" s="5"/>
      <c r="W685" s="5"/>
      <c r="X685" s="8"/>
      <c r="Y685" s="8"/>
      <c r="Z685" s="8"/>
      <c r="AA685" s="8"/>
      <c r="AB685" s="8"/>
      <c r="AC685" s="5"/>
      <c r="AD685" s="8"/>
      <c r="AE685" s="8"/>
      <c r="AF685" s="8"/>
      <c r="AG685" s="8"/>
      <c r="AH685" s="8"/>
      <c r="AI685" s="8"/>
      <c r="AJ685" s="5"/>
      <c r="AK685" s="8"/>
      <c r="AL685" s="8"/>
      <c r="AM685" s="8"/>
      <c r="AN685" s="8"/>
      <c r="AO685" s="8"/>
      <c r="AP685" s="8"/>
      <c r="AQ685" s="9"/>
      <c r="AR685" s="8"/>
      <c r="AS685" s="8"/>
      <c r="AT685" s="8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8"/>
      <c r="BJ685" s="5"/>
      <c r="BK685" s="5"/>
      <c r="BL685" s="5"/>
      <c r="BM685" s="8"/>
      <c r="BN685" s="8"/>
      <c r="BO685" s="7"/>
      <c r="BP685" s="5"/>
      <c r="BQ685" s="5"/>
      <c r="BR685" s="5"/>
      <c r="BS685" s="5"/>
      <c r="BT685" s="7"/>
      <c r="BU685" s="7"/>
      <c r="BV685" s="7"/>
      <c r="BW685" s="7"/>
      <c r="BX685" s="7"/>
      <c r="BY685" s="7"/>
      <c r="BZ685" s="7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8"/>
      <c r="CL685" s="5"/>
      <c r="CM685" s="5"/>
      <c r="CN685" s="8"/>
      <c r="CO685" s="5"/>
      <c r="CP685" s="5"/>
      <c r="CQ685" s="5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</row>
    <row r="686" spans="1:166" x14ac:dyDescent="0.25">
      <c r="A686" t="s">
        <v>133</v>
      </c>
      <c r="C686" s="6">
        <v>39820</v>
      </c>
      <c r="D686" s="5"/>
      <c r="E686" s="6"/>
      <c r="G686" s="5">
        <v>19</v>
      </c>
      <c r="H686" t="s">
        <v>115</v>
      </c>
      <c r="I686" s="7">
        <v>8.1</v>
      </c>
      <c r="J686">
        <v>750</v>
      </c>
      <c r="K686" s="5">
        <f t="shared" si="11"/>
        <v>164.6090534979424</v>
      </c>
      <c r="L686" s="5"/>
      <c r="M686" s="8"/>
      <c r="N686" s="8"/>
      <c r="O686" s="8"/>
      <c r="P686" s="8"/>
      <c r="Q686" s="5"/>
      <c r="R686" s="5"/>
      <c r="S686" s="5"/>
      <c r="T686" s="5"/>
      <c r="U686" s="5"/>
      <c r="V686" s="5"/>
      <c r="W686" s="5"/>
      <c r="X686" s="8"/>
      <c r="Y686" s="8"/>
      <c r="Z686" s="8"/>
      <c r="AA686" s="8"/>
      <c r="AB686" s="8"/>
      <c r="AC686" s="5"/>
      <c r="AD686" s="8"/>
      <c r="AE686" s="8"/>
      <c r="AF686" s="8"/>
      <c r="AG686" s="8"/>
      <c r="AH686" s="8"/>
      <c r="AI686" s="8"/>
      <c r="AJ686" s="5"/>
      <c r="AK686" s="8">
        <v>0.19702121710526316</v>
      </c>
      <c r="AL686" s="8"/>
      <c r="AM686" s="8"/>
      <c r="AN686" s="8"/>
      <c r="AO686" s="8"/>
      <c r="AP686" s="8"/>
      <c r="AQ686" s="9"/>
      <c r="AR686" s="8"/>
      <c r="AS686" s="8"/>
      <c r="AT686" s="8"/>
      <c r="AU686" s="5">
        <v>0</v>
      </c>
      <c r="AV686" s="5"/>
      <c r="AW686" s="5"/>
      <c r="AX686" s="5"/>
      <c r="AY686" s="5">
        <v>0</v>
      </c>
      <c r="AZ686" s="5"/>
      <c r="BA686" s="5"/>
      <c r="BB686" s="5"/>
      <c r="BC686" s="5"/>
      <c r="BD686" s="5"/>
      <c r="BE686" s="5"/>
      <c r="BF686" s="5">
        <v>0</v>
      </c>
      <c r="BG686" s="5">
        <v>0</v>
      </c>
      <c r="BH686" s="5"/>
      <c r="BI686" s="8"/>
      <c r="BJ686" s="5"/>
      <c r="BK686" s="5"/>
      <c r="BL686" s="5"/>
      <c r="BM686" s="8"/>
      <c r="BN686" s="8"/>
      <c r="BO686" s="7"/>
      <c r="BP686" s="5"/>
      <c r="BQ686" s="5"/>
      <c r="BR686" s="5"/>
      <c r="BS686" s="5"/>
      <c r="BT686" s="7"/>
      <c r="BU686" s="7"/>
      <c r="BV686" s="7"/>
      <c r="BW686" s="7"/>
      <c r="BX686" s="7"/>
      <c r="BY686" s="7"/>
      <c r="BZ686" s="7"/>
      <c r="CA686" s="5">
        <v>0</v>
      </c>
      <c r="CB686" s="5">
        <v>0</v>
      </c>
      <c r="CC686" s="5">
        <v>0</v>
      </c>
      <c r="CD686" s="5">
        <v>0</v>
      </c>
      <c r="CE686" s="5"/>
      <c r="CF686" s="5"/>
      <c r="CG686" s="5"/>
      <c r="CH686" s="5"/>
      <c r="CI686" s="5">
        <v>0</v>
      </c>
      <c r="CJ686" s="5"/>
      <c r="CK686" s="8"/>
      <c r="CL686" s="5"/>
      <c r="CM686" s="5"/>
      <c r="CN686" s="8"/>
      <c r="CO686" s="5"/>
      <c r="CP686" s="5"/>
      <c r="CQ686" s="5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</row>
    <row r="687" spans="1:166" x14ac:dyDescent="0.25">
      <c r="A687" t="s">
        <v>133</v>
      </c>
      <c r="C687" s="6">
        <v>39824</v>
      </c>
      <c r="D687" s="5">
        <v>4</v>
      </c>
      <c r="E687" t="s">
        <v>210</v>
      </c>
      <c r="F687" t="s">
        <v>12</v>
      </c>
      <c r="G687">
        <v>23</v>
      </c>
      <c r="H687" t="s">
        <v>115</v>
      </c>
      <c r="I687" s="7">
        <v>8.1</v>
      </c>
      <c r="J687">
        <v>750</v>
      </c>
      <c r="K687" s="5">
        <f t="shared" si="11"/>
        <v>164.6090534979424</v>
      </c>
      <c r="L687" s="5"/>
      <c r="M687" s="8"/>
      <c r="N687" s="8"/>
      <c r="O687" s="8"/>
      <c r="P687" s="8"/>
      <c r="Q687" s="5"/>
      <c r="R687" s="5">
        <v>23</v>
      </c>
      <c r="S687" s="5"/>
      <c r="T687" s="5"/>
      <c r="U687" s="5"/>
      <c r="V687" s="5"/>
      <c r="W687" s="5"/>
      <c r="X687" s="8"/>
      <c r="Y687" s="8"/>
      <c r="Z687" s="8"/>
      <c r="AA687" s="8"/>
      <c r="AB687" s="8"/>
      <c r="AC687" s="5"/>
      <c r="AD687" s="8"/>
      <c r="AE687" s="8"/>
      <c r="AF687" s="8"/>
      <c r="AG687" s="8"/>
      <c r="AH687" s="8"/>
      <c r="AI687" s="8"/>
      <c r="AJ687" s="5"/>
      <c r="AK687" s="8"/>
      <c r="AL687" s="8"/>
      <c r="AM687" s="8"/>
      <c r="AN687" s="8"/>
      <c r="AO687" s="8"/>
      <c r="AP687" s="8"/>
      <c r="AQ687" s="9"/>
      <c r="AR687" s="8"/>
      <c r="AS687" s="8"/>
      <c r="AT687" s="8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8"/>
      <c r="BJ687" s="5"/>
      <c r="BK687" s="5"/>
      <c r="BL687" s="5"/>
      <c r="BM687" s="8"/>
      <c r="BN687" s="8"/>
      <c r="BO687" s="7"/>
      <c r="BP687" s="5"/>
      <c r="BQ687" s="5"/>
      <c r="BR687" s="5"/>
      <c r="BS687" s="5"/>
      <c r="BT687" s="7"/>
      <c r="BU687" s="7"/>
      <c r="BV687" s="7"/>
      <c r="BW687" s="7"/>
      <c r="BX687" s="7"/>
      <c r="BY687" s="7"/>
      <c r="BZ687" s="7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8"/>
      <c r="CL687" s="5"/>
      <c r="CM687" s="5"/>
      <c r="CN687" s="8"/>
      <c r="CO687" s="5"/>
      <c r="CP687" s="5"/>
      <c r="CQ687" s="5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</row>
    <row r="688" spans="1:166" x14ac:dyDescent="0.25">
      <c r="A688" t="s">
        <v>133</v>
      </c>
      <c r="C688" s="6">
        <v>39827</v>
      </c>
      <c r="D688" s="5"/>
      <c r="E688" s="6"/>
      <c r="G688">
        <v>26</v>
      </c>
      <c r="H688" t="s">
        <v>115</v>
      </c>
      <c r="I688" s="7">
        <v>8.1</v>
      </c>
      <c r="J688">
        <v>750</v>
      </c>
      <c r="K688" s="5">
        <f t="shared" si="11"/>
        <v>164.6090534979424</v>
      </c>
      <c r="L688" s="5"/>
      <c r="M688" s="8"/>
      <c r="N688" s="7">
        <v>7.9</v>
      </c>
      <c r="O688" s="7"/>
      <c r="P688" s="7"/>
      <c r="Q688" s="5"/>
      <c r="R688" s="5"/>
      <c r="S688" s="5"/>
      <c r="T688" s="5"/>
      <c r="U688" s="5"/>
      <c r="V688" s="5"/>
      <c r="W688" s="5"/>
      <c r="X688" s="8"/>
      <c r="Y688" s="8"/>
      <c r="Z688" s="8"/>
      <c r="AA688" s="8"/>
      <c r="AB688" s="8"/>
      <c r="AC688" s="5"/>
      <c r="AD688" s="8"/>
      <c r="AE688" s="8"/>
      <c r="AF688" s="8"/>
      <c r="AG688" s="8"/>
      <c r="AH688" s="8"/>
      <c r="AI688" s="8"/>
      <c r="AJ688" s="5"/>
      <c r="AK688" s="8"/>
      <c r="AL688" s="8"/>
      <c r="AM688" s="8"/>
      <c r="AN688" s="8"/>
      <c r="AO688" s="8"/>
      <c r="AP688" s="8"/>
      <c r="AQ688" s="9"/>
      <c r="AR688" s="8"/>
      <c r="AS688" s="8"/>
      <c r="AT688" s="8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8"/>
      <c r="BJ688" s="5"/>
      <c r="BK688" s="5"/>
      <c r="BL688" s="5"/>
      <c r="BM688" s="8"/>
      <c r="BN688" s="8"/>
      <c r="BO688" s="7"/>
      <c r="BP688" s="5"/>
      <c r="BQ688" s="5"/>
      <c r="BR688" s="5"/>
      <c r="BS688" s="5"/>
      <c r="BT688" s="7"/>
      <c r="BU688" s="7"/>
      <c r="BV688" s="7"/>
      <c r="BW688" s="7"/>
      <c r="BX688" s="7"/>
      <c r="BY688" s="7"/>
      <c r="BZ688" s="7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8"/>
      <c r="CL688" s="5"/>
      <c r="CM688" s="5"/>
      <c r="CN688" s="8"/>
      <c r="CO688" s="5"/>
      <c r="CP688" s="5"/>
      <c r="CQ688" s="5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</row>
    <row r="689" spans="1:166" x14ac:dyDescent="0.25">
      <c r="A689" t="s">
        <v>133</v>
      </c>
      <c r="C689" s="6">
        <v>39833</v>
      </c>
      <c r="D689" s="5"/>
      <c r="E689" s="6"/>
      <c r="G689" s="5">
        <v>32</v>
      </c>
      <c r="H689" t="s">
        <v>115</v>
      </c>
      <c r="I689" s="7">
        <v>8.1</v>
      </c>
      <c r="J689">
        <v>750</v>
      </c>
      <c r="K689" s="5">
        <f t="shared" si="11"/>
        <v>164.6090534979424</v>
      </c>
      <c r="L689" s="5"/>
      <c r="M689" s="8"/>
      <c r="N689" s="7">
        <v>10.4</v>
      </c>
      <c r="O689" s="7"/>
      <c r="P689" s="7"/>
      <c r="Q689" s="5"/>
      <c r="R689" s="5"/>
      <c r="S689" s="5"/>
      <c r="T689" s="5"/>
      <c r="U689" s="5"/>
      <c r="V689" s="5"/>
      <c r="W689" s="5"/>
      <c r="X689" s="8"/>
      <c r="Y689" s="8"/>
      <c r="Z689" s="8"/>
      <c r="AA689" s="8"/>
      <c r="AB689" s="8"/>
      <c r="AC689" s="5"/>
      <c r="AD689" s="8"/>
      <c r="AE689" s="8"/>
      <c r="AF689" s="8"/>
      <c r="AG689" s="8"/>
      <c r="AH689" s="8"/>
      <c r="AI689" s="8"/>
      <c r="AJ689" s="5">
        <v>62.894385259831189</v>
      </c>
      <c r="AK689" s="8">
        <v>1.0740775318868416</v>
      </c>
      <c r="AL689" s="8"/>
      <c r="AM689" s="8"/>
      <c r="AN689" s="8"/>
      <c r="AO689" s="8"/>
      <c r="AP689" s="8"/>
      <c r="AQ689" s="9">
        <f>AK689/AJ689</f>
        <v>1.7077478815471048E-2</v>
      </c>
      <c r="AR689" s="8"/>
      <c r="AS689" s="8"/>
      <c r="AT689" s="8"/>
      <c r="AU689" s="5">
        <v>0</v>
      </c>
      <c r="AV689" s="5"/>
      <c r="AW689" s="5"/>
      <c r="AX689" s="5"/>
      <c r="AY689" s="5">
        <v>0</v>
      </c>
      <c r="AZ689" s="5"/>
      <c r="BA689" s="5"/>
      <c r="BB689" s="5"/>
      <c r="BC689" s="5"/>
      <c r="BD689" s="5"/>
      <c r="BE689" s="5"/>
      <c r="BF689" s="5">
        <v>0</v>
      </c>
      <c r="BG689" s="5">
        <v>0</v>
      </c>
      <c r="BH689" s="5"/>
      <c r="BI689" s="8"/>
      <c r="BJ689" s="5"/>
      <c r="BK689" s="5">
        <f>AC689+AJ689+BH689</f>
        <v>62.894385259831189</v>
      </c>
      <c r="BL689" s="5"/>
      <c r="BM689" s="8">
        <f>BH689/BK689</f>
        <v>0</v>
      </c>
      <c r="BN689" s="8"/>
      <c r="BO689" s="7"/>
      <c r="BP689" s="5"/>
      <c r="BQ689" s="5"/>
      <c r="BR689" s="5"/>
      <c r="BS689" s="5"/>
      <c r="BT689" s="7"/>
      <c r="BU689" s="7"/>
      <c r="BV689" s="7"/>
      <c r="BW689" s="7"/>
      <c r="BX689" s="8">
        <f>AC689/BK689</f>
        <v>0</v>
      </c>
      <c r="BY689" s="8">
        <f>AJ689/BK689</f>
        <v>1</v>
      </c>
      <c r="BZ689" s="8">
        <f>BH689/BK689</f>
        <v>0</v>
      </c>
      <c r="CA689" s="5">
        <v>0</v>
      </c>
      <c r="CB689" s="5">
        <v>0</v>
      </c>
      <c r="CC689" s="5">
        <v>0</v>
      </c>
      <c r="CD689" s="5">
        <v>0</v>
      </c>
      <c r="CE689" s="5"/>
      <c r="CF689" s="5"/>
      <c r="CG689" s="5"/>
      <c r="CH689" s="5"/>
      <c r="CI689" s="5">
        <v>0</v>
      </c>
      <c r="CJ689" s="5"/>
      <c r="CK689" s="8"/>
      <c r="CL689" s="5"/>
      <c r="CM689" s="5"/>
      <c r="CN689" s="8"/>
      <c r="CO689" s="5"/>
      <c r="CP689" s="5"/>
      <c r="CQ689" s="5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</row>
    <row r="690" spans="1:166" x14ac:dyDescent="0.25">
      <c r="A690" t="s">
        <v>133</v>
      </c>
      <c r="C690" s="6">
        <v>39840</v>
      </c>
      <c r="D690" s="5"/>
      <c r="E690" s="6"/>
      <c r="G690">
        <v>39</v>
      </c>
      <c r="H690" t="s">
        <v>115</v>
      </c>
      <c r="I690" s="7">
        <v>8.1</v>
      </c>
      <c r="J690">
        <v>750</v>
      </c>
      <c r="K690" s="5">
        <f t="shared" si="11"/>
        <v>164.6090534979424</v>
      </c>
      <c r="L690" s="5"/>
      <c r="M690" s="8"/>
      <c r="N690" s="7">
        <v>13.45</v>
      </c>
      <c r="O690" s="7"/>
      <c r="P690" s="7"/>
      <c r="Q690" s="5"/>
      <c r="R690" s="5"/>
      <c r="S690" s="5"/>
      <c r="T690" s="5"/>
      <c r="U690" s="5"/>
      <c r="V690" s="5"/>
      <c r="W690" s="5"/>
      <c r="X690" s="8"/>
      <c r="Y690" s="8"/>
      <c r="Z690" s="8"/>
      <c r="AA690" s="8"/>
      <c r="AB690" s="8"/>
      <c r="AC690" s="5"/>
      <c r="AD690" s="8"/>
      <c r="AE690" s="8"/>
      <c r="AF690" s="8"/>
      <c r="AG690" s="8"/>
      <c r="AH690" s="8"/>
      <c r="AI690" s="8"/>
      <c r="AJ690" s="5"/>
      <c r="AK690" s="8"/>
      <c r="AL690" s="8"/>
      <c r="AM690" s="8"/>
      <c r="AN690" s="8"/>
      <c r="AO690" s="8"/>
      <c r="AP690" s="8"/>
      <c r="AQ690" s="9"/>
      <c r="AR690" s="8"/>
      <c r="AS690" s="8"/>
      <c r="AT690" s="8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8"/>
      <c r="BJ690" s="5"/>
      <c r="BK690" s="5"/>
      <c r="BL690" s="5"/>
      <c r="BM690" s="8"/>
      <c r="BN690" s="8"/>
      <c r="BO690" s="7"/>
      <c r="BP690" s="5"/>
      <c r="BQ690" s="5"/>
      <c r="BR690" s="5"/>
      <c r="BS690" s="5"/>
      <c r="BT690" s="7"/>
      <c r="BU690" s="7"/>
      <c r="BV690" s="7"/>
      <c r="BW690" s="7"/>
      <c r="BX690" s="7"/>
      <c r="BY690" s="7"/>
      <c r="BZ690" s="7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8"/>
      <c r="CL690" s="5"/>
      <c r="CM690" s="5"/>
      <c r="CN690" s="8"/>
      <c r="CO690" s="5"/>
      <c r="CP690" s="5"/>
      <c r="CQ690" s="5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</row>
    <row r="691" spans="1:166" x14ac:dyDescent="0.25">
      <c r="A691" t="s">
        <v>133</v>
      </c>
      <c r="C691" s="6">
        <v>39848</v>
      </c>
      <c r="D691" s="5"/>
      <c r="E691" s="6"/>
      <c r="G691" s="5">
        <v>47</v>
      </c>
      <c r="H691" t="s">
        <v>115</v>
      </c>
      <c r="I691" s="7">
        <v>8.1</v>
      </c>
      <c r="J691">
        <v>750</v>
      </c>
      <c r="K691" s="5">
        <f t="shared" si="11"/>
        <v>164.6090534979424</v>
      </c>
      <c r="L691" s="5"/>
      <c r="M691" s="8"/>
      <c r="N691" s="7">
        <v>15</v>
      </c>
      <c r="O691" s="7"/>
      <c r="P691" s="7"/>
      <c r="Q691" s="5"/>
      <c r="R691" s="5"/>
      <c r="S691" s="5"/>
      <c r="T691" s="5"/>
      <c r="U691" s="5"/>
      <c r="V691" s="5"/>
      <c r="W691" s="5"/>
      <c r="X691" s="8"/>
      <c r="Y691" s="8"/>
      <c r="Z691" s="8"/>
      <c r="AA691" s="8"/>
      <c r="AB691" s="8"/>
      <c r="AC691" s="5">
        <v>164.33043680818034</v>
      </c>
      <c r="AD691" s="8"/>
      <c r="AE691" s="8"/>
      <c r="AF691" s="8"/>
      <c r="AG691" s="8"/>
      <c r="AH691" s="8"/>
      <c r="AI691" s="8"/>
      <c r="AJ691" s="5">
        <v>138.37144796708029</v>
      </c>
      <c r="AK691" s="8">
        <v>2.8078936894857645</v>
      </c>
      <c r="AL691" s="8"/>
      <c r="AM691" s="8"/>
      <c r="AN691" s="8"/>
      <c r="AO691" s="8"/>
      <c r="AP691" s="8"/>
      <c r="AQ691" s="9">
        <f>AK691/AJ691</f>
        <v>2.029243554749666E-2</v>
      </c>
      <c r="AR691" s="8"/>
      <c r="AS691" s="8"/>
      <c r="AT691" s="8"/>
      <c r="AU691" s="5">
        <v>8.3504740798046466</v>
      </c>
      <c r="AV691" s="5"/>
      <c r="AW691" s="5"/>
      <c r="AX691" s="5"/>
      <c r="AY691" s="5">
        <v>0</v>
      </c>
      <c r="AZ691" s="5"/>
      <c r="BA691" s="5"/>
      <c r="BB691" s="5"/>
      <c r="BC691" s="5"/>
      <c r="BD691" s="5"/>
      <c r="BE691" s="5"/>
      <c r="BF691" s="5">
        <v>0</v>
      </c>
      <c r="BG691" s="5">
        <v>0</v>
      </c>
      <c r="BH691" s="5">
        <v>8.3504740798046466</v>
      </c>
      <c r="BI691" s="8"/>
      <c r="BJ691" s="5"/>
      <c r="BK691" s="5">
        <f>AC691+AJ691+BH691</f>
        <v>311.05235885506528</v>
      </c>
      <c r="BL691" s="5"/>
      <c r="BM691" s="8">
        <f>BH691/BK691</f>
        <v>2.6845879293574324E-2</v>
      </c>
      <c r="BN691" s="8"/>
      <c r="BO691" s="7"/>
      <c r="BP691" s="5"/>
      <c r="BQ691" s="5"/>
      <c r="BR691" s="5"/>
      <c r="BS691" s="5"/>
      <c r="BT691" s="7"/>
      <c r="BU691" s="7"/>
      <c r="BV691" s="7"/>
      <c r="BW691" s="7"/>
      <c r="BX691" s="8">
        <f>AC691/BK691</f>
        <v>0.52830474397639926</v>
      </c>
      <c r="BY691" s="8">
        <f>AJ691/BK691</f>
        <v>0.44484937673002634</v>
      </c>
      <c r="BZ691" s="8">
        <f>BH691/BK691</f>
        <v>2.6845879293574324E-2</v>
      </c>
      <c r="CA691" s="5">
        <v>114.67009180351904</v>
      </c>
      <c r="CB691" s="5">
        <v>114.67009180351904</v>
      </c>
      <c r="CC691" s="5">
        <v>0</v>
      </c>
      <c r="CD691" s="5">
        <v>0</v>
      </c>
      <c r="CE691" s="5"/>
      <c r="CF691" s="5"/>
      <c r="CG691" s="5"/>
      <c r="CH691" s="5"/>
      <c r="CI691" s="5">
        <v>0</v>
      </c>
      <c r="CJ691" s="5"/>
      <c r="CK691" s="8"/>
      <c r="CL691" s="5"/>
      <c r="CM691" s="5"/>
      <c r="CN691" s="8"/>
      <c r="CO691" s="5"/>
      <c r="CP691" s="5"/>
      <c r="CQ691" s="5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</row>
    <row r="692" spans="1:166" x14ac:dyDescent="0.25">
      <c r="A692" t="s">
        <v>133</v>
      </c>
      <c r="C692" s="6">
        <v>39849</v>
      </c>
      <c r="D692" s="5">
        <v>4</v>
      </c>
      <c r="E692" t="s">
        <v>206</v>
      </c>
      <c r="F692" t="s">
        <v>13</v>
      </c>
      <c r="G692">
        <v>48</v>
      </c>
      <c r="H692" t="s">
        <v>115</v>
      </c>
      <c r="I692" s="7">
        <v>8.1</v>
      </c>
      <c r="J692">
        <v>750</v>
      </c>
      <c r="K692" s="5">
        <f t="shared" si="11"/>
        <v>164.6090534979424</v>
      </c>
      <c r="L692" s="5"/>
      <c r="M692" s="8"/>
      <c r="N692" s="8"/>
      <c r="O692" s="8"/>
      <c r="P692" s="8"/>
      <c r="Q692" s="5"/>
      <c r="R692" s="5"/>
      <c r="S692" s="5">
        <v>48</v>
      </c>
      <c r="T692" s="5"/>
      <c r="U692" s="5"/>
      <c r="V692" s="5"/>
      <c r="W692" s="5"/>
      <c r="X692" s="8"/>
      <c r="Y692" s="8"/>
      <c r="Z692" s="8"/>
      <c r="AA692" s="8"/>
      <c r="AB692" s="8"/>
      <c r="AC692" s="5"/>
      <c r="AD692" s="8"/>
      <c r="AE692" s="8"/>
      <c r="AF692" s="8"/>
      <c r="AG692" s="8"/>
      <c r="AH692" s="8"/>
      <c r="AI692" s="8"/>
      <c r="AJ692" s="5"/>
      <c r="AK692" s="8"/>
      <c r="AL692" s="8"/>
      <c r="AM692" s="8"/>
      <c r="AN692" s="8"/>
      <c r="AO692" s="8"/>
      <c r="AP692" s="8"/>
      <c r="AQ692" s="9"/>
      <c r="AR692" s="8"/>
      <c r="AS692" s="8"/>
      <c r="AT692" s="8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8"/>
      <c r="BJ692" s="5"/>
      <c r="BK692" s="5"/>
      <c r="BL692" s="5"/>
      <c r="BM692" s="8"/>
      <c r="BN692" s="8"/>
      <c r="BO692" s="7"/>
      <c r="BP692" s="5"/>
      <c r="BQ692" s="5"/>
      <c r="BR692" s="5"/>
      <c r="BS692" s="5"/>
      <c r="BT692" s="7"/>
      <c r="BU692" s="7"/>
      <c r="BV692" s="7"/>
      <c r="BW692" s="7"/>
      <c r="BX692" s="7"/>
      <c r="BY692" s="7"/>
      <c r="BZ692" s="7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8"/>
      <c r="CL692" s="5"/>
      <c r="CM692" s="5"/>
      <c r="CN692" s="8"/>
      <c r="CO692" s="5"/>
      <c r="CP692" s="5"/>
      <c r="CQ692" s="5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</row>
    <row r="693" spans="1:166" x14ac:dyDescent="0.25">
      <c r="A693" t="s">
        <v>133</v>
      </c>
      <c r="C693" s="6">
        <v>39854</v>
      </c>
      <c r="D693" s="5"/>
      <c r="E693" s="6"/>
      <c r="G693">
        <v>53</v>
      </c>
      <c r="H693" t="s">
        <v>115</v>
      </c>
      <c r="I693" s="7">
        <v>8.1</v>
      </c>
      <c r="J693">
        <v>750</v>
      </c>
      <c r="K693" s="5">
        <f t="shared" si="11"/>
        <v>164.6090534979424</v>
      </c>
      <c r="L693" s="5"/>
      <c r="M693" s="8"/>
      <c r="N693" s="7">
        <v>17</v>
      </c>
      <c r="O693" s="7"/>
      <c r="P693" s="7"/>
      <c r="Q693" s="5"/>
      <c r="R693" s="5"/>
      <c r="S693" s="5"/>
      <c r="T693" s="5"/>
      <c r="U693" s="5"/>
      <c r="V693" s="5"/>
      <c r="W693" s="5"/>
      <c r="X693" s="8"/>
      <c r="Y693" s="8"/>
      <c r="Z693" s="8"/>
      <c r="AA693" s="8"/>
      <c r="AB693" s="8"/>
      <c r="AC693" s="5"/>
      <c r="AD693" s="8"/>
      <c r="AE693" s="8"/>
      <c r="AF693" s="8"/>
      <c r="AG693" s="8"/>
      <c r="AH693" s="8"/>
      <c r="AI693" s="8"/>
      <c r="AJ693" s="5"/>
      <c r="AK693" s="8"/>
      <c r="AL693" s="8"/>
      <c r="AM693" s="8"/>
      <c r="AN693" s="8"/>
      <c r="AO693" s="8"/>
      <c r="AP693" s="8"/>
      <c r="AQ693" s="9"/>
      <c r="AR693" s="8"/>
      <c r="AS693" s="8"/>
      <c r="AT693" s="8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8"/>
      <c r="BJ693" s="5"/>
      <c r="BK693" s="5"/>
      <c r="BL693" s="5"/>
      <c r="BM693" s="8"/>
      <c r="BN693" s="8"/>
      <c r="BO693" s="7"/>
      <c r="BP693" s="5"/>
      <c r="BQ693" s="5"/>
      <c r="BR693" s="5"/>
      <c r="BS693" s="5"/>
      <c r="BT693" s="7"/>
      <c r="BU693" s="7"/>
      <c r="BV693" s="7"/>
      <c r="BW693" s="7"/>
      <c r="BX693" s="7"/>
      <c r="BY693" s="7"/>
      <c r="BZ693" s="7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8"/>
      <c r="CL693" s="5"/>
      <c r="CM693" s="5"/>
      <c r="CN693" s="8"/>
      <c r="CO693" s="5"/>
      <c r="CP693" s="5"/>
      <c r="CQ693" s="5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</row>
    <row r="694" spans="1:166" x14ac:dyDescent="0.25">
      <c r="A694" t="s">
        <v>133</v>
      </c>
      <c r="C694" s="6">
        <v>39860</v>
      </c>
      <c r="D694" s="5">
        <v>6</v>
      </c>
      <c r="E694" s="6" t="s">
        <v>239</v>
      </c>
      <c r="F694" t="s">
        <v>89</v>
      </c>
      <c r="G694" s="5">
        <v>59</v>
      </c>
      <c r="H694" t="s">
        <v>115</v>
      </c>
      <c r="I694" s="7">
        <v>8.1</v>
      </c>
      <c r="J694">
        <v>750</v>
      </c>
      <c r="K694" s="5">
        <f t="shared" si="11"/>
        <v>164.6090534979424</v>
      </c>
      <c r="L694" s="5"/>
      <c r="M694" s="8"/>
      <c r="N694" s="7">
        <v>15.7</v>
      </c>
      <c r="O694" s="7"/>
      <c r="P694" s="7"/>
      <c r="Q694" s="5"/>
      <c r="R694" s="5"/>
      <c r="S694" s="5"/>
      <c r="T694" s="5"/>
      <c r="U694" s="5"/>
      <c r="V694" s="5"/>
      <c r="W694" s="5"/>
      <c r="X694" s="8"/>
      <c r="Y694" s="8"/>
      <c r="Z694" s="8"/>
      <c r="AA694" s="8"/>
      <c r="AB694" s="8"/>
      <c r="AC694" s="5">
        <v>240.45351640006592</v>
      </c>
      <c r="AD694" s="8"/>
      <c r="AE694" s="8"/>
      <c r="AF694" s="8"/>
      <c r="AG694" s="8"/>
      <c r="AH694" s="8"/>
      <c r="AI694" s="8"/>
      <c r="AJ694" s="5">
        <v>163.20618086037064</v>
      </c>
      <c r="AK694" s="8">
        <v>3.8874629399559955</v>
      </c>
      <c r="AL694" s="8"/>
      <c r="AM694" s="8"/>
      <c r="AN694" s="8"/>
      <c r="AO694" s="8"/>
      <c r="AP694" s="8"/>
      <c r="AQ694" s="9">
        <f>AK694/AJ694</f>
        <v>2.3819336494871321E-2</v>
      </c>
      <c r="AR694" s="8"/>
      <c r="AS694" s="8"/>
      <c r="AT694" s="8"/>
      <c r="AU694" s="5">
        <v>1.8865268717252832</v>
      </c>
      <c r="AV694" s="5"/>
      <c r="AW694" s="5"/>
      <c r="AX694" s="5"/>
      <c r="AY694" s="5">
        <v>1.3675769870345349</v>
      </c>
      <c r="AZ694" s="5"/>
      <c r="BA694" s="5"/>
      <c r="BB694" s="5"/>
      <c r="BC694" s="5"/>
      <c r="BD694" s="5"/>
      <c r="BE694" s="5"/>
      <c r="BF694" s="5">
        <v>0</v>
      </c>
      <c r="BG694" s="5">
        <v>0</v>
      </c>
      <c r="BH694" s="5">
        <v>3.2541038587598181</v>
      </c>
      <c r="BI694" s="8"/>
      <c r="BJ694" s="5"/>
      <c r="BK694" s="5">
        <f>AC694+AJ694+BH694</f>
        <v>406.91380111919642</v>
      </c>
      <c r="BL694" s="5"/>
      <c r="BM694" s="8">
        <f>BH694/BK694</f>
        <v>7.9970348752231198E-3</v>
      </c>
      <c r="BN694" s="8"/>
      <c r="BO694" s="7"/>
      <c r="BP694" s="5"/>
      <c r="BQ694" s="5"/>
      <c r="BR694" s="5"/>
      <c r="BS694" s="5"/>
      <c r="BT694" s="7"/>
      <c r="BU694" s="7"/>
      <c r="BV694" s="7"/>
      <c r="BW694" s="7"/>
      <c r="BX694" s="8">
        <f>AC694/BK694</f>
        <v>0.59092003205275989</v>
      </c>
      <c r="BY694" s="8">
        <f>AJ694/BK694</f>
        <v>0.40108293307201687</v>
      </c>
      <c r="BZ694" s="8">
        <f>BH694/BK694</f>
        <v>7.9970348752231198E-3</v>
      </c>
      <c r="CA694" s="5">
        <v>63.271418683540531</v>
      </c>
      <c r="CB694" s="5">
        <v>52.058678316411878</v>
      </c>
      <c r="CC694" s="5">
        <v>11.212740367128649</v>
      </c>
      <c r="CD694" s="5">
        <v>0</v>
      </c>
      <c r="CE694" s="5"/>
      <c r="CF694" s="5"/>
      <c r="CG694" s="5"/>
      <c r="CH694" s="5"/>
      <c r="CI694" s="5">
        <v>0</v>
      </c>
      <c r="CJ694" s="5"/>
      <c r="CK694" s="8"/>
      <c r="CL694" s="5"/>
      <c r="CM694" s="5"/>
      <c r="CN694" s="8"/>
      <c r="CO694" s="5"/>
      <c r="CP694" s="5"/>
      <c r="CQ694" s="5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</row>
    <row r="695" spans="1:166" x14ac:dyDescent="0.25">
      <c r="A695" t="s">
        <v>133</v>
      </c>
      <c r="C695" s="6">
        <v>39869</v>
      </c>
      <c r="D695" s="5"/>
      <c r="E695" s="6"/>
      <c r="G695">
        <v>68</v>
      </c>
      <c r="H695" t="s">
        <v>115</v>
      </c>
      <c r="I695" s="7">
        <v>8.1</v>
      </c>
      <c r="J695">
        <v>750</v>
      </c>
      <c r="K695" s="5">
        <f t="shared" si="11"/>
        <v>164.6090534979424</v>
      </c>
      <c r="L695" s="5"/>
      <c r="M695" s="8"/>
      <c r="N695" s="7">
        <v>19.899999999999999</v>
      </c>
      <c r="O695" s="7"/>
      <c r="P695" s="7"/>
      <c r="Q695" s="5"/>
      <c r="R695" s="5"/>
      <c r="S695" s="5"/>
      <c r="T695" s="5"/>
      <c r="U695" s="5"/>
      <c r="V695" s="5"/>
      <c r="W695" s="5"/>
      <c r="X695" s="8"/>
      <c r="Y695" s="8"/>
      <c r="Z695" s="8"/>
      <c r="AA695" s="8"/>
      <c r="AB695" s="8"/>
      <c r="AC695" s="5"/>
      <c r="AD695" s="8"/>
      <c r="AE695" s="8"/>
      <c r="AF695" s="8"/>
      <c r="AG695" s="8"/>
      <c r="AH695" s="8"/>
      <c r="AI695" s="8"/>
      <c r="AJ695" s="5"/>
      <c r="AK695" s="8"/>
      <c r="AL695" s="8"/>
      <c r="AM695" s="8"/>
      <c r="AN695" s="8"/>
      <c r="AO695" s="8"/>
      <c r="AP695" s="8"/>
      <c r="AQ695" s="9"/>
      <c r="AR695" s="8"/>
      <c r="AS695" s="8"/>
      <c r="AT695" s="8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8"/>
      <c r="BJ695" s="5"/>
      <c r="BK695" s="5"/>
      <c r="BL695" s="5"/>
      <c r="BM695" s="8"/>
      <c r="BN695" s="8"/>
      <c r="BO695" s="7"/>
      <c r="BP695" s="5"/>
      <c r="BQ695" s="5"/>
      <c r="BR695" s="5"/>
      <c r="BS695" s="5"/>
      <c r="BT695" s="7"/>
      <c r="BU695" s="7"/>
      <c r="BV695" s="7"/>
      <c r="BW695" s="7"/>
      <c r="BX695" s="7"/>
      <c r="BY695" s="7"/>
      <c r="BZ695" s="7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8"/>
      <c r="CL695" s="5"/>
      <c r="CM695" s="5"/>
      <c r="CN695" s="8"/>
      <c r="CO695" s="5"/>
      <c r="CP695" s="5"/>
      <c r="CQ695" s="5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</row>
    <row r="696" spans="1:166" x14ac:dyDescent="0.25">
      <c r="A696" t="s">
        <v>133</v>
      </c>
      <c r="C696" s="6">
        <v>39874</v>
      </c>
      <c r="D696" s="5"/>
      <c r="E696" s="6"/>
      <c r="G696">
        <v>73</v>
      </c>
      <c r="H696" t="s">
        <v>115</v>
      </c>
      <c r="I696" s="7">
        <v>8.1</v>
      </c>
      <c r="J696">
        <v>750</v>
      </c>
      <c r="K696" s="5">
        <f t="shared" si="11"/>
        <v>164.6090534979424</v>
      </c>
      <c r="L696" s="5"/>
      <c r="M696" s="8"/>
      <c r="N696" s="7">
        <v>20.149999999999999</v>
      </c>
      <c r="O696" s="7"/>
      <c r="P696" s="7"/>
      <c r="Q696" s="5"/>
      <c r="R696" s="5"/>
      <c r="S696" s="5"/>
      <c r="T696" s="5"/>
      <c r="U696" s="5"/>
      <c r="V696" s="5"/>
      <c r="W696" s="5"/>
      <c r="X696" s="8"/>
      <c r="Y696" s="8"/>
      <c r="Z696" s="8"/>
      <c r="AA696" s="8"/>
      <c r="AB696" s="8"/>
      <c r="AC696" s="5"/>
      <c r="AD696" s="8"/>
      <c r="AE696" s="8"/>
      <c r="AF696" s="8"/>
      <c r="AG696" s="8"/>
      <c r="AH696" s="8"/>
      <c r="AI696" s="8"/>
      <c r="AJ696" s="5"/>
      <c r="AK696" s="8"/>
      <c r="AL696" s="8"/>
      <c r="AM696" s="8"/>
      <c r="AN696" s="8"/>
      <c r="AO696" s="8"/>
      <c r="AP696" s="8"/>
      <c r="AQ696" s="9"/>
      <c r="AR696" s="8"/>
      <c r="AS696" s="8"/>
      <c r="AT696" s="8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8"/>
      <c r="BJ696" s="5"/>
      <c r="BK696" s="5"/>
      <c r="BL696" s="5"/>
      <c r="BM696" s="8"/>
      <c r="BN696" s="8"/>
      <c r="BO696" s="7"/>
      <c r="BP696" s="5"/>
      <c r="BQ696" s="5"/>
      <c r="BR696" s="5"/>
      <c r="BS696" s="5"/>
      <c r="BT696" s="7"/>
      <c r="BU696" s="7"/>
      <c r="BV696" s="7"/>
      <c r="BW696" s="7"/>
      <c r="BX696" s="7"/>
      <c r="BY696" s="7"/>
      <c r="BZ696" s="7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8"/>
      <c r="CL696" s="5"/>
      <c r="CM696" s="5"/>
      <c r="CN696" s="8"/>
      <c r="CO696" s="5"/>
      <c r="CP696" s="5"/>
      <c r="CQ696" s="5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</row>
    <row r="697" spans="1:166" x14ac:dyDescent="0.25">
      <c r="A697" t="s">
        <v>133</v>
      </c>
      <c r="C697" s="6">
        <v>39876</v>
      </c>
      <c r="D697" s="5"/>
      <c r="E697" s="6"/>
      <c r="G697" s="5">
        <v>75</v>
      </c>
      <c r="H697" t="s">
        <v>115</v>
      </c>
      <c r="I697" s="7">
        <v>8.1</v>
      </c>
      <c r="J697">
        <v>750</v>
      </c>
      <c r="K697" s="5">
        <f t="shared" si="11"/>
        <v>164.6090534979424</v>
      </c>
      <c r="L697" s="5"/>
      <c r="M697" s="8"/>
      <c r="N697" s="8"/>
      <c r="O697" s="8"/>
      <c r="P697" s="8"/>
      <c r="Q697" s="5"/>
      <c r="R697" s="5"/>
      <c r="S697" s="5"/>
      <c r="T697" s="5"/>
      <c r="U697" s="5"/>
      <c r="V697" s="5"/>
      <c r="W697" s="5"/>
      <c r="X697" s="8"/>
      <c r="Y697" s="8"/>
      <c r="Z697" s="8"/>
      <c r="AA697" s="8"/>
      <c r="AB697" s="8"/>
      <c r="AC697" s="5">
        <v>424.31102819355658</v>
      </c>
      <c r="AD697" s="8"/>
      <c r="AE697" s="8"/>
      <c r="AF697" s="8"/>
      <c r="AG697" s="8"/>
      <c r="AH697" s="8"/>
      <c r="AI697" s="8"/>
      <c r="AJ697" s="5">
        <v>206.77765750368636</v>
      </c>
      <c r="AK697" s="8">
        <v>2.6904407772012644</v>
      </c>
      <c r="AL697" s="8"/>
      <c r="AM697" s="8"/>
      <c r="AN697" s="8"/>
      <c r="AO697" s="8"/>
      <c r="AP697" s="8"/>
      <c r="AQ697" s="9">
        <f>AK697/AJ697</f>
        <v>1.3011274088707095E-2</v>
      </c>
      <c r="AR697" s="8"/>
      <c r="AS697" s="8"/>
      <c r="AT697" s="8"/>
      <c r="AU697" s="5">
        <v>19.745412497238462</v>
      </c>
      <c r="AV697" s="5"/>
      <c r="AW697" s="5"/>
      <c r="AX697" s="5"/>
      <c r="AY697" s="5">
        <v>25.952439709245983</v>
      </c>
      <c r="AZ697" s="5"/>
      <c r="BA697" s="5"/>
      <c r="BB697" s="5"/>
      <c r="BC697" s="5"/>
      <c r="BD697" s="5"/>
      <c r="BE697" s="5"/>
      <c r="BF697" s="5">
        <v>0</v>
      </c>
      <c r="BG697" s="5">
        <v>0</v>
      </c>
      <c r="BH697" s="5">
        <v>45.697852206484448</v>
      </c>
      <c r="BI697" s="8"/>
      <c r="BJ697" s="5"/>
      <c r="BK697" s="5">
        <f>AC697+AJ697+BH697</f>
        <v>676.78653790372732</v>
      </c>
      <c r="BL697" s="5"/>
      <c r="BM697" s="8">
        <f>BH697/BK697</f>
        <v>6.7521810271268953E-2</v>
      </c>
      <c r="BN697" s="8"/>
      <c r="BO697" s="7"/>
      <c r="BP697" s="5"/>
      <c r="BQ697" s="5"/>
      <c r="BR697" s="5"/>
      <c r="BS697" s="5"/>
      <c r="BT697" s="7"/>
      <c r="BU697" s="7"/>
      <c r="BV697" s="7"/>
      <c r="BW697" s="7"/>
      <c r="BX697" s="8">
        <f>AC697/BK697</f>
        <v>0.62694956892584452</v>
      </c>
      <c r="BY697" s="8">
        <f>AJ697/BK697</f>
        <v>0.30552862080288662</v>
      </c>
      <c r="BZ697" s="8">
        <f>BH697/BK697</f>
        <v>6.7521810271268953E-2</v>
      </c>
      <c r="CA697" s="5">
        <v>244.61666315180648</v>
      </c>
      <c r="CB697" s="5">
        <v>227.4725113300187</v>
      </c>
      <c r="CC697" s="5">
        <v>17.144151821787766</v>
      </c>
      <c r="CD697" s="5">
        <v>0</v>
      </c>
      <c r="CE697" s="5"/>
      <c r="CF697" s="5"/>
      <c r="CG697" s="5"/>
      <c r="CH697" s="5"/>
      <c r="CI697" s="5">
        <v>0</v>
      </c>
      <c r="CJ697" s="5"/>
      <c r="CK697" s="8"/>
      <c r="CL697" s="5"/>
      <c r="CM697" s="5"/>
      <c r="CN697" s="8"/>
      <c r="CO697" s="5"/>
      <c r="CP697" s="5"/>
      <c r="CQ697" s="5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</row>
    <row r="698" spans="1:166" x14ac:dyDescent="0.25">
      <c r="A698" t="s">
        <v>133</v>
      </c>
      <c r="C698" s="6">
        <v>39884</v>
      </c>
      <c r="D698" s="5"/>
      <c r="E698" s="6"/>
      <c r="G698">
        <v>83</v>
      </c>
      <c r="H698" t="s">
        <v>115</v>
      </c>
      <c r="I698" s="7">
        <v>8.1</v>
      </c>
      <c r="J698">
        <v>750</v>
      </c>
      <c r="K698" s="5">
        <f t="shared" si="11"/>
        <v>164.6090534979424</v>
      </c>
      <c r="L698" s="5"/>
      <c r="M698" s="8"/>
      <c r="N698" s="7">
        <v>20.100000000000001</v>
      </c>
      <c r="O698" s="7"/>
      <c r="P698" s="7"/>
      <c r="Q698" s="5"/>
      <c r="R698" s="5"/>
      <c r="S698" s="5"/>
      <c r="T698" s="5"/>
      <c r="U698" s="5"/>
      <c r="V698" s="5"/>
      <c r="W698" s="5"/>
      <c r="X698" s="8"/>
      <c r="Y698" s="8"/>
      <c r="Z698" s="8"/>
      <c r="AA698" s="8"/>
      <c r="AB698" s="8"/>
      <c r="AC698" s="5"/>
      <c r="AD698" s="8"/>
      <c r="AE698" s="8"/>
      <c r="AF698" s="8"/>
      <c r="AG698" s="8"/>
      <c r="AH698" s="8"/>
      <c r="AI698" s="8"/>
      <c r="AJ698" s="5"/>
      <c r="AK698" s="8"/>
      <c r="AL698" s="8"/>
      <c r="AM698" s="8"/>
      <c r="AN698" s="8"/>
      <c r="AO698" s="8"/>
      <c r="AP698" s="8"/>
      <c r="AQ698" s="9"/>
      <c r="AR698" s="8"/>
      <c r="AS698" s="8"/>
      <c r="AT698" s="8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8"/>
      <c r="BJ698" s="5"/>
      <c r="BK698" s="5"/>
      <c r="BL698" s="5"/>
      <c r="BM698" s="8"/>
      <c r="BN698" s="8"/>
      <c r="BO698" s="7"/>
      <c r="BP698" s="5"/>
      <c r="BQ698" s="5"/>
      <c r="BR698" s="5"/>
      <c r="BS698" s="5"/>
      <c r="BT698" s="7"/>
      <c r="BU698" s="7"/>
      <c r="BV698" s="7"/>
      <c r="BW698" s="7"/>
      <c r="BX698" s="7"/>
      <c r="BY698" s="7"/>
      <c r="BZ698" s="7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8"/>
      <c r="CL698" s="5"/>
      <c r="CM698" s="5"/>
      <c r="CN698" s="8"/>
      <c r="CO698" s="5"/>
      <c r="CP698" s="5"/>
      <c r="CQ698" s="5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</row>
    <row r="699" spans="1:166" x14ac:dyDescent="0.25">
      <c r="A699" t="s">
        <v>133</v>
      </c>
      <c r="C699" s="6">
        <v>39888</v>
      </c>
      <c r="D699" s="5"/>
      <c r="E699" s="6"/>
      <c r="G699" s="5">
        <v>87</v>
      </c>
      <c r="H699" t="s">
        <v>115</v>
      </c>
      <c r="I699" s="7">
        <v>8.1</v>
      </c>
      <c r="J699">
        <v>750</v>
      </c>
      <c r="K699" s="5">
        <f t="shared" si="11"/>
        <v>164.6090534979424</v>
      </c>
      <c r="L699" s="5"/>
      <c r="M699" s="8"/>
      <c r="N699" s="8"/>
      <c r="O699" s="8"/>
      <c r="P699" s="8"/>
      <c r="Q699" s="5"/>
      <c r="R699" s="5"/>
      <c r="S699" s="5"/>
      <c r="T699" s="5"/>
      <c r="U699" s="5"/>
      <c r="V699" s="5"/>
      <c r="W699" s="5"/>
      <c r="X699" s="8"/>
      <c r="Y699" s="8"/>
      <c r="Z699" s="8"/>
      <c r="AA699" s="8"/>
      <c r="AB699" s="8"/>
      <c r="AC699" s="5">
        <v>533.3216382030995</v>
      </c>
      <c r="AD699" s="8"/>
      <c r="AE699" s="8"/>
      <c r="AF699" s="8"/>
      <c r="AG699" s="8"/>
      <c r="AH699" s="8"/>
      <c r="AI699" s="8"/>
      <c r="AJ699" s="5">
        <v>245.79636122886191</v>
      </c>
      <c r="AK699" s="8">
        <v>3.2597623993996785</v>
      </c>
      <c r="AL699" s="8"/>
      <c r="AM699" s="8"/>
      <c r="AN699" s="8"/>
      <c r="AO699" s="8"/>
      <c r="AP699" s="8"/>
      <c r="AQ699" s="9">
        <f>AK699/AJ699</f>
        <v>1.3262044983507715E-2</v>
      </c>
      <c r="AR699" s="8"/>
      <c r="AS699" s="8"/>
      <c r="AT699" s="8"/>
      <c r="AU699" s="5">
        <v>35.77727686046461</v>
      </c>
      <c r="AV699" s="5"/>
      <c r="AW699" s="5"/>
      <c r="AX699" s="5"/>
      <c r="AY699" s="5">
        <v>70.17235847059986</v>
      </c>
      <c r="AZ699" s="5"/>
      <c r="BA699" s="5"/>
      <c r="BB699" s="5"/>
      <c r="BC699" s="5"/>
      <c r="BD699" s="5"/>
      <c r="BE699" s="5"/>
      <c r="BF699" s="5">
        <v>0</v>
      </c>
      <c r="BG699" s="5">
        <v>0</v>
      </c>
      <c r="BH699" s="5">
        <v>105.94963533106447</v>
      </c>
      <c r="BI699" s="8"/>
      <c r="BJ699" s="5"/>
      <c r="BK699" s="5">
        <f>AC699+AJ699+BH699</f>
        <v>885.06763476302581</v>
      </c>
      <c r="BL699" s="5"/>
      <c r="BM699" s="8">
        <f>BH699/BK699</f>
        <v>0.11970795357287262</v>
      </c>
      <c r="BN699" s="8"/>
      <c r="BO699" s="7"/>
      <c r="BP699" s="5"/>
      <c r="BQ699" s="5"/>
      <c r="BR699" s="5"/>
      <c r="BS699" s="5"/>
      <c r="BT699" s="7"/>
      <c r="BU699" s="7"/>
      <c r="BV699" s="7"/>
      <c r="BW699" s="7"/>
      <c r="BX699" s="8">
        <f>AC699/BK699</f>
        <v>0.60257726896306041</v>
      </c>
      <c r="BY699" s="8">
        <f>AJ699/BK699</f>
        <v>0.27771477746406709</v>
      </c>
      <c r="BZ699" s="8">
        <f>BH699/BK699</f>
        <v>0.11970795357287262</v>
      </c>
      <c r="CA699" s="5">
        <v>305.57983192387366</v>
      </c>
      <c r="CB699" s="5">
        <v>203.45400133069873</v>
      </c>
      <c r="CC699" s="5">
        <v>102.12583059317494</v>
      </c>
      <c r="CD699" s="5">
        <v>0</v>
      </c>
      <c r="CE699" s="5"/>
      <c r="CF699" s="5"/>
      <c r="CG699" s="5"/>
      <c r="CH699" s="5"/>
      <c r="CI699" s="5">
        <v>0</v>
      </c>
      <c r="CJ699" s="5"/>
      <c r="CK699" s="8"/>
      <c r="CL699" s="5"/>
      <c r="CM699" s="5"/>
      <c r="CN699" s="8"/>
      <c r="CO699" s="5"/>
      <c r="CP699" s="5"/>
      <c r="CQ699" s="5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</row>
    <row r="700" spans="1:166" x14ac:dyDescent="0.25">
      <c r="A700" t="s">
        <v>133</v>
      </c>
      <c r="C700" s="6">
        <v>39895</v>
      </c>
      <c r="D700" s="5"/>
      <c r="E700" s="6"/>
      <c r="G700">
        <v>94</v>
      </c>
      <c r="H700" t="s">
        <v>115</v>
      </c>
      <c r="I700" s="7">
        <v>8.1</v>
      </c>
      <c r="J700">
        <v>750</v>
      </c>
      <c r="K700" s="5">
        <f t="shared" si="11"/>
        <v>164.6090534979424</v>
      </c>
      <c r="L700" s="5"/>
      <c r="M700" s="8"/>
      <c r="N700" s="7">
        <v>21.9</v>
      </c>
      <c r="O700" s="7"/>
      <c r="P700" s="7"/>
      <c r="Q700" s="5"/>
      <c r="R700" s="5"/>
      <c r="S700" s="5"/>
      <c r="T700" s="5"/>
      <c r="U700" s="5"/>
      <c r="V700" s="5"/>
      <c r="W700" s="5"/>
      <c r="X700" s="8"/>
      <c r="Y700" s="8"/>
      <c r="Z700" s="8"/>
      <c r="AA700" s="8"/>
      <c r="AB700" s="8"/>
      <c r="AC700" s="5"/>
      <c r="AD700" s="8"/>
      <c r="AE700" s="8"/>
      <c r="AF700" s="8"/>
      <c r="AG700" s="8"/>
      <c r="AH700" s="8"/>
      <c r="AI700" s="8"/>
      <c r="AJ700" s="5"/>
      <c r="AK700" s="8"/>
      <c r="AL700" s="8"/>
      <c r="AM700" s="8"/>
      <c r="AN700" s="8"/>
      <c r="AO700" s="8"/>
      <c r="AP700" s="8"/>
      <c r="AQ700" s="9"/>
      <c r="AR700" s="8"/>
      <c r="AS700" s="8"/>
      <c r="AT700" s="8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8"/>
      <c r="BJ700" s="5"/>
      <c r="BK700" s="5"/>
      <c r="BL700" s="5"/>
      <c r="BM700" s="8"/>
      <c r="BN700" s="8"/>
      <c r="BO700" s="7"/>
      <c r="BP700" s="5"/>
      <c r="BQ700" s="5"/>
      <c r="BR700" s="5"/>
      <c r="BS700" s="5"/>
      <c r="BT700" s="7"/>
      <c r="BU700" s="7"/>
      <c r="BV700" s="7"/>
      <c r="BW700" s="7"/>
      <c r="BX700" s="7"/>
      <c r="BY700" s="7"/>
      <c r="BZ700" s="7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8"/>
      <c r="CL700" s="5"/>
      <c r="CM700" s="5"/>
      <c r="CN700" s="8"/>
      <c r="CO700" s="5"/>
      <c r="CP700" s="5"/>
      <c r="CQ700" s="5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</row>
    <row r="701" spans="1:166" x14ac:dyDescent="0.25">
      <c r="A701" t="s">
        <v>133</v>
      </c>
      <c r="C701" s="6">
        <v>39904</v>
      </c>
      <c r="D701" s="5"/>
      <c r="E701" s="6"/>
      <c r="G701" s="5">
        <v>103</v>
      </c>
      <c r="H701" t="s">
        <v>115</v>
      </c>
      <c r="I701" s="7">
        <v>8.1</v>
      </c>
      <c r="J701">
        <v>750</v>
      </c>
      <c r="K701" s="5">
        <f t="shared" si="11"/>
        <v>164.6090534979424</v>
      </c>
      <c r="L701" s="5"/>
      <c r="M701" s="8"/>
      <c r="N701" s="8"/>
      <c r="O701" s="8"/>
      <c r="P701" s="8"/>
      <c r="Q701" s="5"/>
      <c r="R701" s="5"/>
      <c r="S701" s="5"/>
      <c r="T701" s="5"/>
      <c r="U701" s="5"/>
      <c r="V701" s="5"/>
      <c r="W701" s="5"/>
      <c r="X701" s="8"/>
      <c r="Y701" s="8"/>
      <c r="Z701" s="8"/>
      <c r="AA701" s="8"/>
      <c r="AB701" s="8"/>
      <c r="AC701" s="5">
        <v>558.98002736762771</v>
      </c>
      <c r="AD701" s="8"/>
      <c r="AE701" s="8"/>
      <c r="AF701" s="8"/>
      <c r="AG701" s="8"/>
      <c r="AH701" s="8"/>
      <c r="AI701" s="8"/>
      <c r="AJ701" s="5">
        <v>275.15716101592403</v>
      </c>
      <c r="AK701" s="8">
        <v>3.4206465180329384</v>
      </c>
      <c r="AL701" s="8"/>
      <c r="AM701" s="8"/>
      <c r="AN701" s="8"/>
      <c r="AO701" s="8"/>
      <c r="AP701" s="8"/>
      <c r="AQ701" s="9">
        <f>AK701/AJ701</f>
        <v>1.2431610012995363E-2</v>
      </c>
      <c r="AR701" s="8"/>
      <c r="AS701" s="8"/>
      <c r="AT701" s="8"/>
      <c r="AU701" s="5">
        <v>0.77666605750487339</v>
      </c>
      <c r="AV701" s="5"/>
      <c r="AW701" s="5"/>
      <c r="AX701" s="5"/>
      <c r="AY701" s="5">
        <v>301.90477292963544</v>
      </c>
      <c r="AZ701" s="5"/>
      <c r="BA701" s="5"/>
      <c r="BB701" s="5"/>
      <c r="BC701" s="5"/>
      <c r="BD701" s="5"/>
      <c r="BE701" s="5"/>
      <c r="BF701" s="5">
        <v>0</v>
      </c>
      <c r="BG701" s="5">
        <v>0</v>
      </c>
      <c r="BH701" s="5">
        <v>302.68143898714027</v>
      </c>
      <c r="BI701" s="8"/>
      <c r="BJ701" s="5"/>
      <c r="BK701" s="5">
        <f>AC701+AJ701+BH701</f>
        <v>1136.818627370692</v>
      </c>
      <c r="BL701" s="5"/>
      <c r="BM701" s="8">
        <f>BH701/BK701</f>
        <v>0.26625306069025417</v>
      </c>
      <c r="BN701" s="8"/>
      <c r="BO701" s="7"/>
      <c r="BP701" s="5"/>
      <c r="BQ701" s="5"/>
      <c r="BR701" s="5"/>
      <c r="BS701" s="5"/>
      <c r="BT701" s="7"/>
      <c r="BU701" s="7"/>
      <c r="BV701" s="7"/>
      <c r="BW701" s="7"/>
      <c r="BX701" s="8">
        <f>AC701/BK701</f>
        <v>0.49170554907291858</v>
      </c>
      <c r="BY701" s="8">
        <f>AJ701/BK701</f>
        <v>0.24204139023682733</v>
      </c>
      <c r="BZ701" s="8">
        <f>BH701/BK701</f>
        <v>0.26625306069025417</v>
      </c>
      <c r="CA701" s="5">
        <v>150.63806502588045</v>
      </c>
      <c r="CB701" s="5">
        <v>2.3897417153996101</v>
      </c>
      <c r="CC701" s="5">
        <v>148.24832331048083</v>
      </c>
      <c r="CD701" s="5">
        <v>0</v>
      </c>
      <c r="CE701" s="5"/>
      <c r="CF701" s="5"/>
      <c r="CG701" s="5"/>
      <c r="CH701" s="5"/>
      <c r="CI701" s="5">
        <v>0</v>
      </c>
      <c r="CJ701" s="5"/>
      <c r="CK701" s="8"/>
      <c r="CL701" s="5"/>
      <c r="CM701" s="5"/>
      <c r="CN701" s="8"/>
      <c r="CO701" s="5"/>
      <c r="CP701" s="5"/>
      <c r="CQ701" s="5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</row>
    <row r="702" spans="1:166" x14ac:dyDescent="0.25">
      <c r="A702" t="s">
        <v>133</v>
      </c>
      <c r="C702" s="6">
        <v>39908</v>
      </c>
      <c r="D702" s="5"/>
      <c r="E702" s="6"/>
      <c r="G702">
        <v>107</v>
      </c>
      <c r="H702" t="s">
        <v>115</v>
      </c>
      <c r="I702" s="7">
        <v>8.1</v>
      </c>
      <c r="J702">
        <v>750</v>
      </c>
      <c r="K702" s="5">
        <f t="shared" si="11"/>
        <v>164.6090534979424</v>
      </c>
      <c r="L702" s="5"/>
      <c r="M702" s="8"/>
      <c r="N702" s="7">
        <v>24.9</v>
      </c>
      <c r="O702" s="7"/>
      <c r="P702" s="7"/>
      <c r="Q702" s="5"/>
      <c r="R702" s="5"/>
      <c r="S702" s="5"/>
      <c r="T702" s="5"/>
      <c r="U702" s="5"/>
      <c r="V702" s="5"/>
      <c r="W702" s="5"/>
      <c r="X702" s="8"/>
      <c r="Y702" s="8"/>
      <c r="Z702" s="8"/>
      <c r="AA702" s="8"/>
      <c r="AB702" s="8"/>
      <c r="AC702" s="5"/>
      <c r="AD702" s="8"/>
      <c r="AE702" s="8"/>
      <c r="AF702" s="8"/>
      <c r="AG702" s="8"/>
      <c r="AH702" s="8"/>
      <c r="AI702" s="8"/>
      <c r="AJ702" s="5"/>
      <c r="AK702" s="8"/>
      <c r="AL702" s="8"/>
      <c r="AM702" s="8"/>
      <c r="AN702" s="8"/>
      <c r="AO702" s="8"/>
      <c r="AP702" s="8"/>
      <c r="AQ702" s="9"/>
      <c r="AR702" s="8"/>
      <c r="AS702" s="8"/>
      <c r="AT702" s="8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8"/>
      <c r="BJ702" s="5"/>
      <c r="BK702" s="5"/>
      <c r="BL702" s="5"/>
      <c r="BM702" s="8"/>
      <c r="BN702" s="8"/>
      <c r="BO702" s="7"/>
      <c r="BP702" s="5"/>
      <c r="BQ702" s="5"/>
      <c r="BR702" s="5"/>
      <c r="BS702" s="5"/>
      <c r="BT702" s="7"/>
      <c r="BU702" s="7"/>
      <c r="BV702" s="7"/>
      <c r="BW702" s="7"/>
      <c r="BX702" s="7"/>
      <c r="BY702" s="7"/>
      <c r="BZ702" s="7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8"/>
      <c r="CL702" s="5"/>
      <c r="CM702" s="5"/>
      <c r="CN702" s="8"/>
      <c r="CO702" s="5"/>
      <c r="CP702" s="5"/>
      <c r="CQ702" s="5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</row>
    <row r="703" spans="1:166" x14ac:dyDescent="0.25">
      <c r="A703" t="s">
        <v>133</v>
      </c>
      <c r="C703" s="6">
        <v>39911</v>
      </c>
      <c r="D703" s="5"/>
      <c r="E703" s="6"/>
      <c r="G703">
        <v>110</v>
      </c>
      <c r="H703" t="s">
        <v>115</v>
      </c>
      <c r="I703" s="7">
        <v>8.1</v>
      </c>
      <c r="J703">
        <v>750</v>
      </c>
      <c r="K703" s="5">
        <f t="shared" si="11"/>
        <v>164.6090534979424</v>
      </c>
      <c r="L703" s="5"/>
      <c r="M703" s="8"/>
      <c r="N703" s="8"/>
      <c r="O703" s="8"/>
      <c r="P703" s="8"/>
      <c r="Q703" s="5"/>
      <c r="R703" s="5"/>
      <c r="S703" s="5"/>
      <c r="T703" s="5"/>
      <c r="U703" s="5"/>
      <c r="V703" s="5"/>
      <c r="W703" s="5"/>
      <c r="X703" s="8"/>
      <c r="Y703" s="8"/>
      <c r="Z703" s="8"/>
      <c r="AA703" s="8"/>
      <c r="AB703" s="8"/>
      <c r="AC703" s="5"/>
      <c r="AD703" s="8"/>
      <c r="AE703" s="8"/>
      <c r="AF703" s="8"/>
      <c r="AG703" s="8"/>
      <c r="AH703" s="8"/>
      <c r="AI703" s="8"/>
      <c r="AJ703" s="5"/>
      <c r="AK703" s="8"/>
      <c r="AL703" s="8"/>
      <c r="AM703" s="8"/>
      <c r="AN703" s="8"/>
      <c r="AO703" s="8"/>
      <c r="AP703" s="8"/>
      <c r="AQ703" s="9"/>
      <c r="AR703" s="8"/>
      <c r="AS703" s="8"/>
      <c r="AT703" s="8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8"/>
      <c r="BJ703" s="5"/>
      <c r="BK703" s="5"/>
      <c r="BL703" s="5"/>
      <c r="BM703" s="8"/>
      <c r="BN703" s="8"/>
      <c r="BO703" s="7"/>
      <c r="BP703" s="5"/>
      <c r="BQ703" s="5"/>
      <c r="BR703" s="5"/>
      <c r="BS703" s="5"/>
      <c r="BT703" s="7"/>
      <c r="BU703" s="7"/>
      <c r="BV703" s="7"/>
      <c r="BW703" s="7"/>
      <c r="BX703" s="7"/>
      <c r="BY703" s="7"/>
      <c r="BZ703" s="7"/>
      <c r="CA703" s="5"/>
      <c r="CB703" s="5"/>
      <c r="CC703" s="5"/>
      <c r="CD703" s="5"/>
      <c r="CE703" s="5"/>
      <c r="CF703" s="5"/>
      <c r="CG703" s="5"/>
      <c r="CH703" s="5"/>
      <c r="CI703" s="5"/>
      <c r="CJ703" s="5">
        <v>2.4278831111945438</v>
      </c>
      <c r="CK703" s="8">
        <v>3.6375000000000002</v>
      </c>
      <c r="CL703" s="5"/>
      <c r="CM703" s="5"/>
      <c r="CN703" s="8"/>
      <c r="CO703" s="5"/>
      <c r="CP703" s="5"/>
      <c r="CQ703" s="5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</row>
    <row r="704" spans="1:166" x14ac:dyDescent="0.25">
      <c r="A704" t="s">
        <v>133</v>
      </c>
      <c r="C704" s="6">
        <v>39920</v>
      </c>
      <c r="D704" s="5"/>
      <c r="E704" s="6"/>
      <c r="G704">
        <v>119</v>
      </c>
      <c r="H704" t="s">
        <v>115</v>
      </c>
      <c r="I704" s="7">
        <v>8.1</v>
      </c>
      <c r="J704">
        <v>750</v>
      </c>
      <c r="K704" s="5">
        <f t="shared" si="11"/>
        <v>164.6090534979424</v>
      </c>
      <c r="L704" s="5"/>
      <c r="M704" s="8"/>
      <c r="N704" s="8"/>
      <c r="O704" s="8"/>
      <c r="P704" s="8"/>
      <c r="Q704" s="5"/>
      <c r="R704" s="5"/>
      <c r="S704" s="5"/>
      <c r="T704" s="5"/>
      <c r="U704" s="5"/>
      <c r="V704" s="5"/>
      <c r="W704" s="5"/>
      <c r="X704" s="8"/>
      <c r="Y704" s="8"/>
      <c r="Z704" s="8"/>
      <c r="AA704" s="8"/>
      <c r="AB704" s="8"/>
      <c r="AC704" s="5"/>
      <c r="AD704" s="8"/>
      <c r="AE704" s="8"/>
      <c r="AF704" s="8"/>
      <c r="AG704" s="8"/>
      <c r="AH704" s="8"/>
      <c r="AI704" s="8"/>
      <c r="AJ704" s="5"/>
      <c r="AK704" s="8"/>
      <c r="AL704" s="8"/>
      <c r="AM704" s="8"/>
      <c r="AN704" s="8"/>
      <c r="AO704" s="8"/>
      <c r="AP704" s="8"/>
      <c r="AQ704" s="9"/>
      <c r="AR704" s="8"/>
      <c r="AS704" s="8"/>
      <c r="AT704" s="8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8"/>
      <c r="BJ704" s="5"/>
      <c r="BK704" s="5"/>
      <c r="BL704" s="5"/>
      <c r="BM704" s="8"/>
      <c r="BN704" s="8"/>
      <c r="BO704" s="7"/>
      <c r="BP704" s="5"/>
      <c r="BQ704" s="5"/>
      <c r="BR704" s="5"/>
      <c r="BS704" s="5"/>
      <c r="BT704" s="7"/>
      <c r="BU704" s="7"/>
      <c r="BV704" s="7"/>
      <c r="BW704" s="7"/>
      <c r="BX704" s="7"/>
      <c r="BY704" s="7"/>
      <c r="BZ704" s="7"/>
      <c r="CA704" s="5"/>
      <c r="CB704" s="5"/>
      <c r="CC704" s="5"/>
      <c r="CD704" s="5"/>
      <c r="CE704" s="5"/>
      <c r="CF704" s="5"/>
      <c r="CG704" s="5"/>
      <c r="CH704" s="5"/>
      <c r="CI704" s="5"/>
      <c r="CJ704" s="5">
        <v>6.8247710823269303</v>
      </c>
      <c r="CK704" s="8">
        <v>4.0538461538461537</v>
      </c>
      <c r="CL704" s="5"/>
      <c r="CM704" s="5"/>
      <c r="CN704" s="8"/>
      <c r="CO704" s="5"/>
      <c r="CP704" s="5"/>
      <c r="CQ704" s="5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</row>
    <row r="705" spans="1:166" x14ac:dyDescent="0.25">
      <c r="A705" t="s">
        <v>133</v>
      </c>
      <c r="C705" s="6">
        <v>39922</v>
      </c>
      <c r="D705" s="5">
        <v>8</v>
      </c>
      <c r="E705" t="s">
        <v>208</v>
      </c>
      <c r="F705" t="s">
        <v>14</v>
      </c>
      <c r="G705">
        <v>121</v>
      </c>
      <c r="H705" t="s">
        <v>115</v>
      </c>
      <c r="I705" s="7">
        <v>8.1</v>
      </c>
      <c r="J705">
        <v>750</v>
      </c>
      <c r="K705" s="5">
        <f t="shared" si="11"/>
        <v>164.6090534979424</v>
      </c>
      <c r="L705" s="5"/>
      <c r="M705" s="8"/>
      <c r="N705" s="8"/>
      <c r="O705" s="8"/>
      <c r="P705" s="8"/>
      <c r="Q705" s="5"/>
      <c r="R705" s="5"/>
      <c r="S705" s="5"/>
      <c r="T705" s="5"/>
      <c r="U705" s="5">
        <v>121</v>
      </c>
      <c r="V705" s="5"/>
      <c r="W705" s="5"/>
      <c r="X705" s="8"/>
      <c r="Y705" s="8"/>
      <c r="Z705" s="8"/>
      <c r="AA705" s="8"/>
      <c r="AB705" s="8"/>
      <c r="AC705" s="5"/>
      <c r="AD705" s="8"/>
      <c r="AE705" s="8"/>
      <c r="AF705" s="8"/>
      <c r="AG705" s="8"/>
      <c r="AH705" s="8"/>
      <c r="AI705" s="8"/>
      <c r="AJ705" s="5"/>
      <c r="AK705" s="8"/>
      <c r="AL705" s="8"/>
      <c r="AM705" s="8"/>
      <c r="AN705" s="8"/>
      <c r="AO705" s="8"/>
      <c r="AP705" s="8"/>
      <c r="AQ705" s="9"/>
      <c r="AR705" s="8"/>
      <c r="AS705" s="8"/>
      <c r="AT705" s="8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8"/>
      <c r="BJ705" s="5"/>
      <c r="BK705" s="5"/>
      <c r="BL705" s="5"/>
      <c r="BM705" s="8"/>
      <c r="BN705" s="8"/>
      <c r="BO705" s="7"/>
      <c r="BP705" s="5"/>
      <c r="BQ705" s="5"/>
      <c r="BR705" s="5"/>
      <c r="BS705" s="5"/>
      <c r="BT705" s="7"/>
      <c r="BU705" s="7"/>
      <c r="BV705" s="7"/>
      <c r="BW705" s="7"/>
      <c r="BX705" s="7"/>
      <c r="BY705" s="7"/>
      <c r="BZ705" s="7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8"/>
      <c r="CL705" s="5"/>
      <c r="CM705" s="5"/>
      <c r="CN705" s="8"/>
      <c r="CO705" s="5"/>
      <c r="CP705" s="5"/>
      <c r="CQ705" s="5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</row>
    <row r="706" spans="1:166" x14ac:dyDescent="0.25">
      <c r="A706" t="s">
        <v>133</v>
      </c>
      <c r="C706" s="6">
        <v>39925</v>
      </c>
      <c r="D706" s="5"/>
      <c r="E706" s="6"/>
      <c r="G706">
        <v>124</v>
      </c>
      <c r="H706" t="s">
        <v>115</v>
      </c>
      <c r="I706" s="7">
        <v>8.1</v>
      </c>
      <c r="J706">
        <v>750</v>
      </c>
      <c r="K706" s="5">
        <f t="shared" si="11"/>
        <v>164.6090534979424</v>
      </c>
      <c r="L706" s="5"/>
      <c r="M706" s="8"/>
      <c r="N706" s="8"/>
      <c r="O706" s="8"/>
      <c r="P706" s="8"/>
      <c r="Q706" s="5"/>
      <c r="R706" s="5"/>
      <c r="S706" s="5"/>
      <c r="T706" s="5"/>
      <c r="U706" s="5"/>
      <c r="V706" s="5"/>
      <c r="W706" s="5"/>
      <c r="X706" s="8"/>
      <c r="Y706" s="8"/>
      <c r="Z706" s="8"/>
      <c r="AA706" s="8"/>
      <c r="AB706" s="8"/>
      <c r="AC706" s="5"/>
      <c r="AD706" s="8"/>
      <c r="AE706" s="8"/>
      <c r="AF706" s="8"/>
      <c r="AG706" s="8"/>
      <c r="AH706" s="8"/>
      <c r="AI706" s="8"/>
      <c r="AJ706" s="5"/>
      <c r="AK706" s="8"/>
      <c r="AL706" s="8"/>
      <c r="AM706" s="8"/>
      <c r="AN706" s="8"/>
      <c r="AO706" s="8"/>
      <c r="AP706" s="8"/>
      <c r="AQ706" s="9"/>
      <c r="AR706" s="8"/>
      <c r="AS706" s="8"/>
      <c r="AT706" s="8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8"/>
      <c r="BJ706" s="5"/>
      <c r="BK706" s="5"/>
      <c r="BL706" s="5"/>
      <c r="BM706" s="8"/>
      <c r="BN706" s="8"/>
      <c r="BO706" s="7"/>
      <c r="BP706" s="5"/>
      <c r="BQ706" s="5"/>
      <c r="BR706" s="5"/>
      <c r="BS706" s="5"/>
      <c r="BT706" s="7"/>
      <c r="BU706" s="7"/>
      <c r="BV706" s="7"/>
      <c r="BW706" s="7"/>
      <c r="BX706" s="7"/>
      <c r="BY706" s="7"/>
      <c r="BZ706" s="7"/>
      <c r="CA706" s="5"/>
      <c r="CB706" s="5"/>
      <c r="CC706" s="5"/>
      <c r="CD706" s="5"/>
      <c r="CE706" s="5"/>
      <c r="CF706" s="5"/>
      <c r="CG706" s="5"/>
      <c r="CH706" s="5"/>
      <c r="CI706" s="5"/>
      <c r="CJ706" s="5">
        <v>8.2639801430865827</v>
      </c>
      <c r="CK706" s="8">
        <v>4.1875</v>
      </c>
      <c r="CL706" s="5"/>
      <c r="CM706" s="5"/>
      <c r="CN706" s="8"/>
      <c r="CO706" s="5"/>
      <c r="CP706" s="5"/>
      <c r="CQ706" s="5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</row>
    <row r="707" spans="1:166" x14ac:dyDescent="0.25">
      <c r="A707" t="s">
        <v>133</v>
      </c>
      <c r="C707" s="6">
        <v>39932</v>
      </c>
      <c r="D707" s="5"/>
      <c r="E707" s="6"/>
      <c r="G707" s="5">
        <v>131</v>
      </c>
      <c r="H707" t="s">
        <v>115</v>
      </c>
      <c r="I707" s="7">
        <v>8.1</v>
      </c>
      <c r="J707">
        <v>750</v>
      </c>
      <c r="K707" s="5">
        <f t="shared" si="11"/>
        <v>164.6090534979424</v>
      </c>
      <c r="L707" s="5"/>
      <c r="M707" s="8"/>
      <c r="N707" s="8"/>
      <c r="O707" s="8"/>
      <c r="P707" s="8"/>
      <c r="Q707" s="5"/>
      <c r="R707" s="5"/>
      <c r="S707" s="5"/>
      <c r="T707" s="5"/>
      <c r="U707" s="5"/>
      <c r="V707" s="5"/>
      <c r="W707" s="5"/>
      <c r="X707" s="8"/>
      <c r="Y707" s="8"/>
      <c r="Z707" s="8"/>
      <c r="AA707" s="8"/>
      <c r="AB707" s="8"/>
      <c r="AC707" s="5">
        <v>531.77593464278505</v>
      </c>
      <c r="AD707" s="8"/>
      <c r="AE707" s="8"/>
      <c r="AF707" s="8"/>
      <c r="AG707" s="8"/>
      <c r="AH707" s="8"/>
      <c r="AI707" s="8"/>
      <c r="AJ707" s="5">
        <v>256.9212842562178</v>
      </c>
      <c r="AK707" s="8">
        <v>3.0324763641624055</v>
      </c>
      <c r="AL707" s="8"/>
      <c r="AM707" s="8"/>
      <c r="AN707" s="8"/>
      <c r="AO707" s="8"/>
      <c r="AP707" s="8"/>
      <c r="AQ707" s="9">
        <f>AK707/AJ707</f>
        <v>1.1803134072528738E-2</v>
      </c>
      <c r="AR707" s="8"/>
      <c r="AS707" s="8"/>
      <c r="AT707" s="8"/>
      <c r="AU707" s="5">
        <v>0</v>
      </c>
      <c r="AV707" s="5"/>
      <c r="AW707" s="5"/>
      <c r="AX707" s="5"/>
      <c r="AY707" s="5">
        <v>665.33904389240968</v>
      </c>
      <c r="AZ707" s="5"/>
      <c r="BA707" s="5"/>
      <c r="BB707" s="5"/>
      <c r="BC707" s="5"/>
      <c r="BD707" s="5"/>
      <c r="BE707" s="5"/>
      <c r="BF707" s="5">
        <v>6.7579626444548664</v>
      </c>
      <c r="BG707" s="5">
        <v>29.53062439754213</v>
      </c>
      <c r="BH707" s="5">
        <v>701.62763093440674</v>
      </c>
      <c r="BI707" s="8"/>
      <c r="BJ707" s="5"/>
      <c r="BK707" s="5">
        <f>AC707+AJ707+BH707</f>
        <v>1490.3248498334096</v>
      </c>
      <c r="BL707" s="5"/>
      <c r="BM707" s="8">
        <f>BH707/BK707</f>
        <v>0.47078838617824531</v>
      </c>
      <c r="BN707" s="8"/>
      <c r="BO707" s="7"/>
      <c r="BP707" s="5"/>
      <c r="BQ707" s="5"/>
      <c r="BR707" s="5"/>
      <c r="BS707" s="5"/>
      <c r="BT707" s="7"/>
      <c r="BU707" s="7"/>
      <c r="BV707" s="7"/>
      <c r="BW707" s="7"/>
      <c r="BX707" s="8">
        <f>AC707/BK707</f>
        <v>0.35681880678714284</v>
      </c>
      <c r="BY707" s="8">
        <f>AJ707/BK707</f>
        <v>0.17239280703461179</v>
      </c>
      <c r="BZ707" s="8">
        <f>BH707/BK707</f>
        <v>0.47078838617824531</v>
      </c>
      <c r="CA707" s="5">
        <v>135.97294770715459</v>
      </c>
      <c r="CB707" s="5">
        <v>0</v>
      </c>
      <c r="CC707" s="5">
        <v>124.91400097718389</v>
      </c>
      <c r="CD707" s="5">
        <v>4.5497963679192805</v>
      </c>
      <c r="CE707" s="5"/>
      <c r="CF707" s="5"/>
      <c r="CG707" s="5"/>
      <c r="CH707" s="5"/>
      <c r="CI707" s="5">
        <v>6.5091503620514244</v>
      </c>
      <c r="CJ707" s="5">
        <v>12.335481717873307</v>
      </c>
      <c r="CK707" s="8">
        <v>4.4047619047619051</v>
      </c>
      <c r="CL707" s="5"/>
      <c r="CM707" s="5"/>
      <c r="CN707" s="8"/>
      <c r="CO707" s="5"/>
      <c r="CP707" s="5"/>
      <c r="CQ707" s="5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</row>
    <row r="708" spans="1:166" x14ac:dyDescent="0.25">
      <c r="A708" t="s">
        <v>133</v>
      </c>
      <c r="C708" s="6">
        <v>39939</v>
      </c>
      <c r="D708" s="5"/>
      <c r="E708" s="6"/>
      <c r="G708">
        <v>138</v>
      </c>
      <c r="H708" t="s">
        <v>115</v>
      </c>
      <c r="I708" s="7">
        <v>8.1</v>
      </c>
      <c r="J708">
        <v>750</v>
      </c>
      <c r="K708" s="5">
        <f t="shared" si="11"/>
        <v>164.6090534979424</v>
      </c>
      <c r="L708" s="5"/>
      <c r="M708" s="8"/>
      <c r="N708" s="8"/>
      <c r="O708" s="8"/>
      <c r="P708" s="8"/>
      <c r="Q708" s="5"/>
      <c r="R708" s="5"/>
      <c r="S708" s="5"/>
      <c r="T708" s="5"/>
      <c r="U708" s="5"/>
      <c r="V708" s="5"/>
      <c r="W708" s="5"/>
      <c r="X708" s="8"/>
      <c r="Y708" s="8"/>
      <c r="Z708" s="8"/>
      <c r="AA708" s="8"/>
      <c r="AB708" s="8"/>
      <c r="AC708" s="5"/>
      <c r="AD708" s="8"/>
      <c r="AE708" s="8"/>
      <c r="AF708" s="8"/>
      <c r="AG708" s="8"/>
      <c r="AH708" s="8"/>
      <c r="AI708" s="8"/>
      <c r="AJ708" s="5"/>
      <c r="AK708" s="8"/>
      <c r="AL708" s="8"/>
      <c r="AM708" s="8"/>
      <c r="AN708" s="8"/>
      <c r="AO708" s="8"/>
      <c r="AP708" s="8"/>
      <c r="AQ708" s="9"/>
      <c r="AR708" s="8"/>
      <c r="AS708" s="8"/>
      <c r="AT708" s="8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8"/>
      <c r="BJ708" s="5"/>
      <c r="BK708" s="5"/>
      <c r="BL708" s="5"/>
      <c r="BM708" s="8"/>
      <c r="BN708" s="8"/>
      <c r="BO708" s="7"/>
      <c r="BP708" s="5"/>
      <c r="BQ708" s="5"/>
      <c r="BR708" s="5"/>
      <c r="BS708" s="5"/>
      <c r="BT708" s="7"/>
      <c r="BU708" s="7"/>
      <c r="BV708" s="7"/>
      <c r="BW708" s="7"/>
      <c r="BX708" s="7"/>
      <c r="BY708" s="7"/>
      <c r="BZ708" s="7"/>
      <c r="CA708" s="5"/>
      <c r="CB708" s="5"/>
      <c r="CC708" s="5"/>
      <c r="CD708" s="5"/>
      <c r="CE708" s="5"/>
      <c r="CF708" s="5"/>
      <c r="CG708" s="5"/>
      <c r="CH708" s="5"/>
      <c r="CI708" s="5"/>
      <c r="CJ708" s="5">
        <v>39.498988382037005</v>
      </c>
      <c r="CK708" s="8">
        <v>5.6224531562940436</v>
      </c>
      <c r="CL708" s="5"/>
      <c r="CM708" s="5"/>
      <c r="CN708" s="8"/>
      <c r="CO708" s="5"/>
      <c r="CP708" s="5"/>
      <c r="CQ708" s="5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</row>
    <row r="709" spans="1:166" x14ac:dyDescent="0.25">
      <c r="A709" t="s">
        <v>133</v>
      </c>
      <c r="C709" s="6">
        <v>39944</v>
      </c>
      <c r="D709" s="5">
        <v>9</v>
      </c>
      <c r="E709" s="6" t="s">
        <v>207</v>
      </c>
      <c r="F709" t="s">
        <v>15</v>
      </c>
      <c r="G709">
        <v>143</v>
      </c>
      <c r="H709" t="s">
        <v>115</v>
      </c>
      <c r="I709" s="7">
        <v>8.1</v>
      </c>
      <c r="J709">
        <v>750</v>
      </c>
      <c r="K709" s="5">
        <f t="shared" si="11"/>
        <v>164.6090534979424</v>
      </c>
      <c r="L709" s="5"/>
      <c r="M709" s="8"/>
      <c r="N709" s="8"/>
      <c r="O709" s="8"/>
      <c r="P709" s="8"/>
      <c r="Q709" s="5"/>
      <c r="R709" s="5"/>
      <c r="S709" s="5"/>
      <c r="T709" s="5"/>
      <c r="U709" s="5"/>
      <c r="V709" s="5">
        <v>143</v>
      </c>
      <c r="W709" s="5"/>
      <c r="X709" s="8"/>
      <c r="Y709" s="8"/>
      <c r="Z709" s="8"/>
      <c r="AA709" s="8"/>
      <c r="AB709" s="8"/>
      <c r="AC709" s="5"/>
      <c r="AD709" s="8"/>
      <c r="AE709" s="8"/>
      <c r="AF709" s="8"/>
      <c r="AG709" s="8"/>
      <c r="AH709" s="8"/>
      <c r="AI709" s="8"/>
      <c r="AJ709" s="5"/>
      <c r="AK709" s="8"/>
      <c r="AL709" s="8"/>
      <c r="AM709" s="8"/>
      <c r="AN709" s="8"/>
      <c r="AO709" s="8"/>
      <c r="AP709" s="8"/>
      <c r="AQ709" s="9"/>
      <c r="AR709" s="8"/>
      <c r="AS709" s="8"/>
      <c r="AT709" s="8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8"/>
      <c r="BJ709" s="5"/>
      <c r="BK709" s="5"/>
      <c r="BL709" s="5"/>
      <c r="BM709" s="8"/>
      <c r="BN709" s="8"/>
      <c r="BO709" s="7"/>
      <c r="BP709" s="5"/>
      <c r="BQ709" s="5"/>
      <c r="BR709" s="5"/>
      <c r="BS709" s="5"/>
      <c r="BT709" s="7"/>
      <c r="BU709" s="7"/>
      <c r="BV709" s="7"/>
      <c r="BW709" s="7"/>
      <c r="BX709" s="7"/>
      <c r="BY709" s="7"/>
      <c r="BZ709" s="7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8"/>
      <c r="CL709" s="5"/>
      <c r="CM709" s="5"/>
      <c r="CN709" s="8"/>
      <c r="CO709" s="5"/>
      <c r="CP709" s="5"/>
      <c r="CQ709" s="5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</row>
    <row r="710" spans="1:166" x14ac:dyDescent="0.25">
      <c r="A710" t="s">
        <v>133</v>
      </c>
      <c r="C710" s="6">
        <v>39946</v>
      </c>
      <c r="D710" s="5"/>
      <c r="E710" s="6"/>
      <c r="G710">
        <v>145</v>
      </c>
      <c r="H710" t="s">
        <v>115</v>
      </c>
      <c r="I710" s="7">
        <v>8.1</v>
      </c>
      <c r="J710">
        <v>750</v>
      </c>
      <c r="K710" s="5">
        <f t="shared" si="11"/>
        <v>164.6090534979424</v>
      </c>
      <c r="L710" s="5"/>
      <c r="M710" s="8"/>
      <c r="N710" s="8"/>
      <c r="O710" s="8"/>
      <c r="P710" s="8"/>
      <c r="Q710" s="5"/>
      <c r="R710" s="5"/>
      <c r="S710" s="5"/>
      <c r="T710" s="5"/>
      <c r="U710" s="5"/>
      <c r="V710" s="5"/>
      <c r="W710" s="5"/>
      <c r="X710" s="8"/>
      <c r="Y710" s="8"/>
      <c r="Z710" s="8"/>
      <c r="AA710" s="8"/>
      <c r="AB710" s="8"/>
      <c r="AC710" s="5"/>
      <c r="AD710" s="8"/>
      <c r="AE710" s="8"/>
      <c r="AF710" s="8"/>
      <c r="AG710" s="8"/>
      <c r="AH710" s="8"/>
      <c r="AI710" s="8"/>
      <c r="AJ710" s="5"/>
      <c r="AK710" s="8"/>
      <c r="AL710" s="8"/>
      <c r="AM710" s="8"/>
      <c r="AN710" s="8"/>
      <c r="AO710" s="8"/>
      <c r="AP710" s="8"/>
      <c r="AQ710" s="9"/>
      <c r="AR710" s="8"/>
      <c r="AS710" s="8"/>
      <c r="AT710" s="8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8"/>
      <c r="BJ710" s="5"/>
      <c r="BK710" s="5"/>
      <c r="BL710" s="5"/>
      <c r="BM710" s="8"/>
      <c r="BN710" s="8"/>
      <c r="BO710" s="7"/>
      <c r="BP710" s="5"/>
      <c r="BQ710" s="5"/>
      <c r="BR710" s="5"/>
      <c r="BS710" s="5"/>
      <c r="BT710" s="7"/>
      <c r="BU710" s="7"/>
      <c r="BV710" s="7"/>
      <c r="BW710" s="7"/>
      <c r="BX710" s="7"/>
      <c r="BY710" s="7"/>
      <c r="BZ710" s="7"/>
      <c r="CA710" s="5"/>
      <c r="CB710" s="5"/>
      <c r="CC710" s="5"/>
      <c r="CD710" s="5"/>
      <c r="CE710" s="5"/>
      <c r="CF710" s="5"/>
      <c r="CG710" s="5"/>
      <c r="CH710" s="5"/>
      <c r="CI710" s="5"/>
      <c r="CJ710" s="5">
        <v>63.546294558121097</v>
      </c>
      <c r="CK710" s="8">
        <v>4.9629558475145101</v>
      </c>
      <c r="CL710" s="5"/>
      <c r="CM710" s="5"/>
      <c r="CN710" s="8"/>
      <c r="CO710" s="5"/>
      <c r="CP710" s="5"/>
      <c r="CQ710" s="5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</row>
    <row r="711" spans="1:166" x14ac:dyDescent="0.25">
      <c r="A711" t="s">
        <v>133</v>
      </c>
      <c r="C711" s="6">
        <v>39954</v>
      </c>
      <c r="D711" s="5"/>
      <c r="E711" s="6"/>
      <c r="G711">
        <v>153</v>
      </c>
      <c r="H711" t="s">
        <v>115</v>
      </c>
      <c r="I711" s="7">
        <v>8.1</v>
      </c>
      <c r="J711">
        <v>750</v>
      </c>
      <c r="K711" s="5">
        <f t="shared" si="11"/>
        <v>164.6090534979424</v>
      </c>
      <c r="L711" s="5"/>
      <c r="M711" s="8"/>
      <c r="N711" s="8"/>
      <c r="O711" s="8"/>
      <c r="P711" s="8"/>
      <c r="Q711" s="5"/>
      <c r="R711" s="5"/>
      <c r="S711" s="5"/>
      <c r="T711" s="5"/>
      <c r="U711" s="5"/>
      <c r="V711" s="5"/>
      <c r="W711" s="5"/>
      <c r="X711" s="8"/>
      <c r="Y711" s="8"/>
      <c r="Z711" s="8"/>
      <c r="AA711" s="8"/>
      <c r="AB711" s="8"/>
      <c r="AC711" s="5"/>
      <c r="AD711" s="8"/>
      <c r="AE711" s="8"/>
      <c r="AF711" s="8"/>
      <c r="AG711" s="8"/>
      <c r="AH711" s="8"/>
      <c r="AI711" s="8"/>
      <c r="AJ711" s="5"/>
      <c r="AK711" s="8"/>
      <c r="AL711" s="8"/>
      <c r="AM711" s="8"/>
      <c r="AN711" s="8"/>
      <c r="AO711" s="8"/>
      <c r="AP711" s="8"/>
      <c r="AQ711" s="9"/>
      <c r="AR711" s="8"/>
      <c r="AS711" s="8"/>
      <c r="AT711" s="8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8"/>
      <c r="BJ711" s="5"/>
      <c r="BK711" s="5"/>
      <c r="BL711" s="5"/>
      <c r="BM711" s="8"/>
      <c r="BN711" s="8"/>
      <c r="BO711" s="7"/>
      <c r="BP711" s="5"/>
      <c r="BQ711" s="5"/>
      <c r="BR711" s="5"/>
      <c r="BS711" s="5"/>
      <c r="BT711" s="7"/>
      <c r="BU711" s="7"/>
      <c r="BV711" s="7"/>
      <c r="BW711" s="7"/>
      <c r="BX711" s="7"/>
      <c r="BY711" s="7"/>
      <c r="BZ711" s="7"/>
      <c r="CA711" s="5"/>
      <c r="CB711" s="5"/>
      <c r="CC711" s="5"/>
      <c r="CD711" s="5"/>
      <c r="CE711" s="5"/>
      <c r="CF711" s="5"/>
      <c r="CG711" s="5"/>
      <c r="CH711" s="5"/>
      <c r="CI711" s="5"/>
      <c r="CJ711" s="5">
        <v>96.606386750933382</v>
      </c>
      <c r="CK711" s="8">
        <v>4.0724351285942966</v>
      </c>
      <c r="CL711" s="5"/>
      <c r="CM711" s="5"/>
      <c r="CN711" s="8"/>
      <c r="CO711" s="5"/>
      <c r="CP711" s="5"/>
      <c r="CQ711" s="5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</row>
    <row r="712" spans="1:166" x14ac:dyDescent="0.25">
      <c r="A712" t="s">
        <v>133</v>
      </c>
      <c r="C712" s="6">
        <v>39956</v>
      </c>
      <c r="D712" s="5">
        <v>10</v>
      </c>
      <c r="E712" s="6" t="s">
        <v>108</v>
      </c>
      <c r="F712" t="s">
        <v>16</v>
      </c>
      <c r="G712">
        <v>155</v>
      </c>
      <c r="H712" t="s">
        <v>115</v>
      </c>
      <c r="I712" s="7">
        <v>8.1</v>
      </c>
      <c r="J712">
        <v>750</v>
      </c>
      <c r="K712" s="5">
        <f t="shared" si="11"/>
        <v>164.6090534979424</v>
      </c>
      <c r="L712" s="5"/>
      <c r="M712" s="8"/>
      <c r="N712" s="8"/>
      <c r="O712" s="8"/>
      <c r="P712" s="8"/>
      <c r="Q712" s="5"/>
      <c r="R712" s="5"/>
      <c r="S712" s="5"/>
      <c r="T712" s="5"/>
      <c r="U712" s="5"/>
      <c r="V712" s="5"/>
      <c r="W712" s="5"/>
      <c r="X712" s="8"/>
      <c r="Y712" s="8"/>
      <c r="Z712" s="8"/>
      <c r="AA712" s="8"/>
      <c r="AB712" s="8"/>
      <c r="AC712" s="5"/>
      <c r="AD712" s="8"/>
      <c r="AE712" s="8"/>
      <c r="AF712" s="8"/>
      <c r="AG712" s="8"/>
      <c r="AH712" s="8"/>
      <c r="AI712" s="8"/>
      <c r="AJ712" s="5"/>
      <c r="AK712" s="8"/>
      <c r="AL712" s="8"/>
      <c r="AM712" s="8"/>
      <c r="AN712" s="8"/>
      <c r="AO712" s="8"/>
      <c r="AP712" s="8"/>
      <c r="AQ712" s="9"/>
      <c r="AR712" s="8"/>
      <c r="AS712" s="8"/>
      <c r="AT712" s="8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>
        <v>526.95435634947864</v>
      </c>
      <c r="BH712" s="5"/>
      <c r="BI712" s="8"/>
      <c r="BJ712" s="5"/>
      <c r="BK712" s="5"/>
      <c r="BL712" s="5"/>
      <c r="BM712" s="8"/>
      <c r="BN712" s="5">
        <f>BP712*(1/(BO712/100))</f>
        <v>526.95435634947864</v>
      </c>
      <c r="BO712" s="7">
        <v>35.222297675179803</v>
      </c>
      <c r="BP712" s="5">
        <v>185.60543200574111</v>
      </c>
      <c r="BQ712" s="5">
        <f>BN712-BP712</f>
        <v>341.34892434373751</v>
      </c>
      <c r="BR712" s="5"/>
      <c r="BS712" s="5"/>
      <c r="BT712" s="7">
        <v>8.1764507491515914</v>
      </c>
      <c r="BU712" s="7"/>
      <c r="BV712" s="7"/>
      <c r="BW712" s="7"/>
      <c r="BX712" s="7"/>
      <c r="BY712" s="7"/>
      <c r="BZ712" s="7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8"/>
      <c r="CL712" s="5"/>
      <c r="CM712" s="5"/>
      <c r="CN712" s="8"/>
      <c r="CO712" s="5"/>
      <c r="CP712" s="5"/>
      <c r="CQ712" s="5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</row>
    <row r="713" spans="1:166" x14ac:dyDescent="0.25">
      <c r="A713" t="s">
        <v>133</v>
      </c>
      <c r="C713" s="6">
        <v>39960</v>
      </c>
      <c r="D713" s="5"/>
      <c r="E713" s="6"/>
      <c r="G713">
        <v>159</v>
      </c>
      <c r="H713" t="s">
        <v>115</v>
      </c>
      <c r="I713" s="7">
        <v>8.1</v>
      </c>
      <c r="J713">
        <v>750</v>
      </c>
      <c r="K713" s="5">
        <f t="shared" si="11"/>
        <v>164.6090534979424</v>
      </c>
      <c r="L713" s="5"/>
      <c r="M713" s="8"/>
      <c r="N713" s="8"/>
      <c r="O713" s="8"/>
      <c r="P713" s="8"/>
      <c r="Q713" s="5"/>
      <c r="R713" s="5"/>
      <c r="S713" s="5"/>
      <c r="T713" s="5"/>
      <c r="U713" s="5"/>
      <c r="V713" s="5"/>
      <c r="W713" s="5"/>
      <c r="X713" s="8"/>
      <c r="Y713" s="8"/>
      <c r="Z713" s="8"/>
      <c r="AA713" s="8"/>
      <c r="AB713" s="8"/>
      <c r="AC713" s="5"/>
      <c r="AD713" s="8"/>
      <c r="AE713" s="8"/>
      <c r="AF713" s="8"/>
      <c r="AG713" s="8"/>
      <c r="AH713" s="8"/>
      <c r="AI713" s="8"/>
      <c r="AJ713" s="5"/>
      <c r="AK713" s="8"/>
      <c r="AL713" s="8"/>
      <c r="AM713" s="8"/>
      <c r="AN713" s="8"/>
      <c r="AO713" s="8"/>
      <c r="AP713" s="8"/>
      <c r="AQ713" s="9"/>
      <c r="AR713" s="8"/>
      <c r="AS713" s="8"/>
      <c r="AT713" s="8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8"/>
      <c r="BJ713" s="5"/>
      <c r="BK713" s="5"/>
      <c r="BL713" s="5"/>
      <c r="BM713" s="8"/>
      <c r="BN713" s="8"/>
      <c r="BO713" s="7"/>
      <c r="BP713" s="5"/>
      <c r="BQ713" s="5"/>
      <c r="BR713" s="5"/>
      <c r="BS713" s="5"/>
      <c r="BT713" s="7"/>
      <c r="BU713" s="7"/>
      <c r="BV713" s="7"/>
      <c r="BW713" s="7"/>
      <c r="BX713" s="7"/>
      <c r="BY713" s="7"/>
      <c r="BZ713" s="7"/>
      <c r="CA713" s="5"/>
      <c r="CB713" s="5"/>
      <c r="CC713" s="5"/>
      <c r="CD713" s="5"/>
      <c r="CE713" s="5"/>
      <c r="CF713" s="5"/>
      <c r="CG713" s="5"/>
      <c r="CH713" s="5"/>
      <c r="CI713" s="5"/>
      <c r="CJ713" s="5">
        <v>100</v>
      </c>
      <c r="CK713" s="8">
        <v>7.8173611111111114</v>
      </c>
      <c r="CL713" s="5"/>
      <c r="CM713" s="5"/>
      <c r="CN713" s="8"/>
      <c r="CO713" s="5"/>
      <c r="CP713" s="5"/>
      <c r="CQ713" s="5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</row>
    <row r="714" spans="1:166" x14ac:dyDescent="0.25">
      <c r="A714" t="s">
        <v>135</v>
      </c>
      <c r="C714" s="6">
        <v>39801</v>
      </c>
      <c r="D714" s="5">
        <v>1</v>
      </c>
      <c r="E714" s="6" t="s">
        <v>209</v>
      </c>
      <c r="F714" t="s">
        <v>10</v>
      </c>
      <c r="G714" s="5">
        <v>0</v>
      </c>
      <c r="H714" t="s">
        <v>116</v>
      </c>
      <c r="I714" s="7">
        <v>8.1</v>
      </c>
      <c r="J714">
        <v>750</v>
      </c>
      <c r="K714" s="5">
        <f t="shared" si="11"/>
        <v>164.6090534979424</v>
      </c>
      <c r="L714" s="5"/>
      <c r="M714" s="8"/>
      <c r="N714" s="8"/>
      <c r="O714" s="8"/>
      <c r="P714" s="8"/>
      <c r="Q714" s="5"/>
      <c r="R714" s="5"/>
      <c r="S714" s="5"/>
      <c r="T714" s="5"/>
      <c r="U714" s="5"/>
      <c r="V714" s="5"/>
      <c r="W714" s="5"/>
      <c r="X714" s="8"/>
      <c r="Y714" s="8"/>
      <c r="Z714" s="8"/>
      <c r="AA714" s="8"/>
      <c r="AB714" s="8"/>
      <c r="AC714" s="5"/>
      <c r="AD714" s="8"/>
      <c r="AE714" s="8"/>
      <c r="AF714" s="8"/>
      <c r="AG714" s="8"/>
      <c r="AH714" s="8"/>
      <c r="AI714" s="8"/>
      <c r="AJ714" s="5"/>
      <c r="AK714" s="8"/>
      <c r="AL714" s="8"/>
      <c r="AM714" s="8"/>
      <c r="AN714" s="8"/>
      <c r="AO714" s="8"/>
      <c r="AP714" s="8"/>
      <c r="AQ714" s="9"/>
      <c r="AR714" s="8"/>
      <c r="AS714" s="8"/>
      <c r="AT714" s="8"/>
      <c r="AU714" s="5">
        <v>0</v>
      </c>
      <c r="AV714" s="5"/>
      <c r="AW714" s="5"/>
      <c r="AX714" s="5"/>
      <c r="AY714" s="5">
        <v>0</v>
      </c>
      <c r="AZ714" s="5"/>
      <c r="BA714" s="5"/>
      <c r="BB714" s="5"/>
      <c r="BC714" s="5"/>
      <c r="BD714" s="5"/>
      <c r="BE714" s="5"/>
      <c r="BF714" s="5">
        <v>0</v>
      </c>
      <c r="BG714" s="5">
        <v>0</v>
      </c>
      <c r="BH714" s="5"/>
      <c r="BI714" s="8"/>
      <c r="BJ714" s="5"/>
      <c r="BK714" s="5"/>
      <c r="BL714" s="5"/>
      <c r="BM714" s="8"/>
      <c r="BN714" s="8"/>
      <c r="BO714" s="7"/>
      <c r="BP714" s="5"/>
      <c r="BQ714" s="5"/>
      <c r="BR714" s="5"/>
      <c r="BS714" s="5"/>
      <c r="BT714" s="7"/>
      <c r="BU714" s="7"/>
      <c r="BV714" s="7"/>
      <c r="BW714" s="7"/>
      <c r="BX714" s="7"/>
      <c r="BY714" s="7"/>
      <c r="BZ714" s="7"/>
      <c r="CA714" s="5">
        <v>0</v>
      </c>
      <c r="CB714" s="5">
        <v>0</v>
      </c>
      <c r="CC714" s="5">
        <v>0</v>
      </c>
      <c r="CD714" s="5">
        <v>0</v>
      </c>
      <c r="CE714" s="5"/>
      <c r="CF714" s="5"/>
      <c r="CG714" s="5"/>
      <c r="CH714" s="5"/>
      <c r="CI714" s="5">
        <v>0</v>
      </c>
      <c r="CJ714" s="5"/>
      <c r="CK714" s="8"/>
      <c r="CL714" s="5"/>
      <c r="CM714" s="5"/>
      <c r="CN714" s="8"/>
      <c r="CO714" s="5"/>
      <c r="CP714" s="5"/>
      <c r="CQ714" s="5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</row>
    <row r="715" spans="1:166" x14ac:dyDescent="0.25">
      <c r="A715" t="s">
        <v>135</v>
      </c>
      <c r="C715" s="6">
        <v>39819</v>
      </c>
      <c r="D715" s="5"/>
      <c r="E715" s="6"/>
      <c r="G715">
        <v>18</v>
      </c>
      <c r="H715" t="s">
        <v>116</v>
      </c>
      <c r="I715" s="7">
        <v>8.1</v>
      </c>
      <c r="J715">
        <v>750</v>
      </c>
      <c r="K715" s="5">
        <f t="shared" si="11"/>
        <v>164.6090534979424</v>
      </c>
      <c r="L715" s="5"/>
      <c r="M715" s="8"/>
      <c r="N715" s="7">
        <v>5.2</v>
      </c>
      <c r="O715" s="7"/>
      <c r="P715" s="7"/>
      <c r="Q715" s="5"/>
      <c r="R715" s="5"/>
      <c r="S715" s="5"/>
      <c r="T715" s="5"/>
      <c r="U715" s="5"/>
      <c r="V715" s="5"/>
      <c r="W715" s="5"/>
      <c r="X715" s="8"/>
      <c r="Y715" s="8"/>
      <c r="Z715" s="8"/>
      <c r="AA715" s="8"/>
      <c r="AB715" s="8"/>
      <c r="AC715" s="5"/>
      <c r="AD715" s="8"/>
      <c r="AE715" s="8"/>
      <c r="AF715" s="8"/>
      <c r="AG715" s="8"/>
      <c r="AH715" s="8"/>
      <c r="AI715" s="8"/>
      <c r="AJ715" s="5"/>
      <c r="AK715" s="8"/>
      <c r="AL715" s="8"/>
      <c r="AM715" s="8"/>
      <c r="AN715" s="8"/>
      <c r="AO715" s="8"/>
      <c r="AP715" s="8"/>
      <c r="AQ715" s="9"/>
      <c r="AR715" s="8"/>
      <c r="AS715" s="8"/>
      <c r="AT715" s="8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8"/>
      <c r="BJ715" s="5"/>
      <c r="BK715" s="5"/>
      <c r="BL715" s="5"/>
      <c r="BM715" s="8"/>
      <c r="BN715" s="8"/>
      <c r="BO715" s="7"/>
      <c r="BP715" s="5"/>
      <c r="BQ715" s="5"/>
      <c r="BR715" s="5"/>
      <c r="BS715" s="5"/>
      <c r="BT715" s="7"/>
      <c r="BU715" s="7"/>
      <c r="BV715" s="7"/>
      <c r="BW715" s="7"/>
      <c r="BX715" s="7"/>
      <c r="BY715" s="7"/>
      <c r="BZ715" s="7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8"/>
      <c r="CL715" s="5"/>
      <c r="CM715" s="5"/>
      <c r="CN715" s="8"/>
      <c r="CO715" s="5"/>
      <c r="CP715" s="5"/>
      <c r="CQ715" s="5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</row>
    <row r="716" spans="1:166" x14ac:dyDescent="0.25">
      <c r="A716" t="s">
        <v>135</v>
      </c>
      <c r="C716" s="6">
        <v>39820</v>
      </c>
      <c r="D716" s="5"/>
      <c r="E716" s="6"/>
      <c r="G716" s="5">
        <v>19</v>
      </c>
      <c r="H716" t="s">
        <v>116</v>
      </c>
      <c r="I716" s="7">
        <v>8.1</v>
      </c>
      <c r="J716">
        <v>750</v>
      </c>
      <c r="K716" s="5">
        <f t="shared" si="11"/>
        <v>164.6090534979424</v>
      </c>
      <c r="L716" s="5"/>
      <c r="M716" s="8"/>
      <c r="N716" s="8"/>
      <c r="O716" s="8"/>
      <c r="P716" s="8"/>
      <c r="Q716" s="5"/>
      <c r="R716" s="5"/>
      <c r="S716" s="5"/>
      <c r="T716" s="5"/>
      <c r="U716" s="5"/>
      <c r="V716" s="5"/>
      <c r="W716" s="5"/>
      <c r="X716" s="8"/>
      <c r="Y716" s="8"/>
      <c r="Z716" s="8"/>
      <c r="AA716" s="8"/>
      <c r="AB716" s="8"/>
      <c r="AC716" s="5"/>
      <c r="AD716" s="8"/>
      <c r="AE716" s="8"/>
      <c r="AF716" s="8"/>
      <c r="AG716" s="8"/>
      <c r="AH716" s="8"/>
      <c r="AI716" s="8"/>
      <c r="AJ716" s="5"/>
      <c r="AK716" s="8">
        <v>0.23812822368421052</v>
      </c>
      <c r="AL716" s="8"/>
      <c r="AM716" s="8"/>
      <c r="AN716" s="8"/>
      <c r="AO716" s="8"/>
      <c r="AP716" s="8"/>
      <c r="AQ716" s="9"/>
      <c r="AR716" s="8"/>
      <c r="AS716" s="8"/>
      <c r="AT716" s="8"/>
      <c r="AU716" s="5">
        <v>0</v>
      </c>
      <c r="AV716" s="5"/>
      <c r="AW716" s="5"/>
      <c r="AX716" s="5"/>
      <c r="AY716" s="5">
        <v>0</v>
      </c>
      <c r="AZ716" s="5"/>
      <c r="BA716" s="5"/>
      <c r="BB716" s="5"/>
      <c r="BC716" s="5"/>
      <c r="BD716" s="5"/>
      <c r="BE716" s="5"/>
      <c r="BF716" s="5">
        <v>0</v>
      </c>
      <c r="BG716" s="5">
        <v>0</v>
      </c>
      <c r="BH716" s="5"/>
      <c r="BI716" s="8"/>
      <c r="BJ716" s="5"/>
      <c r="BK716" s="5"/>
      <c r="BL716" s="5"/>
      <c r="BM716" s="8"/>
      <c r="BN716" s="8"/>
      <c r="BO716" s="7"/>
      <c r="BP716" s="5"/>
      <c r="BQ716" s="5"/>
      <c r="BR716" s="5"/>
      <c r="BS716" s="5"/>
      <c r="BT716" s="7"/>
      <c r="BU716" s="7"/>
      <c r="BV716" s="7"/>
      <c r="BW716" s="7"/>
      <c r="BX716" s="7"/>
      <c r="BY716" s="7"/>
      <c r="BZ716" s="7"/>
      <c r="CA716" s="5">
        <v>0</v>
      </c>
      <c r="CB716" s="5">
        <v>0</v>
      </c>
      <c r="CC716" s="5">
        <v>0</v>
      </c>
      <c r="CD716" s="5">
        <v>0</v>
      </c>
      <c r="CE716" s="5"/>
      <c r="CF716" s="5"/>
      <c r="CG716" s="5"/>
      <c r="CH716" s="5"/>
      <c r="CI716" s="5">
        <v>0</v>
      </c>
      <c r="CJ716" s="5"/>
      <c r="CK716" s="8"/>
      <c r="CL716" s="5"/>
      <c r="CM716" s="5"/>
      <c r="CN716" s="8"/>
      <c r="CO716" s="5"/>
      <c r="CP716" s="5"/>
      <c r="CQ716" s="5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</row>
    <row r="717" spans="1:166" x14ac:dyDescent="0.25">
      <c r="A717" t="s">
        <v>135</v>
      </c>
      <c r="C717" s="6">
        <v>39824</v>
      </c>
      <c r="D717" s="5">
        <v>4</v>
      </c>
      <c r="E717" t="s">
        <v>210</v>
      </c>
      <c r="F717" t="s">
        <v>12</v>
      </c>
      <c r="G717">
        <v>23</v>
      </c>
      <c r="H717" t="s">
        <v>116</v>
      </c>
      <c r="I717" s="7">
        <v>8.1</v>
      </c>
      <c r="J717">
        <v>750</v>
      </c>
      <c r="K717" s="5">
        <f t="shared" si="11"/>
        <v>164.6090534979424</v>
      </c>
      <c r="L717" s="5"/>
      <c r="M717" s="8"/>
      <c r="N717" s="8"/>
      <c r="O717" s="8"/>
      <c r="P717" s="8"/>
      <c r="Q717" s="5"/>
      <c r="R717" s="5">
        <v>23</v>
      </c>
      <c r="S717" s="5"/>
      <c r="T717" s="5"/>
      <c r="U717" s="5"/>
      <c r="V717" s="5"/>
      <c r="W717" s="5"/>
      <c r="X717" s="8"/>
      <c r="Y717" s="8"/>
      <c r="Z717" s="8"/>
      <c r="AA717" s="8"/>
      <c r="AB717" s="8"/>
      <c r="AC717" s="5"/>
      <c r="AD717" s="8"/>
      <c r="AE717" s="8"/>
      <c r="AF717" s="8"/>
      <c r="AG717" s="8"/>
      <c r="AH717" s="8"/>
      <c r="AI717" s="8"/>
      <c r="AJ717" s="5"/>
      <c r="AK717" s="8"/>
      <c r="AL717" s="8"/>
      <c r="AM717" s="8"/>
      <c r="AN717" s="8"/>
      <c r="AO717" s="8"/>
      <c r="AP717" s="8"/>
      <c r="AQ717" s="9"/>
      <c r="AR717" s="8"/>
      <c r="AS717" s="8"/>
      <c r="AT717" s="8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8"/>
      <c r="BJ717" s="5"/>
      <c r="BK717" s="5"/>
      <c r="BL717" s="5"/>
      <c r="BM717" s="8"/>
      <c r="BN717" s="8"/>
      <c r="BO717" s="7"/>
      <c r="BP717" s="5"/>
      <c r="BQ717" s="5"/>
      <c r="BR717" s="5"/>
      <c r="BS717" s="5"/>
      <c r="BT717" s="7"/>
      <c r="BU717" s="7"/>
      <c r="BV717" s="7"/>
      <c r="BW717" s="7"/>
      <c r="BX717" s="7"/>
      <c r="BY717" s="7"/>
      <c r="BZ717" s="7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8"/>
      <c r="CL717" s="5"/>
      <c r="CM717" s="5"/>
      <c r="CN717" s="8"/>
      <c r="CO717" s="5"/>
      <c r="CP717" s="5"/>
      <c r="CQ717" s="5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</row>
    <row r="718" spans="1:166" x14ac:dyDescent="0.25">
      <c r="A718" t="s">
        <v>135</v>
      </c>
      <c r="C718" s="6">
        <v>39827</v>
      </c>
      <c r="D718" s="5"/>
      <c r="E718" s="6"/>
      <c r="G718">
        <v>26</v>
      </c>
      <c r="H718" t="s">
        <v>116</v>
      </c>
      <c r="I718" s="7">
        <v>8.1</v>
      </c>
      <c r="J718">
        <v>750</v>
      </c>
      <c r="K718" s="5">
        <f t="shared" si="11"/>
        <v>164.6090534979424</v>
      </c>
      <c r="L718" s="5"/>
      <c r="M718" s="8"/>
      <c r="N718" s="7">
        <v>7.75</v>
      </c>
      <c r="O718" s="7"/>
      <c r="P718" s="7"/>
      <c r="Q718" s="5"/>
      <c r="R718" s="5"/>
      <c r="S718" s="5"/>
      <c r="T718" s="5"/>
      <c r="U718" s="5"/>
      <c r="V718" s="5"/>
      <c r="W718" s="5"/>
      <c r="X718" s="8"/>
      <c r="Y718" s="8"/>
      <c r="Z718" s="8"/>
      <c r="AA718" s="8"/>
      <c r="AB718" s="8"/>
      <c r="AC718" s="5"/>
      <c r="AD718" s="8"/>
      <c r="AE718" s="8"/>
      <c r="AF718" s="8"/>
      <c r="AG718" s="8"/>
      <c r="AH718" s="8"/>
      <c r="AI718" s="8"/>
      <c r="AJ718" s="5"/>
      <c r="AK718" s="8"/>
      <c r="AL718" s="8"/>
      <c r="AM718" s="8"/>
      <c r="AN718" s="8"/>
      <c r="AO718" s="8"/>
      <c r="AP718" s="8"/>
      <c r="AQ718" s="9"/>
      <c r="AR718" s="8"/>
      <c r="AS718" s="8"/>
      <c r="AT718" s="8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8"/>
      <c r="BJ718" s="5"/>
      <c r="BK718" s="5"/>
      <c r="BL718" s="5"/>
      <c r="BM718" s="8"/>
      <c r="BN718" s="8"/>
      <c r="BO718" s="7"/>
      <c r="BP718" s="5"/>
      <c r="BQ718" s="5"/>
      <c r="BR718" s="5"/>
      <c r="BS718" s="5"/>
      <c r="BT718" s="7"/>
      <c r="BU718" s="7"/>
      <c r="BV718" s="7"/>
      <c r="BW718" s="7"/>
      <c r="BX718" s="7"/>
      <c r="BY718" s="7"/>
      <c r="BZ718" s="7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8"/>
      <c r="CL718" s="5"/>
      <c r="CM718" s="5"/>
      <c r="CN718" s="8"/>
      <c r="CO718" s="5"/>
      <c r="CP718" s="5"/>
      <c r="CQ718" s="5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</row>
    <row r="719" spans="1:166" x14ac:dyDescent="0.25">
      <c r="A719" t="s">
        <v>135</v>
      </c>
      <c r="C719" s="6">
        <v>39833</v>
      </c>
      <c r="D719" s="5"/>
      <c r="E719" s="6"/>
      <c r="G719" s="5">
        <v>32</v>
      </c>
      <c r="H719" t="s">
        <v>116</v>
      </c>
      <c r="I719" s="7">
        <v>8.1</v>
      </c>
      <c r="J719">
        <v>750</v>
      </c>
      <c r="K719" s="5">
        <f t="shared" si="11"/>
        <v>164.6090534979424</v>
      </c>
      <c r="L719" s="5"/>
      <c r="M719" s="8"/>
      <c r="N719" s="7">
        <v>10.15</v>
      </c>
      <c r="O719" s="7"/>
      <c r="P719" s="7"/>
      <c r="Q719" s="5"/>
      <c r="R719" s="5"/>
      <c r="S719" s="5"/>
      <c r="T719" s="5"/>
      <c r="U719" s="5"/>
      <c r="V719" s="5"/>
      <c r="W719" s="5"/>
      <c r="X719" s="8"/>
      <c r="Y719" s="8"/>
      <c r="Z719" s="8"/>
      <c r="AA719" s="8"/>
      <c r="AB719" s="8"/>
      <c r="AC719" s="5"/>
      <c r="AD719" s="8"/>
      <c r="AE719" s="8"/>
      <c r="AF719" s="8"/>
      <c r="AG719" s="8"/>
      <c r="AH719" s="8"/>
      <c r="AI719" s="8"/>
      <c r="AJ719" s="5">
        <v>54.991094981809184</v>
      </c>
      <c r="AK719" s="8">
        <v>0.91988746105716857</v>
      </c>
      <c r="AL719" s="8"/>
      <c r="AM719" s="8"/>
      <c r="AN719" s="8"/>
      <c r="AO719" s="8"/>
      <c r="AP719" s="8"/>
      <c r="AQ719" s="9">
        <f>AK719/AJ719</f>
        <v>1.6727934974953007E-2</v>
      </c>
      <c r="AR719" s="8"/>
      <c r="AS719" s="8"/>
      <c r="AT719" s="8"/>
      <c r="AU719" s="5">
        <v>0</v>
      </c>
      <c r="AV719" s="5"/>
      <c r="AW719" s="5"/>
      <c r="AX719" s="5"/>
      <c r="AY719" s="5">
        <v>0</v>
      </c>
      <c r="AZ719" s="5"/>
      <c r="BA719" s="5"/>
      <c r="BB719" s="5"/>
      <c r="BC719" s="5"/>
      <c r="BD719" s="5"/>
      <c r="BE719" s="5"/>
      <c r="BF719" s="5">
        <v>0</v>
      </c>
      <c r="BG719" s="5">
        <v>0</v>
      </c>
      <c r="BH719" s="5"/>
      <c r="BI719" s="8"/>
      <c r="BJ719" s="5"/>
      <c r="BK719" s="5">
        <f>AC719+AJ719+BH719</f>
        <v>54.991094981809184</v>
      </c>
      <c r="BL719" s="5"/>
      <c r="BM719" s="8">
        <f>BH719/BK719</f>
        <v>0</v>
      </c>
      <c r="BN719" s="8"/>
      <c r="BO719" s="7"/>
      <c r="BP719" s="5"/>
      <c r="BQ719" s="5"/>
      <c r="BR719" s="5"/>
      <c r="BS719" s="5"/>
      <c r="BT719" s="7"/>
      <c r="BU719" s="7"/>
      <c r="BV719" s="7"/>
      <c r="BW719" s="7"/>
      <c r="BX719" s="8">
        <f>AC719/BK719</f>
        <v>0</v>
      </c>
      <c r="BY719" s="8">
        <f>AJ719/BK719</f>
        <v>1</v>
      </c>
      <c r="BZ719" s="8">
        <f>BH719/BK719</f>
        <v>0</v>
      </c>
      <c r="CA719" s="5">
        <v>0</v>
      </c>
      <c r="CB719" s="5">
        <v>0</v>
      </c>
      <c r="CC719" s="5">
        <v>0</v>
      </c>
      <c r="CD719" s="5">
        <v>0</v>
      </c>
      <c r="CE719" s="5"/>
      <c r="CF719" s="5"/>
      <c r="CG719" s="5"/>
      <c r="CH719" s="5"/>
      <c r="CI719" s="5">
        <v>0</v>
      </c>
      <c r="CJ719" s="5"/>
      <c r="CK719" s="8"/>
      <c r="CL719" s="5"/>
      <c r="CM719" s="5"/>
      <c r="CN719" s="8"/>
      <c r="CO719" s="5"/>
      <c r="CP719" s="5"/>
      <c r="CQ719" s="5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</row>
    <row r="720" spans="1:166" x14ac:dyDescent="0.25">
      <c r="A720" t="s">
        <v>135</v>
      </c>
      <c r="C720" s="6">
        <v>39840</v>
      </c>
      <c r="D720" s="5"/>
      <c r="E720" s="6"/>
      <c r="G720">
        <v>39</v>
      </c>
      <c r="H720" t="s">
        <v>116</v>
      </c>
      <c r="I720" s="7">
        <v>8.1</v>
      </c>
      <c r="J720">
        <v>750</v>
      </c>
      <c r="K720" s="5">
        <f t="shared" si="11"/>
        <v>164.6090534979424</v>
      </c>
      <c r="L720" s="5"/>
      <c r="M720" s="8"/>
      <c r="N720" s="7">
        <v>13.75</v>
      </c>
      <c r="O720" s="7"/>
      <c r="P720" s="7"/>
      <c r="Q720" s="5"/>
      <c r="R720" s="5"/>
      <c r="S720" s="5"/>
      <c r="T720" s="5"/>
      <c r="U720" s="5"/>
      <c r="V720" s="5"/>
      <c r="W720" s="5"/>
      <c r="X720" s="8"/>
      <c r="Y720" s="8"/>
      <c r="Z720" s="8"/>
      <c r="AA720" s="8"/>
      <c r="AB720" s="8"/>
      <c r="AC720" s="5"/>
      <c r="AD720" s="8"/>
      <c r="AE720" s="8"/>
      <c r="AF720" s="8"/>
      <c r="AG720" s="8"/>
      <c r="AH720" s="8"/>
      <c r="AI720" s="8"/>
      <c r="AJ720" s="5"/>
      <c r="AK720" s="8"/>
      <c r="AL720" s="8"/>
      <c r="AM720" s="8"/>
      <c r="AN720" s="8"/>
      <c r="AO720" s="8"/>
      <c r="AP720" s="8"/>
      <c r="AQ720" s="9"/>
      <c r="AR720" s="8"/>
      <c r="AS720" s="8"/>
      <c r="AT720" s="8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8"/>
      <c r="BJ720" s="5"/>
      <c r="BK720" s="5"/>
      <c r="BL720" s="5"/>
      <c r="BM720" s="8"/>
      <c r="BN720" s="8"/>
      <c r="BO720" s="7"/>
      <c r="BP720" s="5"/>
      <c r="BQ720" s="5"/>
      <c r="BR720" s="5"/>
      <c r="BS720" s="5"/>
      <c r="BT720" s="7"/>
      <c r="BU720" s="7"/>
      <c r="BV720" s="7"/>
      <c r="BW720" s="7"/>
      <c r="BX720" s="7"/>
      <c r="BY720" s="7"/>
      <c r="BZ720" s="7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8"/>
      <c r="CL720" s="5"/>
      <c r="CM720" s="5"/>
      <c r="CN720" s="8"/>
      <c r="CO720" s="5"/>
      <c r="CP720" s="5"/>
      <c r="CQ720" s="5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</row>
    <row r="721" spans="1:166" x14ac:dyDescent="0.25">
      <c r="A721" t="s">
        <v>135</v>
      </c>
      <c r="C721" s="6">
        <v>39848</v>
      </c>
      <c r="D721" s="5"/>
      <c r="E721" s="6"/>
      <c r="G721" s="5">
        <v>47</v>
      </c>
      <c r="H721" t="s">
        <v>116</v>
      </c>
      <c r="I721" s="7">
        <v>8.1</v>
      </c>
      <c r="J721">
        <v>750</v>
      </c>
      <c r="K721" s="5">
        <f t="shared" si="11"/>
        <v>164.6090534979424</v>
      </c>
      <c r="L721" s="5"/>
      <c r="M721" s="8"/>
      <c r="N721" s="7">
        <v>15.25</v>
      </c>
      <c r="O721" s="7"/>
      <c r="P721" s="7"/>
      <c r="Q721" s="5"/>
      <c r="R721" s="5"/>
      <c r="S721" s="5"/>
      <c r="T721" s="5"/>
      <c r="U721" s="5"/>
      <c r="V721" s="5"/>
      <c r="W721" s="5"/>
      <c r="X721" s="8"/>
      <c r="Y721" s="8"/>
      <c r="Z721" s="8"/>
      <c r="AA721" s="8"/>
      <c r="AB721" s="8"/>
      <c r="AC721" s="5">
        <v>136.06665830066922</v>
      </c>
      <c r="AD721" s="8"/>
      <c r="AE721" s="8"/>
      <c r="AF721" s="8"/>
      <c r="AG721" s="8"/>
      <c r="AH721" s="8"/>
      <c r="AI721" s="8"/>
      <c r="AJ721" s="5">
        <v>119.4048806220986</v>
      </c>
      <c r="AK721" s="8">
        <v>2.4165259136073955</v>
      </c>
      <c r="AL721" s="8"/>
      <c r="AM721" s="8"/>
      <c r="AN721" s="8"/>
      <c r="AO721" s="8"/>
      <c r="AP721" s="8"/>
      <c r="AQ721" s="9">
        <f>AK721/AJ721</f>
        <v>2.023808324263893E-2</v>
      </c>
      <c r="AR721" s="8"/>
      <c r="AS721" s="8"/>
      <c r="AT721" s="8"/>
      <c r="AU721" s="5">
        <v>5.1924082765622028</v>
      </c>
      <c r="AV721" s="5"/>
      <c r="AW721" s="5"/>
      <c r="AX721" s="5"/>
      <c r="AY721" s="5">
        <v>0</v>
      </c>
      <c r="AZ721" s="5"/>
      <c r="BA721" s="5"/>
      <c r="BB721" s="5"/>
      <c r="BC721" s="5"/>
      <c r="BD721" s="5"/>
      <c r="BE721" s="5"/>
      <c r="BF721" s="5">
        <v>0</v>
      </c>
      <c r="BG721" s="5">
        <v>0</v>
      </c>
      <c r="BH721" s="5">
        <v>5.1924082765622028</v>
      </c>
      <c r="BI721" s="8"/>
      <c r="BJ721" s="5"/>
      <c r="BK721" s="5">
        <f>AC721+AJ721+BH721</f>
        <v>260.66394719933004</v>
      </c>
      <c r="BL721" s="5"/>
      <c r="BM721" s="8">
        <f>BH721/BK721</f>
        <v>1.9919932665607806E-2</v>
      </c>
      <c r="BN721" s="8"/>
      <c r="BO721" s="7"/>
      <c r="BP721" s="5"/>
      <c r="BQ721" s="5"/>
      <c r="BR721" s="5"/>
      <c r="BS721" s="5"/>
      <c r="BT721" s="7"/>
      <c r="BU721" s="7"/>
      <c r="BV721" s="7"/>
      <c r="BW721" s="7"/>
      <c r="BX721" s="8">
        <f>AC721/BK721</f>
        <v>0.52200029870881559</v>
      </c>
      <c r="BY721" s="8">
        <f>AJ721/BK721</f>
        <v>0.45807976862557653</v>
      </c>
      <c r="BZ721" s="8">
        <f>BH721/BK721</f>
        <v>1.9919932665607806E-2</v>
      </c>
      <c r="CA721" s="5">
        <v>82.03885604814613</v>
      </c>
      <c r="CB721" s="5">
        <v>82.03885604814613</v>
      </c>
      <c r="CC721" s="5">
        <v>0</v>
      </c>
      <c r="CD721" s="5">
        <v>0</v>
      </c>
      <c r="CE721" s="5"/>
      <c r="CF721" s="5"/>
      <c r="CG721" s="5"/>
      <c r="CH721" s="5"/>
      <c r="CI721" s="5">
        <v>0</v>
      </c>
      <c r="CJ721" s="5"/>
      <c r="CK721" s="8"/>
      <c r="CL721" s="5"/>
      <c r="CM721" s="5"/>
      <c r="CN721" s="8"/>
      <c r="CO721" s="5"/>
      <c r="CP721" s="5"/>
      <c r="CQ721" s="5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</row>
    <row r="722" spans="1:166" x14ac:dyDescent="0.25">
      <c r="A722" t="s">
        <v>135</v>
      </c>
      <c r="C722" s="6">
        <v>39849</v>
      </c>
      <c r="D722" s="5">
        <v>4</v>
      </c>
      <c r="E722" t="s">
        <v>206</v>
      </c>
      <c r="F722" t="s">
        <v>13</v>
      </c>
      <c r="G722">
        <v>48</v>
      </c>
      <c r="H722" t="s">
        <v>116</v>
      </c>
      <c r="I722" s="7">
        <v>8.1</v>
      </c>
      <c r="J722">
        <v>750</v>
      </c>
      <c r="K722" s="5">
        <f t="shared" si="11"/>
        <v>164.6090534979424</v>
      </c>
      <c r="L722" s="5"/>
      <c r="M722" s="8"/>
      <c r="N722" s="8"/>
      <c r="O722" s="8"/>
      <c r="P722" s="8"/>
      <c r="Q722" s="5"/>
      <c r="R722" s="5"/>
      <c r="S722" s="5">
        <v>48</v>
      </c>
      <c r="T722" s="5"/>
      <c r="U722" s="5"/>
      <c r="V722" s="5"/>
      <c r="W722" s="5"/>
      <c r="X722" s="8"/>
      <c r="Y722" s="8"/>
      <c r="Z722" s="8"/>
      <c r="AA722" s="8"/>
      <c r="AB722" s="8"/>
      <c r="AC722" s="5"/>
      <c r="AD722" s="8"/>
      <c r="AE722" s="8"/>
      <c r="AF722" s="8"/>
      <c r="AG722" s="8"/>
      <c r="AH722" s="8"/>
      <c r="AI722" s="8"/>
      <c r="AJ722" s="5"/>
      <c r="AK722" s="8"/>
      <c r="AL722" s="8"/>
      <c r="AM722" s="8"/>
      <c r="AN722" s="8"/>
      <c r="AO722" s="8"/>
      <c r="AP722" s="8"/>
      <c r="AQ722" s="9"/>
      <c r="AR722" s="8"/>
      <c r="AS722" s="8"/>
      <c r="AT722" s="8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8"/>
      <c r="BJ722" s="5"/>
      <c r="BK722" s="5"/>
      <c r="BL722" s="5"/>
      <c r="BM722" s="8"/>
      <c r="BN722" s="8"/>
      <c r="BO722" s="7"/>
      <c r="BP722" s="5"/>
      <c r="BQ722" s="5"/>
      <c r="BR722" s="5"/>
      <c r="BS722" s="5"/>
      <c r="BT722" s="7"/>
      <c r="BU722" s="7"/>
      <c r="BV722" s="7"/>
      <c r="BW722" s="7"/>
      <c r="BX722" s="7"/>
      <c r="BY722" s="7"/>
      <c r="BZ722" s="7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8"/>
      <c r="CL722" s="5"/>
      <c r="CM722" s="5"/>
      <c r="CN722" s="8"/>
      <c r="CO722" s="5"/>
      <c r="CP722" s="5"/>
      <c r="CQ722" s="5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</row>
    <row r="723" spans="1:166" x14ac:dyDescent="0.25">
      <c r="A723" t="s">
        <v>135</v>
      </c>
      <c r="C723" s="6">
        <v>39854</v>
      </c>
      <c r="D723" s="5"/>
      <c r="E723" s="6"/>
      <c r="G723">
        <v>53</v>
      </c>
      <c r="H723" t="s">
        <v>116</v>
      </c>
      <c r="I723" s="7">
        <v>8.1</v>
      </c>
      <c r="J723">
        <v>750</v>
      </c>
      <c r="K723" s="5">
        <f t="shared" si="11"/>
        <v>164.6090534979424</v>
      </c>
      <c r="L723" s="5"/>
      <c r="M723" s="8"/>
      <c r="N723" s="7">
        <v>17.05</v>
      </c>
      <c r="O723" s="7"/>
      <c r="P723" s="7"/>
      <c r="Q723" s="5"/>
      <c r="R723" s="5"/>
      <c r="S723" s="5"/>
      <c r="T723" s="5"/>
      <c r="U723" s="5"/>
      <c r="V723" s="5"/>
      <c r="W723" s="5"/>
      <c r="X723" s="8"/>
      <c r="Y723" s="8"/>
      <c r="Z723" s="8"/>
      <c r="AA723" s="8"/>
      <c r="AB723" s="8"/>
      <c r="AC723" s="5"/>
      <c r="AD723" s="8"/>
      <c r="AE723" s="8"/>
      <c r="AF723" s="8"/>
      <c r="AG723" s="8"/>
      <c r="AH723" s="8"/>
      <c r="AI723" s="8"/>
      <c r="AJ723" s="5"/>
      <c r="AK723" s="8"/>
      <c r="AL723" s="8"/>
      <c r="AM723" s="8"/>
      <c r="AN723" s="8"/>
      <c r="AO723" s="8"/>
      <c r="AP723" s="8"/>
      <c r="AQ723" s="9"/>
      <c r="AR723" s="8"/>
      <c r="AS723" s="8"/>
      <c r="AT723" s="8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8"/>
      <c r="BJ723" s="5"/>
      <c r="BK723" s="5"/>
      <c r="BL723" s="5"/>
      <c r="BM723" s="8"/>
      <c r="BN723" s="8"/>
      <c r="BO723" s="7"/>
      <c r="BP723" s="5"/>
      <c r="BQ723" s="5"/>
      <c r="BR723" s="5"/>
      <c r="BS723" s="5"/>
      <c r="BT723" s="7"/>
      <c r="BU723" s="7"/>
      <c r="BV723" s="7"/>
      <c r="BW723" s="7"/>
      <c r="BX723" s="7"/>
      <c r="BY723" s="7"/>
      <c r="BZ723" s="7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8"/>
      <c r="CL723" s="5"/>
      <c r="CM723" s="5"/>
      <c r="CN723" s="8"/>
      <c r="CO723" s="5"/>
      <c r="CP723" s="5"/>
      <c r="CQ723" s="5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</row>
    <row r="724" spans="1:166" x14ac:dyDescent="0.25">
      <c r="A724" t="s">
        <v>135</v>
      </c>
      <c r="C724" s="6">
        <v>39860</v>
      </c>
      <c r="D724" s="5">
        <v>6</v>
      </c>
      <c r="E724" s="6" t="s">
        <v>239</v>
      </c>
      <c r="F724" t="s">
        <v>89</v>
      </c>
      <c r="G724" s="5">
        <v>59</v>
      </c>
      <c r="H724" t="s">
        <v>116</v>
      </c>
      <c r="I724" s="7">
        <v>8.1</v>
      </c>
      <c r="J724">
        <v>750</v>
      </c>
      <c r="K724" s="5">
        <f t="shared" si="11"/>
        <v>164.6090534979424</v>
      </c>
      <c r="L724" s="5"/>
      <c r="M724" s="8"/>
      <c r="N724" s="7">
        <v>15.85</v>
      </c>
      <c r="O724" s="7"/>
      <c r="P724" s="7"/>
      <c r="Q724" s="5"/>
      <c r="R724" s="5"/>
      <c r="S724" s="5"/>
      <c r="T724" s="5"/>
      <c r="U724" s="5"/>
      <c r="V724" s="5"/>
      <c r="W724" s="5"/>
      <c r="X724" s="8"/>
      <c r="Y724" s="8"/>
      <c r="Z724" s="8"/>
      <c r="AA724" s="8"/>
      <c r="AB724" s="8"/>
      <c r="AC724" s="5">
        <v>275.35024888489176</v>
      </c>
      <c r="AD724" s="8"/>
      <c r="AE724" s="8"/>
      <c r="AF724" s="8"/>
      <c r="AG724" s="8"/>
      <c r="AH724" s="8"/>
      <c r="AI724" s="8"/>
      <c r="AJ724" s="5">
        <v>179.79200121749301</v>
      </c>
      <c r="AK724" s="8">
        <v>4.4694901983924558</v>
      </c>
      <c r="AL724" s="8"/>
      <c r="AM724" s="8"/>
      <c r="AN724" s="8"/>
      <c r="AO724" s="8"/>
      <c r="AP724" s="8"/>
      <c r="AQ724" s="9">
        <f>AK724/AJ724</f>
        <v>2.4859227152078629E-2</v>
      </c>
      <c r="AR724" s="8"/>
      <c r="AS724" s="8"/>
      <c r="AT724" s="8"/>
      <c r="AU724" s="5">
        <v>1.8349573873894514</v>
      </c>
      <c r="AV724" s="5"/>
      <c r="AW724" s="5"/>
      <c r="AX724" s="5"/>
      <c r="AY724" s="5">
        <v>0.77839352689456476</v>
      </c>
      <c r="AZ724" s="5"/>
      <c r="BA724" s="5"/>
      <c r="BB724" s="5"/>
      <c r="BC724" s="5"/>
      <c r="BD724" s="5"/>
      <c r="BE724" s="5"/>
      <c r="BF724" s="5">
        <v>0</v>
      </c>
      <c r="BG724" s="5">
        <v>0</v>
      </c>
      <c r="BH724" s="5">
        <v>2.6133509142840161</v>
      </c>
      <c r="BI724" s="8"/>
      <c r="BJ724" s="5"/>
      <c r="BK724" s="5">
        <f>AC724+AJ724+BH724</f>
        <v>457.75560101666878</v>
      </c>
      <c r="BL724" s="5"/>
      <c r="BM724" s="8">
        <f>BH724/BK724</f>
        <v>5.7090528405983462E-3</v>
      </c>
      <c r="BN724" s="8"/>
      <c r="BO724" s="7"/>
      <c r="BP724" s="5"/>
      <c r="BQ724" s="5"/>
      <c r="BR724" s="5"/>
      <c r="BS724" s="5"/>
      <c r="BT724" s="7"/>
      <c r="BU724" s="7"/>
      <c r="BV724" s="7"/>
      <c r="BW724" s="7"/>
      <c r="BX724" s="8">
        <f>AC724/BK724</f>
        <v>0.60152240250767597</v>
      </c>
      <c r="BY724" s="8">
        <f>AJ724/BK724</f>
        <v>0.39276854465172573</v>
      </c>
      <c r="BZ724" s="8">
        <f>BH724/BK724</f>
        <v>5.7090528405983462E-3</v>
      </c>
      <c r="CA724" s="5">
        <v>56.226114096805446</v>
      </c>
      <c r="CB724" s="5">
        <v>49.6106210950323</v>
      </c>
      <c r="CC724" s="5">
        <v>6.6154930017731424</v>
      </c>
      <c r="CD724" s="5">
        <v>0</v>
      </c>
      <c r="CE724" s="5"/>
      <c r="CF724" s="5"/>
      <c r="CG724" s="5"/>
      <c r="CH724" s="5"/>
      <c r="CI724" s="5">
        <v>0</v>
      </c>
      <c r="CJ724" s="5"/>
      <c r="CK724" s="8"/>
      <c r="CL724" s="5"/>
      <c r="CM724" s="5"/>
      <c r="CN724" s="8"/>
      <c r="CO724" s="5"/>
      <c r="CP724" s="5"/>
      <c r="CQ724" s="5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</row>
    <row r="725" spans="1:166" x14ac:dyDescent="0.25">
      <c r="A725" t="s">
        <v>135</v>
      </c>
      <c r="C725" s="6">
        <v>39869</v>
      </c>
      <c r="D725" s="5"/>
      <c r="E725" s="6"/>
      <c r="G725">
        <v>68</v>
      </c>
      <c r="H725" t="s">
        <v>116</v>
      </c>
      <c r="I725" s="7">
        <v>8.1</v>
      </c>
      <c r="J725">
        <v>750</v>
      </c>
      <c r="K725" s="5">
        <f t="shared" si="11"/>
        <v>164.6090534979424</v>
      </c>
      <c r="L725" s="5"/>
      <c r="M725" s="8"/>
      <c r="N725" s="7">
        <v>19.95</v>
      </c>
      <c r="O725" s="7"/>
      <c r="P725" s="7"/>
      <c r="Q725" s="5"/>
      <c r="R725" s="5"/>
      <c r="S725" s="5"/>
      <c r="T725" s="5"/>
      <c r="U725" s="5"/>
      <c r="V725" s="5"/>
      <c r="W725" s="5"/>
      <c r="X725" s="8"/>
      <c r="Y725" s="8"/>
      <c r="Z725" s="8"/>
      <c r="AA725" s="8"/>
      <c r="AB725" s="8"/>
      <c r="AC725" s="5"/>
      <c r="AD725" s="8"/>
      <c r="AE725" s="8"/>
      <c r="AF725" s="8"/>
      <c r="AG725" s="8"/>
      <c r="AH725" s="8"/>
      <c r="AI725" s="8"/>
      <c r="AJ725" s="5"/>
      <c r="AK725" s="8"/>
      <c r="AL725" s="8"/>
      <c r="AM725" s="8"/>
      <c r="AN725" s="8"/>
      <c r="AO725" s="8"/>
      <c r="AP725" s="8"/>
      <c r="AQ725" s="9"/>
      <c r="AR725" s="8"/>
      <c r="AS725" s="8"/>
      <c r="AT725" s="8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8"/>
      <c r="BJ725" s="5"/>
      <c r="BK725" s="5"/>
      <c r="BL725" s="5"/>
      <c r="BM725" s="8"/>
      <c r="BN725" s="8"/>
      <c r="BO725" s="7"/>
      <c r="BP725" s="5"/>
      <c r="BQ725" s="5"/>
      <c r="BR725" s="5"/>
      <c r="BS725" s="5"/>
      <c r="BT725" s="7"/>
      <c r="BU725" s="7"/>
      <c r="BV725" s="7"/>
      <c r="BW725" s="7"/>
      <c r="BX725" s="7"/>
      <c r="BY725" s="7"/>
      <c r="BZ725" s="7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8"/>
      <c r="CL725" s="5"/>
      <c r="CM725" s="5"/>
      <c r="CN725" s="8"/>
      <c r="CO725" s="5"/>
      <c r="CP725" s="5"/>
      <c r="CQ725" s="5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</row>
    <row r="726" spans="1:166" x14ac:dyDescent="0.25">
      <c r="A726" t="s">
        <v>135</v>
      </c>
      <c r="C726" s="6">
        <v>39874</v>
      </c>
      <c r="D726" s="5"/>
      <c r="E726" s="6"/>
      <c r="G726">
        <v>73</v>
      </c>
      <c r="H726" t="s">
        <v>116</v>
      </c>
      <c r="I726" s="7">
        <v>8.1</v>
      </c>
      <c r="J726">
        <v>750</v>
      </c>
      <c r="K726" s="5">
        <f t="shared" si="11"/>
        <v>164.6090534979424</v>
      </c>
      <c r="L726" s="5"/>
      <c r="M726" s="8"/>
      <c r="N726" s="7">
        <v>20.45</v>
      </c>
      <c r="O726" s="7"/>
      <c r="P726" s="7"/>
      <c r="Q726" s="5"/>
      <c r="R726" s="5"/>
      <c r="S726" s="5"/>
      <c r="T726" s="5"/>
      <c r="U726" s="5"/>
      <c r="V726" s="5"/>
      <c r="W726" s="5"/>
      <c r="X726" s="8"/>
      <c r="Y726" s="8"/>
      <c r="Z726" s="8"/>
      <c r="AA726" s="8"/>
      <c r="AB726" s="8"/>
      <c r="AC726" s="5"/>
      <c r="AD726" s="8"/>
      <c r="AE726" s="8"/>
      <c r="AF726" s="8"/>
      <c r="AG726" s="8"/>
      <c r="AH726" s="8"/>
      <c r="AI726" s="8"/>
      <c r="AJ726" s="5"/>
      <c r="AK726" s="8"/>
      <c r="AL726" s="8"/>
      <c r="AM726" s="8"/>
      <c r="AN726" s="8"/>
      <c r="AO726" s="8"/>
      <c r="AP726" s="8"/>
      <c r="AQ726" s="9"/>
      <c r="AR726" s="8"/>
      <c r="AS726" s="8"/>
      <c r="AT726" s="8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8"/>
      <c r="BJ726" s="5"/>
      <c r="BK726" s="5"/>
      <c r="BL726" s="5"/>
      <c r="BM726" s="8"/>
      <c r="BN726" s="8"/>
      <c r="BO726" s="7"/>
      <c r="BP726" s="5"/>
      <c r="BQ726" s="5"/>
      <c r="BR726" s="5"/>
      <c r="BS726" s="5"/>
      <c r="BT726" s="7"/>
      <c r="BU726" s="7"/>
      <c r="BV726" s="7"/>
      <c r="BW726" s="7"/>
      <c r="BX726" s="7"/>
      <c r="BY726" s="7"/>
      <c r="BZ726" s="7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8"/>
      <c r="CL726" s="5"/>
      <c r="CM726" s="5"/>
      <c r="CN726" s="8"/>
      <c r="CO726" s="5"/>
      <c r="CP726" s="5"/>
      <c r="CQ726" s="5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</row>
    <row r="727" spans="1:166" x14ac:dyDescent="0.25">
      <c r="A727" t="s">
        <v>135</v>
      </c>
      <c r="C727" s="6">
        <v>39876</v>
      </c>
      <c r="D727" s="5"/>
      <c r="E727" s="6"/>
      <c r="G727" s="5">
        <v>75</v>
      </c>
      <c r="H727" t="s">
        <v>116</v>
      </c>
      <c r="I727" s="7">
        <v>8.1</v>
      </c>
      <c r="J727">
        <v>750</v>
      </c>
      <c r="K727" s="5">
        <f t="shared" si="11"/>
        <v>164.6090534979424</v>
      </c>
      <c r="L727" s="5"/>
      <c r="M727" s="8"/>
      <c r="N727" s="8"/>
      <c r="O727" s="8"/>
      <c r="P727" s="8"/>
      <c r="Q727" s="5"/>
      <c r="R727" s="5"/>
      <c r="S727" s="5"/>
      <c r="T727" s="5"/>
      <c r="U727" s="5"/>
      <c r="V727" s="5"/>
      <c r="W727" s="5"/>
      <c r="X727" s="8"/>
      <c r="Y727" s="8"/>
      <c r="Z727" s="8"/>
      <c r="AA727" s="8"/>
      <c r="AB727" s="8"/>
      <c r="AC727" s="5">
        <v>449.37101707667978</v>
      </c>
      <c r="AD727" s="8"/>
      <c r="AE727" s="8"/>
      <c r="AF727" s="8"/>
      <c r="AG727" s="8"/>
      <c r="AH727" s="8"/>
      <c r="AI727" s="8"/>
      <c r="AJ727" s="5">
        <v>232.27271937577683</v>
      </c>
      <c r="AK727" s="8">
        <v>3.1557873096409028</v>
      </c>
      <c r="AL727" s="8"/>
      <c r="AM727" s="8"/>
      <c r="AN727" s="8"/>
      <c r="AO727" s="8"/>
      <c r="AP727" s="8"/>
      <c r="AQ727" s="9">
        <f>AK727/AJ727</f>
        <v>1.3586560307736304E-2</v>
      </c>
      <c r="AR727" s="8"/>
      <c r="AS727" s="8"/>
      <c r="AT727" s="8"/>
      <c r="AU727" s="5">
        <v>19.363172481008988</v>
      </c>
      <c r="AV727" s="5"/>
      <c r="AW727" s="5"/>
      <c r="AX727" s="5"/>
      <c r="AY727" s="5">
        <v>6.0568350298089628</v>
      </c>
      <c r="AZ727" s="5"/>
      <c r="BA727" s="5"/>
      <c r="BB727" s="5"/>
      <c r="BC727" s="5"/>
      <c r="BD727" s="5"/>
      <c r="BE727" s="5"/>
      <c r="BF727" s="5">
        <v>0</v>
      </c>
      <c r="BG727" s="5">
        <v>0</v>
      </c>
      <c r="BH727" s="5">
        <v>25.42000751081795</v>
      </c>
      <c r="BI727" s="8"/>
      <c r="BJ727" s="5"/>
      <c r="BK727" s="5">
        <f>AC727+AJ727+BH727</f>
        <v>707.06374396327453</v>
      </c>
      <c r="BL727" s="5"/>
      <c r="BM727" s="8">
        <f>BH727/BK727</f>
        <v>3.5951507523681321E-2</v>
      </c>
      <c r="BN727" s="8"/>
      <c r="BO727" s="7"/>
      <c r="BP727" s="5"/>
      <c r="BQ727" s="5"/>
      <c r="BR727" s="5"/>
      <c r="BS727" s="5"/>
      <c r="BT727" s="7"/>
      <c r="BU727" s="7"/>
      <c r="BV727" s="7"/>
      <c r="BW727" s="7"/>
      <c r="BX727" s="8">
        <f>AC727/BK727</f>
        <v>0.63554526860313809</v>
      </c>
      <c r="BY727" s="8">
        <f>AJ727/BK727</f>
        <v>0.32850322387318059</v>
      </c>
      <c r="BZ727" s="8">
        <f>BH727/BK727</f>
        <v>3.5951507523681321E-2</v>
      </c>
      <c r="CA727" s="5">
        <v>270.41199255479052</v>
      </c>
      <c r="CB727" s="5">
        <v>265.28863800159542</v>
      </c>
      <c r="CC727" s="5">
        <v>5.1233545531951128</v>
      </c>
      <c r="CD727" s="5">
        <v>0</v>
      </c>
      <c r="CE727" s="5"/>
      <c r="CF727" s="5"/>
      <c r="CG727" s="5"/>
      <c r="CH727" s="5"/>
      <c r="CI727" s="5">
        <v>0</v>
      </c>
      <c r="CJ727" s="5"/>
      <c r="CK727" s="8"/>
      <c r="CL727" s="5"/>
      <c r="CM727" s="5"/>
      <c r="CN727" s="8"/>
      <c r="CO727" s="5"/>
      <c r="CP727" s="5"/>
      <c r="CQ727" s="5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</row>
    <row r="728" spans="1:166" x14ac:dyDescent="0.25">
      <c r="A728" t="s">
        <v>135</v>
      </c>
      <c r="C728" s="6">
        <v>39884</v>
      </c>
      <c r="D728" s="5"/>
      <c r="E728" s="6"/>
      <c r="G728">
        <v>83</v>
      </c>
      <c r="H728" t="s">
        <v>116</v>
      </c>
      <c r="I728" s="7">
        <v>8.1</v>
      </c>
      <c r="J728">
        <v>750</v>
      </c>
      <c r="K728" s="5">
        <f t="shared" si="11"/>
        <v>164.6090534979424</v>
      </c>
      <c r="L728" s="5"/>
      <c r="M728" s="8"/>
      <c r="N728" s="7">
        <v>20.149999999999999</v>
      </c>
      <c r="O728" s="7"/>
      <c r="P728" s="7"/>
      <c r="Q728" s="5"/>
      <c r="R728" s="5"/>
      <c r="S728" s="5"/>
      <c r="T728" s="5"/>
      <c r="U728" s="5"/>
      <c r="V728" s="5"/>
      <c r="W728" s="5"/>
      <c r="X728" s="8"/>
      <c r="Y728" s="8"/>
      <c r="Z728" s="8"/>
      <c r="AA728" s="8"/>
      <c r="AB728" s="8"/>
      <c r="AC728" s="5"/>
      <c r="AD728" s="8"/>
      <c r="AE728" s="8"/>
      <c r="AF728" s="8"/>
      <c r="AG728" s="8"/>
      <c r="AH728" s="8"/>
      <c r="AI728" s="8"/>
      <c r="AJ728" s="5"/>
      <c r="AK728" s="8"/>
      <c r="AL728" s="8"/>
      <c r="AM728" s="8"/>
      <c r="AN728" s="8"/>
      <c r="AO728" s="8"/>
      <c r="AP728" s="8"/>
      <c r="AQ728" s="9"/>
      <c r="AR728" s="8"/>
      <c r="AS728" s="8"/>
      <c r="AT728" s="8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8"/>
      <c r="BJ728" s="5"/>
      <c r="BK728" s="5"/>
      <c r="BL728" s="5"/>
      <c r="BM728" s="8"/>
      <c r="BN728" s="8"/>
      <c r="BO728" s="7"/>
      <c r="BP728" s="5"/>
      <c r="BQ728" s="5"/>
      <c r="BR728" s="5"/>
      <c r="BS728" s="5"/>
      <c r="BT728" s="7"/>
      <c r="BU728" s="7"/>
      <c r="BV728" s="7"/>
      <c r="BW728" s="7"/>
      <c r="BX728" s="7"/>
      <c r="BY728" s="7"/>
      <c r="BZ728" s="7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8"/>
      <c r="CL728" s="5"/>
      <c r="CM728" s="5"/>
      <c r="CN728" s="8"/>
      <c r="CO728" s="5"/>
      <c r="CP728" s="5"/>
      <c r="CQ728" s="5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</row>
    <row r="729" spans="1:166" x14ac:dyDescent="0.25">
      <c r="A729" t="s">
        <v>135</v>
      </c>
      <c r="C729" s="6">
        <v>39888</v>
      </c>
      <c r="D729" s="5"/>
      <c r="E729" s="6"/>
      <c r="G729" s="5">
        <v>87</v>
      </c>
      <c r="H729" t="s">
        <v>116</v>
      </c>
      <c r="I729" s="7">
        <v>8.1</v>
      </c>
      <c r="J729">
        <v>750</v>
      </c>
      <c r="K729" s="5">
        <f t="shared" si="11"/>
        <v>164.6090534979424</v>
      </c>
      <c r="L729" s="5"/>
      <c r="M729" s="8"/>
      <c r="N729" s="8"/>
      <c r="O729" s="8"/>
      <c r="P729" s="8"/>
      <c r="Q729" s="5"/>
      <c r="R729" s="5"/>
      <c r="S729" s="5"/>
      <c r="T729" s="5"/>
      <c r="U729" s="5"/>
      <c r="V729" s="5"/>
      <c r="W729" s="5"/>
      <c r="X729" s="8"/>
      <c r="Y729" s="8"/>
      <c r="Z729" s="8"/>
      <c r="AA729" s="8"/>
      <c r="AB729" s="8"/>
      <c r="AC729" s="5">
        <v>516.59724147195516</v>
      </c>
      <c r="AD729" s="8"/>
      <c r="AE729" s="8"/>
      <c r="AF729" s="8"/>
      <c r="AG729" s="8"/>
      <c r="AH729" s="8"/>
      <c r="AI729" s="8"/>
      <c r="AJ729" s="5">
        <v>269.80409209578238</v>
      </c>
      <c r="AK729" s="8">
        <v>3.7712980469383686</v>
      </c>
      <c r="AL729" s="8"/>
      <c r="AM729" s="8"/>
      <c r="AN729" s="8"/>
      <c r="AO729" s="8"/>
      <c r="AP729" s="8"/>
      <c r="AQ729" s="9">
        <f>AK729/AJ729</f>
        <v>1.3977912705636543E-2</v>
      </c>
      <c r="AR729" s="8"/>
      <c r="AS729" s="8"/>
      <c r="AT729" s="8"/>
      <c r="AU729" s="5">
        <v>38.356187244202005</v>
      </c>
      <c r="AV729" s="5"/>
      <c r="AW729" s="5"/>
      <c r="AX729" s="5"/>
      <c r="AY729" s="5">
        <v>58.743257335676653</v>
      </c>
      <c r="AZ729" s="5"/>
      <c r="BA729" s="5"/>
      <c r="BB729" s="5"/>
      <c r="BC729" s="5"/>
      <c r="BD729" s="5"/>
      <c r="BE729" s="5"/>
      <c r="BF729" s="5">
        <v>0</v>
      </c>
      <c r="BG729" s="5">
        <v>0</v>
      </c>
      <c r="BH729" s="5">
        <v>97.09944457987865</v>
      </c>
      <c r="BI729" s="8"/>
      <c r="BJ729" s="5"/>
      <c r="BK729" s="5">
        <f>AC729+AJ729+BH729</f>
        <v>883.50077814761619</v>
      </c>
      <c r="BL729" s="5"/>
      <c r="BM729" s="8">
        <f>BH729/BK729</f>
        <v>0.10990306628078055</v>
      </c>
      <c r="BN729" s="8"/>
      <c r="BO729" s="7"/>
      <c r="BP729" s="5"/>
      <c r="BQ729" s="5"/>
      <c r="BR729" s="5"/>
      <c r="BS729" s="5"/>
      <c r="BT729" s="7"/>
      <c r="BU729" s="7"/>
      <c r="BV729" s="7"/>
      <c r="BW729" s="7"/>
      <c r="BX729" s="8">
        <f>AC729/BK729</f>
        <v>0.58471622691162084</v>
      </c>
      <c r="BY729" s="8">
        <f>AJ729/BK729</f>
        <v>0.3053807068075986</v>
      </c>
      <c r="BZ729" s="8">
        <f>BH729/BK729</f>
        <v>0.10990306628078055</v>
      </c>
      <c r="CA729" s="5">
        <v>316.59354726707318</v>
      </c>
      <c r="CB729" s="5">
        <v>232.06398514866038</v>
      </c>
      <c r="CC729" s="5">
        <v>84.529562118412784</v>
      </c>
      <c r="CD729" s="5">
        <v>0</v>
      </c>
      <c r="CE729" s="5"/>
      <c r="CF729" s="5"/>
      <c r="CG729" s="5"/>
      <c r="CH729" s="5"/>
      <c r="CI729" s="5">
        <v>0</v>
      </c>
      <c r="CJ729" s="5"/>
      <c r="CK729" s="8"/>
      <c r="CL729" s="5"/>
      <c r="CM729" s="5"/>
      <c r="CN729" s="8"/>
      <c r="CO729" s="5"/>
      <c r="CP729" s="5"/>
      <c r="CQ729" s="5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</row>
    <row r="730" spans="1:166" x14ac:dyDescent="0.25">
      <c r="A730" t="s">
        <v>135</v>
      </c>
      <c r="C730" s="6">
        <v>39895</v>
      </c>
      <c r="D730" s="5"/>
      <c r="E730" s="6"/>
      <c r="G730">
        <v>94</v>
      </c>
      <c r="H730" t="s">
        <v>116</v>
      </c>
      <c r="I730" s="7">
        <v>8.1</v>
      </c>
      <c r="J730">
        <v>750</v>
      </c>
      <c r="K730" s="5">
        <f t="shared" si="11"/>
        <v>164.6090534979424</v>
      </c>
      <c r="L730" s="5"/>
      <c r="M730" s="8"/>
      <c r="N730" s="7">
        <v>22.75</v>
      </c>
      <c r="O730" s="7"/>
      <c r="P730" s="7"/>
      <c r="Q730" s="5"/>
      <c r="R730" s="5"/>
      <c r="S730" s="5"/>
      <c r="T730" s="5"/>
      <c r="U730" s="5"/>
      <c r="V730" s="5"/>
      <c r="W730" s="5"/>
      <c r="X730" s="8"/>
      <c r="Y730" s="8"/>
      <c r="Z730" s="8"/>
      <c r="AA730" s="8"/>
      <c r="AB730" s="8"/>
      <c r="AC730" s="5"/>
      <c r="AD730" s="8"/>
      <c r="AE730" s="8"/>
      <c r="AF730" s="8"/>
      <c r="AG730" s="8"/>
      <c r="AH730" s="8"/>
      <c r="AI730" s="8"/>
      <c r="AJ730" s="5"/>
      <c r="AK730" s="8"/>
      <c r="AL730" s="8"/>
      <c r="AM730" s="8"/>
      <c r="AN730" s="8"/>
      <c r="AO730" s="8"/>
      <c r="AP730" s="8"/>
      <c r="AQ730" s="9"/>
      <c r="AR730" s="8"/>
      <c r="AS730" s="8"/>
      <c r="AT730" s="8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8"/>
      <c r="BJ730" s="5"/>
      <c r="BK730" s="5"/>
      <c r="BL730" s="5"/>
      <c r="BM730" s="8"/>
      <c r="BN730" s="8"/>
      <c r="BO730" s="7"/>
      <c r="BP730" s="5"/>
      <c r="BQ730" s="5"/>
      <c r="BR730" s="5"/>
      <c r="BS730" s="5"/>
      <c r="BT730" s="7"/>
      <c r="BU730" s="7"/>
      <c r="BV730" s="7"/>
      <c r="BW730" s="7"/>
      <c r="BX730" s="7"/>
      <c r="BY730" s="7"/>
      <c r="BZ730" s="7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8"/>
      <c r="CL730" s="5"/>
      <c r="CM730" s="5"/>
      <c r="CN730" s="8"/>
      <c r="CO730" s="5"/>
      <c r="CP730" s="5"/>
      <c r="CQ730" s="5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</row>
    <row r="731" spans="1:166" x14ac:dyDescent="0.25">
      <c r="A731" t="s">
        <v>135</v>
      </c>
      <c r="C731" s="6">
        <v>39904</v>
      </c>
      <c r="D731" s="5"/>
      <c r="E731" s="6"/>
      <c r="G731" s="5">
        <v>103</v>
      </c>
      <c r="H731" t="s">
        <v>116</v>
      </c>
      <c r="I731" s="7">
        <v>8.1</v>
      </c>
      <c r="J731">
        <v>750</v>
      </c>
      <c r="K731" s="5">
        <f t="shared" si="11"/>
        <v>164.6090534979424</v>
      </c>
      <c r="L731" s="5"/>
      <c r="M731" s="8"/>
      <c r="N731" s="8"/>
      <c r="O731" s="8"/>
      <c r="P731" s="8"/>
      <c r="Q731" s="5"/>
      <c r="R731" s="5"/>
      <c r="S731" s="5"/>
      <c r="T731" s="5"/>
      <c r="U731" s="5"/>
      <c r="V731" s="5"/>
      <c r="W731" s="5"/>
      <c r="X731" s="8"/>
      <c r="Y731" s="8"/>
      <c r="Z731" s="8"/>
      <c r="AA731" s="8"/>
      <c r="AB731" s="8"/>
      <c r="AC731" s="5">
        <v>539.25233205799088</v>
      </c>
      <c r="AD731" s="8"/>
      <c r="AE731" s="8"/>
      <c r="AF731" s="8"/>
      <c r="AG731" s="8"/>
      <c r="AH731" s="8"/>
      <c r="AI731" s="8"/>
      <c r="AJ731" s="5">
        <v>287.52475465122711</v>
      </c>
      <c r="AK731" s="8">
        <v>3.1877403480260953</v>
      </c>
      <c r="AL731" s="8"/>
      <c r="AM731" s="8"/>
      <c r="AN731" s="8"/>
      <c r="AO731" s="8"/>
      <c r="AP731" s="8"/>
      <c r="AQ731" s="9">
        <f>AK731/AJ731</f>
        <v>1.1086837903375951E-2</v>
      </c>
      <c r="AR731" s="8"/>
      <c r="AS731" s="8"/>
      <c r="AT731" s="8"/>
      <c r="AU731" s="5">
        <v>8.9566775793874776</v>
      </c>
      <c r="AV731" s="5"/>
      <c r="AW731" s="5"/>
      <c r="AX731" s="5"/>
      <c r="AY731" s="5">
        <v>247.96806097755524</v>
      </c>
      <c r="AZ731" s="5"/>
      <c r="BA731" s="5"/>
      <c r="BB731" s="5"/>
      <c r="BC731" s="5"/>
      <c r="BD731" s="5"/>
      <c r="BE731" s="5"/>
      <c r="BF731" s="5">
        <v>0.49878029336734697</v>
      </c>
      <c r="BG731" s="5">
        <v>0</v>
      </c>
      <c r="BH731" s="5">
        <v>257.42351885031007</v>
      </c>
      <c r="BI731" s="8"/>
      <c r="BJ731" s="5"/>
      <c r="BK731" s="5">
        <f>AC731+AJ731+BH731</f>
        <v>1084.200605559528</v>
      </c>
      <c r="BL731" s="5"/>
      <c r="BM731" s="8">
        <f>BH731/BK731</f>
        <v>0.23743163168356693</v>
      </c>
      <c r="BN731" s="8"/>
      <c r="BO731" s="7"/>
      <c r="BP731" s="5"/>
      <c r="BQ731" s="5"/>
      <c r="BR731" s="5"/>
      <c r="BS731" s="5"/>
      <c r="BT731" s="7"/>
      <c r="BU731" s="7"/>
      <c r="BV731" s="7"/>
      <c r="BW731" s="7"/>
      <c r="BX731" s="8">
        <f>AC731/BK731</f>
        <v>0.49737320685197062</v>
      </c>
      <c r="BY731" s="8">
        <f>AJ731/BK731</f>
        <v>0.26519516146446259</v>
      </c>
      <c r="BZ731" s="8">
        <f>BH731/BK731</f>
        <v>0.23743163168356693</v>
      </c>
      <c r="CA731" s="5">
        <v>188.17480458957709</v>
      </c>
      <c r="CB731" s="5">
        <v>52.908085499507116</v>
      </c>
      <c r="CC731" s="5">
        <v>134.65667831693668</v>
      </c>
      <c r="CD731" s="5">
        <v>0</v>
      </c>
      <c r="CE731" s="5"/>
      <c r="CF731" s="5"/>
      <c r="CG731" s="5"/>
      <c r="CH731" s="5"/>
      <c r="CI731" s="5">
        <v>0.61004077313330629</v>
      </c>
      <c r="CJ731" s="5"/>
      <c r="CK731" s="8"/>
      <c r="CL731" s="5"/>
      <c r="CM731" s="5"/>
      <c r="CN731" s="8"/>
      <c r="CO731" s="5"/>
      <c r="CP731" s="5"/>
      <c r="CQ731" s="5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</row>
    <row r="732" spans="1:166" x14ac:dyDescent="0.25">
      <c r="A732" t="s">
        <v>135</v>
      </c>
      <c r="C732" s="6">
        <v>39908</v>
      </c>
      <c r="D732" s="5"/>
      <c r="E732" s="6"/>
      <c r="G732">
        <v>107</v>
      </c>
      <c r="H732" t="s">
        <v>116</v>
      </c>
      <c r="I732" s="7">
        <v>8.1</v>
      </c>
      <c r="J732">
        <v>750</v>
      </c>
      <c r="K732" s="5">
        <f t="shared" si="11"/>
        <v>164.6090534979424</v>
      </c>
      <c r="L732" s="5"/>
      <c r="M732" s="8"/>
      <c r="N732" s="7">
        <v>27.8</v>
      </c>
      <c r="O732" s="7"/>
      <c r="P732" s="7"/>
      <c r="Q732" s="5"/>
      <c r="R732" s="5"/>
      <c r="S732" s="5"/>
      <c r="T732" s="5"/>
      <c r="U732" s="5"/>
      <c r="V732" s="5"/>
      <c r="W732" s="5"/>
      <c r="X732" s="8"/>
      <c r="Y732" s="8"/>
      <c r="Z732" s="8"/>
      <c r="AA732" s="8"/>
      <c r="AB732" s="8"/>
      <c r="AC732" s="5"/>
      <c r="AD732" s="8"/>
      <c r="AE732" s="8"/>
      <c r="AF732" s="8"/>
      <c r="AG732" s="8"/>
      <c r="AH732" s="8"/>
      <c r="AI732" s="8"/>
      <c r="AJ732" s="5"/>
      <c r="AK732" s="8"/>
      <c r="AL732" s="8"/>
      <c r="AM732" s="8"/>
      <c r="AN732" s="8"/>
      <c r="AO732" s="8"/>
      <c r="AP732" s="8"/>
      <c r="AQ732" s="9"/>
      <c r="AR732" s="8"/>
      <c r="AS732" s="8"/>
      <c r="AT732" s="8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8"/>
      <c r="BJ732" s="5"/>
      <c r="BK732" s="5"/>
      <c r="BL732" s="5"/>
      <c r="BM732" s="8"/>
      <c r="BN732" s="8"/>
      <c r="BO732" s="7"/>
      <c r="BP732" s="5"/>
      <c r="BQ732" s="5"/>
      <c r="BR732" s="5"/>
      <c r="BS732" s="5"/>
      <c r="BT732" s="7"/>
      <c r="BU732" s="7"/>
      <c r="BV732" s="7"/>
      <c r="BW732" s="7"/>
      <c r="BX732" s="7"/>
      <c r="BY732" s="7"/>
      <c r="BZ732" s="7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8"/>
      <c r="CL732" s="5"/>
      <c r="CM732" s="5"/>
      <c r="CN732" s="8"/>
      <c r="CO732" s="5"/>
      <c r="CP732" s="5"/>
      <c r="CQ732" s="5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</row>
    <row r="733" spans="1:166" x14ac:dyDescent="0.25">
      <c r="A733" t="s">
        <v>135</v>
      </c>
      <c r="C733" s="6">
        <v>39911</v>
      </c>
      <c r="D733" s="5"/>
      <c r="E733" s="6"/>
      <c r="G733">
        <v>110</v>
      </c>
      <c r="H733" t="s">
        <v>116</v>
      </c>
      <c r="I733" s="7">
        <v>8.1</v>
      </c>
      <c r="J733">
        <v>750</v>
      </c>
      <c r="K733" s="5">
        <f t="shared" si="11"/>
        <v>164.6090534979424</v>
      </c>
      <c r="L733" s="5"/>
      <c r="M733" s="8"/>
      <c r="N733" s="8"/>
      <c r="O733" s="8"/>
      <c r="P733" s="8"/>
      <c r="Q733" s="5"/>
      <c r="R733" s="5"/>
      <c r="S733" s="5"/>
      <c r="T733" s="5"/>
      <c r="U733" s="5"/>
      <c r="V733" s="5"/>
      <c r="W733" s="5"/>
      <c r="X733" s="8"/>
      <c r="Y733" s="8"/>
      <c r="Z733" s="8"/>
      <c r="AA733" s="8"/>
      <c r="AB733" s="8"/>
      <c r="AC733" s="5"/>
      <c r="AD733" s="8"/>
      <c r="AE733" s="8"/>
      <c r="AF733" s="8"/>
      <c r="AG733" s="8"/>
      <c r="AH733" s="8"/>
      <c r="AI733" s="8"/>
      <c r="AJ733" s="5"/>
      <c r="AK733" s="8"/>
      <c r="AL733" s="8"/>
      <c r="AM733" s="8"/>
      <c r="AN733" s="8"/>
      <c r="AO733" s="8"/>
      <c r="AP733" s="8"/>
      <c r="AQ733" s="9"/>
      <c r="AR733" s="8"/>
      <c r="AS733" s="8"/>
      <c r="AT733" s="8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8"/>
      <c r="BJ733" s="5"/>
      <c r="BK733" s="5"/>
      <c r="BL733" s="5"/>
      <c r="BM733" s="8"/>
      <c r="BN733" s="8"/>
      <c r="BO733" s="7"/>
      <c r="BP733" s="5"/>
      <c r="BQ733" s="5"/>
      <c r="BR733" s="5"/>
      <c r="BS733" s="5"/>
      <c r="BT733" s="7"/>
      <c r="BU733" s="7"/>
      <c r="BV733" s="7"/>
      <c r="BW733" s="7"/>
      <c r="BX733" s="7"/>
      <c r="BY733" s="7"/>
      <c r="BZ733" s="7"/>
      <c r="CA733" s="5"/>
      <c r="CB733" s="5"/>
      <c r="CC733" s="5"/>
      <c r="CD733" s="5"/>
      <c r="CE733" s="5"/>
      <c r="CF733" s="5"/>
      <c r="CG733" s="5"/>
      <c r="CH733" s="5"/>
      <c r="CI733" s="5"/>
      <c r="CJ733" s="5">
        <v>0.33114025532656532</v>
      </c>
      <c r="CK733" s="8">
        <v>3.8</v>
      </c>
      <c r="CL733" s="5"/>
      <c r="CM733" s="5"/>
      <c r="CN733" s="8"/>
      <c r="CO733" s="5"/>
      <c r="CP733" s="5"/>
      <c r="CQ733" s="5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</row>
    <row r="734" spans="1:166" x14ac:dyDescent="0.25">
      <c r="A734" t="s">
        <v>135</v>
      </c>
      <c r="C734" s="6">
        <v>39920</v>
      </c>
      <c r="D734" s="5"/>
      <c r="E734" s="6"/>
      <c r="G734">
        <v>119</v>
      </c>
      <c r="H734" t="s">
        <v>116</v>
      </c>
      <c r="I734" s="7">
        <v>8.1</v>
      </c>
      <c r="J734">
        <v>750</v>
      </c>
      <c r="K734" s="5">
        <f t="shared" si="11"/>
        <v>164.6090534979424</v>
      </c>
      <c r="L734" s="5"/>
      <c r="M734" s="8"/>
      <c r="N734" s="8"/>
      <c r="O734" s="8"/>
      <c r="P734" s="8"/>
      <c r="Q734" s="5"/>
      <c r="R734" s="5"/>
      <c r="S734" s="5"/>
      <c r="T734" s="5"/>
      <c r="U734" s="5"/>
      <c r="V734" s="5"/>
      <c r="W734" s="5"/>
      <c r="X734" s="8"/>
      <c r="Y734" s="8"/>
      <c r="Z734" s="8"/>
      <c r="AA734" s="8"/>
      <c r="AB734" s="8"/>
      <c r="AC734" s="5"/>
      <c r="AD734" s="8"/>
      <c r="AE734" s="8"/>
      <c r="AF734" s="8"/>
      <c r="AG734" s="8"/>
      <c r="AH734" s="8"/>
      <c r="AI734" s="8"/>
      <c r="AJ734" s="5"/>
      <c r="AK734" s="8"/>
      <c r="AL734" s="8"/>
      <c r="AM734" s="8"/>
      <c r="AN734" s="8"/>
      <c r="AO734" s="8"/>
      <c r="AP734" s="8"/>
      <c r="AQ734" s="9"/>
      <c r="AR734" s="8"/>
      <c r="AS734" s="8"/>
      <c r="AT734" s="8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8"/>
      <c r="BJ734" s="5"/>
      <c r="BK734" s="5"/>
      <c r="BL734" s="5"/>
      <c r="BM734" s="8"/>
      <c r="BN734" s="8"/>
      <c r="BO734" s="7"/>
      <c r="BP734" s="5"/>
      <c r="BQ734" s="5"/>
      <c r="BR734" s="5"/>
      <c r="BS734" s="5"/>
      <c r="BT734" s="7"/>
      <c r="BU734" s="7"/>
      <c r="BV734" s="7"/>
      <c r="BW734" s="7"/>
      <c r="BX734" s="7"/>
      <c r="BY734" s="7"/>
      <c r="BZ734" s="7"/>
      <c r="CA734" s="5"/>
      <c r="CB734" s="5"/>
      <c r="CC734" s="5"/>
      <c r="CD734" s="5"/>
      <c r="CE734" s="5"/>
      <c r="CF734" s="5"/>
      <c r="CG734" s="5"/>
      <c r="CH734" s="5"/>
      <c r="CI734" s="5"/>
      <c r="CJ734" s="5">
        <v>1.3332752385516973</v>
      </c>
      <c r="CK734" s="8">
        <v>2.2999999999999998</v>
      </c>
      <c r="CL734" s="5"/>
      <c r="CM734" s="5"/>
      <c r="CN734" s="8"/>
      <c r="CO734" s="5"/>
      <c r="CP734" s="5"/>
      <c r="CQ734" s="5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</row>
    <row r="735" spans="1:166" x14ac:dyDescent="0.25">
      <c r="A735" t="s">
        <v>135</v>
      </c>
      <c r="C735" s="6">
        <v>39922</v>
      </c>
      <c r="D735" s="5">
        <v>8</v>
      </c>
      <c r="E735" t="s">
        <v>208</v>
      </c>
      <c r="F735" t="s">
        <v>14</v>
      </c>
      <c r="G735">
        <v>121</v>
      </c>
      <c r="H735" t="s">
        <v>116</v>
      </c>
      <c r="I735" s="7">
        <v>8.1</v>
      </c>
      <c r="J735">
        <v>750</v>
      </c>
      <c r="K735" s="5">
        <f t="shared" si="11"/>
        <v>164.6090534979424</v>
      </c>
      <c r="L735" s="5"/>
      <c r="M735" s="8"/>
      <c r="N735" s="8"/>
      <c r="O735" s="8"/>
      <c r="P735" s="8"/>
      <c r="Q735" s="5"/>
      <c r="R735" s="5"/>
      <c r="S735" s="5"/>
      <c r="T735" s="5"/>
      <c r="U735" s="5">
        <v>121</v>
      </c>
      <c r="V735" s="5"/>
      <c r="W735" s="5"/>
      <c r="X735" s="8"/>
      <c r="Y735" s="8"/>
      <c r="Z735" s="8"/>
      <c r="AA735" s="8"/>
      <c r="AB735" s="8"/>
      <c r="AC735" s="5"/>
      <c r="AD735" s="8"/>
      <c r="AE735" s="8"/>
      <c r="AF735" s="8"/>
      <c r="AG735" s="8"/>
      <c r="AH735" s="8"/>
      <c r="AI735" s="8"/>
      <c r="AJ735" s="5"/>
      <c r="AK735" s="8"/>
      <c r="AL735" s="8"/>
      <c r="AM735" s="8"/>
      <c r="AN735" s="8"/>
      <c r="AO735" s="8"/>
      <c r="AP735" s="8"/>
      <c r="AQ735" s="9"/>
      <c r="AR735" s="8"/>
      <c r="AS735" s="8"/>
      <c r="AT735" s="8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8"/>
      <c r="BJ735" s="5"/>
      <c r="BK735" s="5"/>
      <c r="BL735" s="5"/>
      <c r="BM735" s="8"/>
      <c r="BN735" s="8"/>
      <c r="BO735" s="7"/>
      <c r="BP735" s="5"/>
      <c r="BQ735" s="5"/>
      <c r="BR735" s="5"/>
      <c r="BS735" s="5"/>
      <c r="BT735" s="7"/>
      <c r="BU735" s="7"/>
      <c r="BV735" s="7"/>
      <c r="BW735" s="7"/>
      <c r="BX735" s="7"/>
      <c r="BY735" s="7"/>
      <c r="BZ735" s="7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8"/>
      <c r="CL735" s="5"/>
      <c r="CM735" s="5"/>
      <c r="CN735" s="8"/>
      <c r="CO735" s="5"/>
      <c r="CP735" s="5"/>
      <c r="CQ735" s="5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</row>
    <row r="736" spans="1:166" x14ac:dyDescent="0.25">
      <c r="A736" t="s">
        <v>135</v>
      </c>
      <c r="C736" s="6">
        <v>39925</v>
      </c>
      <c r="D736" s="5"/>
      <c r="E736" s="6"/>
      <c r="G736">
        <v>124</v>
      </c>
      <c r="H736" t="s">
        <v>116</v>
      </c>
      <c r="I736" s="7">
        <v>8.1</v>
      </c>
      <c r="J736">
        <v>750</v>
      </c>
      <c r="K736" s="5">
        <f t="shared" si="11"/>
        <v>164.6090534979424</v>
      </c>
      <c r="L736" s="5"/>
      <c r="M736" s="8"/>
      <c r="N736" s="8"/>
      <c r="O736" s="8"/>
      <c r="P736" s="8"/>
      <c r="Q736" s="5"/>
      <c r="R736" s="5"/>
      <c r="S736" s="5"/>
      <c r="T736" s="5"/>
      <c r="U736" s="5"/>
      <c r="V736" s="5"/>
      <c r="W736" s="5"/>
      <c r="X736" s="8"/>
      <c r="Y736" s="8"/>
      <c r="Z736" s="8"/>
      <c r="AA736" s="8"/>
      <c r="AB736" s="8"/>
      <c r="AC736" s="5"/>
      <c r="AD736" s="8"/>
      <c r="AE736" s="8"/>
      <c r="AF736" s="8"/>
      <c r="AG736" s="8"/>
      <c r="AH736" s="8"/>
      <c r="AI736" s="8"/>
      <c r="AJ736" s="5"/>
      <c r="AK736" s="8"/>
      <c r="AL736" s="8"/>
      <c r="AM736" s="8"/>
      <c r="AN736" s="8"/>
      <c r="AO736" s="8"/>
      <c r="AP736" s="8"/>
      <c r="AQ736" s="9"/>
      <c r="AR736" s="8"/>
      <c r="AS736" s="8"/>
      <c r="AT736" s="8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8"/>
      <c r="BJ736" s="5"/>
      <c r="BK736" s="5"/>
      <c r="BL736" s="5"/>
      <c r="BM736" s="8"/>
      <c r="BN736" s="8"/>
      <c r="BO736" s="7"/>
      <c r="BP736" s="5"/>
      <c r="BQ736" s="5"/>
      <c r="BR736" s="5"/>
      <c r="BS736" s="5"/>
      <c r="BT736" s="7"/>
      <c r="BU736" s="7"/>
      <c r="BV736" s="7"/>
      <c r="BW736" s="7"/>
      <c r="BX736" s="7"/>
      <c r="BY736" s="7"/>
      <c r="BZ736" s="7"/>
      <c r="CA736" s="5"/>
      <c r="CB736" s="5"/>
      <c r="CC736" s="5"/>
      <c r="CD736" s="5"/>
      <c r="CE736" s="5"/>
      <c r="CF736" s="5"/>
      <c r="CG736" s="5"/>
      <c r="CH736" s="5"/>
      <c r="CI736" s="5"/>
      <c r="CJ736" s="5">
        <v>3.2460459239248833</v>
      </c>
      <c r="CK736" s="8">
        <v>3.5928571428571425</v>
      </c>
      <c r="CL736" s="5"/>
      <c r="CM736" s="5"/>
      <c r="CN736" s="8"/>
      <c r="CO736" s="5"/>
      <c r="CP736" s="5"/>
      <c r="CQ736" s="5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</row>
    <row r="737" spans="1:166" x14ac:dyDescent="0.25">
      <c r="A737" t="s">
        <v>135</v>
      </c>
      <c r="C737" s="6">
        <v>39932</v>
      </c>
      <c r="D737" s="5"/>
      <c r="E737" s="6"/>
      <c r="G737" s="5">
        <v>131</v>
      </c>
      <c r="H737" t="s">
        <v>116</v>
      </c>
      <c r="I737" s="7">
        <v>8.1</v>
      </c>
      <c r="J737">
        <v>750</v>
      </c>
      <c r="K737" s="5">
        <f t="shared" si="11"/>
        <v>164.6090534979424</v>
      </c>
      <c r="L737" s="5"/>
      <c r="M737" s="8"/>
      <c r="N737" s="8"/>
      <c r="O737" s="8"/>
      <c r="P737" s="8"/>
      <c r="Q737" s="5"/>
      <c r="R737" s="5"/>
      <c r="S737" s="5"/>
      <c r="T737" s="5"/>
      <c r="U737" s="5"/>
      <c r="V737" s="5"/>
      <c r="W737" s="5"/>
      <c r="X737" s="8"/>
      <c r="Y737" s="8"/>
      <c r="Z737" s="8"/>
      <c r="AA737" s="8"/>
      <c r="AB737" s="8"/>
      <c r="AC737" s="5">
        <v>484.21797136909584</v>
      </c>
      <c r="AD737" s="8"/>
      <c r="AE737" s="8"/>
      <c r="AF737" s="8"/>
      <c r="AG737" s="8"/>
      <c r="AH737" s="8"/>
      <c r="AI737" s="8"/>
      <c r="AJ737" s="5">
        <v>209.34871725035515</v>
      </c>
      <c r="AK737" s="8">
        <v>2.4918594494684339</v>
      </c>
      <c r="AL737" s="8"/>
      <c r="AM737" s="8"/>
      <c r="AN737" s="8"/>
      <c r="AO737" s="8"/>
      <c r="AP737" s="8"/>
      <c r="AQ737" s="9">
        <f>AK737/AJ737</f>
        <v>1.1902912433365801E-2</v>
      </c>
      <c r="AR737" s="8"/>
      <c r="AS737" s="8"/>
      <c r="AT737" s="8"/>
      <c r="AU737" s="5">
        <v>0</v>
      </c>
      <c r="AV737" s="5"/>
      <c r="AW737" s="5"/>
      <c r="AX737" s="5"/>
      <c r="AY737" s="5">
        <v>622.49573398740426</v>
      </c>
      <c r="AZ737" s="5"/>
      <c r="BA737" s="5"/>
      <c r="BB737" s="5"/>
      <c r="BC737" s="5"/>
      <c r="BD737" s="5"/>
      <c r="BE737" s="5"/>
      <c r="BF737" s="5">
        <v>9.9922383744629357</v>
      </c>
      <c r="BG737" s="5">
        <v>34.270580671809313</v>
      </c>
      <c r="BH737" s="5">
        <v>666.75855303367666</v>
      </c>
      <c r="BI737" s="8"/>
      <c r="BJ737" s="5"/>
      <c r="BK737" s="5">
        <f>AC737+AJ737+BH737</f>
        <v>1360.3252416531277</v>
      </c>
      <c r="BL737" s="5"/>
      <c r="BM737" s="8">
        <f>BH737/BK737</f>
        <v>0.49014642426498095</v>
      </c>
      <c r="BN737" s="8"/>
      <c r="BO737" s="7"/>
      <c r="BP737" s="5"/>
      <c r="BQ737" s="5"/>
      <c r="BR737" s="5"/>
      <c r="BS737" s="5"/>
      <c r="BT737" s="7"/>
      <c r="BU737" s="7"/>
      <c r="BV737" s="7"/>
      <c r="BW737" s="7"/>
      <c r="BX737" s="8">
        <f>AC737/BK737</f>
        <v>0.35595749938496518</v>
      </c>
      <c r="BY737" s="8">
        <f>AJ737/BK737</f>
        <v>0.15389607635005381</v>
      </c>
      <c r="BZ737" s="8">
        <f>BH737/BK737</f>
        <v>0.49014642426498095</v>
      </c>
      <c r="CA737" s="5">
        <v>135.21298061637671</v>
      </c>
      <c r="CB737" s="5">
        <v>0</v>
      </c>
      <c r="CC737" s="5">
        <v>121.30414140160794</v>
      </c>
      <c r="CD737" s="5">
        <v>5.4549525557804905</v>
      </c>
      <c r="CE737" s="5"/>
      <c r="CF737" s="5"/>
      <c r="CG737" s="5"/>
      <c r="CH737" s="5"/>
      <c r="CI737" s="5">
        <v>8.453886658988278</v>
      </c>
      <c r="CJ737" s="5">
        <v>7.7164393708335153</v>
      </c>
      <c r="CK737" s="8">
        <v>4.5456909937888206</v>
      </c>
      <c r="CL737" s="5"/>
      <c r="CM737" s="5"/>
      <c r="CN737" s="8"/>
      <c r="CO737" s="5"/>
      <c r="CP737" s="5"/>
      <c r="CQ737" s="5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</row>
    <row r="738" spans="1:166" x14ac:dyDescent="0.25">
      <c r="A738" t="s">
        <v>135</v>
      </c>
      <c r="C738" s="6">
        <v>39939</v>
      </c>
      <c r="D738" s="5"/>
      <c r="E738" s="6"/>
      <c r="G738">
        <v>138</v>
      </c>
      <c r="H738" t="s">
        <v>116</v>
      </c>
      <c r="I738" s="7">
        <v>8.1</v>
      </c>
      <c r="J738">
        <v>750</v>
      </c>
      <c r="K738" s="5">
        <f t="shared" si="11"/>
        <v>164.6090534979424</v>
      </c>
      <c r="L738" s="5"/>
      <c r="M738" s="8"/>
      <c r="N738" s="8"/>
      <c r="O738" s="8"/>
      <c r="P738" s="8"/>
      <c r="Q738" s="5"/>
      <c r="R738" s="5"/>
      <c r="S738" s="5"/>
      <c r="T738" s="5"/>
      <c r="U738" s="5"/>
      <c r="V738" s="5"/>
      <c r="W738" s="5"/>
      <c r="X738" s="8"/>
      <c r="Y738" s="8"/>
      <c r="Z738" s="8"/>
      <c r="AA738" s="8"/>
      <c r="AB738" s="8"/>
      <c r="AC738" s="5"/>
      <c r="AD738" s="8"/>
      <c r="AE738" s="8"/>
      <c r="AF738" s="8"/>
      <c r="AG738" s="8"/>
      <c r="AH738" s="8"/>
      <c r="AI738" s="8"/>
      <c r="AJ738" s="5"/>
      <c r="AK738" s="8"/>
      <c r="AL738" s="8"/>
      <c r="AM738" s="8"/>
      <c r="AN738" s="8"/>
      <c r="AO738" s="8"/>
      <c r="AP738" s="8"/>
      <c r="AQ738" s="9"/>
      <c r="AR738" s="8"/>
      <c r="AS738" s="8"/>
      <c r="AT738" s="8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8"/>
      <c r="BJ738" s="5"/>
      <c r="BK738" s="5"/>
      <c r="BL738" s="5"/>
      <c r="BM738" s="8"/>
      <c r="BN738" s="8"/>
      <c r="BO738" s="7"/>
      <c r="BP738" s="5"/>
      <c r="BQ738" s="5"/>
      <c r="BR738" s="5"/>
      <c r="BS738" s="5"/>
      <c r="BT738" s="7"/>
      <c r="BU738" s="7"/>
      <c r="BV738" s="7"/>
      <c r="BW738" s="7"/>
      <c r="BX738" s="7"/>
      <c r="BY738" s="7"/>
      <c r="BZ738" s="7"/>
      <c r="CA738" s="5"/>
      <c r="CB738" s="5"/>
      <c r="CC738" s="5"/>
      <c r="CD738" s="5"/>
      <c r="CE738" s="5"/>
      <c r="CF738" s="5"/>
      <c r="CG738" s="5"/>
      <c r="CH738" s="5"/>
      <c r="CI738" s="5"/>
      <c r="CJ738" s="5">
        <v>35.246830203476975</v>
      </c>
      <c r="CK738" s="8">
        <v>5.2952387901180629</v>
      </c>
      <c r="CL738" s="5"/>
      <c r="CM738" s="5"/>
      <c r="CN738" s="8"/>
      <c r="CO738" s="5"/>
      <c r="CP738" s="5"/>
      <c r="CQ738" s="5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</row>
    <row r="739" spans="1:166" x14ac:dyDescent="0.25">
      <c r="A739" t="s">
        <v>135</v>
      </c>
      <c r="C739" s="6">
        <v>39945</v>
      </c>
      <c r="D739" s="5">
        <v>9</v>
      </c>
      <c r="E739" s="6" t="s">
        <v>207</v>
      </c>
      <c r="F739" t="s">
        <v>15</v>
      </c>
      <c r="G739">
        <v>144</v>
      </c>
      <c r="H739" t="s">
        <v>116</v>
      </c>
      <c r="I739" s="7">
        <v>8.1</v>
      </c>
      <c r="J739">
        <v>750</v>
      </c>
      <c r="K739" s="5">
        <f t="shared" si="11"/>
        <v>164.6090534979424</v>
      </c>
      <c r="L739" s="5"/>
      <c r="M739" s="8"/>
      <c r="N739" s="8"/>
      <c r="O739" s="8"/>
      <c r="P739" s="8"/>
      <c r="Q739" s="5"/>
      <c r="R739" s="5"/>
      <c r="S739" s="5"/>
      <c r="T739" s="5"/>
      <c r="U739" s="5"/>
      <c r="V739" s="5">
        <v>144</v>
      </c>
      <c r="W739" s="5"/>
      <c r="X739" s="8"/>
      <c r="Y739" s="8"/>
      <c r="Z739" s="8"/>
      <c r="AA739" s="8"/>
      <c r="AB739" s="8"/>
      <c r="AC739" s="5"/>
      <c r="AD739" s="8"/>
      <c r="AE739" s="8"/>
      <c r="AF739" s="8"/>
      <c r="AG739" s="8"/>
      <c r="AH739" s="8"/>
      <c r="AI739" s="8"/>
      <c r="AJ739" s="5"/>
      <c r="AK739" s="8"/>
      <c r="AL739" s="8"/>
      <c r="AM739" s="8"/>
      <c r="AN739" s="8"/>
      <c r="AO739" s="8"/>
      <c r="AP739" s="8"/>
      <c r="AQ739" s="9"/>
      <c r="AR739" s="8"/>
      <c r="AS739" s="8"/>
      <c r="AT739" s="8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8"/>
      <c r="BJ739" s="5"/>
      <c r="BK739" s="5"/>
      <c r="BL739" s="5"/>
      <c r="BM739" s="8"/>
      <c r="BN739" s="8"/>
      <c r="BO739" s="7"/>
      <c r="BP739" s="5"/>
      <c r="BQ739" s="5"/>
      <c r="BR739" s="5"/>
      <c r="BS739" s="5"/>
      <c r="BT739" s="7"/>
      <c r="BU739" s="7"/>
      <c r="BV739" s="7"/>
      <c r="BW739" s="7"/>
      <c r="BX739" s="7"/>
      <c r="BY739" s="7"/>
      <c r="BZ739" s="7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8"/>
      <c r="CL739" s="5"/>
      <c r="CM739" s="5"/>
      <c r="CN739" s="8"/>
      <c r="CO739" s="5"/>
      <c r="CP739" s="5"/>
      <c r="CQ739" s="5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</row>
    <row r="740" spans="1:166" x14ac:dyDescent="0.25">
      <c r="A740" t="s">
        <v>135</v>
      </c>
      <c r="C740" s="6">
        <v>39946</v>
      </c>
      <c r="D740" s="5"/>
      <c r="E740" s="6"/>
      <c r="G740">
        <v>145</v>
      </c>
      <c r="H740" t="s">
        <v>116</v>
      </c>
      <c r="I740" s="7">
        <v>8.1</v>
      </c>
      <c r="J740">
        <v>750</v>
      </c>
      <c r="K740" s="5">
        <f t="shared" si="11"/>
        <v>164.6090534979424</v>
      </c>
      <c r="L740" s="5"/>
      <c r="M740" s="8"/>
      <c r="N740" s="8"/>
      <c r="O740" s="8"/>
      <c r="P740" s="8"/>
      <c r="Q740" s="5"/>
      <c r="R740" s="5"/>
      <c r="S740" s="5"/>
      <c r="T740" s="5"/>
      <c r="U740" s="5"/>
      <c r="V740" s="5"/>
      <c r="W740" s="5"/>
      <c r="X740" s="8"/>
      <c r="Y740" s="8"/>
      <c r="Z740" s="8"/>
      <c r="AA740" s="8"/>
      <c r="AB740" s="8"/>
      <c r="AC740" s="5"/>
      <c r="AD740" s="8"/>
      <c r="AE740" s="8"/>
      <c r="AF740" s="8"/>
      <c r="AG740" s="8"/>
      <c r="AH740" s="8"/>
      <c r="AI740" s="8"/>
      <c r="AJ740" s="5"/>
      <c r="AK740" s="8"/>
      <c r="AL740" s="8"/>
      <c r="AM740" s="8"/>
      <c r="AN740" s="8"/>
      <c r="AO740" s="8"/>
      <c r="AP740" s="8"/>
      <c r="AQ740" s="9"/>
      <c r="AR740" s="8"/>
      <c r="AS740" s="8"/>
      <c r="AT740" s="8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8"/>
      <c r="BJ740" s="5"/>
      <c r="BK740" s="5"/>
      <c r="BL740" s="5"/>
      <c r="BM740" s="8"/>
      <c r="BN740" s="8"/>
      <c r="BO740" s="7"/>
      <c r="BP740" s="5"/>
      <c r="BQ740" s="5"/>
      <c r="BR740" s="5"/>
      <c r="BS740" s="5"/>
      <c r="BT740" s="7"/>
      <c r="BU740" s="7"/>
      <c r="BV740" s="7"/>
      <c r="BW740" s="7"/>
      <c r="BX740" s="7"/>
      <c r="BY740" s="7"/>
      <c r="BZ740" s="7"/>
      <c r="CA740" s="5"/>
      <c r="CB740" s="5"/>
      <c r="CC740" s="5"/>
      <c r="CD740" s="5"/>
      <c r="CE740" s="5"/>
      <c r="CF740" s="5"/>
      <c r="CG740" s="5"/>
      <c r="CH740" s="5"/>
      <c r="CI740" s="5"/>
      <c r="CJ740" s="5">
        <v>61.402553265652912</v>
      </c>
      <c r="CK740" s="8">
        <v>4.9596195619962069</v>
      </c>
      <c r="CL740" s="5"/>
      <c r="CM740" s="5"/>
      <c r="CN740" s="8"/>
      <c r="CO740" s="5"/>
      <c r="CP740" s="5"/>
      <c r="CQ740" s="5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</row>
    <row r="741" spans="1:166" x14ac:dyDescent="0.25">
      <c r="A741" t="s">
        <v>135</v>
      </c>
      <c r="C741" s="6">
        <v>39954</v>
      </c>
      <c r="D741" s="5"/>
      <c r="E741" s="6"/>
      <c r="G741">
        <v>153</v>
      </c>
      <c r="H741" t="s">
        <v>116</v>
      </c>
      <c r="I741" s="7">
        <v>8.1</v>
      </c>
      <c r="J741">
        <v>750</v>
      </c>
      <c r="K741" s="5">
        <f t="shared" si="11"/>
        <v>164.6090534979424</v>
      </c>
      <c r="L741" s="5"/>
      <c r="M741" s="8"/>
      <c r="N741" s="8"/>
      <c r="O741" s="8"/>
      <c r="P741" s="8"/>
      <c r="Q741" s="5"/>
      <c r="R741" s="5"/>
      <c r="S741" s="5"/>
      <c r="T741" s="5"/>
      <c r="U741" s="5"/>
      <c r="V741" s="5"/>
      <c r="W741" s="5"/>
      <c r="X741" s="8"/>
      <c r="Y741" s="8"/>
      <c r="Z741" s="8"/>
      <c r="AA741" s="8"/>
      <c r="AB741" s="8"/>
      <c r="AC741" s="5"/>
      <c r="AD741" s="8"/>
      <c r="AE741" s="8"/>
      <c r="AF741" s="8"/>
      <c r="AG741" s="8"/>
      <c r="AH741" s="8"/>
      <c r="AI741" s="8"/>
      <c r="AJ741" s="5"/>
      <c r="AK741" s="8"/>
      <c r="AL741" s="8"/>
      <c r="AM741" s="8"/>
      <c r="AN741" s="8"/>
      <c r="AO741" s="8"/>
      <c r="AP741" s="8"/>
      <c r="AQ741" s="9"/>
      <c r="AR741" s="8"/>
      <c r="AS741" s="8"/>
      <c r="AT741" s="8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8"/>
      <c r="BJ741" s="5"/>
      <c r="BK741" s="5"/>
      <c r="BL741" s="5"/>
      <c r="BM741" s="8"/>
      <c r="BN741" s="8"/>
      <c r="BO741" s="7"/>
      <c r="BP741" s="5"/>
      <c r="BQ741" s="5"/>
      <c r="BR741" s="5"/>
      <c r="BS741" s="5"/>
      <c r="BT741" s="7"/>
      <c r="BU741" s="7"/>
      <c r="BV741" s="7"/>
      <c r="BW741" s="7"/>
      <c r="BX741" s="7"/>
      <c r="BY741" s="7"/>
      <c r="BZ741" s="7"/>
      <c r="CA741" s="5"/>
      <c r="CB741" s="5"/>
      <c r="CC741" s="5"/>
      <c r="CD741" s="5"/>
      <c r="CE741" s="5"/>
      <c r="CF741" s="5"/>
      <c r="CG741" s="5"/>
      <c r="CH741" s="5"/>
      <c r="CI741" s="5"/>
      <c r="CJ741" s="5">
        <v>95.167966537405775</v>
      </c>
      <c r="CK741" s="8">
        <v>4.1148802380238028</v>
      </c>
      <c r="CL741" s="5"/>
      <c r="CM741" s="5"/>
      <c r="CN741" s="8"/>
      <c r="CO741" s="5"/>
      <c r="CP741" s="5"/>
      <c r="CQ741" s="5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</row>
    <row r="742" spans="1:166" x14ac:dyDescent="0.25">
      <c r="A742" t="s">
        <v>135</v>
      </c>
      <c r="C742" s="6">
        <v>39960</v>
      </c>
      <c r="D742" s="5">
        <v>10</v>
      </c>
      <c r="E742" s="6" t="s">
        <v>108</v>
      </c>
      <c r="F742" t="s">
        <v>16</v>
      </c>
      <c r="G742">
        <v>159</v>
      </c>
      <c r="H742" t="s">
        <v>116</v>
      </c>
      <c r="I742" s="7">
        <v>8.1</v>
      </c>
      <c r="J742">
        <v>750</v>
      </c>
      <c r="K742" s="5">
        <f t="shared" ref="K742:K805" si="12">1000000/I742/J742</f>
        <v>164.6090534979424</v>
      </c>
      <c r="L742" s="5"/>
      <c r="M742" s="8"/>
      <c r="N742" s="8"/>
      <c r="O742" s="8"/>
      <c r="P742" s="8"/>
      <c r="Q742" s="5"/>
      <c r="R742" s="5"/>
      <c r="S742" s="5"/>
      <c r="T742" s="5"/>
      <c r="U742" s="5"/>
      <c r="V742" s="5"/>
      <c r="W742" s="5"/>
      <c r="X742" s="8"/>
      <c r="Y742" s="8"/>
      <c r="Z742" s="8"/>
      <c r="AA742" s="8"/>
      <c r="AB742" s="8"/>
      <c r="AC742" s="5"/>
      <c r="AD742" s="8"/>
      <c r="AE742" s="8"/>
      <c r="AF742" s="8"/>
      <c r="AG742" s="8"/>
      <c r="AH742" s="8"/>
      <c r="AI742" s="8"/>
      <c r="AJ742" s="5"/>
      <c r="AK742" s="8"/>
      <c r="AL742" s="8"/>
      <c r="AM742" s="8"/>
      <c r="AN742" s="8"/>
      <c r="AO742" s="8"/>
      <c r="AP742" s="8"/>
      <c r="AQ742" s="9"/>
      <c r="AR742" s="8"/>
      <c r="AS742" s="8"/>
      <c r="AT742" s="8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>
        <v>504.3749649706856</v>
      </c>
      <c r="BH742" s="5"/>
      <c r="BI742" s="8"/>
      <c r="BJ742" s="5"/>
      <c r="BK742" s="5"/>
      <c r="BL742" s="5"/>
      <c r="BM742" s="8"/>
      <c r="BN742" s="5">
        <f>BP742*(1/(BO742/100))</f>
        <v>504.3749649706856</v>
      </c>
      <c r="BO742" s="7">
        <v>38.807431236147146</v>
      </c>
      <c r="BP742" s="5">
        <v>195.73496770334006</v>
      </c>
      <c r="BQ742" s="5">
        <f>BN742-BP742</f>
        <v>308.63999726734551</v>
      </c>
      <c r="BR742" s="5"/>
      <c r="BS742" s="5"/>
      <c r="BT742" s="7">
        <v>8.6226858019092543</v>
      </c>
      <c r="BU742" s="7"/>
      <c r="BV742" s="7"/>
      <c r="BW742" s="7"/>
      <c r="BX742" s="7"/>
      <c r="BY742" s="7"/>
      <c r="BZ742" s="7"/>
      <c r="CA742" s="5"/>
      <c r="CB742" s="5"/>
      <c r="CC742" s="5"/>
      <c r="CD742" s="5"/>
      <c r="CE742" s="5"/>
      <c r="CF742" s="5"/>
      <c r="CG742" s="5"/>
      <c r="CH742" s="5"/>
      <c r="CI742" s="5"/>
      <c r="CJ742" s="5">
        <v>100</v>
      </c>
      <c r="CK742" s="8">
        <v>6.2485863095238106</v>
      </c>
      <c r="CL742" s="5"/>
      <c r="CM742" s="5"/>
      <c r="CN742" s="8"/>
      <c r="CO742" s="5"/>
      <c r="CP742" s="5"/>
      <c r="CQ742" s="5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</row>
    <row r="743" spans="1:166" x14ac:dyDescent="0.25">
      <c r="A743" t="s">
        <v>134</v>
      </c>
      <c r="C743" s="6">
        <v>39801</v>
      </c>
      <c r="D743" s="5">
        <v>1</v>
      </c>
      <c r="E743" s="6" t="s">
        <v>209</v>
      </c>
      <c r="F743" t="s">
        <v>10</v>
      </c>
      <c r="G743" s="5">
        <v>0</v>
      </c>
      <c r="H743" t="s">
        <v>117</v>
      </c>
      <c r="I743" s="7">
        <v>8.1</v>
      </c>
      <c r="J743">
        <v>750</v>
      </c>
      <c r="K743" s="5">
        <f t="shared" si="12"/>
        <v>164.6090534979424</v>
      </c>
      <c r="L743" s="5"/>
      <c r="M743" s="8"/>
      <c r="N743" s="8"/>
      <c r="O743" s="8"/>
      <c r="P743" s="8"/>
      <c r="Q743" s="5"/>
      <c r="R743" s="5"/>
      <c r="S743" s="5"/>
      <c r="T743" s="5"/>
      <c r="U743" s="5"/>
      <c r="V743" s="5"/>
      <c r="W743" s="5"/>
      <c r="X743" s="8"/>
      <c r="Y743" s="8"/>
      <c r="Z743" s="8"/>
      <c r="AA743" s="8"/>
      <c r="AB743" s="8"/>
      <c r="AC743" s="5"/>
      <c r="AD743" s="8"/>
      <c r="AE743" s="8"/>
      <c r="AF743" s="8"/>
      <c r="AG743" s="8"/>
      <c r="AH743" s="8"/>
      <c r="AI743" s="8"/>
      <c r="AJ743" s="5"/>
      <c r="AK743" s="8"/>
      <c r="AL743" s="8"/>
      <c r="AM743" s="8"/>
      <c r="AN743" s="8"/>
      <c r="AO743" s="8"/>
      <c r="AP743" s="8"/>
      <c r="AQ743" s="9"/>
      <c r="AR743" s="8"/>
      <c r="AS743" s="8"/>
      <c r="AT743" s="8"/>
      <c r="AU743" s="5">
        <v>0</v>
      </c>
      <c r="AV743" s="5"/>
      <c r="AW743" s="5"/>
      <c r="AX743" s="5"/>
      <c r="AY743" s="5">
        <v>0</v>
      </c>
      <c r="AZ743" s="5"/>
      <c r="BA743" s="5"/>
      <c r="BB743" s="5"/>
      <c r="BC743" s="5"/>
      <c r="BD743" s="5"/>
      <c r="BE743" s="5"/>
      <c r="BF743" s="5">
        <v>0</v>
      </c>
      <c r="BG743" s="5">
        <v>0</v>
      </c>
      <c r="BH743" s="5"/>
      <c r="BI743" s="8"/>
      <c r="BJ743" s="5"/>
      <c r="BK743" s="5"/>
      <c r="BL743" s="5"/>
      <c r="BM743" s="8"/>
      <c r="BN743" s="8"/>
      <c r="BO743" s="7"/>
      <c r="BP743" s="5"/>
      <c r="BQ743" s="5"/>
      <c r="BR743" s="5"/>
      <c r="BS743" s="5"/>
      <c r="BT743" s="7"/>
      <c r="BU743" s="7"/>
      <c r="BV743" s="7"/>
      <c r="BW743" s="7"/>
      <c r="BX743" s="7"/>
      <c r="BY743" s="7"/>
      <c r="BZ743" s="7"/>
      <c r="CA743" s="5">
        <v>0</v>
      </c>
      <c r="CB743" s="5">
        <v>0</v>
      </c>
      <c r="CC743" s="5">
        <v>0</v>
      </c>
      <c r="CD743" s="5">
        <v>0</v>
      </c>
      <c r="CE743" s="5"/>
      <c r="CF743" s="5"/>
      <c r="CG743" s="5"/>
      <c r="CH743" s="5"/>
      <c r="CI743" s="5">
        <v>0</v>
      </c>
      <c r="CJ743" s="5"/>
      <c r="CK743" s="8"/>
      <c r="CL743" s="5"/>
      <c r="CM743" s="5"/>
      <c r="CN743" s="8"/>
      <c r="CO743" s="5"/>
      <c r="CP743" s="5"/>
      <c r="CQ743" s="5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</row>
    <row r="744" spans="1:166" x14ac:dyDescent="0.25">
      <c r="A744" t="s">
        <v>134</v>
      </c>
      <c r="C744" s="6">
        <v>39819</v>
      </c>
      <c r="D744" s="5"/>
      <c r="E744" s="6"/>
      <c r="G744">
        <v>18</v>
      </c>
      <c r="H744" t="s">
        <v>117</v>
      </c>
      <c r="I744" s="7">
        <v>8.1</v>
      </c>
      <c r="J744">
        <v>750</v>
      </c>
      <c r="K744" s="5">
        <f t="shared" si="12"/>
        <v>164.6090534979424</v>
      </c>
      <c r="L744" s="5"/>
      <c r="M744" s="8"/>
      <c r="N744" s="7">
        <v>5.3</v>
      </c>
      <c r="O744" s="7"/>
      <c r="P744" s="7"/>
      <c r="Q744" s="5"/>
      <c r="R744" s="5"/>
      <c r="S744" s="5"/>
      <c r="T744" s="5"/>
      <c r="U744" s="5"/>
      <c r="V744" s="5"/>
      <c r="W744" s="5"/>
      <c r="X744" s="8"/>
      <c r="Y744" s="8"/>
      <c r="Z744" s="8"/>
      <c r="AA744" s="8"/>
      <c r="AB744" s="8"/>
      <c r="AC744" s="5"/>
      <c r="AD744" s="8"/>
      <c r="AE744" s="8"/>
      <c r="AF744" s="8"/>
      <c r="AG744" s="8"/>
      <c r="AH744" s="8"/>
      <c r="AI744" s="8"/>
      <c r="AJ744" s="5"/>
      <c r="AK744" s="8"/>
      <c r="AL744" s="8"/>
      <c r="AM744" s="8"/>
      <c r="AN744" s="8"/>
      <c r="AO744" s="8"/>
      <c r="AP744" s="8"/>
      <c r="AQ744" s="9"/>
      <c r="AR744" s="8"/>
      <c r="AS744" s="8"/>
      <c r="AT744" s="8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8"/>
      <c r="BJ744" s="5"/>
      <c r="BK744" s="5"/>
      <c r="BL744" s="5"/>
      <c r="BM744" s="8"/>
      <c r="BN744" s="8"/>
      <c r="BO744" s="7"/>
      <c r="BP744" s="5"/>
      <c r="BQ744" s="5"/>
      <c r="BR744" s="5"/>
      <c r="BS744" s="5"/>
      <c r="BT744" s="7"/>
      <c r="BU744" s="7"/>
      <c r="BV744" s="7"/>
      <c r="BW744" s="7"/>
      <c r="BX744" s="7"/>
      <c r="BY744" s="7"/>
      <c r="BZ744" s="7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8"/>
      <c r="CL744" s="5"/>
      <c r="CM744" s="5"/>
      <c r="CN744" s="8"/>
      <c r="CO744" s="5"/>
      <c r="CP744" s="5"/>
      <c r="CQ744" s="5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</row>
    <row r="745" spans="1:166" x14ac:dyDescent="0.25">
      <c r="A745" t="s">
        <v>134</v>
      </c>
      <c r="C745" s="6">
        <v>39820</v>
      </c>
      <c r="D745" s="5"/>
      <c r="E745" s="6"/>
      <c r="G745" s="5">
        <v>19</v>
      </c>
      <c r="H745" t="s">
        <v>117</v>
      </c>
      <c r="I745" s="7">
        <v>8.1</v>
      </c>
      <c r="J745">
        <v>750</v>
      </c>
      <c r="K745" s="5">
        <f t="shared" si="12"/>
        <v>164.6090534979424</v>
      </c>
      <c r="L745" s="5"/>
      <c r="M745" s="8"/>
      <c r="N745" s="8"/>
      <c r="O745" s="8"/>
      <c r="P745" s="8"/>
      <c r="Q745" s="5"/>
      <c r="R745" s="5"/>
      <c r="S745" s="5"/>
      <c r="T745" s="5"/>
      <c r="U745" s="5"/>
      <c r="V745" s="5"/>
      <c r="W745" s="5"/>
      <c r="X745" s="8"/>
      <c r="Y745" s="8"/>
      <c r="Z745" s="8"/>
      <c r="AA745" s="8"/>
      <c r="AB745" s="8"/>
      <c r="AC745" s="5"/>
      <c r="AD745" s="8"/>
      <c r="AE745" s="8"/>
      <c r="AF745" s="8"/>
      <c r="AG745" s="8"/>
      <c r="AH745" s="8"/>
      <c r="AI745" s="8"/>
      <c r="AJ745" s="5"/>
      <c r="AK745" s="8">
        <v>0.27083039473684212</v>
      </c>
      <c r="AL745" s="8"/>
      <c r="AM745" s="8"/>
      <c r="AN745" s="8"/>
      <c r="AO745" s="8"/>
      <c r="AP745" s="8"/>
      <c r="AQ745" s="9"/>
      <c r="AR745" s="8"/>
      <c r="AS745" s="8"/>
      <c r="AT745" s="8"/>
      <c r="AU745" s="5">
        <v>0</v>
      </c>
      <c r="AV745" s="5"/>
      <c r="AW745" s="5"/>
      <c r="AX745" s="5"/>
      <c r="AY745" s="5">
        <v>0</v>
      </c>
      <c r="AZ745" s="5"/>
      <c r="BA745" s="5"/>
      <c r="BB745" s="5"/>
      <c r="BC745" s="5"/>
      <c r="BD745" s="5"/>
      <c r="BE745" s="5"/>
      <c r="BF745" s="5">
        <v>0</v>
      </c>
      <c r="BG745" s="5">
        <v>0</v>
      </c>
      <c r="BH745" s="5"/>
      <c r="BI745" s="8"/>
      <c r="BJ745" s="5"/>
      <c r="BK745" s="5"/>
      <c r="BL745" s="5"/>
      <c r="BM745" s="8"/>
      <c r="BN745" s="8"/>
      <c r="BO745" s="7"/>
      <c r="BP745" s="5"/>
      <c r="BQ745" s="5"/>
      <c r="BR745" s="5"/>
      <c r="BS745" s="5"/>
      <c r="BT745" s="7"/>
      <c r="BU745" s="7"/>
      <c r="BV745" s="7"/>
      <c r="BW745" s="7"/>
      <c r="BX745" s="7"/>
      <c r="BY745" s="7"/>
      <c r="BZ745" s="7"/>
      <c r="CA745" s="5">
        <v>0</v>
      </c>
      <c r="CB745" s="5">
        <v>0</v>
      </c>
      <c r="CC745" s="5">
        <v>0</v>
      </c>
      <c r="CD745" s="5">
        <v>0</v>
      </c>
      <c r="CE745" s="5"/>
      <c r="CF745" s="5"/>
      <c r="CG745" s="5"/>
      <c r="CH745" s="5"/>
      <c r="CI745" s="5">
        <v>0</v>
      </c>
      <c r="CJ745" s="5"/>
      <c r="CK745" s="8"/>
      <c r="CL745" s="5"/>
      <c r="CM745" s="5"/>
      <c r="CN745" s="8"/>
      <c r="CO745" s="5"/>
      <c r="CP745" s="5"/>
      <c r="CQ745" s="5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</row>
    <row r="746" spans="1:166" x14ac:dyDescent="0.25">
      <c r="A746" t="s">
        <v>134</v>
      </c>
      <c r="C746" s="6">
        <v>39824</v>
      </c>
      <c r="D746" s="5">
        <v>4</v>
      </c>
      <c r="E746" t="s">
        <v>210</v>
      </c>
      <c r="F746" t="s">
        <v>12</v>
      </c>
      <c r="G746">
        <v>23</v>
      </c>
      <c r="H746" t="s">
        <v>117</v>
      </c>
      <c r="I746" s="7">
        <v>8.1</v>
      </c>
      <c r="J746">
        <v>750</v>
      </c>
      <c r="K746" s="5">
        <f t="shared" si="12"/>
        <v>164.6090534979424</v>
      </c>
      <c r="L746" s="5"/>
      <c r="M746" s="8"/>
      <c r="N746" s="8"/>
      <c r="O746" s="8"/>
      <c r="P746" s="8"/>
      <c r="Q746" s="5"/>
      <c r="R746" s="5">
        <v>23</v>
      </c>
      <c r="S746" s="5"/>
      <c r="T746" s="5"/>
      <c r="U746" s="5"/>
      <c r="V746" s="5"/>
      <c r="W746" s="5"/>
      <c r="X746" s="8"/>
      <c r="Y746" s="8"/>
      <c r="Z746" s="8"/>
      <c r="AA746" s="8"/>
      <c r="AB746" s="8"/>
      <c r="AC746" s="5"/>
      <c r="AD746" s="8"/>
      <c r="AE746" s="8"/>
      <c r="AF746" s="8"/>
      <c r="AG746" s="8"/>
      <c r="AH746" s="8"/>
      <c r="AI746" s="8"/>
      <c r="AJ746" s="5"/>
      <c r="AK746" s="8"/>
      <c r="AL746" s="8"/>
      <c r="AM746" s="8"/>
      <c r="AN746" s="8"/>
      <c r="AO746" s="8"/>
      <c r="AP746" s="8"/>
      <c r="AQ746" s="9"/>
      <c r="AR746" s="8"/>
      <c r="AS746" s="8"/>
      <c r="AT746" s="8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8"/>
      <c r="BJ746" s="5"/>
      <c r="BK746" s="5"/>
      <c r="BL746" s="5"/>
      <c r="BM746" s="8"/>
      <c r="BN746" s="8"/>
      <c r="BO746" s="7"/>
      <c r="BP746" s="5"/>
      <c r="BQ746" s="5"/>
      <c r="BR746" s="5"/>
      <c r="BS746" s="5"/>
      <c r="BT746" s="7"/>
      <c r="BU746" s="7"/>
      <c r="BV746" s="7"/>
      <c r="BW746" s="7"/>
      <c r="BX746" s="7"/>
      <c r="BY746" s="7"/>
      <c r="BZ746" s="7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8"/>
      <c r="CL746" s="5"/>
      <c r="CM746" s="5"/>
      <c r="CN746" s="8"/>
      <c r="CO746" s="5"/>
      <c r="CP746" s="5"/>
      <c r="CQ746" s="5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</row>
    <row r="747" spans="1:166" x14ac:dyDescent="0.25">
      <c r="A747" t="s">
        <v>134</v>
      </c>
      <c r="C747" s="6">
        <v>39827</v>
      </c>
      <c r="D747" s="5"/>
      <c r="E747" s="6"/>
      <c r="G747">
        <v>26</v>
      </c>
      <c r="H747" t="s">
        <v>117</v>
      </c>
      <c r="I747" s="7">
        <v>8.1</v>
      </c>
      <c r="J747">
        <v>750</v>
      </c>
      <c r="K747" s="5">
        <f t="shared" si="12"/>
        <v>164.6090534979424</v>
      </c>
      <c r="L747" s="5"/>
      <c r="M747" s="8"/>
      <c r="N747" s="7">
        <v>7.8</v>
      </c>
      <c r="O747" s="7"/>
      <c r="P747" s="7"/>
      <c r="Q747" s="5"/>
      <c r="R747" s="5"/>
      <c r="S747" s="5"/>
      <c r="T747" s="5"/>
      <c r="U747" s="5"/>
      <c r="V747" s="5"/>
      <c r="W747" s="5"/>
      <c r="X747" s="8"/>
      <c r="Y747" s="8"/>
      <c r="Z747" s="8"/>
      <c r="AA747" s="8"/>
      <c r="AB747" s="8"/>
      <c r="AC747" s="5"/>
      <c r="AD747" s="8"/>
      <c r="AE747" s="8"/>
      <c r="AF747" s="8"/>
      <c r="AG747" s="8"/>
      <c r="AH747" s="8"/>
      <c r="AI747" s="8"/>
      <c r="AJ747" s="5"/>
      <c r="AK747" s="8"/>
      <c r="AL747" s="8"/>
      <c r="AM747" s="8"/>
      <c r="AN747" s="8"/>
      <c r="AO747" s="8"/>
      <c r="AP747" s="8"/>
      <c r="AQ747" s="9"/>
      <c r="AR747" s="8"/>
      <c r="AS747" s="8"/>
      <c r="AT747" s="8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8"/>
      <c r="BJ747" s="5"/>
      <c r="BK747" s="5"/>
      <c r="BL747" s="5"/>
      <c r="BM747" s="8"/>
      <c r="BN747" s="8"/>
      <c r="BO747" s="7"/>
      <c r="BP747" s="5"/>
      <c r="BQ747" s="5"/>
      <c r="BR747" s="5"/>
      <c r="BS747" s="5"/>
      <c r="BT747" s="7"/>
      <c r="BU747" s="7"/>
      <c r="BV747" s="7"/>
      <c r="BW747" s="7"/>
      <c r="BX747" s="7"/>
      <c r="BY747" s="7"/>
      <c r="BZ747" s="7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8"/>
      <c r="CL747" s="5"/>
      <c r="CM747" s="5"/>
      <c r="CN747" s="8"/>
      <c r="CO747" s="5"/>
      <c r="CP747" s="5"/>
      <c r="CQ747" s="5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</row>
    <row r="748" spans="1:166" x14ac:dyDescent="0.25">
      <c r="A748" t="s">
        <v>134</v>
      </c>
      <c r="C748" s="6">
        <v>39833</v>
      </c>
      <c r="D748" s="5"/>
      <c r="E748" s="6"/>
      <c r="G748" s="5">
        <v>32</v>
      </c>
      <c r="H748" t="s">
        <v>117</v>
      </c>
      <c r="I748" s="7">
        <v>8.1</v>
      </c>
      <c r="J748">
        <v>750</v>
      </c>
      <c r="K748" s="5">
        <f t="shared" si="12"/>
        <v>164.6090534979424</v>
      </c>
      <c r="L748" s="5"/>
      <c r="M748" s="8"/>
      <c r="N748" s="7">
        <v>10.25</v>
      </c>
      <c r="O748" s="7"/>
      <c r="P748" s="7"/>
      <c r="Q748" s="5"/>
      <c r="R748" s="5"/>
      <c r="S748" s="5"/>
      <c r="T748" s="5"/>
      <c r="U748" s="5"/>
      <c r="V748" s="5"/>
      <c r="W748" s="5"/>
      <c r="X748" s="8"/>
      <c r="Y748" s="8"/>
      <c r="Z748" s="8"/>
      <c r="AA748" s="8"/>
      <c r="AB748" s="8"/>
      <c r="AC748" s="5"/>
      <c r="AD748" s="8"/>
      <c r="AE748" s="8"/>
      <c r="AF748" s="8"/>
      <c r="AG748" s="8"/>
      <c r="AH748" s="8"/>
      <c r="AI748" s="8"/>
      <c r="AJ748" s="5">
        <v>56.038708627122752</v>
      </c>
      <c r="AK748" s="8">
        <v>0.89768588268724125</v>
      </c>
      <c r="AL748" s="8"/>
      <c r="AM748" s="8"/>
      <c r="AN748" s="8"/>
      <c r="AO748" s="8"/>
      <c r="AP748" s="8"/>
      <c r="AQ748" s="9">
        <f>AK748/AJ748</f>
        <v>1.6019032284636928E-2</v>
      </c>
      <c r="AR748" s="8"/>
      <c r="AS748" s="8"/>
      <c r="AT748" s="8"/>
      <c r="AU748" s="5">
        <v>0</v>
      </c>
      <c r="AV748" s="5"/>
      <c r="AW748" s="5"/>
      <c r="AX748" s="5"/>
      <c r="AY748" s="5">
        <v>0</v>
      </c>
      <c r="AZ748" s="5"/>
      <c r="BA748" s="5"/>
      <c r="BB748" s="5"/>
      <c r="BC748" s="5"/>
      <c r="BD748" s="5"/>
      <c r="BE748" s="5"/>
      <c r="BF748" s="5">
        <v>0</v>
      </c>
      <c r="BG748" s="5">
        <v>0</v>
      </c>
      <c r="BH748" s="5"/>
      <c r="BI748" s="8"/>
      <c r="BJ748" s="5"/>
      <c r="BK748" s="5">
        <f>AC748+AJ748+BH748</f>
        <v>56.038708627122752</v>
      </c>
      <c r="BL748" s="5"/>
      <c r="BM748" s="8">
        <f>BH748/BK748</f>
        <v>0</v>
      </c>
      <c r="BN748" s="8"/>
      <c r="BO748" s="7"/>
      <c r="BP748" s="5"/>
      <c r="BQ748" s="5"/>
      <c r="BR748" s="5"/>
      <c r="BS748" s="5"/>
      <c r="BT748" s="7"/>
      <c r="BU748" s="7"/>
      <c r="BV748" s="7"/>
      <c r="BW748" s="7"/>
      <c r="BX748" s="8">
        <f>AC748/BK748</f>
        <v>0</v>
      </c>
      <c r="BY748" s="8">
        <f>AJ748/BK748</f>
        <v>1</v>
      </c>
      <c r="BZ748" s="8">
        <f>BH748/BK748</f>
        <v>0</v>
      </c>
      <c r="CA748" s="5">
        <v>0</v>
      </c>
      <c r="CB748" s="5">
        <v>0</v>
      </c>
      <c r="CC748" s="5">
        <v>0</v>
      </c>
      <c r="CD748" s="5">
        <v>0</v>
      </c>
      <c r="CE748" s="5"/>
      <c r="CF748" s="5"/>
      <c r="CG748" s="5"/>
      <c r="CH748" s="5"/>
      <c r="CI748" s="5">
        <v>0</v>
      </c>
      <c r="CJ748" s="5"/>
      <c r="CK748" s="8"/>
      <c r="CL748" s="5"/>
      <c r="CM748" s="5"/>
      <c r="CN748" s="8"/>
      <c r="CO748" s="5"/>
      <c r="CP748" s="5"/>
      <c r="CQ748" s="5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</row>
    <row r="749" spans="1:166" x14ac:dyDescent="0.25">
      <c r="A749" t="s">
        <v>134</v>
      </c>
      <c r="C749" s="6">
        <v>39840</v>
      </c>
      <c r="D749" s="5"/>
      <c r="E749" s="6"/>
      <c r="G749">
        <v>39</v>
      </c>
      <c r="H749" t="s">
        <v>117</v>
      </c>
      <c r="I749" s="7">
        <v>8.1</v>
      </c>
      <c r="J749">
        <v>750</v>
      </c>
      <c r="K749" s="5">
        <f t="shared" si="12"/>
        <v>164.6090534979424</v>
      </c>
      <c r="L749" s="5"/>
      <c r="M749" s="8"/>
      <c r="N749" s="7">
        <v>13.9</v>
      </c>
      <c r="O749" s="7"/>
      <c r="P749" s="7"/>
      <c r="Q749" s="5"/>
      <c r="R749" s="5"/>
      <c r="S749" s="5"/>
      <c r="T749" s="5"/>
      <c r="U749" s="5"/>
      <c r="V749" s="5"/>
      <c r="W749" s="5"/>
      <c r="X749" s="8"/>
      <c r="Y749" s="8"/>
      <c r="Z749" s="8"/>
      <c r="AA749" s="8"/>
      <c r="AB749" s="8"/>
      <c r="AC749" s="5"/>
      <c r="AD749" s="8"/>
      <c r="AE749" s="8"/>
      <c r="AF749" s="8"/>
      <c r="AG749" s="8"/>
      <c r="AH749" s="8"/>
      <c r="AI749" s="8"/>
      <c r="AJ749" s="5"/>
      <c r="AK749" s="8"/>
      <c r="AL749" s="8"/>
      <c r="AM749" s="8"/>
      <c r="AN749" s="8"/>
      <c r="AO749" s="8"/>
      <c r="AP749" s="8"/>
      <c r="AQ749" s="9"/>
      <c r="AR749" s="8"/>
      <c r="AS749" s="8"/>
      <c r="AT749" s="8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8"/>
      <c r="BJ749" s="5"/>
      <c r="BK749" s="5"/>
      <c r="BL749" s="5"/>
      <c r="BM749" s="8"/>
      <c r="BN749" s="8"/>
      <c r="BO749" s="7"/>
      <c r="BP749" s="5"/>
      <c r="BQ749" s="5"/>
      <c r="BR749" s="5"/>
      <c r="BS749" s="5"/>
      <c r="BT749" s="7"/>
      <c r="BU749" s="7"/>
      <c r="BV749" s="7"/>
      <c r="BW749" s="7"/>
      <c r="BX749" s="7"/>
      <c r="BY749" s="7"/>
      <c r="BZ749" s="7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8"/>
      <c r="CL749" s="5"/>
      <c r="CM749" s="5"/>
      <c r="CN749" s="8"/>
      <c r="CO749" s="5"/>
      <c r="CP749" s="5"/>
      <c r="CQ749" s="5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</row>
    <row r="750" spans="1:166" x14ac:dyDescent="0.25">
      <c r="A750" t="s">
        <v>134</v>
      </c>
      <c r="C750" s="6">
        <v>39848</v>
      </c>
      <c r="D750" s="5"/>
      <c r="E750" s="6"/>
      <c r="G750" s="5">
        <v>47</v>
      </c>
      <c r="H750" t="s">
        <v>117</v>
      </c>
      <c r="I750" s="7">
        <v>8.1</v>
      </c>
      <c r="J750">
        <v>750</v>
      </c>
      <c r="K750" s="5">
        <f t="shared" si="12"/>
        <v>164.6090534979424</v>
      </c>
      <c r="L750" s="5"/>
      <c r="M750" s="8"/>
      <c r="N750" s="7">
        <v>16.399999999999999</v>
      </c>
      <c r="O750" s="7"/>
      <c r="P750" s="7"/>
      <c r="Q750" s="5"/>
      <c r="R750" s="5"/>
      <c r="S750" s="5"/>
      <c r="T750" s="5"/>
      <c r="U750" s="5"/>
      <c r="V750" s="5"/>
      <c r="W750" s="5"/>
      <c r="X750" s="8"/>
      <c r="Y750" s="8"/>
      <c r="Z750" s="8"/>
      <c r="AA750" s="8"/>
      <c r="AB750" s="8"/>
      <c r="AC750" s="5">
        <v>113.55445295100887</v>
      </c>
      <c r="AD750" s="8"/>
      <c r="AE750" s="8"/>
      <c r="AF750" s="8"/>
      <c r="AG750" s="8"/>
      <c r="AH750" s="8"/>
      <c r="AI750" s="8"/>
      <c r="AJ750" s="5">
        <v>114.55476361312222</v>
      </c>
      <c r="AK750" s="8">
        <v>1.9624132593660688</v>
      </c>
      <c r="AL750" s="8"/>
      <c r="AM750" s="8"/>
      <c r="AN750" s="8"/>
      <c r="AO750" s="8"/>
      <c r="AP750" s="8"/>
      <c r="AQ750" s="9">
        <f>AK750/AJ750</f>
        <v>1.7130787035566586E-2</v>
      </c>
      <c r="AR750" s="8"/>
      <c r="AS750" s="8"/>
      <c r="AT750" s="8"/>
      <c r="AU750" s="5">
        <v>3.7462773192107903</v>
      </c>
      <c r="AV750" s="5"/>
      <c r="AW750" s="5"/>
      <c r="AX750" s="5"/>
      <c r="AY750" s="5">
        <v>0</v>
      </c>
      <c r="AZ750" s="5"/>
      <c r="BA750" s="5"/>
      <c r="BB750" s="5"/>
      <c r="BC750" s="5"/>
      <c r="BD750" s="5"/>
      <c r="BE750" s="5"/>
      <c r="BF750" s="5">
        <v>0</v>
      </c>
      <c r="BG750" s="5">
        <v>0</v>
      </c>
      <c r="BH750" s="5">
        <v>3.7462773192107903</v>
      </c>
      <c r="BI750" s="8"/>
      <c r="BJ750" s="5"/>
      <c r="BK750" s="5">
        <f>AC750+AJ750+BH750</f>
        <v>231.85549388334186</v>
      </c>
      <c r="BL750" s="5"/>
      <c r="BM750" s="8">
        <f>BH750/BK750</f>
        <v>1.6157811300756712E-2</v>
      </c>
      <c r="BN750" s="8"/>
      <c r="BO750" s="7"/>
      <c r="BP750" s="5"/>
      <c r="BQ750" s="5"/>
      <c r="BR750" s="5"/>
      <c r="BS750" s="5"/>
      <c r="BT750" s="7"/>
      <c r="BU750" s="7"/>
      <c r="BV750" s="7"/>
      <c r="BW750" s="7"/>
      <c r="BX750" s="8">
        <f>AC750/BK750</f>
        <v>0.48976390875664916</v>
      </c>
      <c r="BY750" s="8">
        <f>AJ750/BK750</f>
        <v>0.49407827994259418</v>
      </c>
      <c r="BZ750" s="8">
        <f>BH750/BK750</f>
        <v>1.6157811300756712E-2</v>
      </c>
      <c r="CA750" s="5">
        <v>61.766383689399021</v>
      </c>
      <c r="CB750" s="5">
        <v>61.766383689399021</v>
      </c>
      <c r="CC750" s="5">
        <v>0</v>
      </c>
      <c r="CD750" s="5">
        <v>0</v>
      </c>
      <c r="CE750" s="5"/>
      <c r="CF750" s="5"/>
      <c r="CG750" s="5"/>
      <c r="CH750" s="5"/>
      <c r="CI750" s="5">
        <v>0</v>
      </c>
      <c r="CJ750" s="5"/>
      <c r="CK750" s="8"/>
      <c r="CL750" s="5"/>
      <c r="CM750" s="5"/>
      <c r="CN750" s="8"/>
      <c r="CO750" s="5"/>
      <c r="CP750" s="5"/>
      <c r="CQ750" s="5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</row>
    <row r="751" spans="1:166" x14ac:dyDescent="0.25">
      <c r="A751" t="s">
        <v>134</v>
      </c>
      <c r="C751" s="6">
        <v>39849</v>
      </c>
      <c r="D751" s="5">
        <v>4</v>
      </c>
      <c r="E751" t="s">
        <v>206</v>
      </c>
      <c r="F751" t="s">
        <v>13</v>
      </c>
      <c r="G751">
        <v>48</v>
      </c>
      <c r="H751" t="s">
        <v>117</v>
      </c>
      <c r="I751" s="7">
        <v>8.1</v>
      </c>
      <c r="J751">
        <v>750</v>
      </c>
      <c r="K751" s="5">
        <f t="shared" si="12"/>
        <v>164.6090534979424</v>
      </c>
      <c r="L751" s="5"/>
      <c r="M751" s="8"/>
      <c r="N751" s="8"/>
      <c r="O751" s="8"/>
      <c r="P751" s="8"/>
      <c r="Q751" s="5"/>
      <c r="R751" s="5"/>
      <c r="S751" s="5">
        <v>48</v>
      </c>
      <c r="T751" s="5"/>
      <c r="U751" s="5"/>
      <c r="V751" s="5"/>
      <c r="W751" s="5"/>
      <c r="X751" s="8"/>
      <c r="Y751" s="8"/>
      <c r="Z751" s="8"/>
      <c r="AA751" s="8"/>
      <c r="AB751" s="8"/>
      <c r="AC751" s="5"/>
      <c r="AD751" s="8"/>
      <c r="AE751" s="8"/>
      <c r="AF751" s="8"/>
      <c r="AG751" s="8"/>
      <c r="AH751" s="8"/>
      <c r="AI751" s="8"/>
      <c r="AJ751" s="5"/>
      <c r="AK751" s="8"/>
      <c r="AL751" s="8"/>
      <c r="AM751" s="8"/>
      <c r="AN751" s="8"/>
      <c r="AO751" s="8"/>
      <c r="AP751" s="8"/>
      <c r="AQ751" s="9"/>
      <c r="AR751" s="8"/>
      <c r="AS751" s="8"/>
      <c r="AT751" s="8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8"/>
      <c r="BJ751" s="5"/>
      <c r="BK751" s="5"/>
      <c r="BL751" s="5"/>
      <c r="BM751" s="8"/>
      <c r="BN751" s="8"/>
      <c r="BO751" s="7"/>
      <c r="BP751" s="5"/>
      <c r="BQ751" s="5"/>
      <c r="BR751" s="5"/>
      <c r="BS751" s="5"/>
      <c r="BT751" s="7"/>
      <c r="BU751" s="7"/>
      <c r="BV751" s="7"/>
      <c r="BW751" s="7"/>
      <c r="BX751" s="7"/>
      <c r="BY751" s="7"/>
      <c r="BZ751" s="7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8"/>
      <c r="CL751" s="5"/>
      <c r="CM751" s="5"/>
      <c r="CN751" s="8"/>
      <c r="CO751" s="5"/>
      <c r="CP751" s="5"/>
      <c r="CQ751" s="5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</row>
    <row r="752" spans="1:166" x14ac:dyDescent="0.25">
      <c r="A752" t="s">
        <v>134</v>
      </c>
      <c r="C752" s="6">
        <v>39854</v>
      </c>
      <c r="D752" s="5"/>
      <c r="E752" s="6"/>
      <c r="G752">
        <v>53</v>
      </c>
      <c r="H752" t="s">
        <v>117</v>
      </c>
      <c r="I752" s="7">
        <v>8.1</v>
      </c>
      <c r="J752">
        <v>750</v>
      </c>
      <c r="K752" s="5">
        <f t="shared" si="12"/>
        <v>164.6090534979424</v>
      </c>
      <c r="L752" s="5"/>
      <c r="M752" s="8"/>
      <c r="N752" s="7">
        <v>17.8</v>
      </c>
      <c r="O752" s="7"/>
      <c r="P752" s="7"/>
      <c r="Q752" s="5"/>
      <c r="R752" s="5"/>
      <c r="S752" s="5"/>
      <c r="T752" s="5"/>
      <c r="U752" s="5"/>
      <c r="V752" s="5"/>
      <c r="W752" s="5"/>
      <c r="X752" s="8"/>
      <c r="Y752" s="8"/>
      <c r="Z752" s="8"/>
      <c r="AA752" s="8"/>
      <c r="AB752" s="8"/>
      <c r="AC752" s="5"/>
      <c r="AD752" s="8"/>
      <c r="AE752" s="8"/>
      <c r="AF752" s="8"/>
      <c r="AG752" s="8"/>
      <c r="AH752" s="8"/>
      <c r="AI752" s="8"/>
      <c r="AJ752" s="5"/>
      <c r="AK752" s="8"/>
      <c r="AL752" s="8"/>
      <c r="AM752" s="8"/>
      <c r="AN752" s="8"/>
      <c r="AO752" s="8"/>
      <c r="AP752" s="8"/>
      <c r="AQ752" s="9"/>
      <c r="AR752" s="8"/>
      <c r="AS752" s="8"/>
      <c r="AT752" s="8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8"/>
      <c r="BJ752" s="5"/>
      <c r="BK752" s="5"/>
      <c r="BL752" s="5"/>
      <c r="BM752" s="8"/>
      <c r="BN752" s="8"/>
      <c r="BO752" s="7"/>
      <c r="BP752" s="5"/>
      <c r="BQ752" s="5"/>
      <c r="BR752" s="5"/>
      <c r="BS752" s="5"/>
      <c r="BT752" s="7"/>
      <c r="BU752" s="7"/>
      <c r="BV752" s="7"/>
      <c r="BW752" s="7"/>
      <c r="BX752" s="7"/>
      <c r="BY752" s="7"/>
      <c r="BZ752" s="7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8"/>
      <c r="CL752" s="5"/>
      <c r="CM752" s="5"/>
      <c r="CN752" s="8"/>
      <c r="CO752" s="5"/>
      <c r="CP752" s="5"/>
      <c r="CQ752" s="5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</row>
    <row r="753" spans="1:166" x14ac:dyDescent="0.25">
      <c r="A753" t="s">
        <v>134</v>
      </c>
      <c r="C753" s="6">
        <v>39860</v>
      </c>
      <c r="D753" s="5">
        <v>6</v>
      </c>
      <c r="E753" s="6" t="s">
        <v>239</v>
      </c>
      <c r="F753" t="s">
        <v>89</v>
      </c>
      <c r="G753" s="5">
        <v>59</v>
      </c>
      <c r="H753" t="s">
        <v>117</v>
      </c>
      <c r="I753" s="7">
        <v>8.1</v>
      </c>
      <c r="J753">
        <v>750</v>
      </c>
      <c r="K753" s="5">
        <f t="shared" si="12"/>
        <v>164.6090534979424</v>
      </c>
      <c r="L753" s="5"/>
      <c r="M753" s="8"/>
      <c r="N753" s="7">
        <v>17.399999999999999</v>
      </c>
      <c r="O753" s="7"/>
      <c r="P753" s="7"/>
      <c r="Q753" s="5"/>
      <c r="R753" s="5"/>
      <c r="S753" s="5"/>
      <c r="T753" s="5"/>
      <c r="U753" s="5"/>
      <c r="V753" s="5"/>
      <c r="W753" s="5"/>
      <c r="X753" s="8"/>
      <c r="Y753" s="8"/>
      <c r="Z753" s="8"/>
      <c r="AA753" s="8"/>
      <c r="AB753" s="8"/>
      <c r="AC753" s="5">
        <v>249.0717210688951</v>
      </c>
      <c r="AD753" s="8"/>
      <c r="AE753" s="8"/>
      <c r="AF753" s="8"/>
      <c r="AG753" s="8"/>
      <c r="AH753" s="8"/>
      <c r="AI753" s="8"/>
      <c r="AJ753" s="5">
        <v>140.79872701370709</v>
      </c>
      <c r="AK753" s="8">
        <v>3.2921972948427838</v>
      </c>
      <c r="AL753" s="8"/>
      <c r="AM753" s="8"/>
      <c r="AN753" s="8"/>
      <c r="AO753" s="8"/>
      <c r="AP753" s="8"/>
      <c r="AQ753" s="9">
        <f>AK753/AJ753</f>
        <v>2.3382294461527911E-2</v>
      </c>
      <c r="AR753" s="8"/>
      <c r="AS753" s="8"/>
      <c r="AT753" s="8"/>
      <c r="AU753" s="5">
        <v>1.2781796033971597</v>
      </c>
      <c r="AV753" s="5"/>
      <c r="AW753" s="5"/>
      <c r="AX753" s="5"/>
      <c r="AY753" s="5">
        <v>0.27998282301945238</v>
      </c>
      <c r="AZ753" s="5"/>
      <c r="BA753" s="5"/>
      <c r="BB753" s="5"/>
      <c r="BC753" s="5"/>
      <c r="BD753" s="5"/>
      <c r="BE753" s="5"/>
      <c r="BF753" s="5">
        <v>0</v>
      </c>
      <c r="BG753" s="5">
        <v>0</v>
      </c>
      <c r="BH753" s="5">
        <v>1.5581624264166121</v>
      </c>
      <c r="BI753" s="8"/>
      <c r="BJ753" s="5"/>
      <c r="BK753" s="5">
        <f>AC753+AJ753+BH753</f>
        <v>391.42861050901882</v>
      </c>
      <c r="BL753" s="5"/>
      <c r="BM753" s="8">
        <f>BH753/BK753</f>
        <v>3.9807065313655979E-3</v>
      </c>
      <c r="BN753" s="8"/>
      <c r="BO753" s="7"/>
      <c r="BP753" s="5"/>
      <c r="BQ753" s="5"/>
      <c r="BR753" s="5"/>
      <c r="BS753" s="5"/>
      <c r="BT753" s="7"/>
      <c r="BU753" s="7"/>
      <c r="BV753" s="7"/>
      <c r="BW753" s="7"/>
      <c r="BX753" s="8">
        <f>AC753/BK753</f>
        <v>0.63631455233943945</v>
      </c>
      <c r="BY753" s="8">
        <f>AJ753/BK753</f>
        <v>0.35970474112919493</v>
      </c>
      <c r="BZ753" s="8">
        <f>BH753/BK753</f>
        <v>3.9807065313655979E-3</v>
      </c>
      <c r="CA753" s="5">
        <v>48.400765347805056</v>
      </c>
      <c r="CB753" s="5">
        <v>46.86390224740498</v>
      </c>
      <c r="CC753" s="5">
        <v>1.5368631004000757</v>
      </c>
      <c r="CD753" s="5">
        <v>0</v>
      </c>
      <c r="CE753" s="5"/>
      <c r="CF753" s="5"/>
      <c r="CG753" s="5"/>
      <c r="CH753" s="5"/>
      <c r="CI753" s="5">
        <v>0</v>
      </c>
      <c r="CJ753" s="5"/>
      <c r="CK753" s="8"/>
      <c r="CL753" s="5"/>
      <c r="CM753" s="5"/>
      <c r="CN753" s="8"/>
      <c r="CO753" s="5"/>
      <c r="CP753" s="5"/>
      <c r="CQ753" s="5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</row>
    <row r="754" spans="1:166" x14ac:dyDescent="0.25">
      <c r="A754" t="s">
        <v>134</v>
      </c>
      <c r="C754" s="6">
        <v>39869</v>
      </c>
      <c r="D754" s="5"/>
      <c r="E754" s="6"/>
      <c r="G754">
        <v>68</v>
      </c>
      <c r="H754" t="s">
        <v>117</v>
      </c>
      <c r="I754" s="7">
        <v>8.1</v>
      </c>
      <c r="J754">
        <v>750</v>
      </c>
      <c r="K754" s="5">
        <f t="shared" si="12"/>
        <v>164.6090534979424</v>
      </c>
      <c r="L754" s="5"/>
      <c r="M754" s="8"/>
      <c r="N754" s="7">
        <v>22.6</v>
      </c>
      <c r="O754" s="7"/>
      <c r="P754" s="7"/>
      <c r="Q754" s="5"/>
      <c r="R754" s="5"/>
      <c r="S754" s="5"/>
      <c r="T754" s="5"/>
      <c r="U754" s="5"/>
      <c r="V754" s="5"/>
      <c r="W754" s="5"/>
      <c r="X754" s="8"/>
      <c r="Y754" s="8"/>
      <c r="Z754" s="8"/>
      <c r="AA754" s="8"/>
      <c r="AB754" s="8"/>
      <c r="AC754" s="5"/>
      <c r="AD754" s="8"/>
      <c r="AE754" s="8"/>
      <c r="AF754" s="8"/>
      <c r="AG754" s="8"/>
      <c r="AH754" s="8"/>
      <c r="AI754" s="8"/>
      <c r="AJ754" s="5"/>
      <c r="AK754" s="8"/>
      <c r="AL754" s="8"/>
      <c r="AM754" s="8"/>
      <c r="AN754" s="8"/>
      <c r="AO754" s="8"/>
      <c r="AP754" s="8"/>
      <c r="AQ754" s="9"/>
      <c r="AR754" s="8"/>
      <c r="AS754" s="8"/>
      <c r="AT754" s="8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8"/>
      <c r="BJ754" s="5"/>
      <c r="BK754" s="5"/>
      <c r="BL754" s="5"/>
      <c r="BM754" s="8"/>
      <c r="BN754" s="8"/>
      <c r="BO754" s="7"/>
      <c r="BP754" s="5"/>
      <c r="BQ754" s="5"/>
      <c r="BR754" s="5"/>
      <c r="BS754" s="5"/>
      <c r="BT754" s="7"/>
      <c r="BU754" s="7"/>
      <c r="BV754" s="7"/>
      <c r="BW754" s="7"/>
      <c r="BX754" s="7"/>
      <c r="BY754" s="7"/>
      <c r="BZ754" s="7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8"/>
      <c r="CL754" s="5"/>
      <c r="CM754" s="5"/>
      <c r="CN754" s="8"/>
      <c r="CO754" s="5"/>
      <c r="CP754" s="5"/>
      <c r="CQ754" s="5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</row>
    <row r="755" spans="1:166" x14ac:dyDescent="0.25">
      <c r="A755" t="s">
        <v>134</v>
      </c>
      <c r="C755" s="6">
        <v>39874</v>
      </c>
      <c r="D755" s="5"/>
      <c r="E755" s="6"/>
      <c r="G755">
        <v>73</v>
      </c>
      <c r="H755" t="s">
        <v>117</v>
      </c>
      <c r="I755" s="7">
        <v>8.1</v>
      </c>
      <c r="J755">
        <v>750</v>
      </c>
      <c r="K755" s="5">
        <f t="shared" si="12"/>
        <v>164.6090534979424</v>
      </c>
      <c r="L755" s="5"/>
      <c r="M755" s="8"/>
      <c r="N755" s="7">
        <v>21.6</v>
      </c>
      <c r="O755" s="7"/>
      <c r="P755" s="7"/>
      <c r="Q755" s="5"/>
      <c r="R755" s="5"/>
      <c r="S755" s="5"/>
      <c r="T755" s="5"/>
      <c r="U755" s="5"/>
      <c r="V755" s="5"/>
      <c r="W755" s="5"/>
      <c r="X755" s="8"/>
      <c r="Y755" s="8"/>
      <c r="Z755" s="8"/>
      <c r="AA755" s="8"/>
      <c r="AB755" s="8"/>
      <c r="AC755" s="5"/>
      <c r="AD755" s="8"/>
      <c r="AE755" s="8"/>
      <c r="AF755" s="8"/>
      <c r="AG755" s="8"/>
      <c r="AH755" s="8"/>
      <c r="AI755" s="8"/>
      <c r="AJ755" s="5"/>
      <c r="AK755" s="8"/>
      <c r="AL755" s="8"/>
      <c r="AM755" s="8"/>
      <c r="AN755" s="8"/>
      <c r="AO755" s="8"/>
      <c r="AP755" s="8"/>
      <c r="AQ755" s="9"/>
      <c r="AR755" s="8"/>
      <c r="AS755" s="8"/>
      <c r="AT755" s="8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8"/>
      <c r="BJ755" s="5"/>
      <c r="BK755" s="5"/>
      <c r="BL755" s="5"/>
      <c r="BM755" s="8"/>
      <c r="BN755" s="8"/>
      <c r="BO755" s="7"/>
      <c r="BP755" s="5"/>
      <c r="BQ755" s="5"/>
      <c r="BR755" s="5"/>
      <c r="BS755" s="5"/>
      <c r="BT755" s="7"/>
      <c r="BU755" s="7"/>
      <c r="BV755" s="7"/>
      <c r="BW755" s="7"/>
      <c r="BX755" s="7"/>
      <c r="BY755" s="7"/>
      <c r="BZ755" s="7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8"/>
      <c r="CL755" s="5"/>
      <c r="CM755" s="5"/>
      <c r="CN755" s="8"/>
      <c r="CO755" s="5"/>
      <c r="CP755" s="5"/>
      <c r="CQ755" s="5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</row>
    <row r="756" spans="1:166" x14ac:dyDescent="0.25">
      <c r="A756" t="s">
        <v>134</v>
      </c>
      <c r="C756" s="6">
        <v>39876</v>
      </c>
      <c r="D756" s="5"/>
      <c r="E756" s="6"/>
      <c r="G756" s="5">
        <v>75</v>
      </c>
      <c r="H756" t="s">
        <v>117</v>
      </c>
      <c r="I756" s="7">
        <v>8.1</v>
      </c>
      <c r="J756">
        <v>750</v>
      </c>
      <c r="K756" s="5">
        <f t="shared" si="12"/>
        <v>164.6090534979424</v>
      </c>
      <c r="L756" s="5"/>
      <c r="M756" s="8"/>
      <c r="N756" s="8"/>
      <c r="O756" s="8"/>
      <c r="P756" s="8"/>
      <c r="Q756" s="5"/>
      <c r="R756" s="5"/>
      <c r="S756" s="5"/>
      <c r="T756" s="5"/>
      <c r="U756" s="5"/>
      <c r="V756" s="5"/>
      <c r="W756" s="5"/>
      <c r="X756" s="8"/>
      <c r="Y756" s="8"/>
      <c r="Z756" s="8"/>
      <c r="AA756" s="8"/>
      <c r="AB756" s="8"/>
      <c r="AC756" s="5">
        <v>467.97419007004754</v>
      </c>
      <c r="AD756" s="8"/>
      <c r="AE756" s="8"/>
      <c r="AF756" s="8"/>
      <c r="AG756" s="8"/>
      <c r="AH756" s="8"/>
      <c r="AI756" s="8"/>
      <c r="AJ756" s="5">
        <v>202.58166181564573</v>
      </c>
      <c r="AK756" s="8">
        <v>2.99549634113556</v>
      </c>
      <c r="AL756" s="8"/>
      <c r="AM756" s="8"/>
      <c r="AN756" s="8"/>
      <c r="AO756" s="8"/>
      <c r="AP756" s="8"/>
      <c r="AQ756" s="9">
        <f>AK756/AJ756</f>
        <v>1.4786611553525189E-2</v>
      </c>
      <c r="AR756" s="8"/>
      <c r="AS756" s="8"/>
      <c r="AT756" s="8"/>
      <c r="AU756" s="5">
        <v>22.790864348380435</v>
      </c>
      <c r="AV756" s="5"/>
      <c r="AW756" s="5"/>
      <c r="AX756" s="5"/>
      <c r="AY756" s="5">
        <v>21.747474804150702</v>
      </c>
      <c r="AZ756" s="5"/>
      <c r="BA756" s="5"/>
      <c r="BB756" s="5"/>
      <c r="BC756" s="5"/>
      <c r="BD756" s="5"/>
      <c r="BE756" s="5"/>
      <c r="BF756" s="5">
        <v>0</v>
      </c>
      <c r="BG756" s="5">
        <v>0</v>
      </c>
      <c r="BH756" s="5">
        <v>44.538339152531137</v>
      </c>
      <c r="BI756" s="8"/>
      <c r="BJ756" s="5"/>
      <c r="BK756" s="5">
        <f>AC756+AJ756+BH756</f>
        <v>715.09419103822438</v>
      </c>
      <c r="BL756" s="5"/>
      <c r="BM756" s="8">
        <f>BH756/BK756</f>
        <v>6.228317851088571E-2</v>
      </c>
      <c r="BN756" s="8"/>
      <c r="BO756" s="7"/>
      <c r="BP756" s="5"/>
      <c r="BQ756" s="5"/>
      <c r="BR756" s="5"/>
      <c r="BS756" s="5"/>
      <c r="BT756" s="7"/>
      <c r="BU756" s="7"/>
      <c r="BV756" s="7"/>
      <c r="BW756" s="7"/>
      <c r="BX756" s="8">
        <f>AC756/BK756</f>
        <v>0.65442314583846561</v>
      </c>
      <c r="BY756" s="8">
        <f>AJ756/BK756</f>
        <v>0.28329367565064867</v>
      </c>
      <c r="BZ756" s="8">
        <f>BH756/BK756</f>
        <v>6.228317851088571E-2</v>
      </c>
      <c r="CA756" s="5">
        <v>285.86952222475378</v>
      </c>
      <c r="CB756" s="5">
        <v>273.51878048788956</v>
      </c>
      <c r="CC756" s="5">
        <v>12.350741736864228</v>
      </c>
      <c r="CD756" s="5">
        <v>0</v>
      </c>
      <c r="CE756" s="5"/>
      <c r="CF756" s="5"/>
      <c r="CG756" s="5"/>
      <c r="CH756" s="5"/>
      <c r="CI756" s="5">
        <v>0</v>
      </c>
      <c r="CJ756" s="5"/>
      <c r="CK756" s="8"/>
      <c r="CL756" s="5"/>
      <c r="CM756" s="5"/>
      <c r="CN756" s="8"/>
      <c r="CO756" s="5"/>
      <c r="CP756" s="5"/>
      <c r="CQ756" s="5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</row>
    <row r="757" spans="1:166" x14ac:dyDescent="0.25">
      <c r="A757" t="s">
        <v>134</v>
      </c>
      <c r="C757" s="6">
        <v>39884</v>
      </c>
      <c r="D757" s="5"/>
      <c r="E757" s="6"/>
      <c r="G757">
        <v>83</v>
      </c>
      <c r="H757" t="s">
        <v>117</v>
      </c>
      <c r="I757" s="7">
        <v>8.1</v>
      </c>
      <c r="J757">
        <v>750</v>
      </c>
      <c r="K757" s="5">
        <f t="shared" si="12"/>
        <v>164.6090534979424</v>
      </c>
      <c r="L757" s="5"/>
      <c r="M757" s="8"/>
      <c r="N757" s="7">
        <v>22.2</v>
      </c>
      <c r="O757" s="7"/>
      <c r="P757" s="7"/>
      <c r="Q757" s="5"/>
      <c r="R757" s="5"/>
      <c r="S757" s="5"/>
      <c r="T757" s="5"/>
      <c r="U757" s="5"/>
      <c r="V757" s="5"/>
      <c r="W757" s="5"/>
      <c r="X757" s="8"/>
      <c r="Y757" s="8"/>
      <c r="Z757" s="8"/>
      <c r="AA757" s="8"/>
      <c r="AB757" s="8"/>
      <c r="AC757" s="5"/>
      <c r="AD757" s="8"/>
      <c r="AE757" s="8"/>
      <c r="AF757" s="8"/>
      <c r="AG757" s="8"/>
      <c r="AH757" s="8"/>
      <c r="AI757" s="8"/>
      <c r="AJ757" s="5"/>
      <c r="AK757" s="8"/>
      <c r="AL757" s="8"/>
      <c r="AM757" s="8"/>
      <c r="AN757" s="8"/>
      <c r="AO757" s="8"/>
      <c r="AP757" s="8"/>
      <c r="AQ757" s="9"/>
      <c r="AR757" s="8"/>
      <c r="AS757" s="8"/>
      <c r="AT757" s="8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8"/>
      <c r="BJ757" s="5"/>
      <c r="BK757" s="5"/>
      <c r="BL757" s="5"/>
      <c r="BM757" s="8"/>
      <c r="BN757" s="8"/>
      <c r="BO757" s="7"/>
      <c r="BP757" s="5"/>
      <c r="BQ757" s="5"/>
      <c r="BR757" s="5"/>
      <c r="BS757" s="5"/>
      <c r="BT757" s="7"/>
      <c r="BU757" s="7"/>
      <c r="BV757" s="7"/>
      <c r="BW757" s="7"/>
      <c r="BX757" s="7"/>
      <c r="BY757" s="7"/>
      <c r="BZ757" s="7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8"/>
      <c r="CL757" s="5"/>
      <c r="CM757" s="5"/>
      <c r="CN757" s="8"/>
      <c r="CO757" s="5"/>
      <c r="CP757" s="5"/>
      <c r="CQ757" s="5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</row>
    <row r="758" spans="1:166" x14ac:dyDescent="0.25">
      <c r="A758" t="s">
        <v>134</v>
      </c>
      <c r="C758" s="6">
        <v>39888</v>
      </c>
      <c r="D758" s="5"/>
      <c r="E758" s="6"/>
      <c r="G758" s="5">
        <v>87</v>
      </c>
      <c r="H758" t="s">
        <v>117</v>
      </c>
      <c r="I758" s="7">
        <v>8.1</v>
      </c>
      <c r="J758">
        <v>750</v>
      </c>
      <c r="K758" s="5">
        <f t="shared" si="12"/>
        <v>164.6090534979424</v>
      </c>
      <c r="L758" s="5"/>
      <c r="M758" s="8"/>
      <c r="N758" s="8"/>
      <c r="O758" s="8"/>
      <c r="P758" s="8"/>
      <c r="Q758" s="5"/>
      <c r="R758" s="5"/>
      <c r="S758" s="5"/>
      <c r="T758" s="5"/>
      <c r="U758" s="5"/>
      <c r="V758" s="5"/>
      <c r="W758" s="5"/>
      <c r="X758" s="8"/>
      <c r="Y758" s="8"/>
      <c r="Z758" s="8"/>
      <c r="AA758" s="8"/>
      <c r="AB758" s="8"/>
      <c r="AC758" s="5">
        <v>643.56562806910415</v>
      </c>
      <c r="AD758" s="8"/>
      <c r="AE758" s="8"/>
      <c r="AF758" s="8"/>
      <c r="AG758" s="8"/>
      <c r="AH758" s="8"/>
      <c r="AI758" s="8"/>
      <c r="AJ758" s="5">
        <v>250.843102436489</v>
      </c>
      <c r="AK758" s="8">
        <v>3.9203664209028188</v>
      </c>
      <c r="AL758" s="8"/>
      <c r="AM758" s="8"/>
      <c r="AN758" s="8"/>
      <c r="AO758" s="8"/>
      <c r="AP758" s="8"/>
      <c r="AQ758" s="9">
        <f>AK758/AJ758</f>
        <v>1.5628759104091439E-2</v>
      </c>
      <c r="AR758" s="8"/>
      <c r="AS758" s="8"/>
      <c r="AT758" s="8"/>
      <c r="AU758" s="5">
        <v>42.670516241269709</v>
      </c>
      <c r="AV758" s="5"/>
      <c r="AW758" s="5"/>
      <c r="AX758" s="5"/>
      <c r="AY758" s="5">
        <v>53.306537207029479</v>
      </c>
      <c r="AZ758" s="5"/>
      <c r="BA758" s="5"/>
      <c r="BB758" s="5"/>
      <c r="BC758" s="5"/>
      <c r="BD758" s="5"/>
      <c r="BE758" s="5"/>
      <c r="BF758" s="5">
        <v>0</v>
      </c>
      <c r="BG758" s="5">
        <v>0</v>
      </c>
      <c r="BH758" s="5">
        <v>95.977053448299188</v>
      </c>
      <c r="BI758" s="8"/>
      <c r="BJ758" s="5"/>
      <c r="BK758" s="5">
        <f>AC758+AJ758+BH758</f>
        <v>990.38578395389243</v>
      </c>
      <c r="BL758" s="5"/>
      <c r="BM758" s="8">
        <f>BH758/BK758</f>
        <v>9.6908755157139259E-2</v>
      </c>
      <c r="BN758" s="8"/>
      <c r="BO758" s="7"/>
      <c r="BP758" s="5"/>
      <c r="BQ758" s="5"/>
      <c r="BR758" s="5"/>
      <c r="BS758" s="5"/>
      <c r="BT758" s="7"/>
      <c r="BU758" s="7"/>
      <c r="BV758" s="7"/>
      <c r="BW758" s="7"/>
      <c r="BX758" s="8">
        <f>AC758/BK758</f>
        <v>0.64981307132642108</v>
      </c>
      <c r="BY758" s="8">
        <f>AJ758/BK758</f>
        <v>0.25327817351643955</v>
      </c>
      <c r="BZ758" s="8">
        <f>BH758/BK758</f>
        <v>9.6908755157139259E-2</v>
      </c>
      <c r="CA758" s="5">
        <v>358.78241160654079</v>
      </c>
      <c r="CB758" s="5">
        <v>266.60918134360259</v>
      </c>
      <c r="CC758" s="5">
        <v>92.173230262938191</v>
      </c>
      <c r="CD758" s="5">
        <v>0</v>
      </c>
      <c r="CE758" s="5"/>
      <c r="CF758" s="5"/>
      <c r="CG758" s="5"/>
      <c r="CH758" s="5"/>
      <c r="CI758" s="5">
        <v>0</v>
      </c>
      <c r="CJ758" s="5"/>
      <c r="CK758" s="8"/>
      <c r="CL758" s="5"/>
      <c r="CM758" s="5"/>
      <c r="CN758" s="8"/>
      <c r="CO758" s="5"/>
      <c r="CP758" s="5"/>
      <c r="CQ758" s="5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</row>
    <row r="759" spans="1:166" x14ac:dyDescent="0.25">
      <c r="A759" t="s">
        <v>134</v>
      </c>
      <c r="C759" s="6">
        <v>39895</v>
      </c>
      <c r="D759" s="5"/>
      <c r="E759" s="6"/>
      <c r="G759">
        <v>94</v>
      </c>
      <c r="H759" t="s">
        <v>117</v>
      </c>
      <c r="I759" s="7">
        <v>8.1</v>
      </c>
      <c r="J759">
        <v>750</v>
      </c>
      <c r="K759" s="5">
        <f t="shared" si="12"/>
        <v>164.6090534979424</v>
      </c>
      <c r="L759" s="5"/>
      <c r="M759" s="8"/>
      <c r="N759" s="7">
        <v>25.45</v>
      </c>
      <c r="O759" s="7"/>
      <c r="P759" s="7"/>
      <c r="Q759" s="5"/>
      <c r="R759" s="5"/>
      <c r="S759" s="5"/>
      <c r="T759" s="5"/>
      <c r="U759" s="5"/>
      <c r="V759" s="5"/>
      <c r="W759" s="5"/>
      <c r="X759" s="8"/>
      <c r="Y759" s="8"/>
      <c r="Z759" s="8"/>
      <c r="AA759" s="8"/>
      <c r="AB759" s="8"/>
      <c r="AC759" s="5"/>
      <c r="AD759" s="8"/>
      <c r="AE759" s="8"/>
      <c r="AF759" s="8"/>
      <c r="AG759" s="8"/>
      <c r="AH759" s="8"/>
      <c r="AI759" s="8"/>
      <c r="AJ759" s="5"/>
      <c r="AK759" s="8"/>
      <c r="AL759" s="8"/>
      <c r="AM759" s="8"/>
      <c r="AN759" s="8"/>
      <c r="AO759" s="8"/>
      <c r="AP759" s="8"/>
      <c r="AQ759" s="9"/>
      <c r="AR759" s="8"/>
      <c r="AS759" s="8"/>
      <c r="AT759" s="8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8"/>
      <c r="BJ759" s="5"/>
      <c r="BK759" s="5"/>
      <c r="BL759" s="5"/>
      <c r="BM759" s="8"/>
      <c r="BN759" s="8"/>
      <c r="BO759" s="7"/>
      <c r="BP759" s="5"/>
      <c r="BQ759" s="5"/>
      <c r="BR759" s="5"/>
      <c r="BS759" s="5"/>
      <c r="BT759" s="7"/>
      <c r="BU759" s="7"/>
      <c r="BV759" s="7"/>
      <c r="BW759" s="7"/>
      <c r="BX759" s="7"/>
      <c r="BY759" s="7"/>
      <c r="BZ759" s="7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8"/>
      <c r="CL759" s="5"/>
      <c r="CM759" s="5"/>
      <c r="CN759" s="8"/>
      <c r="CO759" s="5"/>
      <c r="CP759" s="5"/>
      <c r="CQ759" s="5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</row>
    <row r="760" spans="1:166" x14ac:dyDescent="0.25">
      <c r="A760" t="s">
        <v>134</v>
      </c>
      <c r="C760" s="6">
        <v>39904</v>
      </c>
      <c r="D760" s="5"/>
      <c r="E760" s="6"/>
      <c r="G760" s="5">
        <v>103</v>
      </c>
      <c r="H760" t="s">
        <v>117</v>
      </c>
      <c r="I760" s="7">
        <v>8.1</v>
      </c>
      <c r="J760">
        <v>750</v>
      </c>
      <c r="K760" s="5">
        <f t="shared" si="12"/>
        <v>164.6090534979424</v>
      </c>
      <c r="L760" s="5"/>
      <c r="M760" s="8"/>
      <c r="N760" s="8"/>
      <c r="O760" s="8"/>
      <c r="P760" s="8"/>
      <c r="Q760" s="5"/>
      <c r="R760" s="5"/>
      <c r="S760" s="5"/>
      <c r="T760" s="5"/>
      <c r="U760" s="5"/>
      <c r="V760" s="5"/>
      <c r="W760" s="5"/>
      <c r="X760" s="8"/>
      <c r="Y760" s="8"/>
      <c r="Z760" s="8"/>
      <c r="AA760" s="8"/>
      <c r="AB760" s="8"/>
      <c r="AC760" s="5">
        <v>616.93003633747708</v>
      </c>
      <c r="AD760" s="8"/>
      <c r="AE760" s="8"/>
      <c r="AF760" s="8"/>
      <c r="AG760" s="8"/>
      <c r="AH760" s="8"/>
      <c r="AI760" s="8"/>
      <c r="AJ760" s="5">
        <v>265.79130947379656</v>
      </c>
      <c r="AK760" s="8">
        <v>3.3061030834449245</v>
      </c>
      <c r="AL760" s="8"/>
      <c r="AM760" s="8"/>
      <c r="AN760" s="8"/>
      <c r="AO760" s="8"/>
      <c r="AP760" s="8"/>
      <c r="AQ760" s="9">
        <f>AK760/AJ760</f>
        <v>1.2438717766921051E-2</v>
      </c>
      <c r="AR760" s="8"/>
      <c r="AS760" s="8"/>
      <c r="AT760" s="8"/>
      <c r="AU760" s="5">
        <v>7.4095902119759058</v>
      </c>
      <c r="AV760" s="5"/>
      <c r="AW760" s="5"/>
      <c r="AX760" s="5"/>
      <c r="AY760" s="5">
        <v>288.79089763850902</v>
      </c>
      <c r="AZ760" s="5"/>
      <c r="BA760" s="5"/>
      <c r="BB760" s="5"/>
      <c r="BC760" s="5"/>
      <c r="BD760" s="5"/>
      <c r="BE760" s="5"/>
      <c r="BF760" s="5">
        <v>0</v>
      </c>
      <c r="BG760" s="5">
        <v>0</v>
      </c>
      <c r="BH760" s="5">
        <v>296.20048785048493</v>
      </c>
      <c r="BI760" s="8"/>
      <c r="BJ760" s="5"/>
      <c r="BK760" s="5">
        <f>AC760+AJ760+BH760</f>
        <v>1178.9218336617587</v>
      </c>
      <c r="BL760" s="5"/>
      <c r="BM760" s="8">
        <f>BH760/BK760</f>
        <v>0.25124692697435191</v>
      </c>
      <c r="BN760" s="8"/>
      <c r="BO760" s="7"/>
      <c r="BP760" s="5"/>
      <c r="BQ760" s="5"/>
      <c r="BR760" s="5"/>
      <c r="BS760" s="5"/>
      <c r="BT760" s="7"/>
      <c r="BU760" s="7"/>
      <c r="BV760" s="7"/>
      <c r="BW760" s="7"/>
      <c r="BX760" s="8">
        <f>AC760/BK760</f>
        <v>0.52330020423939216</v>
      </c>
      <c r="BY760" s="8">
        <f>AJ760/BK760</f>
        <v>0.22545286878625578</v>
      </c>
      <c r="BZ760" s="8">
        <f>BH760/BK760</f>
        <v>0.25124692697435191</v>
      </c>
      <c r="CA760" s="5">
        <v>204.96034434696429</v>
      </c>
      <c r="CB760" s="5">
        <v>57.213797423815379</v>
      </c>
      <c r="CC760" s="5">
        <v>147.74654692314891</v>
      </c>
      <c r="CD760" s="5">
        <v>0</v>
      </c>
      <c r="CE760" s="5"/>
      <c r="CF760" s="5"/>
      <c r="CG760" s="5"/>
      <c r="CH760" s="5"/>
      <c r="CI760" s="5">
        <v>0</v>
      </c>
      <c r="CJ760" s="5"/>
      <c r="CK760" s="8"/>
      <c r="CL760" s="5"/>
      <c r="CM760" s="5"/>
      <c r="CN760" s="8"/>
      <c r="CO760" s="5"/>
      <c r="CP760" s="5"/>
      <c r="CQ760" s="5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</row>
    <row r="761" spans="1:166" x14ac:dyDescent="0.25">
      <c r="A761" t="s">
        <v>134</v>
      </c>
      <c r="C761" s="6">
        <v>39908</v>
      </c>
      <c r="D761" s="5"/>
      <c r="E761" s="6"/>
      <c r="G761">
        <v>107</v>
      </c>
      <c r="H761" t="s">
        <v>117</v>
      </c>
      <c r="I761" s="7">
        <v>8.1</v>
      </c>
      <c r="J761">
        <v>750</v>
      </c>
      <c r="K761" s="5">
        <f t="shared" si="12"/>
        <v>164.6090534979424</v>
      </c>
      <c r="L761" s="5"/>
      <c r="M761" s="8"/>
      <c r="N761" s="7">
        <v>28.5</v>
      </c>
      <c r="O761" s="7"/>
      <c r="P761" s="7"/>
      <c r="Q761" s="5"/>
      <c r="R761" s="5"/>
      <c r="S761" s="5"/>
      <c r="T761" s="5"/>
      <c r="U761" s="5"/>
      <c r="V761" s="5"/>
      <c r="W761" s="5"/>
      <c r="X761" s="8"/>
      <c r="Y761" s="8"/>
      <c r="Z761" s="8"/>
      <c r="AA761" s="8"/>
      <c r="AB761" s="8"/>
      <c r="AC761" s="5"/>
      <c r="AD761" s="8"/>
      <c r="AE761" s="8"/>
      <c r="AF761" s="8"/>
      <c r="AG761" s="8"/>
      <c r="AH761" s="8"/>
      <c r="AI761" s="8"/>
      <c r="AJ761" s="5"/>
      <c r="AK761" s="8"/>
      <c r="AL761" s="8"/>
      <c r="AM761" s="8"/>
      <c r="AN761" s="8"/>
      <c r="AO761" s="8"/>
      <c r="AP761" s="8"/>
      <c r="AQ761" s="9"/>
      <c r="AR761" s="8"/>
      <c r="AS761" s="8"/>
      <c r="AT761" s="8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8"/>
      <c r="BJ761" s="5"/>
      <c r="BK761" s="5"/>
      <c r="BL761" s="5"/>
      <c r="BM761" s="8"/>
      <c r="BN761" s="8"/>
      <c r="BO761" s="7"/>
      <c r="BP761" s="5"/>
      <c r="BQ761" s="5"/>
      <c r="BR761" s="5"/>
      <c r="BS761" s="5"/>
      <c r="BT761" s="7"/>
      <c r="BU761" s="7"/>
      <c r="BV761" s="7"/>
      <c r="BW761" s="7"/>
      <c r="BX761" s="7"/>
      <c r="BY761" s="7"/>
      <c r="BZ761" s="7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8"/>
      <c r="CL761" s="5"/>
      <c r="CM761" s="5"/>
      <c r="CN761" s="8"/>
      <c r="CO761" s="5"/>
      <c r="CP761" s="5"/>
      <c r="CQ761" s="5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</row>
    <row r="762" spans="1:166" x14ac:dyDescent="0.25">
      <c r="A762" t="s">
        <v>134</v>
      </c>
      <c r="C762" s="6">
        <v>39911</v>
      </c>
      <c r="D762" s="5"/>
      <c r="E762" s="6"/>
      <c r="G762">
        <v>110</v>
      </c>
      <c r="H762" t="s">
        <v>117</v>
      </c>
      <c r="I762" s="7">
        <v>8.1</v>
      </c>
      <c r="J762">
        <v>750</v>
      </c>
      <c r="K762" s="5">
        <f t="shared" si="12"/>
        <v>164.6090534979424</v>
      </c>
      <c r="L762" s="5"/>
      <c r="M762" s="8"/>
      <c r="N762" s="8"/>
      <c r="O762" s="8"/>
      <c r="P762" s="8"/>
      <c r="Q762" s="5"/>
      <c r="R762" s="5"/>
      <c r="S762" s="5"/>
      <c r="T762" s="5"/>
      <c r="U762" s="5"/>
      <c r="V762" s="5"/>
      <c r="W762" s="5"/>
      <c r="X762" s="8"/>
      <c r="Y762" s="8"/>
      <c r="Z762" s="8"/>
      <c r="AA762" s="8"/>
      <c r="AB762" s="8"/>
      <c r="AC762" s="5"/>
      <c r="AD762" s="8"/>
      <c r="AE762" s="8"/>
      <c r="AF762" s="8"/>
      <c r="AG762" s="8"/>
      <c r="AH762" s="8"/>
      <c r="AI762" s="8"/>
      <c r="AJ762" s="5"/>
      <c r="AK762" s="8"/>
      <c r="AL762" s="8"/>
      <c r="AM762" s="8"/>
      <c r="AN762" s="8"/>
      <c r="AO762" s="8"/>
      <c r="AP762" s="8"/>
      <c r="AQ762" s="9"/>
      <c r="AR762" s="8"/>
      <c r="AS762" s="8"/>
      <c r="AT762" s="8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8"/>
      <c r="BJ762" s="5"/>
      <c r="BK762" s="5"/>
      <c r="BL762" s="5"/>
      <c r="BM762" s="8"/>
      <c r="BN762" s="8"/>
      <c r="BO762" s="7"/>
      <c r="BP762" s="5"/>
      <c r="BQ762" s="5"/>
      <c r="BR762" s="5"/>
      <c r="BS762" s="5"/>
      <c r="BT762" s="7"/>
      <c r="BU762" s="7"/>
      <c r="BV762" s="7"/>
      <c r="BW762" s="7"/>
      <c r="BX762" s="7"/>
      <c r="BY762" s="7"/>
      <c r="BZ762" s="7"/>
      <c r="CA762" s="5"/>
      <c r="CB762" s="5"/>
      <c r="CC762" s="5"/>
      <c r="CD762" s="5"/>
      <c r="CE762" s="5"/>
      <c r="CF762" s="5"/>
      <c r="CG762" s="5"/>
      <c r="CH762" s="5"/>
      <c r="CI762" s="5"/>
      <c r="CJ762" s="5">
        <v>2.639233216858297</v>
      </c>
      <c r="CK762" s="8">
        <v>4.2249999999999996</v>
      </c>
      <c r="CL762" s="5"/>
      <c r="CM762" s="5"/>
      <c r="CN762" s="8"/>
      <c r="CO762" s="5"/>
      <c r="CP762" s="5"/>
      <c r="CQ762" s="5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</row>
    <row r="763" spans="1:166" x14ac:dyDescent="0.25">
      <c r="A763" t="s">
        <v>134</v>
      </c>
      <c r="C763" s="6">
        <v>39920</v>
      </c>
      <c r="D763" s="5"/>
      <c r="E763" s="6"/>
      <c r="G763">
        <v>119</v>
      </c>
      <c r="H763" t="s">
        <v>117</v>
      </c>
      <c r="I763" s="7">
        <v>8.1</v>
      </c>
      <c r="J763">
        <v>750</v>
      </c>
      <c r="K763" s="5">
        <f t="shared" si="12"/>
        <v>164.6090534979424</v>
      </c>
      <c r="L763" s="5"/>
      <c r="M763" s="8"/>
      <c r="N763" s="8"/>
      <c r="O763" s="8"/>
      <c r="P763" s="8"/>
      <c r="Q763" s="5"/>
      <c r="R763" s="5"/>
      <c r="S763" s="5"/>
      <c r="T763" s="5"/>
      <c r="U763" s="5"/>
      <c r="V763" s="5"/>
      <c r="W763" s="5"/>
      <c r="X763" s="8"/>
      <c r="Y763" s="8"/>
      <c r="Z763" s="8"/>
      <c r="AA763" s="8"/>
      <c r="AB763" s="8"/>
      <c r="AC763" s="5"/>
      <c r="AD763" s="8"/>
      <c r="AE763" s="8"/>
      <c r="AF763" s="8"/>
      <c r="AG763" s="8"/>
      <c r="AH763" s="8"/>
      <c r="AI763" s="8"/>
      <c r="AJ763" s="5"/>
      <c r="AK763" s="8"/>
      <c r="AL763" s="8"/>
      <c r="AM763" s="8"/>
      <c r="AN763" s="8"/>
      <c r="AO763" s="8"/>
      <c r="AP763" s="8"/>
      <c r="AQ763" s="9"/>
      <c r="AR763" s="8"/>
      <c r="AS763" s="8"/>
      <c r="AT763" s="8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8"/>
      <c r="BJ763" s="5"/>
      <c r="BK763" s="5"/>
      <c r="BL763" s="5"/>
      <c r="BM763" s="8"/>
      <c r="BN763" s="8"/>
      <c r="BO763" s="7"/>
      <c r="BP763" s="5"/>
      <c r="BQ763" s="5"/>
      <c r="BR763" s="5"/>
      <c r="BS763" s="5"/>
      <c r="BT763" s="7"/>
      <c r="BU763" s="7"/>
      <c r="BV763" s="7"/>
      <c r="BW763" s="7"/>
      <c r="BX763" s="7"/>
      <c r="BY763" s="7"/>
      <c r="BZ763" s="7"/>
      <c r="CA763" s="5"/>
      <c r="CB763" s="5"/>
      <c r="CC763" s="5"/>
      <c r="CD763" s="5"/>
      <c r="CE763" s="5"/>
      <c r="CF763" s="5"/>
      <c r="CG763" s="5"/>
      <c r="CH763" s="5"/>
      <c r="CI763" s="5"/>
      <c r="CJ763" s="5">
        <v>3.8963827669002673</v>
      </c>
      <c r="CK763" s="8">
        <v>4.0250000000000004</v>
      </c>
      <c r="CL763" s="5"/>
      <c r="CM763" s="5"/>
      <c r="CN763" s="8"/>
      <c r="CO763" s="5"/>
      <c r="CP763" s="5"/>
      <c r="CQ763" s="5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</row>
    <row r="764" spans="1:166" x14ac:dyDescent="0.25">
      <c r="A764" t="s">
        <v>134</v>
      </c>
      <c r="C764" s="6">
        <v>39922</v>
      </c>
      <c r="D764" s="5">
        <v>8</v>
      </c>
      <c r="E764" t="s">
        <v>208</v>
      </c>
      <c r="F764" t="s">
        <v>14</v>
      </c>
      <c r="G764">
        <v>121</v>
      </c>
      <c r="H764" t="s">
        <v>117</v>
      </c>
      <c r="I764" s="7">
        <v>8.1</v>
      </c>
      <c r="J764">
        <v>750</v>
      </c>
      <c r="K764" s="5">
        <f t="shared" si="12"/>
        <v>164.6090534979424</v>
      </c>
      <c r="L764" s="5"/>
      <c r="M764" s="8"/>
      <c r="N764" s="8"/>
      <c r="O764" s="8"/>
      <c r="P764" s="8"/>
      <c r="Q764" s="5"/>
      <c r="R764" s="5"/>
      <c r="S764" s="5"/>
      <c r="T764" s="5"/>
      <c r="U764" s="5">
        <v>121</v>
      </c>
      <c r="V764" s="5"/>
      <c r="W764" s="5"/>
      <c r="X764" s="8"/>
      <c r="Y764" s="8"/>
      <c r="Z764" s="8"/>
      <c r="AA764" s="8"/>
      <c r="AB764" s="8"/>
      <c r="AC764" s="5"/>
      <c r="AD764" s="8"/>
      <c r="AE764" s="8"/>
      <c r="AF764" s="8"/>
      <c r="AG764" s="8"/>
      <c r="AH764" s="8"/>
      <c r="AI764" s="8"/>
      <c r="AJ764" s="5"/>
      <c r="AK764" s="8"/>
      <c r="AL764" s="8"/>
      <c r="AM764" s="8"/>
      <c r="AN764" s="8"/>
      <c r="AO764" s="8"/>
      <c r="AP764" s="8"/>
      <c r="AQ764" s="9"/>
      <c r="AR764" s="8"/>
      <c r="AS764" s="8"/>
      <c r="AT764" s="8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8"/>
      <c r="BJ764" s="5"/>
      <c r="BK764" s="5"/>
      <c r="BL764" s="5"/>
      <c r="BM764" s="8"/>
      <c r="BN764" s="8"/>
      <c r="BO764" s="7"/>
      <c r="BP764" s="5"/>
      <c r="BQ764" s="5"/>
      <c r="BR764" s="5"/>
      <c r="BS764" s="5"/>
      <c r="BT764" s="7"/>
      <c r="BU764" s="7"/>
      <c r="BV764" s="7"/>
      <c r="BW764" s="7"/>
      <c r="BX764" s="7"/>
      <c r="BY764" s="7"/>
      <c r="BZ764" s="7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8"/>
      <c r="CL764" s="5"/>
      <c r="CM764" s="5"/>
      <c r="CN764" s="8"/>
      <c r="CO764" s="5"/>
      <c r="CP764" s="5"/>
      <c r="CQ764" s="5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</row>
    <row r="765" spans="1:166" x14ac:dyDescent="0.25">
      <c r="A765" t="s">
        <v>134</v>
      </c>
      <c r="C765" s="6">
        <v>39925</v>
      </c>
      <c r="D765" s="5"/>
      <c r="E765" s="6"/>
      <c r="G765">
        <v>124</v>
      </c>
      <c r="H765" t="s">
        <v>117</v>
      </c>
      <c r="I765" s="7">
        <v>8.1</v>
      </c>
      <c r="J765">
        <v>750</v>
      </c>
      <c r="K765" s="5">
        <f t="shared" si="12"/>
        <v>164.6090534979424</v>
      </c>
      <c r="L765" s="5"/>
      <c r="M765" s="8"/>
      <c r="N765" s="8"/>
      <c r="O765" s="8"/>
      <c r="P765" s="8"/>
      <c r="Q765" s="5"/>
      <c r="R765" s="5"/>
      <c r="S765" s="5"/>
      <c r="T765" s="5"/>
      <c r="U765" s="5"/>
      <c r="V765" s="5"/>
      <c r="W765" s="5"/>
      <c r="X765" s="8"/>
      <c r="Y765" s="8"/>
      <c r="Z765" s="8"/>
      <c r="AA765" s="8"/>
      <c r="AB765" s="8"/>
      <c r="AC765" s="5"/>
      <c r="AD765" s="8"/>
      <c r="AE765" s="8"/>
      <c r="AF765" s="8"/>
      <c r="AG765" s="8"/>
      <c r="AH765" s="8"/>
      <c r="AI765" s="8"/>
      <c r="AJ765" s="5"/>
      <c r="AK765" s="8"/>
      <c r="AL765" s="8"/>
      <c r="AM765" s="8"/>
      <c r="AN765" s="8"/>
      <c r="AO765" s="8"/>
      <c r="AP765" s="8"/>
      <c r="AQ765" s="9"/>
      <c r="AR765" s="8"/>
      <c r="AS765" s="8"/>
      <c r="AT765" s="8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8"/>
      <c r="BJ765" s="5"/>
      <c r="BK765" s="5"/>
      <c r="BL765" s="5"/>
      <c r="BM765" s="8"/>
      <c r="BN765" s="8"/>
      <c r="BO765" s="7"/>
      <c r="BP765" s="5"/>
      <c r="BQ765" s="5"/>
      <c r="BR765" s="5"/>
      <c r="BS765" s="5"/>
      <c r="BT765" s="7"/>
      <c r="BU765" s="7"/>
      <c r="BV765" s="7"/>
      <c r="BW765" s="7"/>
      <c r="BX765" s="7"/>
      <c r="BY765" s="7"/>
      <c r="BZ765" s="7"/>
      <c r="CA765" s="5"/>
      <c r="CB765" s="5"/>
      <c r="CC765" s="5"/>
      <c r="CD765" s="5"/>
      <c r="CE765" s="5"/>
      <c r="CF765" s="5"/>
      <c r="CG765" s="5"/>
      <c r="CH765" s="5"/>
      <c r="CI765" s="5"/>
      <c r="CJ765" s="5">
        <v>4.5600952622640403</v>
      </c>
      <c r="CK765" s="8">
        <v>4.25</v>
      </c>
      <c r="CL765" s="5"/>
      <c r="CM765" s="5"/>
      <c r="CN765" s="8"/>
      <c r="CO765" s="5"/>
      <c r="CP765" s="5"/>
      <c r="CQ765" s="5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</row>
    <row r="766" spans="1:166" x14ac:dyDescent="0.25">
      <c r="A766" t="s">
        <v>134</v>
      </c>
      <c r="C766" s="6">
        <v>39932</v>
      </c>
      <c r="D766" s="5"/>
      <c r="E766" s="6"/>
      <c r="G766" s="5">
        <v>131</v>
      </c>
      <c r="H766" t="s">
        <v>117</v>
      </c>
      <c r="I766" s="7">
        <v>8.1</v>
      </c>
      <c r="J766">
        <v>750</v>
      </c>
      <c r="K766" s="5">
        <f t="shared" si="12"/>
        <v>164.6090534979424</v>
      </c>
      <c r="L766" s="5"/>
      <c r="M766" s="8"/>
      <c r="N766" s="8"/>
      <c r="O766" s="8"/>
      <c r="P766" s="8"/>
      <c r="Q766" s="5"/>
      <c r="R766" s="5"/>
      <c r="S766" s="5"/>
      <c r="T766" s="5"/>
      <c r="U766" s="5"/>
      <c r="V766" s="5"/>
      <c r="W766" s="5"/>
      <c r="X766" s="8"/>
      <c r="Y766" s="8"/>
      <c r="Z766" s="8"/>
      <c r="AA766" s="8"/>
      <c r="AB766" s="8"/>
      <c r="AC766" s="5">
        <v>520.39778099992031</v>
      </c>
      <c r="AD766" s="8"/>
      <c r="AE766" s="8"/>
      <c r="AF766" s="8"/>
      <c r="AG766" s="8"/>
      <c r="AH766" s="8"/>
      <c r="AI766" s="8"/>
      <c r="AJ766" s="5">
        <v>199.87373450784867</v>
      </c>
      <c r="AK766" s="8">
        <v>2.5328815263838935</v>
      </c>
      <c r="AL766" s="8"/>
      <c r="AM766" s="8"/>
      <c r="AN766" s="8"/>
      <c r="AO766" s="8"/>
      <c r="AP766" s="8"/>
      <c r="AQ766" s="9">
        <f>AK766/AJ766</f>
        <v>1.2672408071128686E-2</v>
      </c>
      <c r="AR766" s="8"/>
      <c r="AS766" s="8"/>
      <c r="AT766" s="8"/>
      <c r="AU766" s="5">
        <v>0</v>
      </c>
      <c r="AV766" s="5"/>
      <c r="AW766" s="5"/>
      <c r="AX766" s="5"/>
      <c r="AY766" s="5">
        <v>626.16160626612145</v>
      </c>
      <c r="AZ766" s="5"/>
      <c r="BA766" s="5"/>
      <c r="BB766" s="5"/>
      <c r="BC766" s="5"/>
      <c r="BD766" s="5"/>
      <c r="BE766" s="5"/>
      <c r="BF766" s="5">
        <v>5.9090383949886984</v>
      </c>
      <c r="BG766" s="5">
        <v>41.114554759427826</v>
      </c>
      <c r="BH766" s="5">
        <v>673.18519942053797</v>
      </c>
      <c r="BI766" s="8"/>
      <c r="BJ766" s="5"/>
      <c r="BK766" s="5">
        <f>AC766+AJ766+BH766</f>
        <v>1393.4567149283071</v>
      </c>
      <c r="BL766" s="5"/>
      <c r="BM766" s="8">
        <f>BH766/BK766</f>
        <v>0.48310449273996514</v>
      </c>
      <c r="BN766" s="8"/>
      <c r="BO766" s="7"/>
      <c r="BP766" s="5"/>
      <c r="BQ766" s="5"/>
      <c r="BR766" s="5"/>
      <c r="BS766" s="5"/>
      <c r="BT766" s="7"/>
      <c r="BU766" s="7"/>
      <c r="BV766" s="7"/>
      <c r="BW766" s="7"/>
      <c r="BX766" s="8">
        <f>AC766/BK766</f>
        <v>0.3734581601457887</v>
      </c>
      <c r="BY766" s="8">
        <f>AJ766/BK766</f>
        <v>0.14343734711424611</v>
      </c>
      <c r="BZ766" s="8">
        <f>BH766/BK766</f>
        <v>0.48310449273996514</v>
      </c>
      <c r="CA766" s="5">
        <v>120.22597688538561</v>
      </c>
      <c r="CB766" s="5">
        <v>0</v>
      </c>
      <c r="CC766" s="5">
        <v>108.67917264220881</v>
      </c>
      <c r="CD766" s="5">
        <v>6.4662105072222902</v>
      </c>
      <c r="CE766" s="5"/>
      <c r="CF766" s="5"/>
      <c r="CG766" s="5"/>
      <c r="CH766" s="5"/>
      <c r="CI766" s="5">
        <v>5.0805937359545075</v>
      </c>
      <c r="CJ766" s="5">
        <v>7.5715280353459438</v>
      </c>
      <c r="CK766" s="8">
        <v>5.155555555555555</v>
      </c>
      <c r="CL766" s="5"/>
      <c r="CM766" s="5"/>
      <c r="CN766" s="8"/>
      <c r="CO766" s="5"/>
      <c r="CP766" s="5"/>
      <c r="CQ766" s="5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</row>
    <row r="767" spans="1:166" x14ac:dyDescent="0.25">
      <c r="A767" t="s">
        <v>134</v>
      </c>
      <c r="C767" s="6">
        <v>39939</v>
      </c>
      <c r="D767" s="5"/>
      <c r="E767" s="6"/>
      <c r="G767">
        <v>138</v>
      </c>
      <c r="H767" t="s">
        <v>117</v>
      </c>
      <c r="I767" s="7">
        <v>8.1</v>
      </c>
      <c r="J767">
        <v>750</v>
      </c>
      <c r="K767" s="5">
        <f t="shared" si="12"/>
        <v>164.6090534979424</v>
      </c>
      <c r="L767" s="5"/>
      <c r="M767" s="8"/>
      <c r="N767" s="8"/>
      <c r="O767" s="8"/>
      <c r="P767" s="8"/>
      <c r="Q767" s="5"/>
      <c r="R767" s="5"/>
      <c r="S767" s="5"/>
      <c r="T767" s="5"/>
      <c r="U767" s="5"/>
      <c r="V767" s="5"/>
      <c r="W767" s="5"/>
      <c r="X767" s="8"/>
      <c r="Y767" s="8"/>
      <c r="Z767" s="8"/>
      <c r="AA767" s="8"/>
      <c r="AB767" s="8"/>
      <c r="AC767" s="5"/>
      <c r="AD767" s="8"/>
      <c r="AE767" s="8"/>
      <c r="AF767" s="8"/>
      <c r="AG767" s="8"/>
      <c r="AH767" s="8"/>
      <c r="AI767" s="8"/>
      <c r="AJ767" s="5"/>
      <c r="AK767" s="8"/>
      <c r="AL767" s="8"/>
      <c r="AM767" s="8"/>
      <c r="AN767" s="8"/>
      <c r="AO767" s="8"/>
      <c r="AP767" s="8"/>
      <c r="AQ767" s="9"/>
      <c r="AR767" s="8"/>
      <c r="AS767" s="8"/>
      <c r="AT767" s="8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8"/>
      <c r="BJ767" s="5"/>
      <c r="BK767" s="5"/>
      <c r="BL767" s="5"/>
      <c r="BM767" s="8"/>
      <c r="BN767" s="8"/>
      <c r="BO767" s="7"/>
      <c r="BP767" s="5"/>
      <c r="BQ767" s="5"/>
      <c r="BR767" s="5"/>
      <c r="BS767" s="5"/>
      <c r="BT767" s="7"/>
      <c r="BU767" s="7"/>
      <c r="BV767" s="7"/>
      <c r="BW767" s="7"/>
      <c r="BX767" s="7"/>
      <c r="BY767" s="7"/>
      <c r="BZ767" s="7"/>
      <c r="CA767" s="5"/>
      <c r="CB767" s="5"/>
      <c r="CC767" s="5"/>
      <c r="CD767" s="5"/>
      <c r="CE767" s="5"/>
      <c r="CF767" s="5"/>
      <c r="CG767" s="5"/>
      <c r="CH767" s="5"/>
      <c r="CI767" s="5"/>
      <c r="CJ767" s="5">
        <v>31.402710810054597</v>
      </c>
      <c r="CK767" s="8">
        <v>5.4817496944577293</v>
      </c>
      <c r="CL767" s="5"/>
      <c r="CM767" s="5"/>
      <c r="CN767" s="8"/>
      <c r="CO767" s="5"/>
      <c r="CP767" s="5"/>
      <c r="CQ767" s="5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</row>
    <row r="768" spans="1:166" x14ac:dyDescent="0.25">
      <c r="A768" t="s">
        <v>134</v>
      </c>
      <c r="C768" s="6">
        <v>39946</v>
      </c>
      <c r="D768" s="5"/>
      <c r="E768" s="6"/>
      <c r="G768">
        <v>145</v>
      </c>
      <c r="H768" t="s">
        <v>117</v>
      </c>
      <c r="I768" s="7">
        <v>8.1</v>
      </c>
      <c r="J768">
        <v>750</v>
      </c>
      <c r="K768" s="5">
        <f t="shared" si="12"/>
        <v>164.6090534979424</v>
      </c>
      <c r="L768" s="5"/>
      <c r="M768" s="8"/>
      <c r="N768" s="8"/>
      <c r="O768" s="8"/>
      <c r="P768" s="8"/>
      <c r="Q768" s="5"/>
      <c r="R768" s="5"/>
      <c r="S768" s="5"/>
      <c r="T768" s="5"/>
      <c r="U768" s="5"/>
      <c r="V768" s="5"/>
      <c r="W768" s="5"/>
      <c r="X768" s="8"/>
      <c r="Y768" s="8"/>
      <c r="Z768" s="8"/>
      <c r="AA768" s="8"/>
      <c r="AB768" s="8"/>
      <c r="AC768" s="5"/>
      <c r="AD768" s="8"/>
      <c r="AE768" s="8"/>
      <c r="AF768" s="8"/>
      <c r="AG768" s="8"/>
      <c r="AH768" s="8"/>
      <c r="AI768" s="8"/>
      <c r="AJ768" s="5"/>
      <c r="AK768" s="8"/>
      <c r="AL768" s="8"/>
      <c r="AM768" s="8"/>
      <c r="AN768" s="8"/>
      <c r="AO768" s="8"/>
      <c r="AP768" s="8"/>
      <c r="AQ768" s="9"/>
      <c r="AR768" s="8"/>
      <c r="AS768" s="8"/>
      <c r="AT768" s="8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8"/>
      <c r="BJ768" s="5"/>
      <c r="BK768" s="5"/>
      <c r="BL768" s="5"/>
      <c r="BM768" s="8"/>
      <c r="BN768" s="8"/>
      <c r="BO768" s="7"/>
      <c r="BP768" s="5"/>
      <c r="BQ768" s="5"/>
      <c r="BR768" s="5"/>
      <c r="BS768" s="5"/>
      <c r="BT768" s="7"/>
      <c r="BU768" s="7"/>
      <c r="BV768" s="7"/>
      <c r="BW768" s="7"/>
      <c r="BX768" s="7"/>
      <c r="BY768" s="7"/>
      <c r="BZ768" s="7"/>
      <c r="CA768" s="5"/>
      <c r="CB768" s="5"/>
      <c r="CC768" s="5"/>
      <c r="CD768" s="5"/>
      <c r="CE768" s="5"/>
      <c r="CF768" s="5"/>
      <c r="CG768" s="5"/>
      <c r="CH768" s="5"/>
      <c r="CI768" s="5"/>
      <c r="CJ768" s="5">
        <v>60.686096524619174</v>
      </c>
      <c r="CK768" s="8">
        <v>5.3106499238602831</v>
      </c>
      <c r="CL768" s="5"/>
      <c r="CM768" s="5"/>
      <c r="CN768" s="8"/>
      <c r="CO768" s="5"/>
      <c r="CP768" s="5"/>
      <c r="CQ768" s="5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</row>
    <row r="769" spans="1:166" x14ac:dyDescent="0.25">
      <c r="A769" t="s">
        <v>134</v>
      </c>
      <c r="C769" s="6">
        <v>39948</v>
      </c>
      <c r="D769" s="5">
        <v>9</v>
      </c>
      <c r="E769" s="6" t="s">
        <v>207</v>
      </c>
      <c r="F769" t="s">
        <v>15</v>
      </c>
      <c r="G769">
        <v>147</v>
      </c>
      <c r="H769" t="s">
        <v>117</v>
      </c>
      <c r="I769" s="7">
        <v>8.1</v>
      </c>
      <c r="J769">
        <v>750</v>
      </c>
      <c r="K769" s="5">
        <f t="shared" si="12"/>
        <v>164.6090534979424</v>
      </c>
      <c r="L769" s="5"/>
      <c r="M769" s="8"/>
      <c r="N769" s="8"/>
      <c r="O769" s="8"/>
      <c r="P769" s="8"/>
      <c r="Q769" s="5"/>
      <c r="R769" s="5"/>
      <c r="S769" s="5"/>
      <c r="T769" s="5"/>
      <c r="U769" s="5"/>
      <c r="V769" s="5">
        <v>147</v>
      </c>
      <c r="W769" s="5"/>
      <c r="X769" s="8"/>
      <c r="Y769" s="8"/>
      <c r="Z769" s="8"/>
      <c r="AA769" s="8"/>
      <c r="AB769" s="8"/>
      <c r="AC769" s="5"/>
      <c r="AD769" s="8"/>
      <c r="AE769" s="8"/>
      <c r="AF769" s="8"/>
      <c r="AG769" s="8"/>
      <c r="AH769" s="8"/>
      <c r="AI769" s="8"/>
      <c r="AJ769" s="5"/>
      <c r="AK769" s="8"/>
      <c r="AL769" s="8"/>
      <c r="AM769" s="8"/>
      <c r="AN769" s="8"/>
      <c r="AO769" s="8"/>
      <c r="AP769" s="8"/>
      <c r="AQ769" s="9"/>
      <c r="AR769" s="8"/>
      <c r="AS769" s="8"/>
      <c r="AT769" s="8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8"/>
      <c r="BJ769" s="5"/>
      <c r="BK769" s="5"/>
      <c r="BL769" s="5"/>
      <c r="BM769" s="8"/>
      <c r="BN769" s="8"/>
      <c r="BO769" s="7"/>
      <c r="BP769" s="5"/>
      <c r="BQ769" s="5"/>
      <c r="BR769" s="5"/>
      <c r="BS769" s="5"/>
      <c r="BT769" s="7"/>
      <c r="BU769" s="7"/>
      <c r="BV769" s="7"/>
      <c r="BW769" s="7"/>
      <c r="BX769" s="7"/>
      <c r="BY769" s="7"/>
      <c r="BZ769" s="7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8"/>
      <c r="CL769" s="5"/>
      <c r="CM769" s="5"/>
      <c r="CN769" s="8"/>
      <c r="CO769" s="5"/>
      <c r="CP769" s="5"/>
      <c r="CQ769" s="5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</row>
    <row r="770" spans="1:166" x14ac:dyDescent="0.25">
      <c r="A770" t="s">
        <v>134</v>
      </c>
      <c r="C770" s="6">
        <v>39954</v>
      </c>
      <c r="D770" s="5"/>
      <c r="E770" s="6"/>
      <c r="G770">
        <v>153</v>
      </c>
      <c r="H770" t="s">
        <v>117</v>
      </c>
      <c r="I770" s="7">
        <v>8.1</v>
      </c>
      <c r="J770">
        <v>750</v>
      </c>
      <c r="K770" s="5">
        <f t="shared" si="12"/>
        <v>164.6090534979424</v>
      </c>
      <c r="L770" s="5"/>
      <c r="M770" s="8"/>
      <c r="N770" s="8"/>
      <c r="O770" s="8"/>
      <c r="P770" s="8"/>
      <c r="Q770" s="5"/>
      <c r="R770" s="5"/>
      <c r="S770" s="5"/>
      <c r="T770" s="5"/>
      <c r="U770" s="5"/>
      <c r="V770" s="5"/>
      <c r="W770" s="5"/>
      <c r="X770" s="8"/>
      <c r="Y770" s="8"/>
      <c r="Z770" s="8"/>
      <c r="AA770" s="8"/>
      <c r="AB770" s="8"/>
      <c r="AC770" s="5"/>
      <c r="AD770" s="8"/>
      <c r="AE770" s="8"/>
      <c r="AF770" s="8"/>
      <c r="AG770" s="8"/>
      <c r="AH770" s="8"/>
      <c r="AI770" s="8"/>
      <c r="AJ770" s="5"/>
      <c r="AK770" s="8"/>
      <c r="AL770" s="8"/>
      <c r="AM770" s="8"/>
      <c r="AN770" s="8"/>
      <c r="AO770" s="8"/>
      <c r="AP770" s="8"/>
      <c r="AQ770" s="9"/>
      <c r="AR770" s="8"/>
      <c r="AS770" s="8"/>
      <c r="AT770" s="8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8"/>
      <c r="BJ770" s="5"/>
      <c r="BK770" s="5"/>
      <c r="BL770" s="5"/>
      <c r="BM770" s="8"/>
      <c r="BN770" s="8"/>
      <c r="BO770" s="7"/>
      <c r="BP770" s="5"/>
      <c r="BQ770" s="5"/>
      <c r="BR770" s="5"/>
      <c r="BS770" s="5"/>
      <c r="BT770" s="7"/>
      <c r="BU770" s="7"/>
      <c r="BV770" s="7"/>
      <c r="BW770" s="7"/>
      <c r="BX770" s="7"/>
      <c r="BY770" s="7"/>
      <c r="BZ770" s="7"/>
      <c r="CA770" s="5"/>
      <c r="CB770" s="5"/>
      <c r="CC770" s="5"/>
      <c r="CD770" s="5"/>
      <c r="CE770" s="5"/>
      <c r="CF770" s="5"/>
      <c r="CG770" s="5"/>
      <c r="CH770" s="5"/>
      <c r="CI770" s="5"/>
      <c r="CJ770" s="5">
        <v>97.201996343074285</v>
      </c>
      <c r="CK770" s="8">
        <v>4.9408044801441529</v>
      </c>
      <c r="CL770" s="5"/>
      <c r="CM770" s="5"/>
      <c r="CN770" s="8"/>
      <c r="CO770" s="5"/>
      <c r="CP770" s="5"/>
      <c r="CQ770" s="5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</row>
    <row r="771" spans="1:166" x14ac:dyDescent="0.25">
      <c r="A771" t="s">
        <v>134</v>
      </c>
      <c r="C771" s="6">
        <v>39956</v>
      </c>
      <c r="D771" s="5">
        <v>10</v>
      </c>
      <c r="E771" s="6" t="s">
        <v>108</v>
      </c>
      <c r="F771" t="s">
        <v>16</v>
      </c>
      <c r="G771">
        <v>155</v>
      </c>
      <c r="H771" t="s">
        <v>117</v>
      </c>
      <c r="I771" s="7">
        <v>8.1</v>
      </c>
      <c r="J771">
        <v>750</v>
      </c>
      <c r="K771" s="5">
        <f t="shared" si="12"/>
        <v>164.6090534979424</v>
      </c>
      <c r="L771" s="5"/>
      <c r="M771" s="8"/>
      <c r="N771" s="8"/>
      <c r="O771" s="8"/>
      <c r="P771" s="8"/>
      <c r="Q771" s="5"/>
      <c r="R771" s="5"/>
      <c r="S771" s="5"/>
      <c r="T771" s="5"/>
      <c r="U771" s="5"/>
      <c r="V771" s="5"/>
      <c r="W771" s="5"/>
      <c r="X771" s="8"/>
      <c r="Y771" s="8"/>
      <c r="Z771" s="8"/>
      <c r="AA771" s="8"/>
      <c r="AB771" s="8"/>
      <c r="AC771" s="5"/>
      <c r="AD771" s="8"/>
      <c r="AE771" s="8"/>
      <c r="AF771" s="8"/>
      <c r="AG771" s="8"/>
      <c r="AH771" s="8"/>
      <c r="AI771" s="8"/>
      <c r="AJ771" s="5"/>
      <c r="AK771" s="8"/>
      <c r="AL771" s="8"/>
      <c r="AM771" s="8"/>
      <c r="AN771" s="8"/>
      <c r="AO771" s="8"/>
      <c r="AP771" s="8"/>
      <c r="AQ771" s="9"/>
      <c r="AR771" s="8"/>
      <c r="AS771" s="8"/>
      <c r="AT771" s="8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>
        <v>572.01341490163998</v>
      </c>
      <c r="BH771" s="5"/>
      <c r="BI771" s="8"/>
      <c r="BJ771" s="5"/>
      <c r="BK771" s="5"/>
      <c r="BL771" s="5"/>
      <c r="BM771" s="8"/>
      <c r="BN771" s="5">
        <f>BP771*(1/(BO771/100))</f>
        <v>572.01341490164009</v>
      </c>
      <c r="BO771" s="7">
        <v>35.566834693066305</v>
      </c>
      <c r="BP771" s="5">
        <v>203.44706570022981</v>
      </c>
      <c r="BQ771" s="5">
        <f>BN771-BP771</f>
        <v>368.56634920141028</v>
      </c>
      <c r="BR771" s="5"/>
      <c r="BS771" s="5"/>
      <c r="BT771" s="7">
        <v>8.9624258017722394</v>
      </c>
      <c r="BU771" s="7"/>
      <c r="BV771" s="7"/>
      <c r="BW771" s="7"/>
      <c r="BX771" s="7"/>
      <c r="BY771" s="7"/>
      <c r="BZ771" s="7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8"/>
      <c r="CL771" s="5"/>
      <c r="CM771" s="5"/>
      <c r="CN771" s="8"/>
      <c r="CO771" s="5"/>
      <c r="CP771" s="5"/>
      <c r="CQ771" s="5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</row>
    <row r="772" spans="1:166" x14ac:dyDescent="0.25">
      <c r="A772" t="s">
        <v>134</v>
      </c>
      <c r="C772" s="6">
        <v>39960</v>
      </c>
      <c r="D772" s="5"/>
      <c r="E772" s="6"/>
      <c r="G772">
        <v>159</v>
      </c>
      <c r="H772" t="s">
        <v>117</v>
      </c>
      <c r="I772" s="7">
        <v>8.1</v>
      </c>
      <c r="J772">
        <v>750</v>
      </c>
      <c r="K772" s="5">
        <f t="shared" si="12"/>
        <v>164.6090534979424</v>
      </c>
      <c r="L772" s="5"/>
      <c r="M772" s="8"/>
      <c r="N772" s="8"/>
      <c r="O772" s="8"/>
      <c r="P772" s="8"/>
      <c r="Q772" s="5"/>
      <c r="R772" s="5"/>
      <c r="S772" s="5"/>
      <c r="T772" s="5"/>
      <c r="U772" s="5"/>
      <c r="V772" s="5"/>
      <c r="W772" s="5"/>
      <c r="X772" s="8"/>
      <c r="Y772" s="8"/>
      <c r="Z772" s="8"/>
      <c r="AA772" s="8"/>
      <c r="AB772" s="8"/>
      <c r="AC772" s="5"/>
      <c r="AD772" s="8"/>
      <c r="AE772" s="8"/>
      <c r="AF772" s="8"/>
      <c r="AG772" s="8"/>
      <c r="AH772" s="8"/>
      <c r="AI772" s="8"/>
      <c r="AJ772" s="5"/>
      <c r="AK772" s="8"/>
      <c r="AL772" s="8"/>
      <c r="AM772" s="8"/>
      <c r="AN772" s="8"/>
      <c r="AO772" s="8"/>
      <c r="AP772" s="8"/>
      <c r="AQ772" s="9"/>
      <c r="AR772" s="8"/>
      <c r="AS772" s="8"/>
      <c r="AT772" s="8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8"/>
      <c r="BJ772" s="5"/>
      <c r="BK772" s="5"/>
      <c r="BL772" s="5"/>
      <c r="BM772" s="8"/>
      <c r="BN772" s="8"/>
      <c r="BO772" s="7"/>
      <c r="BP772" s="5"/>
      <c r="BQ772" s="5"/>
      <c r="BR772" s="5"/>
      <c r="BS772" s="5"/>
      <c r="BT772" s="7"/>
      <c r="BU772" s="7"/>
      <c r="BV772" s="7"/>
      <c r="BW772" s="7"/>
      <c r="BX772" s="7"/>
      <c r="BY772" s="7"/>
      <c r="BZ772" s="7"/>
      <c r="CA772" s="5"/>
      <c r="CB772" s="5"/>
      <c r="CC772" s="5"/>
      <c r="CD772" s="5"/>
      <c r="CE772" s="5"/>
      <c r="CF772" s="5"/>
      <c r="CG772" s="5"/>
      <c r="CH772" s="5"/>
      <c r="CI772" s="5"/>
      <c r="CJ772" s="5">
        <v>100</v>
      </c>
      <c r="CK772" s="8">
        <v>6.6759259259259265</v>
      </c>
      <c r="CL772" s="5"/>
      <c r="CM772" s="5"/>
      <c r="CN772" s="8"/>
      <c r="CO772" s="5"/>
      <c r="CP772" s="5"/>
      <c r="CQ772" s="5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</row>
    <row r="773" spans="1:166" x14ac:dyDescent="0.25">
      <c r="A773" t="s">
        <v>137</v>
      </c>
      <c r="C773" s="6">
        <v>39820</v>
      </c>
      <c r="D773" s="5">
        <v>1</v>
      </c>
      <c r="E773" s="6" t="s">
        <v>209</v>
      </c>
      <c r="F773" t="s">
        <v>10</v>
      </c>
      <c r="G773" s="5">
        <v>0</v>
      </c>
      <c r="H773" t="s">
        <v>114</v>
      </c>
      <c r="I773" s="7">
        <v>8.3000000000000007</v>
      </c>
      <c r="J773">
        <v>750</v>
      </c>
      <c r="K773" s="5">
        <f t="shared" si="12"/>
        <v>160.64257028112448</v>
      </c>
      <c r="L773" s="5"/>
      <c r="M773" s="8"/>
      <c r="N773" s="8"/>
      <c r="O773" s="8"/>
      <c r="P773" s="8"/>
      <c r="Q773" s="5"/>
      <c r="R773" s="5"/>
      <c r="S773" s="5"/>
      <c r="T773" s="5"/>
      <c r="U773" s="5"/>
      <c r="V773" s="5"/>
      <c r="W773" s="5"/>
      <c r="X773" s="8"/>
      <c r="Y773" s="8"/>
      <c r="Z773" s="8"/>
      <c r="AA773" s="8"/>
      <c r="AB773" s="8"/>
      <c r="AC773" s="5"/>
      <c r="AD773" s="8"/>
      <c r="AE773" s="8"/>
      <c r="AF773" s="8"/>
      <c r="AG773" s="8"/>
      <c r="AH773" s="8"/>
      <c r="AI773" s="8"/>
      <c r="AJ773" s="5"/>
      <c r="AK773" s="8"/>
      <c r="AL773" s="8"/>
      <c r="AM773" s="8"/>
      <c r="AN773" s="8"/>
      <c r="AO773" s="8"/>
      <c r="AP773" s="8"/>
      <c r="AQ773" s="9"/>
      <c r="AR773" s="8"/>
      <c r="AS773" s="8"/>
      <c r="AT773" s="8"/>
      <c r="AU773" s="5">
        <v>0</v>
      </c>
      <c r="AV773" s="5"/>
      <c r="AW773" s="5"/>
      <c r="AX773" s="5"/>
      <c r="AY773" s="5">
        <v>0</v>
      </c>
      <c r="AZ773" s="5"/>
      <c r="BA773" s="5"/>
      <c r="BB773" s="5"/>
      <c r="BC773" s="5"/>
      <c r="BD773" s="5"/>
      <c r="BE773" s="5"/>
      <c r="BF773" s="5">
        <v>0</v>
      </c>
      <c r="BG773" s="5">
        <v>0</v>
      </c>
      <c r="BH773" s="5"/>
      <c r="BI773" s="8"/>
      <c r="BJ773" s="5"/>
      <c r="BK773" s="5"/>
      <c r="BL773" s="5"/>
      <c r="BM773" s="8"/>
      <c r="BN773" s="8"/>
      <c r="BO773" s="7"/>
      <c r="BP773" s="5"/>
      <c r="BQ773" s="5"/>
      <c r="BR773" s="5"/>
      <c r="BS773" s="5"/>
      <c r="BT773" s="7"/>
      <c r="BU773" s="7"/>
      <c r="BV773" s="7"/>
      <c r="BW773" s="7"/>
      <c r="BX773" s="7"/>
      <c r="BY773" s="7"/>
      <c r="BZ773" s="7"/>
      <c r="CA773" s="5">
        <v>0</v>
      </c>
      <c r="CB773" s="5">
        <v>0</v>
      </c>
      <c r="CC773" s="5">
        <v>0</v>
      </c>
      <c r="CD773" s="5">
        <v>0</v>
      </c>
      <c r="CE773" s="5"/>
      <c r="CF773" s="5"/>
      <c r="CG773" s="5"/>
      <c r="CH773" s="5"/>
      <c r="CI773" s="5">
        <v>0</v>
      </c>
      <c r="CJ773" s="5"/>
      <c r="CK773" s="8"/>
      <c r="CL773" s="5"/>
      <c r="CM773" s="5"/>
      <c r="CN773" s="8"/>
      <c r="CO773" s="5"/>
      <c r="CP773" s="5"/>
      <c r="CQ773" s="5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</row>
    <row r="774" spans="1:166" x14ac:dyDescent="0.25">
      <c r="A774" t="s">
        <v>137</v>
      </c>
      <c r="C774" s="6">
        <v>39846</v>
      </c>
      <c r="D774" s="5">
        <v>4</v>
      </c>
      <c r="E774" t="s">
        <v>210</v>
      </c>
      <c r="F774" t="s">
        <v>12</v>
      </c>
      <c r="G774">
        <v>26</v>
      </c>
      <c r="H774" t="s">
        <v>114</v>
      </c>
      <c r="I774" s="7">
        <v>8.3000000000000007</v>
      </c>
      <c r="J774">
        <v>750</v>
      </c>
      <c r="K774" s="5">
        <f t="shared" si="12"/>
        <v>160.64257028112448</v>
      </c>
      <c r="L774" s="5"/>
      <c r="M774" s="8"/>
      <c r="N774" s="8"/>
      <c r="O774" s="8"/>
      <c r="P774" s="8"/>
      <c r="Q774" s="5"/>
      <c r="R774" s="5">
        <v>26</v>
      </c>
      <c r="S774" s="5"/>
      <c r="T774" s="5"/>
      <c r="U774" s="5"/>
      <c r="V774" s="5"/>
      <c r="W774" s="5"/>
      <c r="X774" s="8"/>
      <c r="Y774" s="8"/>
      <c r="Z774" s="8"/>
      <c r="AA774" s="8"/>
      <c r="AB774" s="8"/>
      <c r="AC774" s="5"/>
      <c r="AD774" s="8"/>
      <c r="AE774" s="8"/>
      <c r="AF774" s="8"/>
      <c r="AG774" s="8"/>
      <c r="AH774" s="8"/>
      <c r="AI774" s="8"/>
      <c r="AJ774" s="5"/>
      <c r="AK774" s="8"/>
      <c r="AL774" s="8"/>
      <c r="AM774" s="8"/>
      <c r="AN774" s="8"/>
      <c r="AO774" s="8"/>
      <c r="AP774" s="8"/>
      <c r="AQ774" s="9"/>
      <c r="AR774" s="8"/>
      <c r="AS774" s="8"/>
      <c r="AT774" s="8"/>
      <c r="AU774" s="5">
        <v>0</v>
      </c>
      <c r="AV774" s="5"/>
      <c r="AW774" s="5"/>
      <c r="AX774" s="5"/>
      <c r="AY774" s="5">
        <v>0</v>
      </c>
      <c r="AZ774" s="5"/>
      <c r="BA774" s="5"/>
      <c r="BB774" s="5"/>
      <c r="BC774" s="5"/>
      <c r="BD774" s="5"/>
      <c r="BE774" s="5"/>
      <c r="BF774" s="5">
        <v>0</v>
      </c>
      <c r="BG774" s="5">
        <v>0</v>
      </c>
      <c r="BH774" s="5"/>
      <c r="BI774" s="8"/>
      <c r="BJ774" s="5"/>
      <c r="BK774" s="5"/>
      <c r="BL774" s="5"/>
      <c r="BM774" s="8"/>
      <c r="BN774" s="8"/>
      <c r="BO774" s="7"/>
      <c r="BP774" s="5"/>
      <c r="BQ774" s="5"/>
      <c r="BR774" s="5"/>
      <c r="BS774" s="5"/>
      <c r="BT774" s="7"/>
      <c r="BU774" s="7"/>
      <c r="BV774" s="7"/>
      <c r="BW774" s="7"/>
      <c r="BX774" s="7"/>
      <c r="BY774" s="7"/>
      <c r="BZ774" s="7"/>
      <c r="CA774" s="5">
        <v>0</v>
      </c>
      <c r="CB774" s="5">
        <v>0</v>
      </c>
      <c r="CC774" s="5">
        <v>0</v>
      </c>
      <c r="CD774" s="5">
        <v>0</v>
      </c>
      <c r="CE774" s="5"/>
      <c r="CF774" s="5"/>
      <c r="CG774" s="5"/>
      <c r="CH774" s="5"/>
      <c r="CI774" s="5">
        <v>0</v>
      </c>
      <c r="CJ774" s="5"/>
      <c r="CK774" s="8"/>
      <c r="CL774" s="5"/>
      <c r="CM774" s="5"/>
      <c r="CN774" s="8"/>
      <c r="CO774" s="5"/>
      <c r="CP774" s="5"/>
      <c r="CQ774" s="5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</row>
    <row r="775" spans="1:166" x14ac:dyDescent="0.25">
      <c r="A775" t="s">
        <v>137</v>
      </c>
      <c r="C775" s="6">
        <v>39848</v>
      </c>
      <c r="D775" s="5"/>
      <c r="E775" s="6"/>
      <c r="G775">
        <v>28</v>
      </c>
      <c r="H775" t="s">
        <v>114</v>
      </c>
      <c r="I775" s="7">
        <v>8.3000000000000007</v>
      </c>
      <c r="J775">
        <v>750</v>
      </c>
      <c r="K775" s="5">
        <f t="shared" si="12"/>
        <v>160.64257028112448</v>
      </c>
      <c r="L775" s="5"/>
      <c r="M775" s="8"/>
      <c r="N775" s="7">
        <v>6.1</v>
      </c>
      <c r="O775" s="7"/>
      <c r="P775" s="7"/>
      <c r="Q775" s="5"/>
      <c r="R775" s="5"/>
      <c r="S775" s="5"/>
      <c r="T775" s="5"/>
      <c r="U775" s="5"/>
      <c r="V775" s="5"/>
      <c r="W775" s="5"/>
      <c r="X775" s="8"/>
      <c r="Y775" s="8"/>
      <c r="Z775" s="8"/>
      <c r="AA775" s="8"/>
      <c r="AB775" s="8"/>
      <c r="AC775" s="5"/>
      <c r="AD775" s="8"/>
      <c r="AE775" s="8"/>
      <c r="AF775" s="8"/>
      <c r="AG775" s="8"/>
      <c r="AH775" s="8"/>
      <c r="AI775" s="8"/>
      <c r="AJ775" s="5"/>
      <c r="AK775" s="8"/>
      <c r="AL775" s="8"/>
      <c r="AM775" s="8"/>
      <c r="AN775" s="8"/>
      <c r="AO775" s="8"/>
      <c r="AP775" s="8"/>
      <c r="AQ775" s="9"/>
      <c r="AR775" s="8"/>
      <c r="AS775" s="8"/>
      <c r="AT775" s="8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8"/>
      <c r="BJ775" s="5"/>
      <c r="BK775" s="5"/>
      <c r="BL775" s="5"/>
      <c r="BM775" s="8"/>
      <c r="BN775" s="8"/>
      <c r="BO775" s="7"/>
      <c r="BP775" s="5"/>
      <c r="BQ775" s="5"/>
      <c r="BR775" s="5"/>
      <c r="BS775" s="5"/>
      <c r="BT775" s="7"/>
      <c r="BU775" s="7"/>
      <c r="BV775" s="7"/>
      <c r="BW775" s="7"/>
      <c r="BX775" s="7"/>
      <c r="BY775" s="7"/>
      <c r="BZ775" s="7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8"/>
      <c r="CL775" s="5"/>
      <c r="CM775" s="5"/>
      <c r="CN775" s="8"/>
      <c r="CO775" s="5"/>
      <c r="CP775" s="5"/>
      <c r="CQ775" s="5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</row>
    <row r="776" spans="1:166" x14ac:dyDescent="0.25">
      <c r="A776" t="s">
        <v>137</v>
      </c>
      <c r="C776" s="6">
        <v>39854</v>
      </c>
      <c r="D776" s="5"/>
      <c r="E776" s="6"/>
      <c r="G776">
        <v>34</v>
      </c>
      <c r="H776" t="s">
        <v>114</v>
      </c>
      <c r="I776" s="7">
        <v>8.3000000000000007</v>
      </c>
      <c r="J776">
        <v>750</v>
      </c>
      <c r="K776" s="5">
        <f t="shared" si="12"/>
        <v>160.64257028112448</v>
      </c>
      <c r="L776" s="5"/>
      <c r="M776" s="8"/>
      <c r="N776" s="7">
        <v>7.95</v>
      </c>
      <c r="O776" s="7"/>
      <c r="P776" s="7"/>
      <c r="Q776" s="5"/>
      <c r="R776" s="5"/>
      <c r="S776" s="5"/>
      <c r="T776" s="5"/>
      <c r="U776" s="5"/>
      <c r="V776" s="5"/>
      <c r="W776" s="5"/>
      <c r="X776" s="8"/>
      <c r="Y776" s="8"/>
      <c r="Z776" s="8"/>
      <c r="AA776" s="8"/>
      <c r="AB776" s="8"/>
      <c r="AC776" s="5"/>
      <c r="AD776" s="8"/>
      <c r="AE776" s="8"/>
      <c r="AF776" s="8"/>
      <c r="AG776" s="8"/>
      <c r="AH776" s="8"/>
      <c r="AI776" s="8"/>
      <c r="AJ776" s="5"/>
      <c r="AK776" s="8"/>
      <c r="AL776" s="8"/>
      <c r="AM776" s="8"/>
      <c r="AN776" s="8"/>
      <c r="AO776" s="8"/>
      <c r="AP776" s="8"/>
      <c r="AQ776" s="9"/>
      <c r="AR776" s="8"/>
      <c r="AS776" s="8"/>
      <c r="AT776" s="8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8"/>
      <c r="BJ776" s="5"/>
      <c r="BK776" s="5"/>
      <c r="BL776" s="5"/>
      <c r="BM776" s="8"/>
      <c r="BN776" s="8"/>
      <c r="BO776" s="7"/>
      <c r="BP776" s="5"/>
      <c r="BQ776" s="5"/>
      <c r="BR776" s="5"/>
      <c r="BS776" s="5"/>
      <c r="BT776" s="7"/>
      <c r="BU776" s="7"/>
      <c r="BV776" s="7"/>
      <c r="BW776" s="7"/>
      <c r="BX776" s="7"/>
      <c r="BY776" s="7"/>
      <c r="BZ776" s="7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8"/>
      <c r="CL776" s="5"/>
      <c r="CM776" s="5"/>
      <c r="CN776" s="8"/>
      <c r="CO776" s="5"/>
      <c r="CP776" s="5"/>
      <c r="CQ776" s="5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</row>
    <row r="777" spans="1:166" x14ac:dyDescent="0.25">
      <c r="A777" t="s">
        <v>137</v>
      </c>
      <c r="C777" s="6">
        <v>39860</v>
      </c>
      <c r="D777" s="5"/>
      <c r="E777" s="6"/>
      <c r="G777">
        <v>40</v>
      </c>
      <c r="H777" t="s">
        <v>114</v>
      </c>
      <c r="I777" s="7">
        <v>8.3000000000000007</v>
      </c>
      <c r="J777">
        <v>750</v>
      </c>
      <c r="K777" s="5">
        <f t="shared" si="12"/>
        <v>160.64257028112448</v>
      </c>
      <c r="L777" s="5"/>
      <c r="M777" s="8"/>
      <c r="N777" s="7">
        <v>11.25</v>
      </c>
      <c r="O777" s="7"/>
      <c r="P777" s="7"/>
      <c r="Q777" s="5"/>
      <c r="R777" s="5"/>
      <c r="S777" s="5"/>
      <c r="T777" s="5"/>
      <c r="U777" s="5"/>
      <c r="V777" s="5"/>
      <c r="W777" s="5"/>
      <c r="X777" s="8"/>
      <c r="Y777" s="8"/>
      <c r="Z777" s="8"/>
      <c r="AA777" s="8"/>
      <c r="AB777" s="8"/>
      <c r="AC777" s="5"/>
      <c r="AD777" s="8"/>
      <c r="AE777" s="8"/>
      <c r="AF777" s="8"/>
      <c r="AG777" s="8"/>
      <c r="AH777" s="8"/>
      <c r="AI777" s="8"/>
      <c r="AJ777" s="5"/>
      <c r="AK777" s="8"/>
      <c r="AL777" s="8"/>
      <c r="AM777" s="8"/>
      <c r="AN777" s="8"/>
      <c r="AO777" s="8"/>
      <c r="AP777" s="8"/>
      <c r="AQ777" s="9"/>
      <c r="AR777" s="8"/>
      <c r="AS777" s="8"/>
      <c r="AT777" s="8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8"/>
      <c r="BJ777" s="5"/>
      <c r="BK777" s="5"/>
      <c r="BL777" s="5"/>
      <c r="BM777" s="8"/>
      <c r="BN777" s="8"/>
      <c r="BO777" s="7"/>
      <c r="BP777" s="5"/>
      <c r="BQ777" s="5"/>
      <c r="BR777" s="5"/>
      <c r="BS777" s="5"/>
      <c r="BT777" s="7"/>
      <c r="BU777" s="7"/>
      <c r="BV777" s="7"/>
      <c r="BW777" s="7"/>
      <c r="BX777" s="7"/>
      <c r="BY777" s="7"/>
      <c r="BZ777" s="7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8"/>
      <c r="CL777" s="5"/>
      <c r="CM777" s="5"/>
      <c r="CN777" s="8"/>
      <c r="CO777" s="5"/>
      <c r="CP777" s="5"/>
      <c r="CQ777" s="5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</row>
    <row r="778" spans="1:166" x14ac:dyDescent="0.25">
      <c r="A778" t="s">
        <v>137</v>
      </c>
      <c r="C778" s="6">
        <v>39864</v>
      </c>
      <c r="D778" s="5"/>
      <c r="E778" s="6"/>
      <c r="G778">
        <v>44</v>
      </c>
      <c r="H778" t="s">
        <v>114</v>
      </c>
      <c r="I778" s="7">
        <v>8.3000000000000007</v>
      </c>
      <c r="J778">
        <v>750</v>
      </c>
      <c r="K778" s="5">
        <f t="shared" si="12"/>
        <v>160.64257028112448</v>
      </c>
      <c r="L778" s="5"/>
      <c r="M778" s="8"/>
      <c r="N778" s="8"/>
      <c r="O778" s="8"/>
      <c r="P778" s="8"/>
      <c r="Q778" s="5"/>
      <c r="R778" s="5"/>
      <c r="S778" s="5"/>
      <c r="T778" s="5"/>
      <c r="U778" s="5"/>
      <c r="V778" s="5"/>
      <c r="W778" s="5"/>
      <c r="X778" s="8"/>
      <c r="Y778" s="8"/>
      <c r="Z778" s="8"/>
      <c r="AA778" s="8"/>
      <c r="AB778" s="8"/>
      <c r="AC778" s="5"/>
      <c r="AD778" s="8"/>
      <c r="AE778" s="8"/>
      <c r="AF778" s="8"/>
      <c r="AG778" s="8"/>
      <c r="AH778" s="8"/>
      <c r="AI778" s="8"/>
      <c r="AJ778" s="5"/>
      <c r="AK778" s="8">
        <v>0.82397113291172719</v>
      </c>
      <c r="AL778" s="8"/>
      <c r="AM778" s="8"/>
      <c r="AN778" s="8"/>
      <c r="AO778" s="8"/>
      <c r="AP778" s="8"/>
      <c r="AQ778" s="9"/>
      <c r="AR778" s="8"/>
      <c r="AS778" s="8"/>
      <c r="AT778" s="8"/>
      <c r="AU778" s="5">
        <v>0</v>
      </c>
      <c r="AV778" s="5"/>
      <c r="AW778" s="5"/>
      <c r="AX778" s="5"/>
      <c r="AY778" s="5">
        <v>0</v>
      </c>
      <c r="AZ778" s="5"/>
      <c r="BA778" s="5"/>
      <c r="BB778" s="5"/>
      <c r="BC778" s="5"/>
      <c r="BD778" s="5"/>
      <c r="BE778" s="5"/>
      <c r="BF778" s="5">
        <v>0</v>
      </c>
      <c r="BG778" s="5">
        <v>0</v>
      </c>
      <c r="BH778" s="5"/>
      <c r="BI778" s="8"/>
      <c r="BJ778" s="5"/>
      <c r="BK778" s="5"/>
      <c r="BL778" s="5"/>
      <c r="BM778" s="8"/>
      <c r="BN778" s="8"/>
      <c r="BO778" s="7"/>
      <c r="BP778" s="5"/>
      <c r="BQ778" s="5"/>
      <c r="BR778" s="5"/>
      <c r="BS778" s="5"/>
      <c r="BT778" s="7"/>
      <c r="BU778" s="7"/>
      <c r="BV778" s="7"/>
      <c r="BW778" s="7"/>
      <c r="BX778" s="7"/>
      <c r="BY778" s="7"/>
      <c r="BZ778" s="7"/>
      <c r="CA778" s="5">
        <v>0</v>
      </c>
      <c r="CB778" s="5">
        <v>0</v>
      </c>
      <c r="CC778" s="5">
        <v>0</v>
      </c>
      <c r="CD778" s="5">
        <v>0</v>
      </c>
      <c r="CE778" s="5"/>
      <c r="CF778" s="5"/>
      <c r="CG778" s="5"/>
      <c r="CH778" s="5"/>
      <c r="CI778" s="5">
        <v>0</v>
      </c>
      <c r="CJ778" s="5"/>
      <c r="CK778" s="8"/>
      <c r="CL778" s="5"/>
      <c r="CM778" s="5"/>
      <c r="CN778" s="8"/>
      <c r="CO778" s="5"/>
      <c r="CP778" s="5"/>
      <c r="CQ778" s="5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</row>
    <row r="779" spans="1:166" x14ac:dyDescent="0.25">
      <c r="A779" t="s">
        <v>137</v>
      </c>
      <c r="C779" s="6">
        <v>39869</v>
      </c>
      <c r="D779" s="5"/>
      <c r="E779" s="6"/>
      <c r="G779">
        <v>49</v>
      </c>
      <c r="H779" t="s">
        <v>114</v>
      </c>
      <c r="I779" s="7">
        <v>8.3000000000000007</v>
      </c>
      <c r="J779">
        <v>750</v>
      </c>
      <c r="K779" s="5">
        <f t="shared" si="12"/>
        <v>160.64257028112448</v>
      </c>
      <c r="L779" s="5"/>
      <c r="M779" s="8"/>
      <c r="N779" s="7">
        <v>12.95</v>
      </c>
      <c r="O779" s="7"/>
      <c r="P779" s="7"/>
      <c r="Q779" s="5"/>
      <c r="R779" s="5"/>
      <c r="S779" s="5"/>
      <c r="T779" s="5"/>
      <c r="U779" s="5"/>
      <c r="V779" s="5"/>
      <c r="W779" s="5"/>
      <c r="X779" s="8"/>
      <c r="Y779" s="8"/>
      <c r="Z779" s="8"/>
      <c r="AA779" s="8"/>
      <c r="AB779" s="8"/>
      <c r="AC779" s="5"/>
      <c r="AD779" s="8"/>
      <c r="AE779" s="8"/>
      <c r="AF779" s="8"/>
      <c r="AG779" s="8"/>
      <c r="AH779" s="8"/>
      <c r="AI779" s="8"/>
      <c r="AJ779" s="5"/>
      <c r="AK779" s="8"/>
      <c r="AL779" s="8"/>
      <c r="AM779" s="8"/>
      <c r="AN779" s="8"/>
      <c r="AO779" s="8"/>
      <c r="AP779" s="8"/>
      <c r="AQ779" s="9"/>
      <c r="AR779" s="8"/>
      <c r="AS779" s="8"/>
      <c r="AT779" s="8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8"/>
      <c r="BJ779" s="5"/>
      <c r="BK779" s="5"/>
      <c r="BL779" s="5"/>
      <c r="BM779" s="8"/>
      <c r="BN779" s="8"/>
      <c r="BO779" s="7"/>
      <c r="BP779" s="5"/>
      <c r="BQ779" s="5"/>
      <c r="BR779" s="5"/>
      <c r="BS779" s="5"/>
      <c r="BT779" s="7"/>
      <c r="BU779" s="7"/>
      <c r="BV779" s="7"/>
      <c r="BW779" s="7"/>
      <c r="BX779" s="7"/>
      <c r="BY779" s="7"/>
      <c r="BZ779" s="7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8"/>
      <c r="CL779" s="5"/>
      <c r="CM779" s="5"/>
      <c r="CN779" s="8"/>
      <c r="CO779" s="5"/>
      <c r="CP779" s="5"/>
      <c r="CQ779" s="5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</row>
    <row r="780" spans="1:166" x14ac:dyDescent="0.25">
      <c r="A780" t="s">
        <v>137</v>
      </c>
      <c r="C780" s="6">
        <v>39874</v>
      </c>
      <c r="D780" s="5"/>
      <c r="E780" s="6"/>
      <c r="G780">
        <v>54</v>
      </c>
      <c r="H780" t="s">
        <v>114</v>
      </c>
      <c r="I780" s="7">
        <v>8.3000000000000007</v>
      </c>
      <c r="J780">
        <v>750</v>
      </c>
      <c r="K780" s="5">
        <f t="shared" si="12"/>
        <v>160.64257028112448</v>
      </c>
      <c r="L780" s="5"/>
      <c r="M780" s="8"/>
      <c r="N780" s="7">
        <v>12.7</v>
      </c>
      <c r="O780" s="7"/>
      <c r="P780" s="7"/>
      <c r="Q780" s="5"/>
      <c r="R780" s="5"/>
      <c r="S780" s="5"/>
      <c r="T780" s="5"/>
      <c r="U780" s="5"/>
      <c r="V780" s="5"/>
      <c r="W780" s="5"/>
      <c r="X780" s="8"/>
      <c r="Y780" s="8"/>
      <c r="Z780" s="8"/>
      <c r="AA780" s="8"/>
      <c r="AB780" s="8"/>
      <c r="AC780" s="5">
        <v>78.092426884862007</v>
      </c>
      <c r="AD780" s="8"/>
      <c r="AE780" s="8"/>
      <c r="AF780" s="8"/>
      <c r="AG780" s="8"/>
      <c r="AH780" s="8"/>
      <c r="AI780" s="8"/>
      <c r="AJ780" s="5">
        <v>111.76740573487628</v>
      </c>
      <c r="AK780" s="8">
        <v>1.4407786076512719</v>
      </c>
      <c r="AL780" s="8"/>
      <c r="AM780" s="8"/>
      <c r="AN780" s="8"/>
      <c r="AO780" s="8"/>
      <c r="AP780" s="8"/>
      <c r="AQ780" s="9">
        <f>AK780/AJ780</f>
        <v>1.2890865616662394E-2</v>
      </c>
      <c r="AR780" s="8"/>
      <c r="AS780" s="8"/>
      <c r="AT780" s="8"/>
      <c r="AU780" s="5">
        <v>7.0231958126583134</v>
      </c>
      <c r="AV780" s="5"/>
      <c r="AW780" s="5"/>
      <c r="AX780" s="5"/>
      <c r="AY780" s="5">
        <v>0</v>
      </c>
      <c r="AZ780" s="5"/>
      <c r="BA780" s="5"/>
      <c r="BB780" s="5"/>
      <c r="BC780" s="5"/>
      <c r="BD780" s="5"/>
      <c r="BE780" s="5"/>
      <c r="BF780" s="5">
        <v>0</v>
      </c>
      <c r="BG780" s="5">
        <v>0</v>
      </c>
      <c r="BH780" s="5">
        <v>7.0231958126583134</v>
      </c>
      <c r="BI780" s="8"/>
      <c r="BJ780" s="5"/>
      <c r="BK780" s="5">
        <f>AC780+AJ780+BH780</f>
        <v>196.8830284323966</v>
      </c>
      <c r="BL780" s="5"/>
      <c r="BM780" s="8">
        <f>BH780/BK780</f>
        <v>3.5671920878999772E-2</v>
      </c>
      <c r="BN780" s="8"/>
      <c r="BO780" s="7"/>
      <c r="BP780" s="5"/>
      <c r="BQ780" s="5"/>
      <c r="BR780" s="5"/>
      <c r="BS780" s="5"/>
      <c r="BT780" s="7"/>
      <c r="BU780" s="7"/>
      <c r="BV780" s="7"/>
      <c r="BW780" s="7"/>
      <c r="BX780" s="8">
        <f>AC780/BK780</f>
        <v>0.39664377121096789</v>
      </c>
      <c r="BY780" s="8">
        <f>AJ780/BK780</f>
        <v>0.56768430791003233</v>
      </c>
      <c r="BZ780" s="8">
        <f>BH780/BK780</f>
        <v>3.5671920878999772E-2</v>
      </c>
      <c r="CA780" s="5">
        <v>115.43125498941289</v>
      </c>
      <c r="CB780" s="5">
        <v>115.43125498941289</v>
      </c>
      <c r="CC780" s="5">
        <v>0</v>
      </c>
      <c r="CD780" s="5">
        <v>0</v>
      </c>
      <c r="CE780" s="5"/>
      <c r="CF780" s="5"/>
      <c r="CG780" s="5"/>
      <c r="CH780" s="5"/>
      <c r="CI780" s="5">
        <v>0</v>
      </c>
      <c r="CJ780" s="5"/>
      <c r="CK780" s="8"/>
      <c r="CL780" s="5"/>
      <c r="CM780" s="5"/>
      <c r="CN780" s="8"/>
      <c r="CO780" s="5"/>
      <c r="CP780" s="5"/>
      <c r="CQ780" s="5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</row>
    <row r="781" spans="1:166" x14ac:dyDescent="0.25">
      <c r="A781" t="s">
        <v>137</v>
      </c>
      <c r="C781" s="6">
        <v>39877</v>
      </c>
      <c r="D781" s="5">
        <v>4</v>
      </c>
      <c r="E781" t="s">
        <v>206</v>
      </c>
      <c r="F781" t="s">
        <v>13</v>
      </c>
      <c r="G781">
        <v>57</v>
      </c>
      <c r="H781" t="s">
        <v>114</v>
      </c>
      <c r="I781" s="7">
        <v>8.3000000000000007</v>
      </c>
      <c r="J781">
        <v>750</v>
      </c>
      <c r="K781" s="5">
        <f t="shared" si="12"/>
        <v>160.64257028112448</v>
      </c>
      <c r="L781" s="5"/>
      <c r="M781" s="8"/>
      <c r="N781" s="8"/>
      <c r="O781" s="8"/>
      <c r="P781" s="8"/>
      <c r="Q781" s="5"/>
      <c r="R781" s="5"/>
      <c r="S781" s="5">
        <v>57</v>
      </c>
      <c r="T781" s="5"/>
      <c r="U781" s="5"/>
      <c r="V781" s="5"/>
      <c r="W781" s="5"/>
      <c r="X781" s="8"/>
      <c r="Y781" s="8"/>
      <c r="Z781" s="8"/>
      <c r="AA781" s="8"/>
      <c r="AB781" s="8"/>
      <c r="AC781" s="5"/>
      <c r="AD781" s="8"/>
      <c r="AE781" s="8"/>
      <c r="AF781" s="8"/>
      <c r="AG781" s="8"/>
      <c r="AH781" s="8"/>
      <c r="AI781" s="8"/>
      <c r="AJ781" s="5"/>
      <c r="AK781" s="8"/>
      <c r="AL781" s="8"/>
      <c r="AM781" s="8"/>
      <c r="AN781" s="8"/>
      <c r="AO781" s="8"/>
      <c r="AP781" s="8"/>
      <c r="AQ781" s="9"/>
      <c r="AR781" s="8"/>
      <c r="AS781" s="8"/>
      <c r="AT781" s="8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8"/>
      <c r="BJ781" s="5"/>
      <c r="BK781" s="5"/>
      <c r="BL781" s="5"/>
      <c r="BM781" s="8"/>
      <c r="BN781" s="8"/>
      <c r="BO781" s="7"/>
      <c r="BP781" s="5"/>
      <c r="BQ781" s="5"/>
      <c r="BR781" s="5"/>
      <c r="BS781" s="5"/>
      <c r="BT781" s="7"/>
      <c r="BU781" s="7"/>
      <c r="BV781" s="7"/>
      <c r="BW781" s="7"/>
      <c r="BX781" s="7"/>
      <c r="BY781" s="7"/>
      <c r="BZ781" s="7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8"/>
      <c r="CL781" s="5"/>
      <c r="CM781" s="5"/>
      <c r="CN781" s="8"/>
      <c r="CO781" s="5"/>
      <c r="CP781" s="5"/>
      <c r="CQ781" s="5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</row>
    <row r="782" spans="1:166" x14ac:dyDescent="0.25">
      <c r="A782" t="s">
        <v>137</v>
      </c>
      <c r="C782" s="6">
        <v>39884</v>
      </c>
      <c r="D782" s="5"/>
      <c r="E782" s="6"/>
      <c r="G782">
        <v>64</v>
      </c>
      <c r="H782" t="s">
        <v>114</v>
      </c>
      <c r="I782" s="7">
        <v>8.3000000000000007</v>
      </c>
      <c r="J782">
        <v>750</v>
      </c>
      <c r="K782" s="5">
        <f t="shared" si="12"/>
        <v>160.64257028112448</v>
      </c>
      <c r="L782" s="5"/>
      <c r="M782" s="8"/>
      <c r="N782" s="7">
        <v>14.95</v>
      </c>
      <c r="O782" s="7"/>
      <c r="P782" s="7"/>
      <c r="Q782" s="5"/>
      <c r="R782" s="5"/>
      <c r="S782" s="5"/>
      <c r="T782" s="5"/>
      <c r="U782" s="5"/>
      <c r="V782" s="5"/>
      <c r="W782" s="5"/>
      <c r="X782" s="8"/>
      <c r="Y782" s="8"/>
      <c r="Z782" s="8"/>
      <c r="AA782" s="8"/>
      <c r="AB782" s="8"/>
      <c r="AC782" s="5"/>
      <c r="AD782" s="8"/>
      <c r="AE782" s="8"/>
      <c r="AF782" s="8"/>
      <c r="AG782" s="8"/>
      <c r="AH782" s="8"/>
      <c r="AI782" s="8"/>
      <c r="AJ782" s="5"/>
      <c r="AK782" s="8"/>
      <c r="AL782" s="8"/>
      <c r="AM782" s="8"/>
      <c r="AN782" s="8"/>
      <c r="AO782" s="8"/>
      <c r="AP782" s="8"/>
      <c r="AQ782" s="9"/>
      <c r="AR782" s="8"/>
      <c r="AS782" s="8"/>
      <c r="AT782" s="8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8"/>
      <c r="BJ782" s="5"/>
      <c r="BK782" s="5"/>
      <c r="BL782" s="5"/>
      <c r="BM782" s="8"/>
      <c r="BN782" s="8"/>
      <c r="BO782" s="7"/>
      <c r="BP782" s="5"/>
      <c r="BQ782" s="5"/>
      <c r="BR782" s="5"/>
      <c r="BS782" s="5"/>
      <c r="BT782" s="7"/>
      <c r="BU782" s="7"/>
      <c r="BV782" s="7"/>
      <c r="BW782" s="7"/>
      <c r="BX782" s="7"/>
      <c r="BY782" s="7"/>
      <c r="BZ782" s="7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8"/>
      <c r="CL782" s="5"/>
      <c r="CM782" s="5"/>
      <c r="CN782" s="8"/>
      <c r="CO782" s="5"/>
      <c r="CP782" s="5"/>
      <c r="CQ782" s="5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</row>
    <row r="783" spans="1:166" x14ac:dyDescent="0.25">
      <c r="A783" t="s">
        <v>137</v>
      </c>
      <c r="C783" s="6">
        <v>39890</v>
      </c>
      <c r="D783" s="5"/>
      <c r="E783" s="6"/>
      <c r="G783">
        <v>70</v>
      </c>
      <c r="H783" t="s">
        <v>114</v>
      </c>
      <c r="I783" s="7">
        <v>8.3000000000000007</v>
      </c>
      <c r="J783">
        <v>750</v>
      </c>
      <c r="K783" s="5">
        <f t="shared" si="12"/>
        <v>160.64257028112448</v>
      </c>
      <c r="L783" s="5"/>
      <c r="M783" s="8"/>
      <c r="N783" s="7">
        <v>14.7</v>
      </c>
      <c r="O783" s="7"/>
      <c r="P783" s="7"/>
      <c r="Q783" s="5"/>
      <c r="R783" s="5"/>
      <c r="S783" s="5"/>
      <c r="T783" s="5"/>
      <c r="U783" s="5"/>
      <c r="V783" s="5"/>
      <c r="W783" s="5"/>
      <c r="X783" s="8"/>
      <c r="Y783" s="8"/>
      <c r="Z783" s="8"/>
      <c r="AA783" s="8"/>
      <c r="AB783" s="8"/>
      <c r="AC783" s="5">
        <v>190.6477100214062</v>
      </c>
      <c r="AD783" s="8"/>
      <c r="AE783" s="8"/>
      <c r="AF783" s="8"/>
      <c r="AG783" s="8"/>
      <c r="AH783" s="8"/>
      <c r="AI783" s="8"/>
      <c r="AJ783" s="5">
        <v>166.94448091105653</v>
      </c>
      <c r="AK783" s="8">
        <v>2.5406897659329464</v>
      </c>
      <c r="AL783" s="8"/>
      <c r="AM783" s="8"/>
      <c r="AN783" s="8"/>
      <c r="AO783" s="8"/>
      <c r="AP783" s="8"/>
      <c r="AQ783" s="9">
        <f>AK783/AJ783</f>
        <v>1.5218770647988995E-2</v>
      </c>
      <c r="AR783" s="8"/>
      <c r="AS783" s="8"/>
      <c r="AT783" s="8"/>
      <c r="AU783" s="5">
        <v>31.09770253430856</v>
      </c>
      <c r="AV783" s="5"/>
      <c r="AW783" s="5"/>
      <c r="AX783" s="5"/>
      <c r="AY783" s="5">
        <v>22.90840642590781</v>
      </c>
      <c r="AZ783" s="5"/>
      <c r="BA783" s="5"/>
      <c r="BB783" s="5"/>
      <c r="BC783" s="5"/>
      <c r="BD783" s="5"/>
      <c r="BE783" s="5"/>
      <c r="BF783" s="5">
        <v>0</v>
      </c>
      <c r="BG783" s="5">
        <v>0</v>
      </c>
      <c r="BH783" s="5">
        <v>54.006108960216373</v>
      </c>
      <c r="BI783" s="8"/>
      <c r="BJ783" s="5"/>
      <c r="BK783" s="5">
        <f>AC783+AJ783+BH783</f>
        <v>411.59829989267905</v>
      </c>
      <c r="BL783" s="5"/>
      <c r="BM783" s="8">
        <f>BH783/BK783</f>
        <v>0.13121071922381125</v>
      </c>
      <c r="BN783" s="8"/>
      <c r="BO783" s="7"/>
      <c r="BP783" s="5"/>
      <c r="BQ783" s="5"/>
      <c r="BR783" s="5"/>
      <c r="BS783" s="5"/>
      <c r="BT783" s="7"/>
      <c r="BU783" s="7"/>
      <c r="BV783" s="7"/>
      <c r="BW783" s="7"/>
      <c r="BX783" s="8">
        <f>AC783/BK783</f>
        <v>0.46318876941696807</v>
      </c>
      <c r="BY783" s="8">
        <f>AJ783/BK783</f>
        <v>0.40560051135922076</v>
      </c>
      <c r="BZ783" s="8">
        <f>BH783/BK783</f>
        <v>0.13121071922381125</v>
      </c>
      <c r="CA783" s="5">
        <v>269.7416711827774</v>
      </c>
      <c r="CB783" s="5">
        <v>238.01224279234782</v>
      </c>
      <c r="CC783" s="5">
        <v>31.729428390429547</v>
      </c>
      <c r="CD783" s="5">
        <v>0</v>
      </c>
      <c r="CE783" s="5"/>
      <c r="CF783" s="5"/>
      <c r="CG783" s="5"/>
      <c r="CH783" s="5"/>
      <c r="CI783" s="5">
        <v>0</v>
      </c>
      <c r="CJ783" s="5"/>
      <c r="CK783" s="8"/>
      <c r="CL783" s="5"/>
      <c r="CM783" s="5"/>
      <c r="CN783" s="8"/>
      <c r="CO783" s="5"/>
      <c r="CP783" s="5"/>
      <c r="CQ783" s="5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</row>
    <row r="784" spans="1:166" x14ac:dyDescent="0.25">
      <c r="A784" t="s">
        <v>137</v>
      </c>
      <c r="C784" s="6">
        <v>39895</v>
      </c>
      <c r="D784" s="5"/>
      <c r="E784" s="6"/>
      <c r="G784">
        <v>75</v>
      </c>
      <c r="H784" t="s">
        <v>114</v>
      </c>
      <c r="I784" s="7">
        <v>8.3000000000000007</v>
      </c>
      <c r="J784">
        <v>750</v>
      </c>
      <c r="K784" s="5">
        <f t="shared" si="12"/>
        <v>160.64257028112448</v>
      </c>
      <c r="L784" s="5"/>
      <c r="M784" s="8"/>
      <c r="N784" s="7">
        <v>17.350000000000001</v>
      </c>
      <c r="O784" s="7"/>
      <c r="P784" s="7"/>
      <c r="Q784" s="5"/>
      <c r="R784" s="5"/>
      <c r="S784" s="5"/>
      <c r="T784" s="5"/>
      <c r="U784" s="5"/>
      <c r="V784" s="5"/>
      <c r="W784" s="5"/>
      <c r="X784" s="8"/>
      <c r="Y784" s="8"/>
      <c r="Z784" s="8"/>
      <c r="AA784" s="8"/>
      <c r="AB784" s="8"/>
      <c r="AC784" s="5"/>
      <c r="AD784" s="8"/>
      <c r="AE784" s="8"/>
      <c r="AF784" s="8"/>
      <c r="AG784" s="8"/>
      <c r="AH784" s="8"/>
      <c r="AI784" s="8"/>
      <c r="AJ784" s="5"/>
      <c r="AK784" s="8"/>
      <c r="AL784" s="8"/>
      <c r="AM784" s="8"/>
      <c r="AN784" s="8"/>
      <c r="AO784" s="8"/>
      <c r="AP784" s="8"/>
      <c r="AQ784" s="9"/>
      <c r="AR784" s="8"/>
      <c r="AS784" s="8"/>
      <c r="AT784" s="8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8"/>
      <c r="BJ784" s="5"/>
      <c r="BK784" s="5"/>
      <c r="BL784" s="5"/>
      <c r="BM784" s="8"/>
      <c r="BN784" s="8"/>
      <c r="BO784" s="7"/>
      <c r="BP784" s="5"/>
      <c r="BQ784" s="5"/>
      <c r="BR784" s="5"/>
      <c r="BS784" s="5"/>
      <c r="BT784" s="7"/>
      <c r="BU784" s="7"/>
      <c r="BV784" s="7"/>
      <c r="BW784" s="7"/>
      <c r="BX784" s="7"/>
      <c r="BY784" s="7"/>
      <c r="BZ784" s="7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8"/>
      <c r="CL784" s="5"/>
      <c r="CM784" s="5"/>
      <c r="CN784" s="8"/>
      <c r="CO784" s="5"/>
      <c r="CP784" s="5"/>
      <c r="CQ784" s="5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</row>
    <row r="785" spans="1:166" x14ac:dyDescent="0.25">
      <c r="A785" t="s">
        <v>137</v>
      </c>
      <c r="C785" s="6">
        <v>39903</v>
      </c>
      <c r="D785" s="5">
        <v>6</v>
      </c>
      <c r="E785" s="6" t="s">
        <v>239</v>
      </c>
      <c r="F785" t="s">
        <v>89</v>
      </c>
      <c r="G785">
        <v>83</v>
      </c>
      <c r="H785" t="s">
        <v>114</v>
      </c>
      <c r="I785" s="7">
        <v>8.3000000000000007</v>
      </c>
      <c r="J785">
        <v>750</v>
      </c>
      <c r="K785" s="5">
        <f t="shared" si="12"/>
        <v>160.64257028112448</v>
      </c>
      <c r="L785" s="5"/>
      <c r="M785" s="8"/>
      <c r="N785" s="7">
        <v>19.45</v>
      </c>
      <c r="O785" s="7"/>
      <c r="P785" s="7"/>
      <c r="Q785" s="5"/>
      <c r="R785" s="5"/>
      <c r="S785" s="5"/>
      <c r="T785" s="5"/>
      <c r="U785" s="5"/>
      <c r="V785" s="5"/>
      <c r="W785" s="5"/>
      <c r="X785" s="8"/>
      <c r="Y785" s="8"/>
      <c r="Z785" s="8"/>
      <c r="AA785" s="8"/>
      <c r="AB785" s="8"/>
      <c r="AC785" s="5">
        <v>371.68070103041885</v>
      </c>
      <c r="AD785" s="8"/>
      <c r="AE785" s="8"/>
      <c r="AF785" s="8"/>
      <c r="AG785" s="8"/>
      <c r="AH785" s="8"/>
      <c r="AI785" s="8"/>
      <c r="AJ785" s="5">
        <v>268.7826726226254</v>
      </c>
      <c r="AK785" s="8">
        <v>3.2810454150205448</v>
      </c>
      <c r="AL785" s="8"/>
      <c r="AM785" s="8"/>
      <c r="AN785" s="8"/>
      <c r="AO785" s="8"/>
      <c r="AP785" s="8"/>
      <c r="AQ785" s="9">
        <f>AK785/AJ785</f>
        <v>1.2207057036102838E-2</v>
      </c>
      <c r="AR785" s="8"/>
      <c r="AS785" s="8"/>
      <c r="AT785" s="8"/>
      <c r="AU785" s="5">
        <v>36.043163881742899</v>
      </c>
      <c r="AV785" s="5"/>
      <c r="AW785" s="5"/>
      <c r="AX785" s="5"/>
      <c r="AY785" s="5">
        <v>101.23467872746377</v>
      </c>
      <c r="AZ785" s="5"/>
      <c r="BA785" s="5"/>
      <c r="BB785" s="5"/>
      <c r="BC785" s="5"/>
      <c r="BD785" s="5"/>
      <c r="BE785" s="5"/>
      <c r="BF785" s="5">
        <v>0</v>
      </c>
      <c r="BG785" s="5">
        <v>0</v>
      </c>
      <c r="BH785" s="5">
        <v>137.27784260920666</v>
      </c>
      <c r="BI785" s="8"/>
      <c r="BJ785" s="5"/>
      <c r="BK785" s="5">
        <f>AC785+AJ785+BH785</f>
        <v>777.74121626225099</v>
      </c>
      <c r="BL785" s="5"/>
      <c r="BM785" s="8">
        <f>BH785/BK785</f>
        <v>0.1765083806011345</v>
      </c>
      <c r="BN785" s="8"/>
      <c r="BO785" s="7"/>
      <c r="BP785" s="5"/>
      <c r="BQ785" s="5"/>
      <c r="BR785" s="5"/>
      <c r="BS785" s="5"/>
      <c r="BT785" s="7"/>
      <c r="BU785" s="7"/>
      <c r="BV785" s="7"/>
      <c r="BW785" s="7"/>
      <c r="BX785" s="8">
        <f>AC785/BK785</f>
        <v>0.47789765189079259</v>
      </c>
      <c r="BY785" s="8">
        <f>AJ785/BK785</f>
        <v>0.34559396750807281</v>
      </c>
      <c r="BZ785" s="8">
        <f>BH785/BK785</f>
        <v>0.1765083806011345</v>
      </c>
      <c r="CA785" s="5">
        <v>348.22675445831374</v>
      </c>
      <c r="CB785" s="5">
        <v>232.61615083284744</v>
      </c>
      <c r="CC785" s="5">
        <v>115.6106036254663</v>
      </c>
      <c r="CD785" s="5">
        <v>0</v>
      </c>
      <c r="CE785" s="5"/>
      <c r="CF785" s="5"/>
      <c r="CG785" s="5"/>
      <c r="CH785" s="5"/>
      <c r="CI785" s="5">
        <v>0</v>
      </c>
      <c r="CJ785" s="5"/>
      <c r="CK785" s="8"/>
      <c r="CL785" s="5"/>
      <c r="CM785" s="5"/>
      <c r="CN785" s="8"/>
      <c r="CO785" s="5"/>
      <c r="CP785" s="5"/>
      <c r="CQ785" s="5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</row>
    <row r="786" spans="1:166" x14ac:dyDescent="0.25">
      <c r="A786" t="s">
        <v>137</v>
      </c>
      <c r="C786" s="6">
        <v>39911</v>
      </c>
      <c r="D786" s="5"/>
      <c r="E786" s="6"/>
      <c r="G786">
        <v>91</v>
      </c>
      <c r="H786" t="s">
        <v>114</v>
      </c>
      <c r="I786" s="7">
        <v>8.3000000000000007</v>
      </c>
      <c r="J786">
        <v>750</v>
      </c>
      <c r="K786" s="5">
        <f t="shared" si="12"/>
        <v>160.64257028112448</v>
      </c>
      <c r="L786" s="5"/>
      <c r="M786" s="8"/>
      <c r="N786" s="7">
        <v>19.05</v>
      </c>
      <c r="O786" s="7"/>
      <c r="P786" s="7"/>
      <c r="Q786" s="5"/>
      <c r="R786" s="5"/>
      <c r="S786" s="5"/>
      <c r="T786" s="5"/>
      <c r="U786" s="5"/>
      <c r="V786" s="5"/>
      <c r="W786" s="5"/>
      <c r="X786" s="8"/>
      <c r="Y786" s="8"/>
      <c r="Z786" s="8"/>
      <c r="AA786" s="8"/>
      <c r="AB786" s="8"/>
      <c r="AC786" s="5"/>
      <c r="AD786" s="8"/>
      <c r="AE786" s="8"/>
      <c r="AF786" s="8"/>
      <c r="AG786" s="8"/>
      <c r="AH786" s="8"/>
      <c r="AI786" s="8"/>
      <c r="AJ786" s="5"/>
      <c r="AK786" s="8"/>
      <c r="AL786" s="8"/>
      <c r="AM786" s="8"/>
      <c r="AN786" s="8"/>
      <c r="AO786" s="8"/>
      <c r="AP786" s="8"/>
      <c r="AQ786" s="9"/>
      <c r="AR786" s="8"/>
      <c r="AS786" s="8"/>
      <c r="AT786" s="8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8"/>
      <c r="BJ786" s="5"/>
      <c r="BK786" s="5"/>
      <c r="BL786" s="5"/>
      <c r="BM786" s="8"/>
      <c r="BN786" s="8"/>
      <c r="BO786" s="7"/>
      <c r="BP786" s="5"/>
      <c r="BQ786" s="5"/>
      <c r="BR786" s="5"/>
      <c r="BS786" s="5"/>
      <c r="BT786" s="7"/>
      <c r="BU786" s="7"/>
      <c r="BV786" s="7"/>
      <c r="BW786" s="7"/>
      <c r="BX786" s="7"/>
      <c r="BY786" s="7"/>
      <c r="BZ786" s="7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8"/>
      <c r="CL786" s="5"/>
      <c r="CM786" s="5"/>
      <c r="CN786" s="8"/>
      <c r="CO786" s="5"/>
      <c r="CP786" s="5"/>
      <c r="CQ786" s="5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</row>
    <row r="787" spans="1:166" x14ac:dyDescent="0.25">
      <c r="A787" t="s">
        <v>137</v>
      </c>
      <c r="C787" s="6">
        <v>39919</v>
      </c>
      <c r="D787" s="5"/>
      <c r="E787" s="6"/>
      <c r="G787">
        <v>99</v>
      </c>
      <c r="H787" t="s">
        <v>114</v>
      </c>
      <c r="I787" s="7">
        <v>8.3000000000000007</v>
      </c>
      <c r="J787">
        <v>750</v>
      </c>
      <c r="K787" s="5">
        <f t="shared" si="12"/>
        <v>160.64257028112448</v>
      </c>
      <c r="L787" s="5"/>
      <c r="M787" s="8"/>
      <c r="N787" s="8"/>
      <c r="O787" s="8"/>
      <c r="P787" s="8"/>
      <c r="Q787" s="5"/>
      <c r="R787" s="5"/>
      <c r="S787" s="5"/>
      <c r="T787" s="5"/>
      <c r="U787" s="5"/>
      <c r="V787" s="5"/>
      <c r="W787" s="5"/>
      <c r="X787" s="8"/>
      <c r="Y787" s="8"/>
      <c r="Z787" s="8"/>
      <c r="AA787" s="8"/>
      <c r="AB787" s="8"/>
      <c r="AC787" s="5">
        <v>280.85817100343695</v>
      </c>
      <c r="AD787" s="8"/>
      <c r="AE787" s="8"/>
      <c r="AF787" s="8"/>
      <c r="AG787" s="8"/>
      <c r="AH787" s="8"/>
      <c r="AI787" s="8"/>
      <c r="AJ787" s="5">
        <v>194.15838051787881</v>
      </c>
      <c r="AK787" s="8">
        <v>2.3665069354849271</v>
      </c>
      <c r="AL787" s="8"/>
      <c r="AM787" s="8"/>
      <c r="AN787" s="8"/>
      <c r="AO787" s="8"/>
      <c r="AP787" s="8"/>
      <c r="AQ787" s="9">
        <f>AK787/AJ787</f>
        <v>1.2188538703159458E-2</v>
      </c>
      <c r="AR787" s="8"/>
      <c r="AS787" s="8"/>
      <c r="AT787" s="8"/>
      <c r="AU787" s="5">
        <v>3.7914554648539061</v>
      </c>
      <c r="AV787" s="5"/>
      <c r="AW787" s="5"/>
      <c r="AX787" s="5"/>
      <c r="AY787" s="5">
        <v>326.79726734656617</v>
      </c>
      <c r="AZ787" s="5"/>
      <c r="BA787" s="5"/>
      <c r="BB787" s="5"/>
      <c r="BC787" s="5"/>
      <c r="BD787" s="5"/>
      <c r="BE787" s="5"/>
      <c r="BF787" s="5">
        <v>0</v>
      </c>
      <c r="BG787" s="5">
        <v>0</v>
      </c>
      <c r="BH787" s="5">
        <v>330.5887228114201</v>
      </c>
      <c r="BI787" s="8"/>
      <c r="BJ787" s="5"/>
      <c r="BK787" s="5">
        <f>AC787+AJ787+BH787</f>
        <v>805.60527433273592</v>
      </c>
      <c r="BL787" s="5"/>
      <c r="BM787" s="8">
        <f>BH787/BK787</f>
        <v>0.41036067332756609</v>
      </c>
      <c r="BN787" s="8"/>
      <c r="BO787" s="7"/>
      <c r="BP787" s="5"/>
      <c r="BQ787" s="5"/>
      <c r="BR787" s="5"/>
      <c r="BS787" s="5"/>
      <c r="BT787" s="7"/>
      <c r="BU787" s="7"/>
      <c r="BV787" s="7"/>
      <c r="BW787" s="7"/>
      <c r="BX787" s="8">
        <f>AC787/BK787</f>
        <v>0.34863000522937893</v>
      </c>
      <c r="BY787" s="8">
        <f>AJ787/BK787</f>
        <v>0.24100932144305495</v>
      </c>
      <c r="BZ787" s="8">
        <f>BH787/BK787</f>
        <v>0.41036067332756609</v>
      </c>
      <c r="CA787" s="5">
        <v>128.49032726624696</v>
      </c>
      <c r="CB787" s="5">
        <v>17.815375142778112</v>
      </c>
      <c r="CC787" s="5">
        <v>110.67495212346884</v>
      </c>
      <c r="CD787" s="5">
        <v>0</v>
      </c>
      <c r="CE787" s="5"/>
      <c r="CF787" s="5"/>
      <c r="CG787" s="5"/>
      <c r="CH787" s="5"/>
      <c r="CI787" s="5">
        <v>0</v>
      </c>
      <c r="CJ787" s="5"/>
      <c r="CK787" s="8"/>
      <c r="CL787" s="5"/>
      <c r="CM787" s="5"/>
      <c r="CN787" s="8"/>
      <c r="CO787" s="5"/>
      <c r="CP787" s="5"/>
      <c r="CQ787" s="5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</row>
    <row r="788" spans="1:166" x14ac:dyDescent="0.25">
      <c r="A788" t="s">
        <v>137</v>
      </c>
      <c r="C788" s="6">
        <v>39928</v>
      </c>
      <c r="D788" s="5"/>
      <c r="E788" s="6"/>
      <c r="G788">
        <v>108</v>
      </c>
      <c r="H788" t="s">
        <v>114</v>
      </c>
      <c r="I788" s="7">
        <v>8.3000000000000007</v>
      </c>
      <c r="J788">
        <v>750</v>
      </c>
      <c r="K788" s="5">
        <f t="shared" si="12"/>
        <v>160.64257028112448</v>
      </c>
      <c r="L788" s="5"/>
      <c r="M788" s="8"/>
      <c r="N788" s="7">
        <v>23</v>
      </c>
      <c r="O788" s="7"/>
      <c r="P788" s="7"/>
      <c r="Q788" s="5"/>
      <c r="R788" s="5"/>
      <c r="S788" s="5"/>
      <c r="T788" s="5"/>
      <c r="U788" s="5"/>
      <c r="V788" s="5"/>
      <c r="W788" s="5"/>
      <c r="X788" s="8"/>
      <c r="Y788" s="8"/>
      <c r="Z788" s="8"/>
      <c r="AA788" s="8"/>
      <c r="AB788" s="8"/>
      <c r="AC788" s="5"/>
      <c r="AD788" s="8"/>
      <c r="AE788" s="8"/>
      <c r="AF788" s="8"/>
      <c r="AG788" s="8"/>
      <c r="AH788" s="8"/>
      <c r="AI788" s="8"/>
      <c r="AJ788" s="5"/>
      <c r="AK788" s="8"/>
      <c r="AL788" s="8"/>
      <c r="AM788" s="8"/>
      <c r="AN788" s="8"/>
      <c r="AO788" s="8"/>
      <c r="AP788" s="8"/>
      <c r="AQ788" s="9"/>
      <c r="AR788" s="8"/>
      <c r="AS788" s="8"/>
      <c r="AT788" s="8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8"/>
      <c r="BJ788" s="5"/>
      <c r="BK788" s="5"/>
      <c r="BL788" s="5"/>
      <c r="BM788" s="8"/>
      <c r="BN788" s="8"/>
      <c r="BO788" s="7"/>
      <c r="BP788" s="5"/>
      <c r="BQ788" s="5"/>
      <c r="BR788" s="5"/>
      <c r="BS788" s="5"/>
      <c r="BT788" s="7"/>
      <c r="BU788" s="7"/>
      <c r="BV788" s="7"/>
      <c r="BW788" s="7"/>
      <c r="BX788" s="7"/>
      <c r="BY788" s="7"/>
      <c r="BZ788" s="7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8"/>
      <c r="CL788" s="5"/>
      <c r="CM788" s="5"/>
      <c r="CN788" s="8"/>
      <c r="CO788" s="5"/>
      <c r="CP788" s="5"/>
      <c r="CQ788" s="5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</row>
    <row r="789" spans="1:166" x14ac:dyDescent="0.25">
      <c r="A789" t="s">
        <v>137</v>
      </c>
      <c r="C789" s="6">
        <v>39938</v>
      </c>
      <c r="D789" s="5">
        <v>8</v>
      </c>
      <c r="E789" t="s">
        <v>208</v>
      </c>
      <c r="F789" t="s">
        <v>14</v>
      </c>
      <c r="G789">
        <v>118</v>
      </c>
      <c r="H789" t="s">
        <v>114</v>
      </c>
      <c r="I789" s="7">
        <v>8.3000000000000007</v>
      </c>
      <c r="J789">
        <v>750</v>
      </c>
      <c r="K789" s="5">
        <f t="shared" si="12"/>
        <v>160.64257028112448</v>
      </c>
      <c r="L789" s="5"/>
      <c r="M789" s="8"/>
      <c r="N789" s="8"/>
      <c r="O789" s="8"/>
      <c r="P789" s="8"/>
      <c r="Q789" s="5"/>
      <c r="R789" s="5"/>
      <c r="S789" s="5"/>
      <c r="T789" s="5"/>
      <c r="U789" s="5">
        <v>118</v>
      </c>
      <c r="V789" s="5"/>
      <c r="W789" s="5"/>
      <c r="X789" s="8"/>
      <c r="Y789" s="8"/>
      <c r="Z789" s="8"/>
      <c r="AA789" s="8"/>
      <c r="AB789" s="8"/>
      <c r="AC789" s="5">
        <v>306.76850450987331</v>
      </c>
      <c r="AD789" s="8"/>
      <c r="AE789" s="8"/>
      <c r="AF789" s="8"/>
      <c r="AG789" s="8"/>
      <c r="AH789" s="8"/>
      <c r="AI789" s="8"/>
      <c r="AJ789" s="5">
        <v>192.26643479343014</v>
      </c>
      <c r="AK789" s="8">
        <v>2.6485529599474975</v>
      </c>
      <c r="AL789" s="8"/>
      <c r="AM789" s="8"/>
      <c r="AN789" s="8"/>
      <c r="AO789" s="8"/>
      <c r="AP789" s="8"/>
      <c r="AQ789" s="9">
        <f>AK789/AJ789</f>
        <v>1.3775430759888414E-2</v>
      </c>
      <c r="AR789" s="8"/>
      <c r="AS789" s="8"/>
      <c r="AT789" s="8"/>
      <c r="AU789" s="5">
        <v>0</v>
      </c>
      <c r="AV789" s="5"/>
      <c r="AW789" s="5"/>
      <c r="AX789" s="5"/>
      <c r="AY789" s="5">
        <v>645.51178638883334</v>
      </c>
      <c r="AZ789" s="5"/>
      <c r="BA789" s="5"/>
      <c r="BB789" s="5"/>
      <c r="BC789" s="5"/>
      <c r="BD789" s="5"/>
      <c r="BE789" s="5"/>
      <c r="BF789" s="5">
        <v>3.9762446653295007</v>
      </c>
      <c r="BG789" s="5">
        <v>37.784893558287514</v>
      </c>
      <c r="BH789" s="5">
        <v>687.27292461245042</v>
      </c>
      <c r="BI789" s="8"/>
      <c r="BJ789" s="5"/>
      <c r="BK789" s="5">
        <f>AC789+AJ789+BH789</f>
        <v>1186.3078639157538</v>
      </c>
      <c r="BL789" s="5"/>
      <c r="BM789" s="8">
        <f>BH789/BK789</f>
        <v>0.57933774656429105</v>
      </c>
      <c r="BN789" s="8"/>
      <c r="BO789" s="7"/>
      <c r="BP789" s="5"/>
      <c r="BQ789" s="5"/>
      <c r="BR789" s="5"/>
      <c r="BS789" s="5"/>
      <c r="BT789" s="7"/>
      <c r="BU789" s="7"/>
      <c r="BV789" s="7"/>
      <c r="BW789" s="7"/>
      <c r="BX789" s="8">
        <f>AC789/BK789</f>
        <v>0.25859097274909287</v>
      </c>
      <c r="BY789" s="8">
        <f>AJ789/BK789</f>
        <v>0.16207128068661611</v>
      </c>
      <c r="BZ789" s="8">
        <f>BH789/BK789</f>
        <v>0.57933774656429105</v>
      </c>
      <c r="CA789" s="5">
        <v>134.11161841301296</v>
      </c>
      <c r="CB789" s="5">
        <v>0</v>
      </c>
      <c r="CC789" s="5">
        <v>125.92567945363177</v>
      </c>
      <c r="CD789" s="5">
        <v>7.0624434684663555</v>
      </c>
      <c r="CE789" s="5"/>
      <c r="CF789" s="5"/>
      <c r="CG789" s="5"/>
      <c r="CH789" s="5"/>
      <c r="CI789" s="5">
        <v>1.1234954909148565</v>
      </c>
      <c r="CJ789" s="5"/>
      <c r="CK789" s="8"/>
      <c r="CL789" s="5"/>
      <c r="CM789" s="5"/>
      <c r="CN789" s="8"/>
      <c r="CO789" s="5"/>
      <c r="CP789" s="5"/>
      <c r="CQ789" s="5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</row>
    <row r="790" spans="1:166" x14ac:dyDescent="0.25">
      <c r="A790" t="s">
        <v>137</v>
      </c>
      <c r="C790" s="6">
        <v>39954</v>
      </c>
      <c r="D790" s="5"/>
      <c r="E790" s="6"/>
      <c r="G790">
        <v>134</v>
      </c>
      <c r="H790" t="s">
        <v>114</v>
      </c>
      <c r="I790" s="7">
        <v>8.3000000000000007</v>
      </c>
      <c r="J790">
        <v>750</v>
      </c>
      <c r="K790" s="5">
        <f t="shared" si="12"/>
        <v>160.64257028112448</v>
      </c>
      <c r="L790" s="5"/>
      <c r="M790" s="8"/>
      <c r="N790" s="8"/>
      <c r="O790" s="8"/>
      <c r="P790" s="8"/>
      <c r="Q790" s="5"/>
      <c r="R790" s="5"/>
      <c r="S790" s="5"/>
      <c r="T790" s="5"/>
      <c r="U790" s="5"/>
      <c r="V790" s="5"/>
      <c r="W790" s="5"/>
      <c r="X790" s="8"/>
      <c r="Y790" s="8"/>
      <c r="Z790" s="8"/>
      <c r="AA790" s="8"/>
      <c r="AB790" s="8"/>
      <c r="AC790" s="5"/>
      <c r="AD790" s="8"/>
      <c r="AE790" s="8"/>
      <c r="AF790" s="8"/>
      <c r="AG790" s="8"/>
      <c r="AH790" s="8"/>
      <c r="AI790" s="8"/>
      <c r="AJ790" s="5"/>
      <c r="AK790" s="8"/>
      <c r="AL790" s="8"/>
      <c r="AM790" s="8"/>
      <c r="AN790" s="8"/>
      <c r="AO790" s="8"/>
      <c r="AP790" s="8"/>
      <c r="AQ790" s="9"/>
      <c r="AR790" s="8"/>
      <c r="AS790" s="8"/>
      <c r="AT790" s="8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8"/>
      <c r="BJ790" s="5"/>
      <c r="BK790" s="5"/>
      <c r="BL790" s="5"/>
      <c r="BM790" s="8"/>
      <c r="BN790" s="8"/>
      <c r="BO790" s="7"/>
      <c r="BP790" s="5"/>
      <c r="BQ790" s="5"/>
      <c r="BR790" s="5"/>
      <c r="BS790" s="5"/>
      <c r="BT790" s="7"/>
      <c r="BU790" s="7"/>
      <c r="BV790" s="7"/>
      <c r="BW790" s="7"/>
      <c r="BX790" s="7"/>
      <c r="BY790" s="7"/>
      <c r="BZ790" s="7"/>
      <c r="CA790" s="5"/>
      <c r="CB790" s="5"/>
      <c r="CC790" s="5"/>
      <c r="CD790" s="5"/>
      <c r="CE790" s="5"/>
      <c r="CF790" s="5"/>
      <c r="CG790" s="5"/>
      <c r="CH790" s="5"/>
      <c r="CI790" s="5"/>
      <c r="CJ790" s="5">
        <v>27.030025408868045</v>
      </c>
      <c r="CK790" s="8">
        <v>5.3340451074922424</v>
      </c>
      <c r="CL790" s="5"/>
      <c r="CM790" s="5"/>
      <c r="CN790" s="8"/>
      <c r="CO790" s="5"/>
      <c r="CP790" s="5"/>
      <c r="CQ790" s="5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</row>
    <row r="791" spans="1:166" x14ac:dyDescent="0.25">
      <c r="A791" t="s">
        <v>137</v>
      </c>
      <c r="C791" s="6">
        <v>39960</v>
      </c>
      <c r="D791" s="5"/>
      <c r="E791" s="6"/>
      <c r="G791">
        <v>140</v>
      </c>
      <c r="H791" t="s">
        <v>114</v>
      </c>
      <c r="I791" s="7">
        <v>8.3000000000000007</v>
      </c>
      <c r="J791">
        <v>750</v>
      </c>
      <c r="K791" s="5">
        <f t="shared" si="12"/>
        <v>160.64257028112448</v>
      </c>
      <c r="L791" s="5"/>
      <c r="M791" s="8"/>
      <c r="N791" s="8"/>
      <c r="O791" s="8"/>
      <c r="P791" s="8"/>
      <c r="Q791" s="5"/>
      <c r="R791" s="5"/>
      <c r="S791" s="5"/>
      <c r="T791" s="5"/>
      <c r="U791" s="5"/>
      <c r="V791" s="5"/>
      <c r="W791" s="5"/>
      <c r="X791" s="8"/>
      <c r="Y791" s="8"/>
      <c r="Z791" s="8"/>
      <c r="AA791" s="8"/>
      <c r="AB791" s="8"/>
      <c r="AC791" s="5"/>
      <c r="AD791" s="8"/>
      <c r="AE791" s="8"/>
      <c r="AF791" s="8"/>
      <c r="AG791" s="8"/>
      <c r="AH791" s="8"/>
      <c r="AI791" s="8"/>
      <c r="AJ791" s="5"/>
      <c r="AK791" s="8"/>
      <c r="AL791" s="8"/>
      <c r="AM791" s="8"/>
      <c r="AN791" s="8"/>
      <c r="AO791" s="8"/>
      <c r="AP791" s="8"/>
      <c r="AQ791" s="9"/>
      <c r="AR791" s="8"/>
      <c r="AS791" s="8"/>
      <c r="AT791" s="8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8"/>
      <c r="BJ791" s="5"/>
      <c r="BK791" s="5"/>
      <c r="BL791" s="5"/>
      <c r="BM791" s="8"/>
      <c r="BN791" s="8"/>
      <c r="BO791" s="7"/>
      <c r="BP791" s="5"/>
      <c r="BQ791" s="5"/>
      <c r="BR791" s="5"/>
      <c r="BS791" s="5"/>
      <c r="BT791" s="7"/>
      <c r="BU791" s="7"/>
      <c r="BV791" s="7"/>
      <c r="BW791" s="7"/>
      <c r="BX791" s="7"/>
      <c r="BY791" s="7"/>
      <c r="BZ791" s="7"/>
      <c r="CA791" s="5"/>
      <c r="CB791" s="5"/>
      <c r="CC791" s="5"/>
      <c r="CD791" s="5"/>
      <c r="CE791" s="5"/>
      <c r="CF791" s="5"/>
      <c r="CG791" s="5"/>
      <c r="CH791" s="5"/>
      <c r="CI791" s="5"/>
      <c r="CJ791" s="5">
        <v>40.784811938589272</v>
      </c>
      <c r="CK791" s="8">
        <v>5.8692679900744409</v>
      </c>
      <c r="CL791" s="5"/>
      <c r="CM791" s="5"/>
      <c r="CN791" s="8"/>
      <c r="CO791" s="5"/>
      <c r="CP791" s="5"/>
      <c r="CQ791" s="5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</row>
    <row r="792" spans="1:166" x14ac:dyDescent="0.25">
      <c r="A792" t="s">
        <v>137</v>
      </c>
      <c r="C792" s="6">
        <v>39966</v>
      </c>
      <c r="D792" s="5"/>
      <c r="E792" s="6"/>
      <c r="G792">
        <v>146</v>
      </c>
      <c r="H792" t="s">
        <v>114</v>
      </c>
      <c r="I792" s="7">
        <v>8.3000000000000007</v>
      </c>
      <c r="J792">
        <v>750</v>
      </c>
      <c r="K792" s="5">
        <f t="shared" si="12"/>
        <v>160.64257028112448</v>
      </c>
      <c r="L792" s="5"/>
      <c r="M792" s="8"/>
      <c r="N792" s="8"/>
      <c r="O792" s="8"/>
      <c r="P792" s="8"/>
      <c r="Q792" s="5"/>
      <c r="R792" s="5"/>
      <c r="S792" s="5"/>
      <c r="T792" s="5"/>
      <c r="U792" s="5"/>
      <c r="V792" s="5"/>
      <c r="W792" s="5"/>
      <c r="X792" s="8"/>
      <c r="Y792" s="8"/>
      <c r="Z792" s="8"/>
      <c r="AA792" s="8"/>
      <c r="AB792" s="8"/>
      <c r="AC792" s="5">
        <v>462.12051286751455</v>
      </c>
      <c r="AD792" s="8"/>
      <c r="AE792" s="8"/>
      <c r="AF792" s="8"/>
      <c r="AG792" s="8"/>
      <c r="AH792" s="8"/>
      <c r="AI792" s="8"/>
      <c r="AJ792" s="5">
        <v>238.40029163318076</v>
      </c>
      <c r="AK792" s="8">
        <v>2.9665696142741198</v>
      </c>
      <c r="AL792" s="8"/>
      <c r="AM792" s="8"/>
      <c r="AN792" s="8"/>
      <c r="AO792" s="8"/>
      <c r="AP792" s="8"/>
      <c r="AQ792" s="9">
        <f>AK792/AJ792</f>
        <v>1.2443649267169059E-2</v>
      </c>
      <c r="AR792" s="8"/>
      <c r="AS792" s="8"/>
      <c r="AT792" s="8"/>
      <c r="AU792" s="5">
        <v>0</v>
      </c>
      <c r="AV792" s="5"/>
      <c r="AW792" s="5"/>
      <c r="AX792" s="5"/>
      <c r="AY792" s="5">
        <v>317.49922393235738</v>
      </c>
      <c r="AZ792" s="5"/>
      <c r="BA792" s="5"/>
      <c r="BB792" s="5"/>
      <c r="BC792" s="5"/>
      <c r="BD792" s="5"/>
      <c r="BE792" s="5"/>
      <c r="BF792" s="5">
        <v>73.987992987655574</v>
      </c>
      <c r="BG792" s="5">
        <v>680.71153146037204</v>
      </c>
      <c r="BH792" s="5">
        <v>1072.198748380385</v>
      </c>
      <c r="BI792" s="8"/>
      <c r="BJ792" s="5"/>
      <c r="BK792" s="5">
        <f>AC792+AJ792+BH792</f>
        <v>1772.7195528810803</v>
      </c>
      <c r="BL792" s="5"/>
      <c r="BM792" s="8">
        <f>BH792/BK792</f>
        <v>0.60483269710531118</v>
      </c>
      <c r="BN792" s="8"/>
      <c r="BO792" s="7"/>
      <c r="BP792" s="5"/>
      <c r="BQ792" s="5"/>
      <c r="BR792" s="5"/>
      <c r="BS792" s="5"/>
      <c r="BT792" s="7"/>
      <c r="BU792" s="7"/>
      <c r="BV792" s="7"/>
      <c r="BW792" s="7"/>
      <c r="BX792" s="8">
        <f>AC792/BK792</f>
        <v>0.26068450145792182</v>
      </c>
      <c r="BY792" s="8">
        <f>AJ792/BK792</f>
        <v>0.13448280143676702</v>
      </c>
      <c r="BZ792" s="8">
        <f>BH792/BK792</f>
        <v>0.60483269710531118</v>
      </c>
      <c r="CA792" s="5">
        <v>165.64569045141047</v>
      </c>
      <c r="CB792" s="5">
        <v>0</v>
      </c>
      <c r="CC792" s="5">
        <v>54.732605221020975</v>
      </c>
      <c r="CD792" s="5">
        <v>100.45071949836723</v>
      </c>
      <c r="CE792" s="5"/>
      <c r="CF792" s="5"/>
      <c r="CG792" s="5"/>
      <c r="CH792" s="5"/>
      <c r="CI792" s="5">
        <v>10.46236573202226</v>
      </c>
      <c r="CJ792" s="5"/>
      <c r="CK792" s="8"/>
      <c r="CL792" s="5"/>
      <c r="CM792" s="5"/>
      <c r="CN792" s="8"/>
      <c r="CO792" s="5"/>
      <c r="CP792" s="5"/>
      <c r="CQ792" s="5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</row>
    <row r="793" spans="1:166" x14ac:dyDescent="0.25">
      <c r="A793" t="s">
        <v>137</v>
      </c>
      <c r="C793" s="6">
        <v>39969</v>
      </c>
      <c r="D793" s="5">
        <v>9</v>
      </c>
      <c r="E793" s="6" t="s">
        <v>207</v>
      </c>
      <c r="F793" t="s">
        <v>15</v>
      </c>
      <c r="G793">
        <v>149</v>
      </c>
      <c r="H793" t="s">
        <v>114</v>
      </c>
      <c r="I793" s="7">
        <v>8.3000000000000007</v>
      </c>
      <c r="J793">
        <v>750</v>
      </c>
      <c r="K793" s="5">
        <f t="shared" si="12"/>
        <v>160.64257028112448</v>
      </c>
      <c r="L793" s="5"/>
      <c r="M793" s="8"/>
      <c r="N793" s="8"/>
      <c r="O793" s="8"/>
      <c r="P793" s="8"/>
      <c r="Q793" s="5"/>
      <c r="R793" s="5"/>
      <c r="S793" s="5"/>
      <c r="T793" s="5"/>
      <c r="U793" s="5"/>
      <c r="V793" s="5">
        <v>149</v>
      </c>
      <c r="W793" s="5"/>
      <c r="X793" s="8"/>
      <c r="Y793" s="8"/>
      <c r="Z793" s="8"/>
      <c r="AA793" s="8"/>
      <c r="AB793" s="8"/>
      <c r="AC793" s="5"/>
      <c r="AD793" s="8"/>
      <c r="AE793" s="8"/>
      <c r="AF793" s="8"/>
      <c r="AG793" s="8"/>
      <c r="AH793" s="8"/>
      <c r="AI793" s="8"/>
      <c r="AJ793" s="5"/>
      <c r="AK793" s="8"/>
      <c r="AL793" s="8"/>
      <c r="AM793" s="8"/>
      <c r="AN793" s="8"/>
      <c r="AO793" s="8"/>
      <c r="AP793" s="8"/>
      <c r="AQ793" s="9"/>
      <c r="AR793" s="8"/>
      <c r="AS793" s="8"/>
      <c r="AT793" s="8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8"/>
      <c r="BJ793" s="5"/>
      <c r="BK793" s="5"/>
      <c r="BL793" s="5"/>
      <c r="BM793" s="8"/>
      <c r="BN793" s="8"/>
      <c r="BO793" s="7"/>
      <c r="BP793" s="5"/>
      <c r="BQ793" s="5"/>
      <c r="BR793" s="5"/>
      <c r="BS793" s="5"/>
      <c r="BT793" s="7"/>
      <c r="BU793" s="7"/>
      <c r="BV793" s="7"/>
      <c r="BW793" s="7"/>
      <c r="BX793" s="7"/>
      <c r="BY793" s="7"/>
      <c r="BZ793" s="7"/>
      <c r="CA793" s="5"/>
      <c r="CB793" s="5"/>
      <c r="CC793" s="5"/>
      <c r="CD793" s="5"/>
      <c r="CE793" s="5"/>
      <c r="CF793" s="5"/>
      <c r="CG793" s="5"/>
      <c r="CH793" s="5"/>
      <c r="CI793" s="5"/>
      <c r="CJ793" s="5">
        <v>59.034463013992763</v>
      </c>
      <c r="CK793" s="8">
        <v>5.9395202157206946</v>
      </c>
      <c r="CL793" s="5"/>
      <c r="CM793" s="5"/>
      <c r="CN793" s="8"/>
      <c r="CO793" s="5"/>
      <c r="CP793" s="5"/>
      <c r="CQ793" s="5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</row>
    <row r="794" spans="1:166" x14ac:dyDescent="0.25">
      <c r="A794" t="s">
        <v>137</v>
      </c>
      <c r="C794" s="6">
        <v>39976</v>
      </c>
      <c r="D794" s="5"/>
      <c r="E794" s="6"/>
      <c r="G794">
        <v>156</v>
      </c>
      <c r="H794" t="s">
        <v>114</v>
      </c>
      <c r="I794" s="7">
        <v>8.3000000000000007</v>
      </c>
      <c r="J794">
        <v>750</v>
      </c>
      <c r="K794" s="5">
        <f t="shared" si="12"/>
        <v>160.64257028112448</v>
      </c>
      <c r="L794" s="5"/>
      <c r="M794" s="8"/>
      <c r="N794" s="8"/>
      <c r="O794" s="8"/>
      <c r="P794" s="8"/>
      <c r="Q794" s="5"/>
      <c r="R794" s="5"/>
      <c r="S794" s="5"/>
      <c r="T794" s="5"/>
      <c r="U794" s="5"/>
      <c r="V794" s="5"/>
      <c r="W794" s="5"/>
      <c r="X794" s="8"/>
      <c r="Y794" s="8"/>
      <c r="Z794" s="8"/>
      <c r="AA794" s="8"/>
      <c r="AB794" s="8"/>
      <c r="AC794" s="5"/>
      <c r="AD794" s="8"/>
      <c r="AE794" s="8"/>
      <c r="AF794" s="8"/>
      <c r="AG794" s="8"/>
      <c r="AH794" s="8"/>
      <c r="AI794" s="8"/>
      <c r="AJ794" s="5"/>
      <c r="AK794" s="8"/>
      <c r="AL794" s="8"/>
      <c r="AM794" s="8"/>
      <c r="AN794" s="8"/>
      <c r="AO794" s="8"/>
      <c r="AP794" s="8"/>
      <c r="AQ794" s="9"/>
      <c r="AR794" s="8"/>
      <c r="AS794" s="8"/>
      <c r="AT794" s="8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8"/>
      <c r="BJ794" s="5"/>
      <c r="BK794" s="5"/>
      <c r="BL794" s="5"/>
      <c r="BM794" s="8"/>
      <c r="BN794" s="8"/>
      <c r="BO794" s="7"/>
      <c r="BP794" s="5"/>
      <c r="BQ794" s="5"/>
      <c r="BR794" s="5"/>
      <c r="BS794" s="5"/>
      <c r="BT794" s="7"/>
      <c r="BU794" s="7"/>
      <c r="BV794" s="7"/>
      <c r="BW794" s="7"/>
      <c r="BX794" s="7"/>
      <c r="BY794" s="7"/>
      <c r="BZ794" s="7"/>
      <c r="CA794" s="5"/>
      <c r="CB794" s="5"/>
      <c r="CC794" s="5"/>
      <c r="CD794" s="5"/>
      <c r="CE794" s="5"/>
      <c r="CF794" s="5"/>
      <c r="CG794" s="5"/>
      <c r="CH794" s="5"/>
      <c r="CI794" s="5"/>
      <c r="CJ794" s="5">
        <v>74.666284937193552</v>
      </c>
      <c r="CK794" s="8">
        <v>5.141175306753567</v>
      </c>
      <c r="CL794" s="5"/>
      <c r="CM794" s="5"/>
      <c r="CN794" s="8"/>
      <c r="CO794" s="5"/>
      <c r="CP794" s="5"/>
      <c r="CQ794" s="5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</row>
    <row r="795" spans="1:166" x14ac:dyDescent="0.25">
      <c r="A795" t="s">
        <v>137</v>
      </c>
      <c r="C795" s="6">
        <v>39983</v>
      </c>
      <c r="D795" s="5"/>
      <c r="E795" s="6"/>
      <c r="G795">
        <v>163</v>
      </c>
      <c r="H795" t="s">
        <v>114</v>
      </c>
      <c r="I795" s="7">
        <v>8.3000000000000007</v>
      </c>
      <c r="J795">
        <v>750</v>
      </c>
      <c r="K795" s="5">
        <f t="shared" si="12"/>
        <v>160.64257028112448</v>
      </c>
      <c r="L795" s="5"/>
      <c r="M795" s="8"/>
      <c r="N795" s="8"/>
      <c r="O795" s="8"/>
      <c r="P795" s="8"/>
      <c r="Q795" s="5"/>
      <c r="R795" s="5"/>
      <c r="S795" s="5"/>
      <c r="T795" s="5"/>
      <c r="U795" s="5"/>
      <c r="V795" s="5"/>
      <c r="W795" s="5"/>
      <c r="X795" s="8"/>
      <c r="Y795" s="8"/>
      <c r="Z795" s="8"/>
      <c r="AA795" s="8"/>
      <c r="AB795" s="8"/>
      <c r="AC795" s="5"/>
      <c r="AD795" s="8"/>
      <c r="AE795" s="8"/>
      <c r="AF795" s="8"/>
      <c r="AG795" s="8"/>
      <c r="AH795" s="8"/>
      <c r="AI795" s="8"/>
      <c r="AJ795" s="5"/>
      <c r="AK795" s="8"/>
      <c r="AL795" s="8"/>
      <c r="AM795" s="8"/>
      <c r="AN795" s="8"/>
      <c r="AO795" s="8"/>
      <c r="AP795" s="8"/>
      <c r="AQ795" s="9"/>
      <c r="AR795" s="8"/>
      <c r="AS795" s="8"/>
      <c r="AT795" s="8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8"/>
      <c r="BJ795" s="5"/>
      <c r="BK795" s="5"/>
      <c r="BL795" s="5"/>
      <c r="BM795" s="8"/>
      <c r="BN795" s="8"/>
      <c r="BO795" s="7"/>
      <c r="BP795" s="5"/>
      <c r="BQ795" s="5"/>
      <c r="BR795" s="5"/>
      <c r="BS795" s="5"/>
      <c r="BT795" s="7"/>
      <c r="BU795" s="7"/>
      <c r="BV795" s="7"/>
      <c r="BW795" s="7"/>
      <c r="BX795" s="7"/>
      <c r="BY795" s="7"/>
      <c r="BZ795" s="7"/>
      <c r="CA795" s="5"/>
      <c r="CB795" s="5"/>
      <c r="CC795" s="5"/>
      <c r="CD795" s="5"/>
      <c r="CE795" s="5"/>
      <c r="CF795" s="5"/>
      <c r="CG795" s="5"/>
      <c r="CH795" s="5"/>
      <c r="CI795" s="5"/>
      <c r="CJ795" s="5">
        <v>86.409834305550575</v>
      </c>
      <c r="CK795" s="8">
        <v>5.2721932870370374</v>
      </c>
      <c r="CL795" s="5"/>
      <c r="CM795" s="5"/>
      <c r="CN795" s="8"/>
      <c r="CO795" s="5"/>
      <c r="CP795" s="5"/>
      <c r="CQ795" s="5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</row>
    <row r="796" spans="1:166" x14ac:dyDescent="0.25">
      <c r="A796" t="s">
        <v>137</v>
      </c>
      <c r="C796" s="6">
        <v>39988</v>
      </c>
      <c r="D796" s="5">
        <v>10</v>
      </c>
      <c r="E796" s="6" t="s">
        <v>108</v>
      </c>
      <c r="F796" t="s">
        <v>16</v>
      </c>
      <c r="G796">
        <v>168</v>
      </c>
      <c r="H796" t="s">
        <v>114</v>
      </c>
      <c r="I796" s="7">
        <v>8.3000000000000007</v>
      </c>
      <c r="J796">
        <v>750</v>
      </c>
      <c r="K796" s="5">
        <f t="shared" si="12"/>
        <v>160.64257028112448</v>
      </c>
      <c r="L796" s="5"/>
      <c r="M796" s="8"/>
      <c r="N796" s="8"/>
      <c r="O796" s="8"/>
      <c r="P796" s="8"/>
      <c r="Q796" s="5"/>
      <c r="R796" s="5"/>
      <c r="S796" s="5"/>
      <c r="T796" s="5"/>
      <c r="U796" s="5"/>
      <c r="V796" s="5"/>
      <c r="W796" s="5"/>
      <c r="X796" s="8"/>
      <c r="Y796" s="8"/>
      <c r="Z796" s="8"/>
      <c r="AA796" s="8"/>
      <c r="AB796" s="8"/>
      <c r="AC796" s="5"/>
      <c r="AD796" s="8"/>
      <c r="AE796" s="8"/>
      <c r="AF796" s="8"/>
      <c r="AG796" s="8"/>
      <c r="AH796" s="8"/>
      <c r="AI796" s="8"/>
      <c r="AJ796" s="5"/>
      <c r="AK796" s="8"/>
      <c r="AL796" s="8"/>
      <c r="AM796" s="8"/>
      <c r="AN796" s="8"/>
      <c r="AO796" s="8"/>
      <c r="AP796" s="8"/>
      <c r="AQ796" s="9"/>
      <c r="AR796" s="8"/>
      <c r="AS796" s="8"/>
      <c r="AT796" s="8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>
        <v>749.41439848460698</v>
      </c>
      <c r="BH796" s="5"/>
      <c r="BI796" s="8"/>
      <c r="BJ796" s="5"/>
      <c r="BK796" s="5"/>
      <c r="BL796" s="5"/>
      <c r="BM796" s="8"/>
      <c r="BN796" s="5">
        <f>BP796*(1/(BO796/100))</f>
        <v>749.41439848460698</v>
      </c>
      <c r="BO796" s="7">
        <v>36.80721074670474</v>
      </c>
      <c r="BP796" s="5">
        <v>275.83853701637895</v>
      </c>
      <c r="BQ796" s="5">
        <f>BN796-BP796</f>
        <v>473.57586146822803</v>
      </c>
      <c r="BR796" s="5"/>
      <c r="BS796" s="5"/>
      <c r="BT796" s="7">
        <v>12.151477401602598</v>
      </c>
      <c r="BU796" s="7"/>
      <c r="BV796" s="7"/>
      <c r="BW796" s="7"/>
      <c r="BX796" s="7"/>
      <c r="BY796" s="7"/>
      <c r="BZ796" s="7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8"/>
      <c r="CL796" s="5"/>
      <c r="CM796" s="5"/>
      <c r="CN796" s="8"/>
      <c r="CO796" s="5"/>
      <c r="CP796" s="5"/>
      <c r="CQ796" s="5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</row>
    <row r="797" spans="1:166" x14ac:dyDescent="0.25">
      <c r="A797" t="s">
        <v>137</v>
      </c>
      <c r="C797" s="6">
        <v>39990</v>
      </c>
      <c r="D797" s="5"/>
      <c r="E797" s="6"/>
      <c r="G797">
        <v>170</v>
      </c>
      <c r="H797" t="s">
        <v>114</v>
      </c>
      <c r="I797" s="7">
        <v>8.3000000000000007</v>
      </c>
      <c r="J797">
        <v>750</v>
      </c>
      <c r="K797" s="5">
        <f t="shared" si="12"/>
        <v>160.64257028112448</v>
      </c>
      <c r="L797" s="5"/>
      <c r="M797" s="8"/>
      <c r="N797" s="8"/>
      <c r="O797" s="8"/>
      <c r="P797" s="8"/>
      <c r="Q797" s="5"/>
      <c r="R797" s="5"/>
      <c r="S797" s="5"/>
      <c r="T797" s="5"/>
      <c r="U797" s="5"/>
      <c r="V797" s="5"/>
      <c r="W797" s="5"/>
      <c r="X797" s="8"/>
      <c r="Y797" s="8"/>
      <c r="Z797" s="8"/>
      <c r="AA797" s="8"/>
      <c r="AB797" s="8"/>
      <c r="AC797" s="5"/>
      <c r="AD797" s="8"/>
      <c r="AE797" s="8"/>
      <c r="AF797" s="8"/>
      <c r="AG797" s="8"/>
      <c r="AH797" s="8"/>
      <c r="AI797" s="8"/>
      <c r="AJ797" s="5"/>
      <c r="AK797" s="8"/>
      <c r="AL797" s="8"/>
      <c r="AM797" s="8"/>
      <c r="AN797" s="8"/>
      <c r="AO797" s="8"/>
      <c r="AP797" s="8"/>
      <c r="AQ797" s="9"/>
      <c r="AR797" s="8"/>
      <c r="AS797" s="8"/>
      <c r="AT797" s="8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8"/>
      <c r="BJ797" s="5"/>
      <c r="BK797" s="5"/>
      <c r="BL797" s="5"/>
      <c r="BM797" s="8"/>
      <c r="BN797" s="8"/>
      <c r="BO797" s="7"/>
      <c r="BP797" s="5"/>
      <c r="BQ797" s="5"/>
      <c r="BR797" s="5"/>
      <c r="BS797" s="5"/>
      <c r="BT797" s="7"/>
      <c r="BU797" s="7"/>
      <c r="BV797" s="7"/>
      <c r="BW797" s="7"/>
      <c r="BX797" s="7"/>
      <c r="BY797" s="7"/>
      <c r="BZ797" s="7"/>
      <c r="CA797" s="5"/>
      <c r="CB797" s="5"/>
      <c r="CC797" s="5"/>
      <c r="CD797" s="5"/>
      <c r="CE797" s="5"/>
      <c r="CF797" s="5"/>
      <c r="CG797" s="5"/>
      <c r="CH797" s="5"/>
      <c r="CI797" s="5"/>
      <c r="CJ797" s="5">
        <v>96.929463550799838</v>
      </c>
      <c r="CK797" s="8">
        <v>5.0832943840579707</v>
      </c>
      <c r="CL797" s="5"/>
      <c r="CM797" s="5"/>
      <c r="CN797" s="8"/>
      <c r="CO797" s="5"/>
      <c r="CP797" s="5"/>
      <c r="CQ797" s="5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</row>
    <row r="798" spans="1:166" x14ac:dyDescent="0.25">
      <c r="A798" t="s">
        <v>137</v>
      </c>
      <c r="C798" s="6">
        <v>39995</v>
      </c>
      <c r="D798" s="5"/>
      <c r="E798" s="6"/>
      <c r="G798">
        <v>175</v>
      </c>
      <c r="H798" t="s">
        <v>114</v>
      </c>
      <c r="I798" s="7">
        <v>8.3000000000000007</v>
      </c>
      <c r="J798">
        <v>750</v>
      </c>
      <c r="K798" s="5">
        <f t="shared" si="12"/>
        <v>160.64257028112448</v>
      </c>
      <c r="L798" s="5"/>
      <c r="M798" s="8"/>
      <c r="N798" s="8"/>
      <c r="O798" s="8"/>
      <c r="P798" s="8"/>
      <c r="Q798" s="5"/>
      <c r="R798" s="5"/>
      <c r="S798" s="5"/>
      <c r="T798" s="5"/>
      <c r="U798" s="5"/>
      <c r="V798" s="5"/>
      <c r="W798" s="5"/>
      <c r="X798" s="8"/>
      <c r="Y798" s="8"/>
      <c r="Z798" s="8"/>
      <c r="AA798" s="8"/>
      <c r="AB798" s="8"/>
      <c r="AC798" s="5"/>
      <c r="AD798" s="8"/>
      <c r="AE798" s="8"/>
      <c r="AF798" s="8"/>
      <c r="AG798" s="8"/>
      <c r="AH798" s="8"/>
      <c r="AI798" s="8"/>
      <c r="AJ798" s="5"/>
      <c r="AK798" s="8"/>
      <c r="AL798" s="8"/>
      <c r="AM798" s="8"/>
      <c r="AN798" s="8"/>
      <c r="AO798" s="8"/>
      <c r="AP798" s="8"/>
      <c r="AQ798" s="9"/>
      <c r="AR798" s="8"/>
      <c r="AS798" s="8"/>
      <c r="AT798" s="8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8"/>
      <c r="BJ798" s="5"/>
      <c r="BK798" s="5"/>
      <c r="BL798" s="5"/>
      <c r="BM798" s="8"/>
      <c r="BN798" s="8"/>
      <c r="BO798" s="7"/>
      <c r="BP798" s="5"/>
      <c r="BQ798" s="5"/>
      <c r="BR798" s="5"/>
      <c r="BS798" s="5"/>
      <c r="BT798" s="7"/>
      <c r="BU798" s="7"/>
      <c r="BV798" s="7"/>
      <c r="BW798" s="7"/>
      <c r="BX798" s="7"/>
      <c r="BY798" s="7"/>
      <c r="BZ798" s="7"/>
      <c r="CA798" s="5"/>
      <c r="CB798" s="5"/>
      <c r="CC798" s="5"/>
      <c r="CD798" s="5"/>
      <c r="CE798" s="5"/>
      <c r="CF798" s="5"/>
      <c r="CG798" s="5"/>
      <c r="CH798" s="5"/>
      <c r="CI798" s="5"/>
      <c r="CJ798" s="5">
        <v>100</v>
      </c>
      <c r="CK798" s="8">
        <v>4.5360714285714288</v>
      </c>
      <c r="CL798" s="5"/>
      <c r="CM798" s="5"/>
      <c r="CN798" s="8"/>
      <c r="CO798" s="5"/>
      <c r="CP798" s="5"/>
      <c r="CQ798" s="5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</row>
    <row r="799" spans="1:166" x14ac:dyDescent="0.25">
      <c r="A799" t="s">
        <v>139</v>
      </c>
      <c r="C799" s="6">
        <v>39820</v>
      </c>
      <c r="D799" s="5">
        <v>1</v>
      </c>
      <c r="E799" s="6" t="s">
        <v>209</v>
      </c>
      <c r="F799" t="s">
        <v>10</v>
      </c>
      <c r="G799" s="5">
        <v>0</v>
      </c>
      <c r="H799" t="s">
        <v>115</v>
      </c>
      <c r="I799" s="7">
        <v>8.3000000000000007</v>
      </c>
      <c r="J799">
        <v>750</v>
      </c>
      <c r="K799" s="5">
        <f t="shared" si="12"/>
        <v>160.64257028112448</v>
      </c>
      <c r="L799" s="5"/>
      <c r="M799" s="8"/>
      <c r="N799" s="8"/>
      <c r="O799" s="8"/>
      <c r="P799" s="8"/>
      <c r="Q799" s="5"/>
      <c r="R799" s="5"/>
      <c r="S799" s="5"/>
      <c r="T799" s="5"/>
      <c r="U799" s="5"/>
      <c r="V799" s="5"/>
      <c r="W799" s="5"/>
      <c r="X799" s="8"/>
      <c r="Y799" s="8"/>
      <c r="Z799" s="8"/>
      <c r="AA799" s="8"/>
      <c r="AB799" s="8"/>
      <c r="AC799" s="5"/>
      <c r="AD799" s="8"/>
      <c r="AE799" s="8"/>
      <c r="AF799" s="8"/>
      <c r="AG799" s="8"/>
      <c r="AH799" s="8"/>
      <c r="AI799" s="8"/>
      <c r="AJ799" s="5"/>
      <c r="AK799" s="8"/>
      <c r="AL799" s="8"/>
      <c r="AM799" s="8"/>
      <c r="AN799" s="8"/>
      <c r="AO799" s="8"/>
      <c r="AP799" s="8"/>
      <c r="AQ799" s="9"/>
      <c r="AR799" s="8"/>
      <c r="AS799" s="8"/>
      <c r="AT799" s="8"/>
      <c r="AU799" s="5">
        <v>0</v>
      </c>
      <c r="AV799" s="5"/>
      <c r="AW799" s="5"/>
      <c r="AX799" s="5"/>
      <c r="AY799" s="5">
        <v>0</v>
      </c>
      <c r="AZ799" s="5"/>
      <c r="BA799" s="5"/>
      <c r="BB799" s="5"/>
      <c r="BC799" s="5"/>
      <c r="BD799" s="5"/>
      <c r="BE799" s="5"/>
      <c r="BF799" s="5">
        <v>0</v>
      </c>
      <c r="BG799" s="5">
        <v>0</v>
      </c>
      <c r="BH799" s="5"/>
      <c r="BI799" s="8"/>
      <c r="BJ799" s="5"/>
      <c r="BK799" s="5"/>
      <c r="BL799" s="5"/>
      <c r="BM799" s="8"/>
      <c r="BN799" s="8"/>
      <c r="BO799" s="7"/>
      <c r="BP799" s="5"/>
      <c r="BQ799" s="5"/>
      <c r="BR799" s="5"/>
      <c r="BS799" s="5"/>
      <c r="BT799" s="7"/>
      <c r="BU799" s="7"/>
      <c r="BV799" s="7"/>
      <c r="BW799" s="7"/>
      <c r="BX799" s="7"/>
      <c r="BY799" s="7"/>
      <c r="BZ799" s="7"/>
      <c r="CA799" s="5">
        <v>0</v>
      </c>
      <c r="CB799" s="5">
        <v>0</v>
      </c>
      <c r="CC799" s="5">
        <v>0</v>
      </c>
      <c r="CD799" s="5">
        <v>0</v>
      </c>
      <c r="CE799" s="5"/>
      <c r="CF799" s="5"/>
      <c r="CG799" s="5"/>
      <c r="CH799" s="5"/>
      <c r="CI799" s="5">
        <v>0</v>
      </c>
      <c r="CJ799" s="5"/>
      <c r="CK799" s="8"/>
      <c r="CL799" s="5"/>
      <c r="CM799" s="5"/>
      <c r="CN799" s="8"/>
      <c r="CO799" s="5"/>
      <c r="CP799" s="5"/>
      <c r="CQ799" s="5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</row>
    <row r="800" spans="1:166" x14ac:dyDescent="0.25">
      <c r="A800" t="s">
        <v>139</v>
      </c>
      <c r="C800" s="6">
        <v>39846</v>
      </c>
      <c r="D800" s="5">
        <v>4</v>
      </c>
      <c r="E800" t="s">
        <v>210</v>
      </c>
      <c r="F800" t="s">
        <v>12</v>
      </c>
      <c r="G800">
        <v>26</v>
      </c>
      <c r="H800" t="s">
        <v>115</v>
      </c>
      <c r="I800" s="7">
        <v>8.3000000000000007</v>
      </c>
      <c r="J800">
        <v>750</v>
      </c>
      <c r="K800" s="5">
        <f t="shared" si="12"/>
        <v>160.64257028112448</v>
      </c>
      <c r="L800" s="5"/>
      <c r="M800" s="8"/>
      <c r="N800" s="8"/>
      <c r="O800" s="8"/>
      <c r="P800" s="8"/>
      <c r="Q800" s="5"/>
      <c r="R800" s="5">
        <v>26</v>
      </c>
      <c r="S800" s="5"/>
      <c r="T800" s="5"/>
      <c r="U800" s="5"/>
      <c r="V800" s="5"/>
      <c r="W800" s="5"/>
      <c r="X800" s="8"/>
      <c r="Y800" s="8"/>
      <c r="Z800" s="8"/>
      <c r="AA800" s="8"/>
      <c r="AB800" s="8"/>
      <c r="AC800" s="5"/>
      <c r="AD800" s="8"/>
      <c r="AE800" s="8"/>
      <c r="AF800" s="8"/>
      <c r="AG800" s="8"/>
      <c r="AH800" s="8"/>
      <c r="AI800" s="8"/>
      <c r="AJ800" s="5"/>
      <c r="AK800" s="8"/>
      <c r="AL800" s="8"/>
      <c r="AM800" s="8"/>
      <c r="AN800" s="8"/>
      <c r="AO800" s="8"/>
      <c r="AP800" s="8"/>
      <c r="AQ800" s="9"/>
      <c r="AR800" s="8"/>
      <c r="AS800" s="8"/>
      <c r="AT800" s="8"/>
      <c r="AU800" s="5">
        <v>0</v>
      </c>
      <c r="AV800" s="5"/>
      <c r="AW800" s="5"/>
      <c r="AX800" s="5"/>
      <c r="AY800" s="5">
        <v>0</v>
      </c>
      <c r="AZ800" s="5"/>
      <c r="BA800" s="5"/>
      <c r="BB800" s="5"/>
      <c r="BC800" s="5"/>
      <c r="BD800" s="5"/>
      <c r="BE800" s="5"/>
      <c r="BF800" s="5">
        <v>0</v>
      </c>
      <c r="BG800" s="5">
        <v>0</v>
      </c>
      <c r="BH800" s="5"/>
      <c r="BI800" s="8"/>
      <c r="BJ800" s="5"/>
      <c r="BK800" s="5"/>
      <c r="BL800" s="5"/>
      <c r="BM800" s="8"/>
      <c r="BN800" s="8"/>
      <c r="BO800" s="7"/>
      <c r="BP800" s="5"/>
      <c r="BQ800" s="5"/>
      <c r="BR800" s="5"/>
      <c r="BS800" s="5"/>
      <c r="BT800" s="7"/>
      <c r="BU800" s="7"/>
      <c r="BV800" s="7"/>
      <c r="BW800" s="7"/>
      <c r="BX800" s="7"/>
      <c r="BY800" s="7"/>
      <c r="BZ800" s="7"/>
      <c r="CA800" s="5">
        <v>0</v>
      </c>
      <c r="CB800" s="5">
        <v>0</v>
      </c>
      <c r="CC800" s="5">
        <v>0</v>
      </c>
      <c r="CD800" s="5">
        <v>0</v>
      </c>
      <c r="CE800" s="5"/>
      <c r="CF800" s="5"/>
      <c r="CG800" s="5"/>
      <c r="CH800" s="5"/>
      <c r="CI800" s="5">
        <v>0</v>
      </c>
      <c r="CJ800" s="5"/>
      <c r="CK800" s="8"/>
      <c r="CL800" s="5"/>
      <c r="CM800" s="5"/>
      <c r="CN800" s="8"/>
      <c r="CO800" s="5"/>
      <c r="CP800" s="5"/>
      <c r="CQ800" s="5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</row>
    <row r="801" spans="1:166" x14ac:dyDescent="0.25">
      <c r="A801" t="s">
        <v>139</v>
      </c>
      <c r="C801" s="6">
        <v>39848</v>
      </c>
      <c r="D801" s="5"/>
      <c r="E801" s="6"/>
      <c r="G801">
        <v>28</v>
      </c>
      <c r="H801" t="s">
        <v>115</v>
      </c>
      <c r="I801" s="7">
        <v>8.3000000000000007</v>
      </c>
      <c r="J801">
        <v>750</v>
      </c>
      <c r="K801" s="5">
        <f t="shared" si="12"/>
        <v>160.64257028112448</v>
      </c>
      <c r="L801" s="5"/>
      <c r="M801" s="8"/>
      <c r="N801" s="7">
        <v>6.1</v>
      </c>
      <c r="O801" s="7"/>
      <c r="P801" s="7"/>
      <c r="Q801" s="5"/>
      <c r="R801" s="5"/>
      <c r="S801" s="5"/>
      <c r="T801" s="5"/>
      <c r="U801" s="5"/>
      <c r="V801" s="5"/>
      <c r="W801" s="5"/>
      <c r="X801" s="8"/>
      <c r="Y801" s="8"/>
      <c r="Z801" s="8"/>
      <c r="AA801" s="8"/>
      <c r="AB801" s="8"/>
      <c r="AC801" s="5"/>
      <c r="AD801" s="8"/>
      <c r="AE801" s="8"/>
      <c r="AF801" s="8"/>
      <c r="AG801" s="8"/>
      <c r="AH801" s="8"/>
      <c r="AI801" s="8"/>
      <c r="AJ801" s="5"/>
      <c r="AK801" s="8"/>
      <c r="AL801" s="8"/>
      <c r="AM801" s="8"/>
      <c r="AN801" s="8"/>
      <c r="AO801" s="8"/>
      <c r="AP801" s="8"/>
      <c r="AQ801" s="9"/>
      <c r="AR801" s="8"/>
      <c r="AS801" s="8"/>
      <c r="AT801" s="8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8"/>
      <c r="BJ801" s="5"/>
      <c r="BK801" s="5"/>
      <c r="BL801" s="5"/>
      <c r="BM801" s="8"/>
      <c r="BN801" s="8"/>
      <c r="BO801" s="7"/>
      <c r="BP801" s="5"/>
      <c r="BQ801" s="5"/>
      <c r="BR801" s="5"/>
      <c r="BS801" s="5"/>
      <c r="BT801" s="7"/>
      <c r="BU801" s="7"/>
      <c r="BV801" s="7"/>
      <c r="BW801" s="7"/>
      <c r="BX801" s="7"/>
      <c r="BY801" s="7"/>
      <c r="BZ801" s="7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8"/>
      <c r="CL801" s="5"/>
      <c r="CM801" s="5"/>
      <c r="CN801" s="8"/>
      <c r="CO801" s="5"/>
      <c r="CP801" s="5"/>
      <c r="CQ801" s="5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</row>
    <row r="802" spans="1:166" x14ac:dyDescent="0.25">
      <c r="A802" t="s">
        <v>139</v>
      </c>
      <c r="C802" s="6">
        <v>39854</v>
      </c>
      <c r="D802" s="5"/>
      <c r="E802" s="6"/>
      <c r="G802">
        <v>34</v>
      </c>
      <c r="H802" t="s">
        <v>115</v>
      </c>
      <c r="I802" s="7">
        <v>8.3000000000000007</v>
      </c>
      <c r="J802">
        <v>750</v>
      </c>
      <c r="K802" s="5">
        <f t="shared" si="12"/>
        <v>160.64257028112448</v>
      </c>
      <c r="L802" s="5"/>
      <c r="M802" s="8"/>
      <c r="N802" s="7">
        <v>7.8</v>
      </c>
      <c r="O802" s="7"/>
      <c r="P802" s="7"/>
      <c r="Q802" s="5"/>
      <c r="R802" s="5"/>
      <c r="S802" s="5"/>
      <c r="T802" s="5"/>
      <c r="U802" s="5"/>
      <c r="V802" s="5"/>
      <c r="W802" s="5"/>
      <c r="X802" s="8"/>
      <c r="Y802" s="8"/>
      <c r="Z802" s="8"/>
      <c r="AA802" s="8"/>
      <c r="AB802" s="8"/>
      <c r="AC802" s="5"/>
      <c r="AD802" s="8"/>
      <c r="AE802" s="8"/>
      <c r="AF802" s="8"/>
      <c r="AG802" s="8"/>
      <c r="AH802" s="8"/>
      <c r="AI802" s="8"/>
      <c r="AJ802" s="5"/>
      <c r="AK802" s="8"/>
      <c r="AL802" s="8"/>
      <c r="AM802" s="8"/>
      <c r="AN802" s="8"/>
      <c r="AO802" s="8"/>
      <c r="AP802" s="8"/>
      <c r="AQ802" s="9"/>
      <c r="AR802" s="8"/>
      <c r="AS802" s="8"/>
      <c r="AT802" s="8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8"/>
      <c r="BJ802" s="5"/>
      <c r="BK802" s="5"/>
      <c r="BL802" s="5"/>
      <c r="BM802" s="8"/>
      <c r="BN802" s="8"/>
      <c r="BO802" s="7"/>
      <c r="BP802" s="5"/>
      <c r="BQ802" s="5"/>
      <c r="BR802" s="5"/>
      <c r="BS802" s="5"/>
      <c r="BT802" s="7"/>
      <c r="BU802" s="7"/>
      <c r="BV802" s="7"/>
      <c r="BW802" s="7"/>
      <c r="BX802" s="7"/>
      <c r="BY802" s="7"/>
      <c r="BZ802" s="7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8"/>
      <c r="CL802" s="5"/>
      <c r="CM802" s="5"/>
      <c r="CN802" s="8"/>
      <c r="CO802" s="5"/>
      <c r="CP802" s="5"/>
      <c r="CQ802" s="5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</row>
    <row r="803" spans="1:166" x14ac:dyDescent="0.25">
      <c r="A803" t="s">
        <v>139</v>
      </c>
      <c r="C803" s="6">
        <v>39860</v>
      </c>
      <c r="D803" s="5"/>
      <c r="E803" s="6"/>
      <c r="G803">
        <v>40</v>
      </c>
      <c r="H803" t="s">
        <v>115</v>
      </c>
      <c r="I803" s="7">
        <v>8.3000000000000007</v>
      </c>
      <c r="J803">
        <v>750</v>
      </c>
      <c r="K803" s="5">
        <f t="shared" si="12"/>
        <v>160.64257028112448</v>
      </c>
      <c r="L803" s="5"/>
      <c r="M803" s="8"/>
      <c r="N803" s="7">
        <v>10.65</v>
      </c>
      <c r="O803" s="7"/>
      <c r="P803" s="7"/>
      <c r="Q803" s="5"/>
      <c r="R803" s="5"/>
      <c r="S803" s="5"/>
      <c r="T803" s="5"/>
      <c r="U803" s="5"/>
      <c r="V803" s="5"/>
      <c r="W803" s="5"/>
      <c r="X803" s="8"/>
      <c r="Y803" s="8"/>
      <c r="Z803" s="8"/>
      <c r="AA803" s="8"/>
      <c r="AB803" s="8"/>
      <c r="AC803" s="5"/>
      <c r="AD803" s="8"/>
      <c r="AE803" s="8"/>
      <c r="AF803" s="8"/>
      <c r="AG803" s="8"/>
      <c r="AH803" s="8"/>
      <c r="AI803" s="8"/>
      <c r="AJ803" s="5"/>
      <c r="AK803" s="8"/>
      <c r="AL803" s="8"/>
      <c r="AM803" s="8"/>
      <c r="AN803" s="8"/>
      <c r="AO803" s="8"/>
      <c r="AP803" s="8"/>
      <c r="AQ803" s="9"/>
      <c r="AR803" s="8"/>
      <c r="AS803" s="8"/>
      <c r="AT803" s="8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8"/>
      <c r="BJ803" s="5"/>
      <c r="BK803" s="5"/>
      <c r="BL803" s="5"/>
      <c r="BM803" s="8"/>
      <c r="BN803" s="8"/>
      <c r="BO803" s="7"/>
      <c r="BP803" s="5"/>
      <c r="BQ803" s="5"/>
      <c r="BR803" s="5"/>
      <c r="BS803" s="5"/>
      <c r="BT803" s="7"/>
      <c r="BU803" s="7"/>
      <c r="BV803" s="7"/>
      <c r="BW803" s="7"/>
      <c r="BX803" s="7"/>
      <c r="BY803" s="7"/>
      <c r="BZ803" s="7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8"/>
      <c r="CL803" s="5"/>
      <c r="CM803" s="5"/>
      <c r="CN803" s="8"/>
      <c r="CO803" s="5"/>
      <c r="CP803" s="5"/>
      <c r="CQ803" s="5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</row>
    <row r="804" spans="1:166" x14ac:dyDescent="0.25">
      <c r="A804" t="s">
        <v>139</v>
      </c>
      <c r="C804" s="6">
        <v>39864</v>
      </c>
      <c r="D804" s="5"/>
      <c r="E804" s="6"/>
      <c r="G804">
        <v>44</v>
      </c>
      <c r="H804" t="s">
        <v>115</v>
      </c>
      <c r="I804" s="7">
        <v>8.3000000000000007</v>
      </c>
      <c r="J804">
        <v>750</v>
      </c>
      <c r="K804" s="5">
        <f t="shared" si="12"/>
        <v>160.64257028112448</v>
      </c>
      <c r="L804" s="5"/>
      <c r="M804" s="8"/>
      <c r="N804" s="8"/>
      <c r="O804" s="8"/>
      <c r="P804" s="8"/>
      <c r="Q804" s="5"/>
      <c r="R804" s="5"/>
      <c r="S804" s="5"/>
      <c r="T804" s="5"/>
      <c r="U804" s="5"/>
      <c r="V804" s="5"/>
      <c r="W804" s="5"/>
      <c r="X804" s="8"/>
      <c r="Y804" s="8"/>
      <c r="Z804" s="8"/>
      <c r="AA804" s="8"/>
      <c r="AB804" s="8"/>
      <c r="AC804" s="5"/>
      <c r="AD804" s="8"/>
      <c r="AE804" s="8"/>
      <c r="AF804" s="8"/>
      <c r="AG804" s="8"/>
      <c r="AH804" s="8"/>
      <c r="AI804" s="8"/>
      <c r="AJ804" s="5"/>
      <c r="AK804" s="8">
        <v>0.85859866344789659</v>
      </c>
      <c r="AL804" s="8"/>
      <c r="AM804" s="8"/>
      <c r="AN804" s="8"/>
      <c r="AO804" s="8"/>
      <c r="AP804" s="8"/>
      <c r="AQ804" s="9"/>
      <c r="AR804" s="8"/>
      <c r="AS804" s="8"/>
      <c r="AT804" s="8"/>
      <c r="AU804" s="5">
        <v>0</v>
      </c>
      <c r="AV804" s="5"/>
      <c r="AW804" s="5"/>
      <c r="AX804" s="5"/>
      <c r="AY804" s="5">
        <v>0</v>
      </c>
      <c r="AZ804" s="5"/>
      <c r="BA804" s="5"/>
      <c r="BB804" s="5"/>
      <c r="BC804" s="5"/>
      <c r="BD804" s="5"/>
      <c r="BE804" s="5"/>
      <c r="BF804" s="5">
        <v>0</v>
      </c>
      <c r="BG804" s="5">
        <v>0</v>
      </c>
      <c r="BH804" s="5"/>
      <c r="BI804" s="8"/>
      <c r="BJ804" s="5"/>
      <c r="BK804" s="5"/>
      <c r="BL804" s="5"/>
      <c r="BM804" s="8"/>
      <c r="BN804" s="8"/>
      <c r="BO804" s="7"/>
      <c r="BP804" s="5"/>
      <c r="BQ804" s="5"/>
      <c r="BR804" s="5"/>
      <c r="BS804" s="5"/>
      <c r="BT804" s="7"/>
      <c r="BU804" s="7"/>
      <c r="BV804" s="7"/>
      <c r="BW804" s="7"/>
      <c r="BX804" s="7"/>
      <c r="BY804" s="7"/>
      <c r="BZ804" s="7"/>
      <c r="CA804" s="5">
        <v>0</v>
      </c>
      <c r="CB804" s="5">
        <v>0</v>
      </c>
      <c r="CC804" s="5">
        <v>0</v>
      </c>
      <c r="CD804" s="5">
        <v>0</v>
      </c>
      <c r="CE804" s="5"/>
      <c r="CF804" s="5"/>
      <c r="CG804" s="5"/>
      <c r="CH804" s="5"/>
      <c r="CI804" s="5">
        <v>0</v>
      </c>
      <c r="CJ804" s="5"/>
      <c r="CK804" s="8"/>
      <c r="CL804" s="5"/>
      <c r="CM804" s="5"/>
      <c r="CN804" s="8"/>
      <c r="CO804" s="5"/>
      <c r="CP804" s="5"/>
      <c r="CQ804" s="5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</row>
    <row r="805" spans="1:166" x14ac:dyDescent="0.25">
      <c r="A805" t="s">
        <v>139</v>
      </c>
      <c r="C805" s="6">
        <v>39869</v>
      </c>
      <c r="D805" s="5"/>
      <c r="E805" s="6"/>
      <c r="G805">
        <v>49</v>
      </c>
      <c r="H805" t="s">
        <v>115</v>
      </c>
      <c r="I805" s="7">
        <v>8.3000000000000007</v>
      </c>
      <c r="J805">
        <v>750</v>
      </c>
      <c r="K805" s="5">
        <f t="shared" si="12"/>
        <v>160.64257028112448</v>
      </c>
      <c r="L805" s="5"/>
      <c r="M805" s="8"/>
      <c r="N805" s="7">
        <v>12.7</v>
      </c>
      <c r="O805" s="7"/>
      <c r="P805" s="7"/>
      <c r="Q805" s="5"/>
      <c r="R805" s="5"/>
      <c r="S805" s="5"/>
      <c r="T805" s="5"/>
      <c r="U805" s="5"/>
      <c r="V805" s="5"/>
      <c r="W805" s="5"/>
      <c r="X805" s="8"/>
      <c r="Y805" s="8"/>
      <c r="Z805" s="8"/>
      <c r="AA805" s="8"/>
      <c r="AB805" s="8"/>
      <c r="AC805" s="5"/>
      <c r="AD805" s="8"/>
      <c r="AE805" s="8"/>
      <c r="AF805" s="8"/>
      <c r="AG805" s="8"/>
      <c r="AH805" s="8"/>
      <c r="AI805" s="8"/>
      <c r="AJ805" s="5"/>
      <c r="AK805" s="8"/>
      <c r="AL805" s="8"/>
      <c r="AM805" s="8"/>
      <c r="AN805" s="8"/>
      <c r="AO805" s="8"/>
      <c r="AP805" s="8"/>
      <c r="AQ805" s="9"/>
      <c r="AR805" s="8"/>
      <c r="AS805" s="8"/>
      <c r="AT805" s="8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8"/>
      <c r="BJ805" s="5"/>
      <c r="BK805" s="5"/>
      <c r="BL805" s="5"/>
      <c r="BM805" s="8"/>
      <c r="BN805" s="8"/>
      <c r="BO805" s="7"/>
      <c r="BP805" s="5"/>
      <c r="BQ805" s="5"/>
      <c r="BR805" s="5"/>
      <c r="BS805" s="5"/>
      <c r="BT805" s="7"/>
      <c r="BU805" s="7"/>
      <c r="BV805" s="7"/>
      <c r="BW805" s="7"/>
      <c r="BX805" s="7"/>
      <c r="BY805" s="7"/>
      <c r="BZ805" s="7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8"/>
      <c r="CL805" s="5"/>
      <c r="CM805" s="5"/>
      <c r="CN805" s="8"/>
      <c r="CO805" s="5"/>
      <c r="CP805" s="5"/>
      <c r="CQ805" s="5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</row>
    <row r="806" spans="1:166" x14ac:dyDescent="0.25">
      <c r="A806" t="s">
        <v>139</v>
      </c>
      <c r="C806" s="6">
        <v>39874</v>
      </c>
      <c r="D806" s="5"/>
      <c r="E806" s="6"/>
      <c r="G806">
        <v>54</v>
      </c>
      <c r="H806" t="s">
        <v>115</v>
      </c>
      <c r="I806" s="7">
        <v>8.3000000000000007</v>
      </c>
      <c r="J806">
        <v>750</v>
      </c>
      <c r="K806" s="5">
        <f t="shared" ref="K806:K869" si="13">1000000/I806/J806</f>
        <v>160.64257028112448</v>
      </c>
      <c r="L806" s="5"/>
      <c r="M806" s="8"/>
      <c r="N806" s="7">
        <v>12.6</v>
      </c>
      <c r="O806" s="7"/>
      <c r="P806" s="7"/>
      <c r="Q806" s="5"/>
      <c r="R806" s="5"/>
      <c r="S806" s="5"/>
      <c r="T806" s="5"/>
      <c r="U806" s="5"/>
      <c r="V806" s="5"/>
      <c r="W806" s="5"/>
      <c r="X806" s="8"/>
      <c r="Y806" s="8"/>
      <c r="Z806" s="8"/>
      <c r="AA806" s="8"/>
      <c r="AB806" s="8"/>
      <c r="AC806" s="5">
        <v>84.370712180663588</v>
      </c>
      <c r="AD806" s="8"/>
      <c r="AE806" s="8"/>
      <c r="AF806" s="8"/>
      <c r="AG806" s="8"/>
      <c r="AH806" s="8"/>
      <c r="AI806" s="8"/>
      <c r="AJ806" s="5">
        <v>98.248408830184701</v>
      </c>
      <c r="AK806" s="8">
        <v>1.3286399347656788</v>
      </c>
      <c r="AL806" s="8"/>
      <c r="AM806" s="8"/>
      <c r="AN806" s="8"/>
      <c r="AO806" s="8"/>
      <c r="AP806" s="8"/>
      <c r="AQ806" s="9">
        <f>AK806/AJ806</f>
        <v>1.3523271782061501E-2</v>
      </c>
      <c r="AR806" s="8"/>
      <c r="AS806" s="8"/>
      <c r="AT806" s="8"/>
      <c r="AU806" s="5">
        <v>5.7135794455383717</v>
      </c>
      <c r="AV806" s="5"/>
      <c r="AW806" s="5"/>
      <c r="AX806" s="5"/>
      <c r="AY806" s="5">
        <v>0</v>
      </c>
      <c r="AZ806" s="5"/>
      <c r="BA806" s="5"/>
      <c r="BB806" s="5"/>
      <c r="BC806" s="5"/>
      <c r="BD806" s="5"/>
      <c r="BE806" s="5"/>
      <c r="BF806" s="5">
        <v>0</v>
      </c>
      <c r="BG806" s="5">
        <v>0</v>
      </c>
      <c r="BH806" s="5">
        <v>5.7135794455383717</v>
      </c>
      <c r="BI806" s="8"/>
      <c r="BJ806" s="5"/>
      <c r="BK806" s="5">
        <f>AC806+AJ806+BH806</f>
        <v>188.33270045638665</v>
      </c>
      <c r="BL806" s="5"/>
      <c r="BM806" s="8">
        <f>BH806/BK806</f>
        <v>3.0337691923349765E-2</v>
      </c>
      <c r="BN806" s="8"/>
      <c r="BO806" s="7"/>
      <c r="BP806" s="5"/>
      <c r="BQ806" s="5"/>
      <c r="BR806" s="5"/>
      <c r="BS806" s="5"/>
      <c r="BT806" s="7"/>
      <c r="BU806" s="7"/>
      <c r="BV806" s="7"/>
      <c r="BW806" s="7"/>
      <c r="BX806" s="8">
        <f>AC806/BK806</f>
        <v>0.44798758779653258</v>
      </c>
      <c r="BY806" s="8">
        <f>AJ806/BK806</f>
        <v>0.52167472028011774</v>
      </c>
      <c r="BZ806" s="8">
        <f>BH806/BK806</f>
        <v>3.0337691923349765E-2</v>
      </c>
      <c r="CA806" s="5">
        <v>126.61108610906923</v>
      </c>
      <c r="CB806" s="5">
        <v>126.61108610906923</v>
      </c>
      <c r="CC806" s="5">
        <v>0</v>
      </c>
      <c r="CD806" s="5">
        <v>0</v>
      </c>
      <c r="CE806" s="5"/>
      <c r="CF806" s="5"/>
      <c r="CG806" s="5"/>
      <c r="CH806" s="5"/>
      <c r="CI806" s="5">
        <v>0</v>
      </c>
      <c r="CJ806" s="5"/>
      <c r="CK806" s="8"/>
      <c r="CL806" s="5"/>
      <c r="CM806" s="5"/>
      <c r="CN806" s="8"/>
      <c r="CO806" s="5"/>
      <c r="CP806" s="5"/>
      <c r="CQ806" s="5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</row>
    <row r="807" spans="1:166" x14ac:dyDescent="0.25">
      <c r="A807" t="s">
        <v>139</v>
      </c>
      <c r="C807" s="6">
        <v>39877</v>
      </c>
      <c r="D807" s="5">
        <v>4</v>
      </c>
      <c r="E807" t="s">
        <v>206</v>
      </c>
      <c r="F807" t="s">
        <v>13</v>
      </c>
      <c r="G807">
        <v>57</v>
      </c>
      <c r="H807" t="s">
        <v>115</v>
      </c>
      <c r="I807" s="7">
        <v>8.3000000000000007</v>
      </c>
      <c r="J807">
        <v>750</v>
      </c>
      <c r="K807" s="5">
        <f t="shared" si="13"/>
        <v>160.64257028112448</v>
      </c>
      <c r="L807" s="5"/>
      <c r="M807" s="8"/>
      <c r="N807" s="8"/>
      <c r="O807" s="8"/>
      <c r="P807" s="8"/>
      <c r="Q807" s="5"/>
      <c r="R807" s="5"/>
      <c r="S807" s="5">
        <v>57</v>
      </c>
      <c r="T807" s="5"/>
      <c r="U807" s="5"/>
      <c r="V807" s="5"/>
      <c r="W807" s="5"/>
      <c r="X807" s="8"/>
      <c r="Y807" s="8"/>
      <c r="Z807" s="8"/>
      <c r="AA807" s="8"/>
      <c r="AB807" s="8"/>
      <c r="AC807" s="5"/>
      <c r="AD807" s="8"/>
      <c r="AE807" s="8"/>
      <c r="AF807" s="8"/>
      <c r="AG807" s="8"/>
      <c r="AH807" s="8"/>
      <c r="AI807" s="8"/>
      <c r="AJ807" s="5"/>
      <c r="AK807" s="8"/>
      <c r="AL807" s="8"/>
      <c r="AM807" s="8"/>
      <c r="AN807" s="8"/>
      <c r="AO807" s="8"/>
      <c r="AP807" s="8"/>
      <c r="AQ807" s="9"/>
      <c r="AR807" s="8"/>
      <c r="AS807" s="8"/>
      <c r="AT807" s="8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8"/>
      <c r="BJ807" s="5"/>
      <c r="BK807" s="5"/>
      <c r="BL807" s="5"/>
      <c r="BM807" s="8"/>
      <c r="BN807" s="8"/>
      <c r="BO807" s="7"/>
      <c r="BP807" s="5"/>
      <c r="BQ807" s="5"/>
      <c r="BR807" s="5"/>
      <c r="BS807" s="5"/>
      <c r="BT807" s="7"/>
      <c r="BU807" s="7"/>
      <c r="BV807" s="7"/>
      <c r="BW807" s="7"/>
      <c r="BX807" s="7"/>
      <c r="BY807" s="7"/>
      <c r="BZ807" s="7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8"/>
      <c r="CL807" s="5"/>
      <c r="CM807" s="5"/>
      <c r="CN807" s="8"/>
      <c r="CO807" s="5"/>
      <c r="CP807" s="5"/>
      <c r="CQ807" s="5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</row>
    <row r="808" spans="1:166" x14ac:dyDescent="0.25">
      <c r="A808" t="s">
        <v>139</v>
      </c>
      <c r="C808" s="6">
        <v>39884</v>
      </c>
      <c r="D808" s="5"/>
      <c r="E808" s="6"/>
      <c r="G808">
        <v>64</v>
      </c>
      <c r="H808" t="s">
        <v>115</v>
      </c>
      <c r="I808" s="7">
        <v>8.3000000000000007</v>
      </c>
      <c r="J808">
        <v>750</v>
      </c>
      <c r="K808" s="5">
        <f t="shared" si="13"/>
        <v>160.64257028112448</v>
      </c>
      <c r="L808" s="5"/>
      <c r="M808" s="8"/>
      <c r="N808" s="7">
        <v>15.45</v>
      </c>
      <c r="O808" s="7"/>
      <c r="P808" s="7"/>
      <c r="Q808" s="5"/>
      <c r="R808" s="5"/>
      <c r="S808" s="5"/>
      <c r="T808" s="5"/>
      <c r="U808" s="5"/>
      <c r="V808" s="5"/>
      <c r="W808" s="5"/>
      <c r="X808" s="8"/>
      <c r="Y808" s="8"/>
      <c r="Z808" s="8"/>
      <c r="AA808" s="8"/>
      <c r="AB808" s="8"/>
      <c r="AC808" s="5"/>
      <c r="AD808" s="8"/>
      <c r="AE808" s="8"/>
      <c r="AF808" s="8"/>
      <c r="AG808" s="8"/>
      <c r="AH808" s="8"/>
      <c r="AI808" s="8"/>
      <c r="AJ808" s="5"/>
      <c r="AK808" s="8"/>
      <c r="AL808" s="8"/>
      <c r="AM808" s="8"/>
      <c r="AN808" s="8"/>
      <c r="AO808" s="8"/>
      <c r="AP808" s="8"/>
      <c r="AQ808" s="9"/>
      <c r="AR808" s="8"/>
      <c r="AS808" s="8"/>
      <c r="AT808" s="8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8"/>
      <c r="BJ808" s="5"/>
      <c r="BK808" s="5"/>
      <c r="BL808" s="5"/>
      <c r="BM808" s="8"/>
      <c r="BN808" s="8"/>
      <c r="BO808" s="7"/>
      <c r="BP808" s="5"/>
      <c r="BQ808" s="5"/>
      <c r="BR808" s="5"/>
      <c r="BS808" s="5"/>
      <c r="BT808" s="7"/>
      <c r="BU808" s="7"/>
      <c r="BV808" s="7"/>
      <c r="BW808" s="7"/>
      <c r="BX808" s="7"/>
      <c r="BY808" s="7"/>
      <c r="BZ808" s="7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8"/>
      <c r="CL808" s="5"/>
      <c r="CM808" s="5"/>
      <c r="CN808" s="8"/>
      <c r="CO808" s="5"/>
      <c r="CP808" s="5"/>
      <c r="CQ808" s="5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</row>
    <row r="809" spans="1:166" x14ac:dyDescent="0.25">
      <c r="A809" t="s">
        <v>139</v>
      </c>
      <c r="C809" s="6">
        <v>39890</v>
      </c>
      <c r="D809" s="5"/>
      <c r="E809" s="6"/>
      <c r="G809">
        <v>70</v>
      </c>
      <c r="H809" t="s">
        <v>115</v>
      </c>
      <c r="I809" s="7">
        <v>8.3000000000000007</v>
      </c>
      <c r="J809">
        <v>750</v>
      </c>
      <c r="K809" s="5">
        <f t="shared" si="13"/>
        <v>160.64257028112448</v>
      </c>
      <c r="L809" s="5"/>
      <c r="M809" s="8"/>
      <c r="N809" s="7">
        <v>14.7</v>
      </c>
      <c r="O809" s="7"/>
      <c r="P809" s="7"/>
      <c r="Q809" s="5"/>
      <c r="R809" s="5"/>
      <c r="S809" s="5"/>
      <c r="T809" s="5"/>
      <c r="U809" s="5"/>
      <c r="V809" s="5"/>
      <c r="W809" s="5"/>
      <c r="X809" s="8"/>
      <c r="Y809" s="8"/>
      <c r="Z809" s="8"/>
      <c r="AA809" s="8"/>
      <c r="AB809" s="8"/>
      <c r="AC809" s="5">
        <v>194.43896479077961</v>
      </c>
      <c r="AD809" s="8"/>
      <c r="AE809" s="8"/>
      <c r="AF809" s="8"/>
      <c r="AG809" s="8"/>
      <c r="AH809" s="8"/>
      <c r="AI809" s="8"/>
      <c r="AJ809" s="5">
        <v>169.42643866676664</v>
      </c>
      <c r="AK809" s="8">
        <v>2.5623824966191338</v>
      </c>
      <c r="AL809" s="8"/>
      <c r="AM809" s="8"/>
      <c r="AN809" s="8"/>
      <c r="AO809" s="8"/>
      <c r="AP809" s="8"/>
      <c r="AQ809" s="9">
        <f>AK809/AJ809</f>
        <v>1.5123864473471639E-2</v>
      </c>
      <c r="AR809" s="8"/>
      <c r="AS809" s="8"/>
      <c r="AT809" s="8"/>
      <c r="AU809" s="5">
        <v>31.794466934142257</v>
      </c>
      <c r="AV809" s="5"/>
      <c r="AW809" s="5"/>
      <c r="AX809" s="5"/>
      <c r="AY809" s="5">
        <v>14.414455118829991</v>
      </c>
      <c r="AZ809" s="5"/>
      <c r="BA809" s="5"/>
      <c r="BB809" s="5"/>
      <c r="BC809" s="5"/>
      <c r="BD809" s="5"/>
      <c r="BE809" s="5"/>
      <c r="BF809" s="5">
        <v>0</v>
      </c>
      <c r="BG809" s="5">
        <v>0</v>
      </c>
      <c r="BH809" s="5">
        <v>46.208922052972255</v>
      </c>
      <c r="BI809" s="8"/>
      <c r="BJ809" s="5"/>
      <c r="BK809" s="5">
        <f>AC809+AJ809+BH809</f>
        <v>410.07432551051846</v>
      </c>
      <c r="BL809" s="5"/>
      <c r="BM809" s="8">
        <f>BH809/BK809</f>
        <v>0.11268426033608629</v>
      </c>
      <c r="BN809" s="8"/>
      <c r="BO809" s="7"/>
      <c r="BP809" s="5"/>
      <c r="BQ809" s="5"/>
      <c r="BR809" s="5"/>
      <c r="BS809" s="5"/>
      <c r="BT809" s="7"/>
      <c r="BU809" s="7"/>
      <c r="BV809" s="7"/>
      <c r="BW809" s="7"/>
      <c r="BX809" s="8">
        <f>AC809/BK809</f>
        <v>0.47415542182192094</v>
      </c>
      <c r="BY809" s="8">
        <f>AJ809/BK809</f>
        <v>0.41316031784199286</v>
      </c>
      <c r="BZ809" s="8">
        <f>BH809/BK809</f>
        <v>0.11268426033608629</v>
      </c>
      <c r="CA809" s="5">
        <v>295.2259570437916</v>
      </c>
      <c r="CB809" s="5">
        <v>268.55708579273357</v>
      </c>
      <c r="CC809" s="5">
        <v>26.668871251058043</v>
      </c>
      <c r="CD809" s="5">
        <v>0</v>
      </c>
      <c r="CE809" s="5"/>
      <c r="CF809" s="5"/>
      <c r="CG809" s="5"/>
      <c r="CH809" s="5"/>
      <c r="CI809" s="5">
        <v>0</v>
      </c>
      <c r="CJ809" s="5"/>
      <c r="CK809" s="8"/>
      <c r="CL809" s="5"/>
      <c r="CM809" s="5"/>
      <c r="CN809" s="8"/>
      <c r="CO809" s="5"/>
      <c r="CP809" s="5"/>
      <c r="CQ809" s="5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</row>
    <row r="810" spans="1:166" x14ac:dyDescent="0.25">
      <c r="A810" t="s">
        <v>139</v>
      </c>
      <c r="C810" s="6">
        <v>39895</v>
      </c>
      <c r="D810" s="5"/>
      <c r="E810" s="6"/>
      <c r="G810">
        <v>75</v>
      </c>
      <c r="H810" t="s">
        <v>115</v>
      </c>
      <c r="I810" s="7">
        <v>8.3000000000000007</v>
      </c>
      <c r="J810">
        <v>750</v>
      </c>
      <c r="K810" s="5">
        <f t="shared" si="13"/>
        <v>160.64257028112448</v>
      </c>
      <c r="L810" s="5"/>
      <c r="M810" s="8"/>
      <c r="N810" s="7">
        <v>17.7</v>
      </c>
      <c r="O810" s="7"/>
      <c r="P810" s="7"/>
      <c r="Q810" s="5"/>
      <c r="R810" s="5"/>
      <c r="S810" s="5"/>
      <c r="T810" s="5"/>
      <c r="U810" s="5"/>
      <c r="V810" s="5"/>
      <c r="W810" s="5"/>
      <c r="X810" s="8"/>
      <c r="Y810" s="8"/>
      <c r="Z810" s="8"/>
      <c r="AA810" s="8"/>
      <c r="AB810" s="8"/>
      <c r="AC810" s="5"/>
      <c r="AD810" s="8"/>
      <c r="AE810" s="8"/>
      <c r="AF810" s="8"/>
      <c r="AG810" s="8"/>
      <c r="AH810" s="8"/>
      <c r="AI810" s="8"/>
      <c r="AJ810" s="5"/>
      <c r="AK810" s="8"/>
      <c r="AL810" s="8"/>
      <c r="AM810" s="8"/>
      <c r="AN810" s="8"/>
      <c r="AO810" s="8"/>
      <c r="AP810" s="8"/>
      <c r="AQ810" s="9"/>
      <c r="AR810" s="8"/>
      <c r="AS810" s="8"/>
      <c r="AT810" s="8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8"/>
      <c r="BJ810" s="5"/>
      <c r="BK810" s="5"/>
      <c r="BL810" s="5"/>
      <c r="BM810" s="8"/>
      <c r="BN810" s="8"/>
      <c r="BO810" s="7"/>
      <c r="BP810" s="5"/>
      <c r="BQ810" s="5"/>
      <c r="BR810" s="5"/>
      <c r="BS810" s="5"/>
      <c r="BT810" s="7"/>
      <c r="BU810" s="7"/>
      <c r="BV810" s="7"/>
      <c r="BW810" s="7"/>
      <c r="BX810" s="7"/>
      <c r="BY810" s="7"/>
      <c r="BZ810" s="7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8"/>
      <c r="CL810" s="5"/>
      <c r="CM810" s="5"/>
      <c r="CN810" s="8"/>
      <c r="CO810" s="5"/>
      <c r="CP810" s="5"/>
      <c r="CQ810" s="5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</row>
    <row r="811" spans="1:166" x14ac:dyDescent="0.25">
      <c r="A811" t="s">
        <v>139</v>
      </c>
      <c r="C811" s="6">
        <v>39903</v>
      </c>
      <c r="D811" s="5">
        <v>6</v>
      </c>
      <c r="E811" s="6" t="s">
        <v>239</v>
      </c>
      <c r="F811" t="s">
        <v>89</v>
      </c>
      <c r="G811">
        <v>83</v>
      </c>
      <c r="H811" t="s">
        <v>115</v>
      </c>
      <c r="I811" s="7">
        <v>8.3000000000000007</v>
      </c>
      <c r="J811">
        <v>750</v>
      </c>
      <c r="K811" s="5">
        <f t="shared" si="13"/>
        <v>160.64257028112448</v>
      </c>
      <c r="L811" s="5"/>
      <c r="M811" s="8"/>
      <c r="N811" s="7">
        <v>19.45</v>
      </c>
      <c r="O811" s="7"/>
      <c r="P811" s="7"/>
      <c r="Q811" s="5"/>
      <c r="R811" s="5"/>
      <c r="S811" s="5"/>
      <c r="T811" s="5"/>
      <c r="U811" s="5"/>
      <c r="V811" s="5"/>
      <c r="W811" s="5"/>
      <c r="X811" s="8"/>
      <c r="Y811" s="8"/>
      <c r="Z811" s="8"/>
      <c r="AA811" s="8"/>
      <c r="AB811" s="8"/>
      <c r="AC811" s="5">
        <v>364.12447071238813</v>
      </c>
      <c r="AD811" s="8"/>
      <c r="AE811" s="8"/>
      <c r="AF811" s="8"/>
      <c r="AG811" s="8"/>
      <c r="AH811" s="8"/>
      <c r="AI811" s="8"/>
      <c r="AJ811" s="5">
        <v>249.75924525426746</v>
      </c>
      <c r="AK811" s="8">
        <v>3.2575018379617986</v>
      </c>
      <c r="AL811" s="8"/>
      <c r="AM811" s="8"/>
      <c r="AN811" s="8"/>
      <c r="AO811" s="8"/>
      <c r="AP811" s="8"/>
      <c r="AQ811" s="9">
        <f>AK811/AJ811</f>
        <v>1.3042567592024464E-2</v>
      </c>
      <c r="AR811" s="8"/>
      <c r="AS811" s="8"/>
      <c r="AT811" s="8"/>
      <c r="AU811" s="5">
        <v>34.176580276724053</v>
      </c>
      <c r="AV811" s="5"/>
      <c r="AW811" s="5"/>
      <c r="AX811" s="5"/>
      <c r="AY811" s="5">
        <v>111.52222707313982</v>
      </c>
      <c r="AZ811" s="5"/>
      <c r="BA811" s="5"/>
      <c r="BB811" s="5"/>
      <c r="BC811" s="5"/>
      <c r="BD811" s="5"/>
      <c r="BE811" s="5"/>
      <c r="BF811" s="5">
        <v>0</v>
      </c>
      <c r="BG811" s="5">
        <v>0</v>
      </c>
      <c r="BH811" s="5">
        <v>145.69880734986387</v>
      </c>
      <c r="BI811" s="8"/>
      <c r="BJ811" s="5"/>
      <c r="BK811" s="5">
        <f>AC811+AJ811+BH811</f>
        <v>759.58252331651943</v>
      </c>
      <c r="BL811" s="5"/>
      <c r="BM811" s="8">
        <f>BH811/BK811</f>
        <v>0.19181432283842964</v>
      </c>
      <c r="BN811" s="8"/>
      <c r="BO811" s="7"/>
      <c r="BP811" s="5"/>
      <c r="BQ811" s="5"/>
      <c r="BR811" s="5"/>
      <c r="BS811" s="5"/>
      <c r="BT811" s="7"/>
      <c r="BU811" s="7"/>
      <c r="BV811" s="7"/>
      <c r="BW811" s="7"/>
      <c r="BX811" s="8">
        <f>AC811/BK811</f>
        <v>0.47937447154857299</v>
      </c>
      <c r="BY811" s="8">
        <f>AJ811/BK811</f>
        <v>0.32881120561299737</v>
      </c>
      <c r="BZ811" s="8">
        <f>BH811/BK811</f>
        <v>0.19181432283842964</v>
      </c>
      <c r="CA811" s="5">
        <v>377.76166624667104</v>
      </c>
      <c r="CB811" s="5">
        <v>243.33787873264288</v>
      </c>
      <c r="CC811" s="5">
        <v>134.42378751402816</v>
      </c>
      <c r="CD811" s="5">
        <v>0</v>
      </c>
      <c r="CE811" s="5"/>
      <c r="CF811" s="5"/>
      <c r="CG811" s="5"/>
      <c r="CH811" s="5"/>
      <c r="CI811" s="5">
        <v>0</v>
      </c>
      <c r="CJ811" s="5"/>
      <c r="CK811" s="8"/>
      <c r="CL811" s="5"/>
      <c r="CM811" s="5"/>
      <c r="CN811" s="8"/>
      <c r="CO811" s="5"/>
      <c r="CP811" s="5"/>
      <c r="CQ811" s="5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</row>
    <row r="812" spans="1:166" x14ac:dyDescent="0.25">
      <c r="A812" t="s">
        <v>139</v>
      </c>
      <c r="C812" s="6">
        <v>39911</v>
      </c>
      <c r="D812" s="5"/>
      <c r="E812" s="6"/>
      <c r="G812">
        <v>91</v>
      </c>
      <c r="H812" t="s">
        <v>115</v>
      </c>
      <c r="I812" s="7">
        <v>8.3000000000000007</v>
      </c>
      <c r="J812">
        <v>750</v>
      </c>
      <c r="K812" s="5">
        <f t="shared" si="13"/>
        <v>160.64257028112448</v>
      </c>
      <c r="L812" s="5"/>
      <c r="M812" s="8"/>
      <c r="N812" s="7">
        <v>18.75</v>
      </c>
      <c r="O812" s="7"/>
      <c r="P812" s="7"/>
      <c r="Q812" s="5"/>
      <c r="R812" s="5"/>
      <c r="S812" s="5"/>
      <c r="T812" s="5"/>
      <c r="U812" s="5"/>
      <c r="V812" s="5"/>
      <c r="W812" s="5"/>
      <c r="X812" s="8"/>
      <c r="Y812" s="8"/>
      <c r="Z812" s="8"/>
      <c r="AA812" s="8"/>
      <c r="AB812" s="8"/>
      <c r="AC812" s="5"/>
      <c r="AD812" s="8"/>
      <c r="AE812" s="8"/>
      <c r="AF812" s="8"/>
      <c r="AG812" s="8"/>
      <c r="AH812" s="8"/>
      <c r="AI812" s="8"/>
      <c r="AJ812" s="5"/>
      <c r="AK812" s="8"/>
      <c r="AL812" s="8"/>
      <c r="AM812" s="8"/>
      <c r="AN812" s="8"/>
      <c r="AO812" s="8"/>
      <c r="AP812" s="8"/>
      <c r="AQ812" s="9"/>
      <c r="AR812" s="8"/>
      <c r="AS812" s="8"/>
      <c r="AT812" s="8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8"/>
      <c r="BJ812" s="5"/>
      <c r="BK812" s="5"/>
      <c r="BL812" s="5"/>
      <c r="BM812" s="8"/>
      <c r="BN812" s="8"/>
      <c r="BO812" s="7"/>
      <c r="BP812" s="5"/>
      <c r="BQ812" s="5"/>
      <c r="BR812" s="5"/>
      <c r="BS812" s="5"/>
      <c r="BT812" s="7"/>
      <c r="BU812" s="7"/>
      <c r="BV812" s="7"/>
      <c r="BW812" s="7"/>
      <c r="BX812" s="7"/>
      <c r="BY812" s="7"/>
      <c r="BZ812" s="7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8"/>
      <c r="CL812" s="5"/>
      <c r="CM812" s="5"/>
      <c r="CN812" s="8"/>
      <c r="CO812" s="5"/>
      <c r="CP812" s="5"/>
      <c r="CQ812" s="5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</row>
    <row r="813" spans="1:166" x14ac:dyDescent="0.25">
      <c r="A813" t="s">
        <v>139</v>
      </c>
      <c r="C813" s="6">
        <v>39919</v>
      </c>
      <c r="D813" s="5"/>
      <c r="E813" s="6"/>
      <c r="G813">
        <v>99</v>
      </c>
      <c r="H813" t="s">
        <v>115</v>
      </c>
      <c r="I813" s="7">
        <v>8.3000000000000007</v>
      </c>
      <c r="J813">
        <v>750</v>
      </c>
      <c r="K813" s="5">
        <f t="shared" si="13"/>
        <v>160.64257028112448</v>
      </c>
      <c r="L813" s="5"/>
      <c r="M813" s="8"/>
      <c r="N813" s="8"/>
      <c r="O813" s="8"/>
      <c r="P813" s="8"/>
      <c r="Q813" s="5"/>
      <c r="R813" s="5"/>
      <c r="S813" s="5"/>
      <c r="T813" s="5"/>
      <c r="U813" s="5"/>
      <c r="V813" s="5"/>
      <c r="W813" s="5"/>
      <c r="X813" s="8"/>
      <c r="Y813" s="8"/>
      <c r="Z813" s="8"/>
      <c r="AA813" s="8"/>
      <c r="AB813" s="8"/>
      <c r="AC813" s="5">
        <v>363.02339374560609</v>
      </c>
      <c r="AD813" s="8"/>
      <c r="AE813" s="8"/>
      <c r="AF813" s="8"/>
      <c r="AG813" s="8"/>
      <c r="AH813" s="8"/>
      <c r="AI813" s="8"/>
      <c r="AJ813" s="5">
        <v>250.4498794482277</v>
      </c>
      <c r="AK813" s="8">
        <v>3.0197297057529608</v>
      </c>
      <c r="AL813" s="8"/>
      <c r="AM813" s="8"/>
      <c r="AN813" s="8"/>
      <c r="AO813" s="8"/>
      <c r="AP813" s="8"/>
      <c r="AQ813" s="9">
        <f>AK813/AJ813</f>
        <v>1.2057221638140939E-2</v>
      </c>
      <c r="AR813" s="8"/>
      <c r="AS813" s="8"/>
      <c r="AT813" s="8"/>
      <c r="AU813" s="5">
        <v>8.2324631496604237</v>
      </c>
      <c r="AV813" s="5"/>
      <c r="AW813" s="5"/>
      <c r="AX813" s="5"/>
      <c r="AY813" s="5">
        <v>356.41509617521854</v>
      </c>
      <c r="AZ813" s="5"/>
      <c r="BA813" s="5"/>
      <c r="BB813" s="5"/>
      <c r="BC813" s="5"/>
      <c r="BD813" s="5"/>
      <c r="BE813" s="5"/>
      <c r="BF813" s="5">
        <v>0</v>
      </c>
      <c r="BG813" s="5">
        <v>0</v>
      </c>
      <c r="BH813" s="5">
        <v>364.6475593248789</v>
      </c>
      <c r="BI813" s="8"/>
      <c r="BJ813" s="5"/>
      <c r="BK813" s="5">
        <f>AC813+AJ813+BH813</f>
        <v>978.12083251871275</v>
      </c>
      <c r="BL813" s="5"/>
      <c r="BM813" s="8">
        <f>BH813/BK813</f>
        <v>0.37280420496299232</v>
      </c>
      <c r="BN813" s="8"/>
      <c r="BO813" s="7"/>
      <c r="BP813" s="5"/>
      <c r="BQ813" s="5"/>
      <c r="BR813" s="5"/>
      <c r="BS813" s="5"/>
      <c r="BT813" s="7"/>
      <c r="BU813" s="7"/>
      <c r="BV813" s="7"/>
      <c r="BW813" s="7"/>
      <c r="BX813" s="8">
        <f>AC813/BK813</f>
        <v>0.37114370911700317</v>
      </c>
      <c r="BY813" s="8">
        <f>AJ813/BK813</f>
        <v>0.25605208592000445</v>
      </c>
      <c r="BZ813" s="8">
        <f>BH813/BK813</f>
        <v>0.37280420496299232</v>
      </c>
      <c r="CA813" s="5">
        <v>171.11673244215555</v>
      </c>
      <c r="CB813" s="5">
        <v>43.18951575340013</v>
      </c>
      <c r="CC813" s="5">
        <v>127.92721668875542</v>
      </c>
      <c r="CD813" s="5">
        <v>0</v>
      </c>
      <c r="CE813" s="5"/>
      <c r="CF813" s="5"/>
      <c r="CG813" s="5"/>
      <c r="CH813" s="5"/>
      <c r="CI813" s="5">
        <v>0</v>
      </c>
      <c r="CJ813" s="5"/>
      <c r="CK813" s="8"/>
      <c r="CL813" s="5"/>
      <c r="CM813" s="5"/>
      <c r="CN813" s="8"/>
      <c r="CO813" s="5"/>
      <c r="CP813" s="5"/>
      <c r="CQ813" s="5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</row>
    <row r="814" spans="1:166" x14ac:dyDescent="0.25">
      <c r="A814" t="s">
        <v>139</v>
      </c>
      <c r="C814" s="6">
        <v>39928</v>
      </c>
      <c r="D814" s="5"/>
      <c r="E814" s="6"/>
      <c r="G814">
        <v>108</v>
      </c>
      <c r="H814" t="s">
        <v>115</v>
      </c>
      <c r="I814" s="7">
        <v>8.3000000000000007</v>
      </c>
      <c r="J814">
        <v>750</v>
      </c>
      <c r="K814" s="5">
        <f t="shared" si="13"/>
        <v>160.64257028112448</v>
      </c>
      <c r="L814" s="5"/>
      <c r="M814" s="8"/>
      <c r="N814" s="7">
        <v>22.9</v>
      </c>
      <c r="O814" s="7"/>
      <c r="P814" s="7"/>
      <c r="Q814" s="5"/>
      <c r="R814" s="5"/>
      <c r="S814" s="5"/>
      <c r="T814" s="5"/>
      <c r="U814" s="5"/>
      <c r="V814" s="5"/>
      <c r="W814" s="5"/>
      <c r="X814" s="8"/>
      <c r="Y814" s="8"/>
      <c r="Z814" s="8"/>
      <c r="AA814" s="8"/>
      <c r="AB814" s="8"/>
      <c r="AC814" s="5"/>
      <c r="AD814" s="8"/>
      <c r="AE814" s="8"/>
      <c r="AF814" s="8"/>
      <c r="AG814" s="8"/>
      <c r="AH814" s="8"/>
      <c r="AI814" s="8"/>
      <c r="AJ814" s="5"/>
      <c r="AK814" s="8"/>
      <c r="AL814" s="8"/>
      <c r="AM814" s="8"/>
      <c r="AN814" s="8"/>
      <c r="AO814" s="8"/>
      <c r="AP814" s="8"/>
      <c r="AQ814" s="9"/>
      <c r="AR814" s="8"/>
      <c r="AS814" s="8"/>
      <c r="AT814" s="8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8"/>
      <c r="BJ814" s="5"/>
      <c r="BK814" s="5"/>
      <c r="BL814" s="5"/>
      <c r="BM814" s="8"/>
      <c r="BN814" s="8"/>
      <c r="BO814" s="7"/>
      <c r="BP814" s="5"/>
      <c r="BQ814" s="5"/>
      <c r="BR814" s="5"/>
      <c r="BS814" s="5"/>
      <c r="BT814" s="7"/>
      <c r="BU814" s="7"/>
      <c r="BV814" s="7"/>
      <c r="BW814" s="7"/>
      <c r="BX814" s="7"/>
      <c r="BY814" s="7"/>
      <c r="BZ814" s="7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8"/>
      <c r="CL814" s="5"/>
      <c r="CM814" s="5"/>
      <c r="CN814" s="8"/>
      <c r="CO814" s="5"/>
      <c r="CP814" s="5"/>
      <c r="CQ814" s="5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</row>
    <row r="815" spans="1:166" x14ac:dyDescent="0.25">
      <c r="A815" t="s">
        <v>139</v>
      </c>
      <c r="C815" s="6">
        <v>39938</v>
      </c>
      <c r="D815" s="5">
        <v>8</v>
      </c>
      <c r="E815" t="s">
        <v>208</v>
      </c>
      <c r="F815" t="s">
        <v>14</v>
      </c>
      <c r="G815">
        <v>118</v>
      </c>
      <c r="H815" t="s">
        <v>115</v>
      </c>
      <c r="I815" s="7">
        <v>8.3000000000000007</v>
      </c>
      <c r="J815">
        <v>750</v>
      </c>
      <c r="K815" s="5">
        <f t="shared" si="13"/>
        <v>160.64257028112448</v>
      </c>
      <c r="L815" s="5"/>
      <c r="M815" s="8"/>
      <c r="N815" s="8"/>
      <c r="O815" s="8"/>
      <c r="P815" s="8"/>
      <c r="Q815" s="5"/>
      <c r="R815" s="5"/>
      <c r="S815" s="5"/>
      <c r="T815" s="5"/>
      <c r="U815" s="5">
        <v>118</v>
      </c>
      <c r="V815" s="5"/>
      <c r="W815" s="5"/>
      <c r="X815" s="8"/>
      <c r="Y815" s="8"/>
      <c r="Z815" s="8"/>
      <c r="AA815" s="8"/>
      <c r="AB815" s="8"/>
      <c r="AC815" s="5">
        <v>369.77454348867496</v>
      </c>
      <c r="AD815" s="8"/>
      <c r="AE815" s="8"/>
      <c r="AF815" s="8"/>
      <c r="AG815" s="8"/>
      <c r="AH815" s="8"/>
      <c r="AI815" s="8"/>
      <c r="AJ815" s="5">
        <v>198.2298959517297</v>
      </c>
      <c r="AK815" s="8">
        <v>2.7846991244395367</v>
      </c>
      <c r="AL815" s="8"/>
      <c r="AM815" s="8"/>
      <c r="AN815" s="8"/>
      <c r="AO815" s="8"/>
      <c r="AP815" s="8"/>
      <c r="AQ815" s="9">
        <f>AK815/AJ815</f>
        <v>1.4047826192259262E-2</v>
      </c>
      <c r="AR815" s="8"/>
      <c r="AS815" s="8"/>
      <c r="AT815" s="8"/>
      <c r="AU815" s="5">
        <v>0</v>
      </c>
      <c r="AV815" s="5"/>
      <c r="AW815" s="5"/>
      <c r="AX815" s="5"/>
      <c r="AY815" s="5">
        <v>699.8290366761513</v>
      </c>
      <c r="AZ815" s="5"/>
      <c r="BA815" s="5"/>
      <c r="BB815" s="5"/>
      <c r="BC815" s="5"/>
      <c r="BD815" s="5"/>
      <c r="BE815" s="5"/>
      <c r="BF815" s="5">
        <v>1.394415917843389</v>
      </c>
      <c r="BG815" s="5">
        <v>7.8319815099745327</v>
      </c>
      <c r="BH815" s="5">
        <v>709.05543410396911</v>
      </c>
      <c r="BI815" s="8"/>
      <c r="BJ815" s="5"/>
      <c r="BK815" s="5">
        <f>AC815+AJ815+BH815</f>
        <v>1277.0598735443737</v>
      </c>
      <c r="BL815" s="5"/>
      <c r="BM815" s="8">
        <f>BH815/BK815</f>
        <v>0.55522489492684834</v>
      </c>
      <c r="BN815" s="8"/>
      <c r="BO815" s="7"/>
      <c r="BP815" s="5"/>
      <c r="BQ815" s="5"/>
      <c r="BR815" s="5"/>
      <c r="BS815" s="5"/>
      <c r="BT815" s="7"/>
      <c r="BU815" s="7"/>
      <c r="BV815" s="7"/>
      <c r="BW815" s="7"/>
      <c r="BX815" s="8">
        <f>AC815/BK815</f>
        <v>0.28955145420268857</v>
      </c>
      <c r="BY815" s="8">
        <f>AJ815/BK815</f>
        <v>0.15522365087046316</v>
      </c>
      <c r="BZ815" s="8">
        <f>BH815/BK815</f>
        <v>0.55522489492684834</v>
      </c>
      <c r="CA815" s="5">
        <v>169.89088849021306</v>
      </c>
      <c r="CB815" s="5">
        <v>0</v>
      </c>
      <c r="CC815" s="5">
        <v>167.14375439378495</v>
      </c>
      <c r="CD815" s="5">
        <v>1.2531170415959254</v>
      </c>
      <c r="CE815" s="5"/>
      <c r="CF815" s="5"/>
      <c r="CG815" s="5"/>
      <c r="CH815" s="5"/>
      <c r="CI815" s="5">
        <v>1.4940170548322027</v>
      </c>
      <c r="CJ815" s="5"/>
      <c r="CK815" s="8"/>
      <c r="CL815" s="5"/>
      <c r="CM815" s="5"/>
      <c r="CN815" s="8"/>
      <c r="CO815" s="5"/>
      <c r="CP815" s="5"/>
      <c r="CQ815" s="5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</row>
    <row r="816" spans="1:166" x14ac:dyDescent="0.25">
      <c r="A816" t="s">
        <v>139</v>
      </c>
      <c r="C816" s="6">
        <v>39954</v>
      </c>
      <c r="D816" s="5"/>
      <c r="E816" s="6"/>
      <c r="G816">
        <v>134</v>
      </c>
      <c r="H816" t="s">
        <v>115</v>
      </c>
      <c r="I816" s="7">
        <v>8.3000000000000007</v>
      </c>
      <c r="J816">
        <v>750</v>
      </c>
      <c r="K816" s="5">
        <f t="shared" si="13"/>
        <v>160.64257028112448</v>
      </c>
      <c r="L816" s="5"/>
      <c r="M816" s="8"/>
      <c r="N816" s="8"/>
      <c r="O816" s="8"/>
      <c r="P816" s="8"/>
      <c r="Q816" s="5"/>
      <c r="R816" s="5"/>
      <c r="S816" s="5"/>
      <c r="T816" s="5"/>
      <c r="U816" s="5"/>
      <c r="V816" s="5"/>
      <c r="W816" s="5"/>
      <c r="X816" s="8"/>
      <c r="Y816" s="8"/>
      <c r="Z816" s="8"/>
      <c r="AA816" s="8"/>
      <c r="AB816" s="8"/>
      <c r="AC816" s="5"/>
      <c r="AD816" s="8"/>
      <c r="AE816" s="8"/>
      <c r="AF816" s="8"/>
      <c r="AG816" s="8"/>
      <c r="AH816" s="8"/>
      <c r="AI816" s="8"/>
      <c r="AJ816" s="5"/>
      <c r="AK816" s="8"/>
      <c r="AL816" s="8"/>
      <c r="AM816" s="8"/>
      <c r="AN816" s="8"/>
      <c r="AO816" s="8"/>
      <c r="AP816" s="8"/>
      <c r="AQ816" s="9"/>
      <c r="AR816" s="8"/>
      <c r="AS816" s="8"/>
      <c r="AT816" s="8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8"/>
      <c r="BJ816" s="5"/>
      <c r="BK816" s="5"/>
      <c r="BL816" s="5"/>
      <c r="BM816" s="8"/>
      <c r="BN816" s="8"/>
      <c r="BO816" s="7"/>
      <c r="BP816" s="5"/>
      <c r="BQ816" s="5"/>
      <c r="BR816" s="5"/>
      <c r="BS816" s="5"/>
      <c r="BT816" s="7"/>
      <c r="BU816" s="7"/>
      <c r="BV816" s="7"/>
      <c r="BW816" s="7"/>
      <c r="BX816" s="7"/>
      <c r="BY816" s="7"/>
      <c r="BZ816" s="7"/>
      <c r="CA816" s="5"/>
      <c r="CB816" s="5"/>
      <c r="CC816" s="5"/>
      <c r="CD816" s="5"/>
      <c r="CE816" s="5"/>
      <c r="CF816" s="5"/>
      <c r="CG816" s="5"/>
      <c r="CH816" s="5"/>
      <c r="CI816" s="5"/>
      <c r="CJ816" s="5">
        <v>13.465000720149792</v>
      </c>
      <c r="CK816" s="8">
        <v>5.5884001034527353</v>
      </c>
      <c r="CL816" s="5"/>
      <c r="CM816" s="5"/>
      <c r="CN816" s="8"/>
      <c r="CO816" s="5"/>
      <c r="CP816" s="5"/>
      <c r="CQ816" s="5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</row>
    <row r="817" spans="1:166" x14ac:dyDescent="0.25">
      <c r="A817" t="s">
        <v>139</v>
      </c>
      <c r="C817" s="6">
        <v>39960</v>
      </c>
      <c r="D817" s="5"/>
      <c r="E817" s="6"/>
      <c r="G817">
        <v>140</v>
      </c>
      <c r="H817" t="s">
        <v>115</v>
      </c>
      <c r="I817" s="7">
        <v>8.3000000000000007</v>
      </c>
      <c r="J817">
        <v>750</v>
      </c>
      <c r="K817" s="5">
        <f t="shared" si="13"/>
        <v>160.64257028112448</v>
      </c>
      <c r="L817" s="5"/>
      <c r="M817" s="8"/>
      <c r="N817" s="8"/>
      <c r="O817" s="8"/>
      <c r="P817" s="8"/>
      <c r="Q817" s="5"/>
      <c r="R817" s="5"/>
      <c r="S817" s="5"/>
      <c r="T817" s="5"/>
      <c r="U817" s="5"/>
      <c r="V817" s="5"/>
      <c r="W817" s="5"/>
      <c r="X817" s="8"/>
      <c r="Y817" s="8"/>
      <c r="Z817" s="8"/>
      <c r="AA817" s="8"/>
      <c r="AB817" s="8"/>
      <c r="AC817" s="5"/>
      <c r="AD817" s="8"/>
      <c r="AE817" s="8"/>
      <c r="AF817" s="8"/>
      <c r="AG817" s="8"/>
      <c r="AH817" s="8"/>
      <c r="AI817" s="8"/>
      <c r="AJ817" s="5"/>
      <c r="AK817" s="8"/>
      <c r="AL817" s="8"/>
      <c r="AM817" s="8"/>
      <c r="AN817" s="8"/>
      <c r="AO817" s="8"/>
      <c r="AP817" s="8"/>
      <c r="AQ817" s="9"/>
      <c r="AR817" s="8"/>
      <c r="AS817" s="8"/>
      <c r="AT817" s="8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8"/>
      <c r="BJ817" s="5"/>
      <c r="BK817" s="5"/>
      <c r="BL817" s="5"/>
      <c r="BM817" s="8"/>
      <c r="BN817" s="8"/>
      <c r="BO817" s="7"/>
      <c r="BP817" s="5"/>
      <c r="BQ817" s="5"/>
      <c r="BR817" s="5"/>
      <c r="BS817" s="5"/>
      <c r="BT817" s="7"/>
      <c r="BU817" s="7"/>
      <c r="BV817" s="7"/>
      <c r="BW817" s="7"/>
      <c r="BX817" s="7"/>
      <c r="BY817" s="7"/>
      <c r="BZ817" s="7"/>
      <c r="CA817" s="5"/>
      <c r="CB817" s="5"/>
      <c r="CC817" s="5"/>
      <c r="CD817" s="5"/>
      <c r="CE817" s="5"/>
      <c r="CF817" s="5"/>
      <c r="CG817" s="5"/>
      <c r="CH817" s="5"/>
      <c r="CI817" s="5"/>
      <c r="CJ817" s="5">
        <v>21.208411349560709</v>
      </c>
      <c r="CK817" s="8">
        <v>5.0480754752493882</v>
      </c>
      <c r="CL817" s="5"/>
      <c r="CM817" s="5"/>
      <c r="CN817" s="8"/>
      <c r="CO817" s="5"/>
      <c r="CP817" s="5"/>
      <c r="CQ817" s="5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</row>
    <row r="818" spans="1:166" x14ac:dyDescent="0.25">
      <c r="A818" t="s">
        <v>139</v>
      </c>
      <c r="C818" s="6">
        <v>39966</v>
      </c>
      <c r="D818" s="5"/>
      <c r="E818" s="6"/>
      <c r="G818">
        <v>146</v>
      </c>
      <c r="H818" t="s">
        <v>115</v>
      </c>
      <c r="I818" s="7">
        <v>8.3000000000000007</v>
      </c>
      <c r="J818">
        <v>750</v>
      </c>
      <c r="K818" s="5">
        <f t="shared" si="13"/>
        <v>160.64257028112448</v>
      </c>
      <c r="L818" s="5"/>
      <c r="M818" s="8"/>
      <c r="N818" s="8"/>
      <c r="O818" s="8"/>
      <c r="P818" s="8"/>
      <c r="Q818" s="5"/>
      <c r="R818" s="5"/>
      <c r="S818" s="5"/>
      <c r="T818" s="5"/>
      <c r="U818" s="5"/>
      <c r="V818" s="5"/>
      <c r="W818" s="5"/>
      <c r="X818" s="8"/>
      <c r="Y818" s="8"/>
      <c r="Z818" s="8"/>
      <c r="AA818" s="8"/>
      <c r="AB818" s="8"/>
      <c r="AC818" s="5">
        <v>444.86453718798896</v>
      </c>
      <c r="AD818" s="8"/>
      <c r="AE818" s="8"/>
      <c r="AF818" s="8"/>
      <c r="AG818" s="8"/>
      <c r="AH818" s="8"/>
      <c r="AI818" s="8"/>
      <c r="AJ818" s="5">
        <v>188.71526886813501</v>
      </c>
      <c r="AK818" s="8">
        <v>2.5933626682561988</v>
      </c>
      <c r="AL818" s="8"/>
      <c r="AM818" s="8"/>
      <c r="AN818" s="8"/>
      <c r="AO818" s="8"/>
      <c r="AP818" s="8"/>
      <c r="AQ818" s="9">
        <f>AK818/AJ818</f>
        <v>1.3742198412510615E-2</v>
      </c>
      <c r="AR818" s="8"/>
      <c r="AS818" s="8"/>
      <c r="AT818" s="8"/>
      <c r="AU818" s="5">
        <v>0</v>
      </c>
      <c r="AV818" s="5"/>
      <c r="AW818" s="5"/>
      <c r="AX818" s="5"/>
      <c r="AY818" s="5">
        <v>438.2278731772405</v>
      </c>
      <c r="AZ818" s="5"/>
      <c r="BA818" s="5"/>
      <c r="BB818" s="5"/>
      <c r="BC818" s="5"/>
      <c r="BD818" s="5"/>
      <c r="BE818" s="5"/>
      <c r="BF818" s="5">
        <v>42.163132418256552</v>
      </c>
      <c r="BG818" s="5">
        <v>516.90887485692292</v>
      </c>
      <c r="BH818" s="5">
        <v>997.29988045241987</v>
      </c>
      <c r="BI818" s="8"/>
      <c r="BJ818" s="5"/>
      <c r="BK818" s="5">
        <f>AC818+AJ818+BH818</f>
        <v>1630.8796865085437</v>
      </c>
      <c r="BL818" s="5"/>
      <c r="BM818" s="8">
        <f>BH818/BK818</f>
        <v>0.61151039448377809</v>
      </c>
      <c r="BN818" s="8"/>
      <c r="BO818" s="7"/>
      <c r="BP818" s="5"/>
      <c r="BQ818" s="5"/>
      <c r="BR818" s="5"/>
      <c r="BS818" s="5"/>
      <c r="BT818" s="7"/>
      <c r="BU818" s="7"/>
      <c r="BV818" s="7"/>
      <c r="BW818" s="7"/>
      <c r="BX818" s="8">
        <f>AC818/BK818</f>
        <v>0.27277581594039829</v>
      </c>
      <c r="BY818" s="8">
        <f>AJ818/BK818</f>
        <v>0.11571378957582373</v>
      </c>
      <c r="BZ818" s="8">
        <f>BH818/BK818</f>
        <v>0.61151039448377809</v>
      </c>
      <c r="CA818" s="5">
        <v>165.89384176877462</v>
      </c>
      <c r="CB818" s="5">
        <v>0</v>
      </c>
      <c r="CC818" s="5">
        <v>85.691017897242773</v>
      </c>
      <c r="CD818" s="5">
        <v>76.032632887297268</v>
      </c>
      <c r="CE818" s="5"/>
      <c r="CF818" s="5"/>
      <c r="CG818" s="5"/>
      <c r="CH818" s="5"/>
      <c r="CI818" s="5">
        <v>4.1701909842345692</v>
      </c>
      <c r="CJ818" s="5"/>
      <c r="CK818" s="8"/>
      <c r="CL818" s="5"/>
      <c r="CM818" s="5"/>
      <c r="CN818" s="8"/>
      <c r="CO818" s="5"/>
      <c r="CP818" s="5"/>
      <c r="CQ818" s="5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</row>
    <row r="819" spans="1:166" x14ac:dyDescent="0.25">
      <c r="A819" t="s">
        <v>139</v>
      </c>
      <c r="C819" s="6">
        <v>39969</v>
      </c>
      <c r="D819" s="5"/>
      <c r="E819" s="6"/>
      <c r="G819">
        <v>149</v>
      </c>
      <c r="H819" t="s">
        <v>115</v>
      </c>
      <c r="I819" s="7">
        <v>8.3000000000000007</v>
      </c>
      <c r="J819">
        <v>750</v>
      </c>
      <c r="K819" s="5">
        <f t="shared" si="13"/>
        <v>160.64257028112448</v>
      </c>
      <c r="L819" s="5"/>
      <c r="M819" s="8"/>
      <c r="N819" s="8"/>
      <c r="O819" s="8"/>
      <c r="P819" s="8"/>
      <c r="Q819" s="5"/>
      <c r="R819" s="5"/>
      <c r="S819" s="5"/>
      <c r="T819" s="5"/>
      <c r="U819" s="5"/>
      <c r="V819" s="5"/>
      <c r="W819" s="5"/>
      <c r="X819" s="8"/>
      <c r="Y819" s="8"/>
      <c r="Z819" s="8"/>
      <c r="AA819" s="8"/>
      <c r="AB819" s="8"/>
      <c r="AC819" s="5"/>
      <c r="AD819" s="8"/>
      <c r="AE819" s="8"/>
      <c r="AF819" s="8"/>
      <c r="AG819" s="8"/>
      <c r="AH819" s="8"/>
      <c r="AI819" s="8"/>
      <c r="AJ819" s="5"/>
      <c r="AK819" s="8"/>
      <c r="AL819" s="8"/>
      <c r="AM819" s="8"/>
      <c r="AN819" s="8"/>
      <c r="AO819" s="8"/>
      <c r="AP819" s="8"/>
      <c r="AQ819" s="9"/>
      <c r="AR819" s="8"/>
      <c r="AS819" s="8"/>
      <c r="AT819" s="8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8"/>
      <c r="BJ819" s="5"/>
      <c r="BK819" s="5"/>
      <c r="BL819" s="5"/>
      <c r="BM819" s="8"/>
      <c r="BN819" s="8"/>
      <c r="BO819" s="7"/>
      <c r="BP819" s="5"/>
      <c r="BQ819" s="5"/>
      <c r="BR819" s="5"/>
      <c r="BS819" s="5"/>
      <c r="BT819" s="7"/>
      <c r="BU819" s="7"/>
      <c r="BV819" s="7"/>
      <c r="BW819" s="7"/>
      <c r="BX819" s="7"/>
      <c r="BY819" s="7"/>
      <c r="BZ819" s="7"/>
      <c r="CA819" s="5"/>
      <c r="CB819" s="5"/>
      <c r="CC819" s="5"/>
      <c r="CD819" s="5"/>
      <c r="CE819" s="5"/>
      <c r="CF819" s="5"/>
      <c r="CG819" s="5"/>
      <c r="CH819" s="5"/>
      <c r="CI819" s="5"/>
      <c r="CJ819" s="5">
        <v>43.556459743626682</v>
      </c>
      <c r="CK819" s="8">
        <v>5.9175352597179227</v>
      </c>
      <c r="CL819" s="5"/>
      <c r="CM819" s="5"/>
      <c r="CN819" s="8"/>
      <c r="CO819" s="5"/>
      <c r="CP819" s="5"/>
      <c r="CQ819" s="5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</row>
    <row r="820" spans="1:166" x14ac:dyDescent="0.25">
      <c r="A820" t="s">
        <v>139</v>
      </c>
      <c r="C820" s="6">
        <v>39974</v>
      </c>
      <c r="D820" s="5">
        <v>9</v>
      </c>
      <c r="E820" s="6" t="s">
        <v>207</v>
      </c>
      <c r="F820" t="s">
        <v>15</v>
      </c>
      <c r="G820">
        <v>154</v>
      </c>
      <c r="H820" t="s">
        <v>115</v>
      </c>
      <c r="I820" s="7">
        <v>8.3000000000000007</v>
      </c>
      <c r="J820">
        <v>750</v>
      </c>
      <c r="K820" s="5">
        <f t="shared" si="13"/>
        <v>160.64257028112448</v>
      </c>
      <c r="L820" s="5"/>
      <c r="M820" s="8"/>
      <c r="N820" s="8"/>
      <c r="O820" s="8"/>
      <c r="P820" s="8"/>
      <c r="Q820" s="5"/>
      <c r="R820" s="5"/>
      <c r="S820" s="5"/>
      <c r="T820" s="5"/>
      <c r="U820" s="5"/>
      <c r="V820" s="5">
        <v>154</v>
      </c>
      <c r="W820" s="5"/>
      <c r="X820" s="8"/>
      <c r="Y820" s="8"/>
      <c r="Z820" s="8"/>
      <c r="AA820" s="8"/>
      <c r="AB820" s="8"/>
      <c r="AC820" s="5"/>
      <c r="AD820" s="8"/>
      <c r="AE820" s="8"/>
      <c r="AF820" s="8"/>
      <c r="AG820" s="8"/>
      <c r="AH820" s="8"/>
      <c r="AI820" s="8"/>
      <c r="AJ820" s="5"/>
      <c r="AK820" s="8"/>
      <c r="AL820" s="8"/>
      <c r="AM820" s="8"/>
      <c r="AN820" s="8"/>
      <c r="AO820" s="8"/>
      <c r="AP820" s="8"/>
      <c r="AQ820" s="9"/>
      <c r="AR820" s="8"/>
      <c r="AS820" s="8"/>
      <c r="AT820" s="8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8"/>
      <c r="BJ820" s="5"/>
      <c r="BK820" s="5"/>
      <c r="BL820" s="5"/>
      <c r="BM820" s="8"/>
      <c r="BN820" s="8"/>
      <c r="BO820" s="7"/>
      <c r="BP820" s="5"/>
      <c r="BQ820" s="5"/>
      <c r="BR820" s="5"/>
      <c r="BS820" s="5"/>
      <c r="BT820" s="7"/>
      <c r="BU820" s="7"/>
      <c r="BV820" s="7"/>
      <c r="BW820" s="7"/>
      <c r="BX820" s="7"/>
      <c r="BY820" s="7"/>
      <c r="BZ820" s="7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8"/>
      <c r="CL820" s="5"/>
      <c r="CM820" s="5"/>
      <c r="CN820" s="8"/>
      <c r="CO820" s="5"/>
      <c r="CP820" s="5"/>
      <c r="CQ820" s="5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</row>
    <row r="821" spans="1:166" x14ac:dyDescent="0.25">
      <c r="A821" t="s">
        <v>139</v>
      </c>
      <c r="C821" s="6">
        <v>39976</v>
      </c>
      <c r="D821" s="5"/>
      <c r="E821" s="6"/>
      <c r="G821">
        <v>156</v>
      </c>
      <c r="H821" t="s">
        <v>115</v>
      </c>
      <c r="I821" s="7">
        <v>8.3000000000000007</v>
      </c>
      <c r="J821">
        <v>750</v>
      </c>
      <c r="K821" s="5">
        <f t="shared" si="13"/>
        <v>160.64257028112448</v>
      </c>
      <c r="L821" s="5"/>
      <c r="M821" s="8"/>
      <c r="N821" s="8"/>
      <c r="O821" s="8"/>
      <c r="P821" s="8"/>
      <c r="Q821" s="5"/>
      <c r="R821" s="5"/>
      <c r="S821" s="5"/>
      <c r="T821" s="5"/>
      <c r="U821" s="5"/>
      <c r="V821" s="5"/>
      <c r="W821" s="5"/>
      <c r="X821" s="8"/>
      <c r="Y821" s="8"/>
      <c r="Z821" s="8"/>
      <c r="AA821" s="8"/>
      <c r="AB821" s="8"/>
      <c r="AC821" s="5"/>
      <c r="AD821" s="8"/>
      <c r="AE821" s="8"/>
      <c r="AF821" s="8"/>
      <c r="AG821" s="8"/>
      <c r="AH821" s="8"/>
      <c r="AI821" s="8"/>
      <c r="AJ821" s="5"/>
      <c r="AK821" s="8"/>
      <c r="AL821" s="8"/>
      <c r="AM821" s="8"/>
      <c r="AN821" s="8"/>
      <c r="AO821" s="8"/>
      <c r="AP821" s="8"/>
      <c r="AQ821" s="9"/>
      <c r="AR821" s="8"/>
      <c r="AS821" s="8"/>
      <c r="AT821" s="8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8"/>
      <c r="BJ821" s="5"/>
      <c r="BK821" s="5"/>
      <c r="BL821" s="5"/>
      <c r="BM821" s="8"/>
      <c r="BN821" s="8"/>
      <c r="BO821" s="7"/>
      <c r="BP821" s="5"/>
      <c r="BQ821" s="5"/>
      <c r="BR821" s="5"/>
      <c r="BS821" s="5"/>
      <c r="BT821" s="7"/>
      <c r="BU821" s="7"/>
      <c r="BV821" s="7"/>
      <c r="BW821" s="7"/>
      <c r="BX821" s="7"/>
      <c r="BY821" s="7"/>
      <c r="BZ821" s="7"/>
      <c r="CA821" s="5"/>
      <c r="CB821" s="5"/>
      <c r="CC821" s="5"/>
      <c r="CD821" s="5"/>
      <c r="CE821" s="5"/>
      <c r="CF821" s="5"/>
      <c r="CG821" s="5"/>
      <c r="CH821" s="5"/>
      <c r="CI821" s="5"/>
      <c r="CJ821" s="5">
        <v>63.643237793461047</v>
      </c>
      <c r="CK821" s="8">
        <v>5.5074634303081771</v>
      </c>
      <c r="CL821" s="5"/>
      <c r="CM821" s="5"/>
      <c r="CN821" s="8"/>
      <c r="CO821" s="5"/>
      <c r="CP821" s="5"/>
      <c r="CQ821" s="5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</row>
    <row r="822" spans="1:166" x14ac:dyDescent="0.25">
      <c r="A822" t="s">
        <v>139</v>
      </c>
      <c r="C822" s="6">
        <v>39983</v>
      </c>
      <c r="D822" s="5"/>
      <c r="E822" s="6"/>
      <c r="G822">
        <v>163</v>
      </c>
      <c r="H822" t="s">
        <v>115</v>
      </c>
      <c r="I822" s="7">
        <v>8.3000000000000007</v>
      </c>
      <c r="J822">
        <v>750</v>
      </c>
      <c r="K822" s="5">
        <f t="shared" si="13"/>
        <v>160.64257028112448</v>
      </c>
      <c r="L822" s="5"/>
      <c r="M822" s="8"/>
      <c r="N822" s="8"/>
      <c r="O822" s="8"/>
      <c r="P822" s="8"/>
      <c r="Q822" s="5"/>
      <c r="R822" s="5"/>
      <c r="S822" s="5"/>
      <c r="T822" s="5"/>
      <c r="U822" s="5"/>
      <c r="V822" s="5"/>
      <c r="W822" s="5"/>
      <c r="X822" s="8"/>
      <c r="Y822" s="8"/>
      <c r="Z822" s="8"/>
      <c r="AA822" s="8"/>
      <c r="AB822" s="8"/>
      <c r="AC822" s="5"/>
      <c r="AD822" s="8"/>
      <c r="AE822" s="8"/>
      <c r="AF822" s="8"/>
      <c r="AG822" s="8"/>
      <c r="AH822" s="8"/>
      <c r="AI822" s="8"/>
      <c r="AJ822" s="5"/>
      <c r="AK822" s="8"/>
      <c r="AL822" s="8"/>
      <c r="AM822" s="8"/>
      <c r="AN822" s="8"/>
      <c r="AO822" s="8"/>
      <c r="AP822" s="8"/>
      <c r="AQ822" s="9"/>
      <c r="AR822" s="8"/>
      <c r="AS822" s="8"/>
      <c r="AT822" s="8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8"/>
      <c r="BJ822" s="5"/>
      <c r="BK822" s="5"/>
      <c r="BL822" s="5"/>
      <c r="BM822" s="8"/>
      <c r="BN822" s="8"/>
      <c r="BO822" s="7"/>
      <c r="BP822" s="5"/>
      <c r="BQ822" s="5"/>
      <c r="BR822" s="5"/>
      <c r="BS822" s="5"/>
      <c r="BT822" s="7"/>
      <c r="BU822" s="7"/>
      <c r="BV822" s="7"/>
      <c r="BW822" s="7"/>
      <c r="BX822" s="7"/>
      <c r="BY822" s="7"/>
      <c r="BZ822" s="7"/>
      <c r="CA822" s="5"/>
      <c r="CB822" s="5"/>
      <c r="CC822" s="5"/>
      <c r="CD822" s="5"/>
      <c r="CE822" s="5"/>
      <c r="CF822" s="5"/>
      <c r="CG822" s="5"/>
      <c r="CH822" s="5"/>
      <c r="CI822" s="5"/>
      <c r="CJ822" s="5">
        <v>78.769984156704595</v>
      </c>
      <c r="CK822" s="8">
        <v>5.0347504058441555</v>
      </c>
      <c r="CL822" s="5"/>
      <c r="CM822" s="5"/>
      <c r="CN822" s="8"/>
      <c r="CO822" s="5"/>
      <c r="CP822" s="5"/>
      <c r="CQ822" s="5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</row>
    <row r="823" spans="1:166" x14ac:dyDescent="0.25">
      <c r="A823" t="s">
        <v>139</v>
      </c>
      <c r="C823" s="6">
        <v>39990</v>
      </c>
      <c r="D823" s="5"/>
      <c r="E823" s="6"/>
      <c r="G823">
        <v>170</v>
      </c>
      <c r="H823" t="s">
        <v>115</v>
      </c>
      <c r="I823" s="7">
        <v>8.3000000000000007</v>
      </c>
      <c r="J823">
        <v>750</v>
      </c>
      <c r="K823" s="5">
        <f t="shared" si="13"/>
        <v>160.64257028112448</v>
      </c>
      <c r="L823" s="5"/>
      <c r="M823" s="8"/>
      <c r="N823" s="8"/>
      <c r="O823" s="8"/>
      <c r="P823" s="8"/>
      <c r="Q823" s="5"/>
      <c r="R823" s="5"/>
      <c r="S823" s="5"/>
      <c r="T823" s="5"/>
      <c r="U823" s="5"/>
      <c r="V823" s="5"/>
      <c r="W823" s="5"/>
      <c r="X823" s="8"/>
      <c r="Y823" s="8"/>
      <c r="Z823" s="8"/>
      <c r="AA823" s="8"/>
      <c r="AB823" s="8"/>
      <c r="AC823" s="5"/>
      <c r="AD823" s="8"/>
      <c r="AE823" s="8"/>
      <c r="AF823" s="8"/>
      <c r="AG823" s="8"/>
      <c r="AH823" s="8"/>
      <c r="AI823" s="8"/>
      <c r="AJ823" s="5"/>
      <c r="AK823" s="8"/>
      <c r="AL823" s="8"/>
      <c r="AM823" s="8"/>
      <c r="AN823" s="8"/>
      <c r="AO823" s="8"/>
      <c r="AP823" s="8"/>
      <c r="AQ823" s="9"/>
      <c r="AR823" s="8"/>
      <c r="AS823" s="8"/>
      <c r="AT823" s="8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8"/>
      <c r="BJ823" s="5"/>
      <c r="BK823" s="5"/>
      <c r="BL823" s="5"/>
      <c r="BM823" s="8"/>
      <c r="BN823" s="8"/>
      <c r="BO823" s="7"/>
      <c r="BP823" s="5"/>
      <c r="BQ823" s="5"/>
      <c r="BR823" s="5"/>
      <c r="BS823" s="5"/>
      <c r="BT823" s="7"/>
      <c r="BU823" s="7"/>
      <c r="BV823" s="7"/>
      <c r="BW823" s="7"/>
      <c r="BX823" s="7"/>
      <c r="BY823" s="7"/>
      <c r="BZ823" s="7"/>
      <c r="CA823" s="5"/>
      <c r="CB823" s="5"/>
      <c r="CC823" s="5"/>
      <c r="CD823" s="5"/>
      <c r="CE823" s="5"/>
      <c r="CF823" s="5"/>
      <c r="CG823" s="5"/>
      <c r="CH823" s="5"/>
      <c r="CI823" s="5"/>
      <c r="CJ823" s="5">
        <v>91.547241826299881</v>
      </c>
      <c r="CK823" s="8">
        <v>5.2113624338624334</v>
      </c>
      <c r="CL823" s="5"/>
      <c r="CM823" s="5"/>
      <c r="CN823" s="8"/>
      <c r="CO823" s="5"/>
      <c r="CP823" s="5"/>
      <c r="CQ823" s="5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</row>
    <row r="824" spans="1:166" x14ac:dyDescent="0.25">
      <c r="A824" t="s">
        <v>139</v>
      </c>
      <c r="C824" s="6">
        <v>39991</v>
      </c>
      <c r="D824" s="5">
        <v>10</v>
      </c>
      <c r="E824" s="6" t="s">
        <v>108</v>
      </c>
      <c r="F824" t="s">
        <v>16</v>
      </c>
      <c r="G824">
        <v>171</v>
      </c>
      <c r="H824" t="s">
        <v>115</v>
      </c>
      <c r="I824" s="7">
        <v>8.3000000000000007</v>
      </c>
      <c r="J824">
        <v>750</v>
      </c>
      <c r="K824" s="5">
        <f t="shared" si="13"/>
        <v>160.64257028112448</v>
      </c>
      <c r="L824" s="5"/>
      <c r="M824" s="8"/>
      <c r="N824" s="8"/>
      <c r="O824" s="8"/>
      <c r="P824" s="8"/>
      <c r="Q824" s="5"/>
      <c r="R824" s="5"/>
      <c r="S824" s="5"/>
      <c r="T824" s="5"/>
      <c r="U824" s="5"/>
      <c r="V824" s="5"/>
      <c r="W824" s="5"/>
      <c r="X824" s="8"/>
      <c r="Y824" s="8"/>
      <c r="Z824" s="8"/>
      <c r="AA824" s="8"/>
      <c r="AB824" s="8"/>
      <c r="AC824" s="5"/>
      <c r="AD824" s="8"/>
      <c r="AE824" s="8"/>
      <c r="AF824" s="8"/>
      <c r="AG824" s="8"/>
      <c r="AH824" s="8"/>
      <c r="AI824" s="8"/>
      <c r="AJ824" s="5"/>
      <c r="AK824" s="8"/>
      <c r="AL824" s="8"/>
      <c r="AM824" s="8"/>
      <c r="AN824" s="8"/>
      <c r="AO824" s="8"/>
      <c r="AP824" s="8"/>
      <c r="AQ824" s="9"/>
      <c r="AR824" s="8"/>
      <c r="AS824" s="8"/>
      <c r="AT824" s="8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>
        <v>763.428277160466</v>
      </c>
      <c r="BH824" s="5"/>
      <c r="BI824" s="8"/>
      <c r="BJ824" s="5"/>
      <c r="BK824" s="5"/>
      <c r="BL824" s="5"/>
      <c r="BM824" s="8"/>
      <c r="BN824" s="5">
        <f>BP824*(1/(BO824/100))</f>
        <v>763.428277160466</v>
      </c>
      <c r="BO824" s="7">
        <v>36.226446306457376</v>
      </c>
      <c r="BP824" s="5">
        <v>276.56293491384884</v>
      </c>
      <c r="BQ824" s="5">
        <f>BN824-BP824</f>
        <v>486.86534224661716</v>
      </c>
      <c r="BR824" s="5"/>
      <c r="BS824" s="5"/>
      <c r="BT824" s="7">
        <v>12.183389203253252</v>
      </c>
      <c r="BU824" s="7"/>
      <c r="BV824" s="7"/>
      <c r="BW824" s="7"/>
      <c r="BX824" s="7"/>
      <c r="BY824" s="7"/>
      <c r="BZ824" s="7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8"/>
      <c r="CL824" s="5"/>
      <c r="CM824" s="5"/>
      <c r="CN824" s="8"/>
      <c r="CO824" s="5"/>
      <c r="CP824" s="5"/>
      <c r="CQ824" s="5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</row>
    <row r="825" spans="1:166" x14ac:dyDescent="0.25">
      <c r="A825" t="s">
        <v>139</v>
      </c>
      <c r="C825" s="6">
        <v>39995</v>
      </c>
      <c r="D825" s="5"/>
      <c r="E825" s="6"/>
      <c r="G825">
        <v>175</v>
      </c>
      <c r="H825" t="s">
        <v>115</v>
      </c>
      <c r="I825" s="7">
        <v>8.3000000000000007</v>
      </c>
      <c r="J825">
        <v>750</v>
      </c>
      <c r="K825" s="5">
        <f t="shared" si="13"/>
        <v>160.64257028112448</v>
      </c>
      <c r="L825" s="5"/>
      <c r="M825" s="8"/>
      <c r="N825" s="8"/>
      <c r="O825" s="8"/>
      <c r="P825" s="8"/>
      <c r="Q825" s="5"/>
      <c r="R825" s="5"/>
      <c r="S825" s="5"/>
      <c r="T825" s="5"/>
      <c r="U825" s="5"/>
      <c r="V825" s="5"/>
      <c r="W825" s="5"/>
      <c r="X825" s="8"/>
      <c r="Y825" s="8"/>
      <c r="Z825" s="8"/>
      <c r="AA825" s="8"/>
      <c r="AB825" s="8"/>
      <c r="AC825" s="5"/>
      <c r="AD825" s="8"/>
      <c r="AE825" s="8"/>
      <c r="AF825" s="8"/>
      <c r="AG825" s="8"/>
      <c r="AH825" s="8"/>
      <c r="AI825" s="8"/>
      <c r="AJ825" s="5"/>
      <c r="AK825" s="8"/>
      <c r="AL825" s="8"/>
      <c r="AM825" s="8"/>
      <c r="AN825" s="8"/>
      <c r="AO825" s="8"/>
      <c r="AP825" s="8"/>
      <c r="AQ825" s="9"/>
      <c r="AR825" s="8"/>
      <c r="AS825" s="8"/>
      <c r="AT825" s="8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8"/>
      <c r="BJ825" s="5"/>
      <c r="BK825" s="5"/>
      <c r="BL825" s="5"/>
      <c r="BM825" s="8"/>
      <c r="BN825" s="8"/>
      <c r="BO825" s="7"/>
      <c r="BP825" s="5"/>
      <c r="BQ825" s="5"/>
      <c r="BR825" s="5"/>
      <c r="BS825" s="5"/>
      <c r="BT825" s="7"/>
      <c r="BU825" s="7"/>
      <c r="BV825" s="7"/>
      <c r="BW825" s="7"/>
      <c r="BX825" s="7"/>
      <c r="BY825" s="7"/>
      <c r="BZ825" s="7"/>
      <c r="CA825" s="5"/>
      <c r="CB825" s="5"/>
      <c r="CC825" s="5"/>
      <c r="CD825" s="5"/>
      <c r="CE825" s="5"/>
      <c r="CF825" s="5"/>
      <c r="CG825" s="5"/>
      <c r="CH825" s="5"/>
      <c r="CI825" s="5"/>
      <c r="CJ825" s="5">
        <v>100</v>
      </c>
      <c r="CK825" s="8">
        <v>4.6727263993316619</v>
      </c>
      <c r="CL825" s="5"/>
      <c r="CM825" s="5"/>
      <c r="CN825" s="8"/>
      <c r="CO825" s="5"/>
      <c r="CP825" s="5"/>
      <c r="CQ825" s="5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</row>
    <row r="826" spans="1:166" x14ac:dyDescent="0.25">
      <c r="A826" t="s">
        <v>138</v>
      </c>
      <c r="C826" s="6">
        <v>39820</v>
      </c>
      <c r="D826" s="5">
        <v>1</v>
      </c>
      <c r="E826" s="6" t="s">
        <v>209</v>
      </c>
      <c r="F826" t="s">
        <v>10</v>
      </c>
      <c r="G826" s="5">
        <v>0</v>
      </c>
      <c r="H826" t="s">
        <v>116</v>
      </c>
      <c r="I826" s="7">
        <v>8.3000000000000007</v>
      </c>
      <c r="J826">
        <v>750</v>
      </c>
      <c r="K826" s="5">
        <f t="shared" si="13"/>
        <v>160.64257028112448</v>
      </c>
      <c r="L826" s="5"/>
      <c r="M826" s="8"/>
      <c r="N826" s="8"/>
      <c r="O826" s="8"/>
      <c r="P826" s="8"/>
      <c r="Q826" s="5"/>
      <c r="R826" s="5"/>
      <c r="S826" s="5"/>
      <c r="T826" s="5"/>
      <c r="U826" s="5"/>
      <c r="V826" s="5"/>
      <c r="W826" s="5"/>
      <c r="X826" s="8"/>
      <c r="Y826" s="8"/>
      <c r="Z826" s="8"/>
      <c r="AA826" s="8"/>
      <c r="AB826" s="8"/>
      <c r="AC826" s="5"/>
      <c r="AD826" s="8"/>
      <c r="AE826" s="8"/>
      <c r="AF826" s="8"/>
      <c r="AG826" s="8"/>
      <c r="AH826" s="8"/>
      <c r="AI826" s="8"/>
      <c r="AJ826" s="5"/>
      <c r="AK826" s="8"/>
      <c r="AL826" s="8"/>
      <c r="AM826" s="8"/>
      <c r="AN826" s="8"/>
      <c r="AO826" s="8"/>
      <c r="AP826" s="8"/>
      <c r="AQ826" s="9"/>
      <c r="AR826" s="8"/>
      <c r="AS826" s="8"/>
      <c r="AT826" s="8"/>
      <c r="AU826" s="5">
        <v>0</v>
      </c>
      <c r="AV826" s="5"/>
      <c r="AW826" s="5"/>
      <c r="AX826" s="5"/>
      <c r="AY826" s="5">
        <v>0</v>
      </c>
      <c r="AZ826" s="5"/>
      <c r="BA826" s="5"/>
      <c r="BB826" s="5"/>
      <c r="BC826" s="5"/>
      <c r="BD826" s="5"/>
      <c r="BE826" s="5"/>
      <c r="BF826" s="5">
        <v>0</v>
      </c>
      <c r="BG826" s="5">
        <v>0</v>
      </c>
      <c r="BH826" s="5"/>
      <c r="BI826" s="8"/>
      <c r="BJ826" s="5"/>
      <c r="BK826" s="5"/>
      <c r="BL826" s="5"/>
      <c r="BM826" s="8"/>
      <c r="BN826" s="8"/>
      <c r="BO826" s="7"/>
      <c r="BP826" s="5"/>
      <c r="BQ826" s="5"/>
      <c r="BR826" s="5"/>
      <c r="BS826" s="5"/>
      <c r="BT826" s="7"/>
      <c r="BU826" s="7"/>
      <c r="BV826" s="7"/>
      <c r="BW826" s="7"/>
      <c r="BX826" s="7"/>
      <c r="BY826" s="7"/>
      <c r="BZ826" s="7"/>
      <c r="CA826" s="5">
        <v>0</v>
      </c>
      <c r="CB826" s="5">
        <v>0</v>
      </c>
      <c r="CC826" s="5">
        <v>0</v>
      </c>
      <c r="CD826" s="5">
        <v>0</v>
      </c>
      <c r="CE826" s="5"/>
      <c r="CF826" s="5"/>
      <c r="CG826" s="5"/>
      <c r="CH826" s="5"/>
      <c r="CI826" s="5">
        <v>0</v>
      </c>
      <c r="CJ826" s="5"/>
      <c r="CK826" s="8"/>
      <c r="CL826" s="5"/>
      <c r="CM826" s="5"/>
      <c r="CN826" s="8"/>
      <c r="CO826" s="5"/>
      <c r="CP826" s="5"/>
      <c r="CQ826" s="5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</row>
    <row r="827" spans="1:166" x14ac:dyDescent="0.25">
      <c r="A827" t="s">
        <v>138</v>
      </c>
      <c r="C827" s="6">
        <v>39846</v>
      </c>
      <c r="D827" s="5">
        <v>4</v>
      </c>
      <c r="E827" t="s">
        <v>210</v>
      </c>
      <c r="F827" t="s">
        <v>12</v>
      </c>
      <c r="G827">
        <v>26</v>
      </c>
      <c r="H827" t="s">
        <v>116</v>
      </c>
      <c r="I827" s="7">
        <v>8.3000000000000007</v>
      </c>
      <c r="J827">
        <v>750</v>
      </c>
      <c r="K827" s="5">
        <f t="shared" si="13"/>
        <v>160.64257028112448</v>
      </c>
      <c r="L827" s="5"/>
      <c r="M827" s="8"/>
      <c r="N827" s="8"/>
      <c r="O827" s="8"/>
      <c r="P827" s="8"/>
      <c r="Q827" s="5"/>
      <c r="R827" s="5">
        <v>26</v>
      </c>
      <c r="S827" s="5"/>
      <c r="T827" s="5"/>
      <c r="U827" s="5"/>
      <c r="V827" s="5"/>
      <c r="W827" s="5"/>
      <c r="X827" s="8"/>
      <c r="Y827" s="8"/>
      <c r="Z827" s="8"/>
      <c r="AA827" s="8"/>
      <c r="AB827" s="8"/>
      <c r="AC827" s="5"/>
      <c r="AD827" s="8"/>
      <c r="AE827" s="8"/>
      <c r="AF827" s="8"/>
      <c r="AG827" s="8"/>
      <c r="AH827" s="8"/>
      <c r="AI827" s="8"/>
      <c r="AJ827" s="5"/>
      <c r="AK827" s="8"/>
      <c r="AL827" s="8"/>
      <c r="AM827" s="8"/>
      <c r="AN827" s="8"/>
      <c r="AO827" s="8"/>
      <c r="AP827" s="8"/>
      <c r="AQ827" s="9"/>
      <c r="AR827" s="8"/>
      <c r="AS827" s="8"/>
      <c r="AT827" s="8"/>
      <c r="AU827" s="5">
        <v>0</v>
      </c>
      <c r="AV827" s="5"/>
      <c r="AW827" s="5"/>
      <c r="AX827" s="5"/>
      <c r="AY827" s="5">
        <v>0</v>
      </c>
      <c r="AZ827" s="5"/>
      <c r="BA827" s="5"/>
      <c r="BB827" s="5"/>
      <c r="BC827" s="5"/>
      <c r="BD827" s="5"/>
      <c r="BE827" s="5"/>
      <c r="BF827" s="5">
        <v>0</v>
      </c>
      <c r="BG827" s="5">
        <v>0</v>
      </c>
      <c r="BH827" s="5"/>
      <c r="BI827" s="8"/>
      <c r="BJ827" s="5"/>
      <c r="BK827" s="5"/>
      <c r="BL827" s="5"/>
      <c r="BM827" s="8"/>
      <c r="BN827" s="8"/>
      <c r="BO827" s="7"/>
      <c r="BP827" s="5"/>
      <c r="BQ827" s="5"/>
      <c r="BR827" s="5"/>
      <c r="BS827" s="5"/>
      <c r="BT827" s="7"/>
      <c r="BU827" s="7"/>
      <c r="BV827" s="7"/>
      <c r="BW827" s="7"/>
      <c r="BX827" s="7"/>
      <c r="BY827" s="7"/>
      <c r="BZ827" s="7"/>
      <c r="CA827" s="5">
        <v>0</v>
      </c>
      <c r="CB827" s="5">
        <v>0</v>
      </c>
      <c r="CC827" s="5">
        <v>0</v>
      </c>
      <c r="CD827" s="5">
        <v>0</v>
      </c>
      <c r="CE827" s="5"/>
      <c r="CF827" s="5"/>
      <c r="CG827" s="5"/>
      <c r="CH827" s="5"/>
      <c r="CI827" s="5">
        <v>0</v>
      </c>
      <c r="CJ827" s="5"/>
      <c r="CK827" s="8"/>
      <c r="CL827" s="5"/>
      <c r="CM827" s="5"/>
      <c r="CN827" s="8"/>
      <c r="CO827" s="5"/>
      <c r="CP827" s="5"/>
      <c r="CQ827" s="5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</row>
    <row r="828" spans="1:166" x14ac:dyDescent="0.25">
      <c r="A828" t="s">
        <v>138</v>
      </c>
      <c r="C828" s="6">
        <v>39848</v>
      </c>
      <c r="D828" s="5"/>
      <c r="E828" s="6"/>
      <c r="G828">
        <v>28</v>
      </c>
      <c r="H828" t="s">
        <v>116</v>
      </c>
      <c r="I828" s="7">
        <v>8.3000000000000007</v>
      </c>
      <c r="J828">
        <v>750</v>
      </c>
      <c r="K828" s="5">
        <f t="shared" si="13"/>
        <v>160.64257028112448</v>
      </c>
      <c r="L828" s="5"/>
      <c r="M828" s="8"/>
      <c r="N828" s="7">
        <v>5.9</v>
      </c>
      <c r="O828" s="7"/>
      <c r="P828" s="7"/>
      <c r="Q828" s="5"/>
      <c r="R828" s="5"/>
      <c r="S828" s="5"/>
      <c r="T828" s="5"/>
      <c r="U828" s="5"/>
      <c r="V828" s="5"/>
      <c r="W828" s="5"/>
      <c r="X828" s="8"/>
      <c r="Y828" s="8"/>
      <c r="Z828" s="8"/>
      <c r="AA828" s="8"/>
      <c r="AB828" s="8"/>
      <c r="AC828" s="5"/>
      <c r="AD828" s="8"/>
      <c r="AE828" s="8"/>
      <c r="AF828" s="8"/>
      <c r="AG828" s="8"/>
      <c r="AH828" s="8"/>
      <c r="AI828" s="8"/>
      <c r="AJ828" s="5"/>
      <c r="AK828" s="8"/>
      <c r="AL828" s="8"/>
      <c r="AM828" s="8"/>
      <c r="AN828" s="8"/>
      <c r="AO828" s="8"/>
      <c r="AP828" s="8"/>
      <c r="AQ828" s="9"/>
      <c r="AR828" s="8"/>
      <c r="AS828" s="8"/>
      <c r="AT828" s="8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8"/>
      <c r="BJ828" s="5"/>
      <c r="BK828" s="5"/>
      <c r="BL828" s="5"/>
      <c r="BM828" s="8"/>
      <c r="BN828" s="8"/>
      <c r="BO828" s="7"/>
      <c r="BP828" s="5"/>
      <c r="BQ828" s="5"/>
      <c r="BR828" s="5"/>
      <c r="BS828" s="5"/>
      <c r="BT828" s="7"/>
      <c r="BU828" s="7"/>
      <c r="BV828" s="7"/>
      <c r="BW828" s="7"/>
      <c r="BX828" s="7"/>
      <c r="BY828" s="7"/>
      <c r="BZ828" s="7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8"/>
      <c r="CL828" s="5"/>
      <c r="CM828" s="5"/>
      <c r="CN828" s="8"/>
      <c r="CO828" s="5"/>
      <c r="CP828" s="5"/>
      <c r="CQ828" s="5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</row>
    <row r="829" spans="1:166" x14ac:dyDescent="0.25">
      <c r="A829" t="s">
        <v>138</v>
      </c>
      <c r="C829" s="6">
        <v>39854</v>
      </c>
      <c r="D829" s="5"/>
      <c r="E829" s="6"/>
      <c r="G829">
        <v>34</v>
      </c>
      <c r="H829" t="s">
        <v>116</v>
      </c>
      <c r="I829" s="7">
        <v>8.3000000000000007</v>
      </c>
      <c r="J829">
        <v>750</v>
      </c>
      <c r="K829" s="5">
        <f t="shared" si="13"/>
        <v>160.64257028112448</v>
      </c>
      <c r="L829" s="5"/>
      <c r="M829" s="8"/>
      <c r="N829" s="7">
        <v>7.85</v>
      </c>
      <c r="O829" s="7"/>
      <c r="P829" s="7"/>
      <c r="Q829" s="5"/>
      <c r="R829" s="5"/>
      <c r="S829" s="5"/>
      <c r="T829" s="5"/>
      <c r="U829" s="5"/>
      <c r="V829" s="5"/>
      <c r="W829" s="5"/>
      <c r="X829" s="8"/>
      <c r="Y829" s="8"/>
      <c r="Z829" s="8"/>
      <c r="AA829" s="8"/>
      <c r="AB829" s="8"/>
      <c r="AC829" s="5"/>
      <c r="AD829" s="8"/>
      <c r="AE829" s="8"/>
      <c r="AF829" s="8"/>
      <c r="AG829" s="8"/>
      <c r="AH829" s="8"/>
      <c r="AI829" s="8"/>
      <c r="AJ829" s="5"/>
      <c r="AK829" s="8"/>
      <c r="AL829" s="8"/>
      <c r="AM829" s="8"/>
      <c r="AN829" s="8"/>
      <c r="AO829" s="8"/>
      <c r="AP829" s="8"/>
      <c r="AQ829" s="9"/>
      <c r="AR829" s="8"/>
      <c r="AS829" s="8"/>
      <c r="AT829" s="8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8"/>
      <c r="BJ829" s="5"/>
      <c r="BK829" s="5"/>
      <c r="BL829" s="5"/>
      <c r="BM829" s="8"/>
      <c r="BN829" s="8"/>
      <c r="BO829" s="7"/>
      <c r="BP829" s="5"/>
      <c r="BQ829" s="5"/>
      <c r="BR829" s="5"/>
      <c r="BS829" s="5"/>
      <c r="BT829" s="7"/>
      <c r="BU829" s="7"/>
      <c r="BV829" s="7"/>
      <c r="BW829" s="7"/>
      <c r="BX829" s="7"/>
      <c r="BY829" s="7"/>
      <c r="BZ829" s="7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8"/>
      <c r="CL829" s="5"/>
      <c r="CM829" s="5"/>
      <c r="CN829" s="8"/>
      <c r="CO829" s="5"/>
      <c r="CP829" s="5"/>
      <c r="CQ829" s="5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</row>
    <row r="830" spans="1:166" x14ac:dyDescent="0.25">
      <c r="A830" t="s">
        <v>138</v>
      </c>
      <c r="C830" s="6">
        <v>39860</v>
      </c>
      <c r="D830" s="5"/>
      <c r="E830" s="6"/>
      <c r="G830">
        <v>40</v>
      </c>
      <c r="H830" t="s">
        <v>116</v>
      </c>
      <c r="I830" s="7">
        <v>8.3000000000000007</v>
      </c>
      <c r="J830">
        <v>750</v>
      </c>
      <c r="K830" s="5">
        <f t="shared" si="13"/>
        <v>160.64257028112448</v>
      </c>
      <c r="L830" s="5"/>
      <c r="M830" s="8"/>
      <c r="N830" s="7">
        <v>10.8</v>
      </c>
      <c r="O830" s="7"/>
      <c r="P830" s="7"/>
      <c r="Q830" s="5"/>
      <c r="R830" s="5"/>
      <c r="S830" s="5"/>
      <c r="T830" s="5"/>
      <c r="U830" s="5"/>
      <c r="V830" s="5"/>
      <c r="W830" s="5"/>
      <c r="X830" s="8"/>
      <c r="Y830" s="8"/>
      <c r="Z830" s="8"/>
      <c r="AA830" s="8"/>
      <c r="AB830" s="8"/>
      <c r="AC830" s="5"/>
      <c r="AD830" s="8"/>
      <c r="AE830" s="8"/>
      <c r="AF830" s="8"/>
      <c r="AG830" s="8"/>
      <c r="AH830" s="8"/>
      <c r="AI830" s="8"/>
      <c r="AJ830" s="5"/>
      <c r="AK830" s="8"/>
      <c r="AL830" s="8"/>
      <c r="AM830" s="8"/>
      <c r="AN830" s="8"/>
      <c r="AO830" s="8"/>
      <c r="AP830" s="8"/>
      <c r="AQ830" s="9"/>
      <c r="AR830" s="8"/>
      <c r="AS830" s="8"/>
      <c r="AT830" s="8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8"/>
      <c r="BJ830" s="5"/>
      <c r="BK830" s="5"/>
      <c r="BL830" s="5"/>
      <c r="BM830" s="8"/>
      <c r="BN830" s="8"/>
      <c r="BO830" s="7"/>
      <c r="BP830" s="5"/>
      <c r="BQ830" s="5"/>
      <c r="BR830" s="5"/>
      <c r="BS830" s="5"/>
      <c r="BT830" s="7"/>
      <c r="BU830" s="7"/>
      <c r="BV830" s="7"/>
      <c r="BW830" s="7"/>
      <c r="BX830" s="7"/>
      <c r="BY830" s="7"/>
      <c r="BZ830" s="7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8"/>
      <c r="CL830" s="5"/>
      <c r="CM830" s="5"/>
      <c r="CN830" s="8"/>
      <c r="CO830" s="5"/>
      <c r="CP830" s="5"/>
      <c r="CQ830" s="5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</row>
    <row r="831" spans="1:166" x14ac:dyDescent="0.25">
      <c r="A831" t="s">
        <v>138</v>
      </c>
      <c r="C831" s="6">
        <v>39864</v>
      </c>
      <c r="D831" s="5"/>
      <c r="E831" s="6"/>
      <c r="G831">
        <v>44</v>
      </c>
      <c r="H831" t="s">
        <v>116</v>
      </c>
      <c r="I831" s="7">
        <v>8.3000000000000007</v>
      </c>
      <c r="J831">
        <v>750</v>
      </c>
      <c r="K831" s="5">
        <f t="shared" si="13"/>
        <v>160.64257028112448</v>
      </c>
      <c r="L831" s="5"/>
      <c r="M831" s="8"/>
      <c r="N831" s="8"/>
      <c r="O831" s="8"/>
      <c r="P831" s="8"/>
      <c r="Q831" s="5"/>
      <c r="R831" s="5"/>
      <c r="S831" s="5"/>
      <c r="T831" s="5"/>
      <c r="U831" s="5"/>
      <c r="V831" s="5"/>
      <c r="W831" s="5"/>
      <c r="X831" s="8"/>
      <c r="Y831" s="8"/>
      <c r="Z831" s="8"/>
      <c r="AA831" s="8"/>
      <c r="AB831" s="8"/>
      <c r="AC831" s="5"/>
      <c r="AD831" s="8"/>
      <c r="AE831" s="8"/>
      <c r="AF831" s="8"/>
      <c r="AG831" s="8"/>
      <c r="AH831" s="8"/>
      <c r="AI831" s="8"/>
      <c r="AJ831" s="5"/>
      <c r="AK831" s="8">
        <v>0.58408997913411509</v>
      </c>
      <c r="AL831" s="8"/>
      <c r="AM831" s="8"/>
      <c r="AN831" s="8"/>
      <c r="AO831" s="8"/>
      <c r="AP831" s="8"/>
      <c r="AQ831" s="9"/>
      <c r="AR831" s="8"/>
      <c r="AS831" s="8"/>
      <c r="AT831" s="8"/>
      <c r="AU831" s="5">
        <v>0</v>
      </c>
      <c r="AV831" s="5"/>
      <c r="AW831" s="5"/>
      <c r="AX831" s="5"/>
      <c r="AY831" s="5">
        <v>0</v>
      </c>
      <c r="AZ831" s="5"/>
      <c r="BA831" s="5"/>
      <c r="BB831" s="5"/>
      <c r="BC831" s="5"/>
      <c r="BD831" s="5"/>
      <c r="BE831" s="5"/>
      <c r="BF831" s="5">
        <v>0</v>
      </c>
      <c r="BG831" s="5">
        <v>0</v>
      </c>
      <c r="BH831" s="5"/>
      <c r="BI831" s="8"/>
      <c r="BJ831" s="5"/>
      <c r="BK831" s="5"/>
      <c r="BL831" s="5"/>
      <c r="BM831" s="8"/>
      <c r="BN831" s="8"/>
      <c r="BO831" s="7"/>
      <c r="BP831" s="5"/>
      <c r="BQ831" s="5"/>
      <c r="BR831" s="5"/>
      <c r="BS831" s="5"/>
      <c r="BT831" s="7"/>
      <c r="BU831" s="7"/>
      <c r="BV831" s="7"/>
      <c r="BW831" s="7"/>
      <c r="BX831" s="7"/>
      <c r="BY831" s="7"/>
      <c r="BZ831" s="7"/>
      <c r="CA831" s="5">
        <v>0</v>
      </c>
      <c r="CB831" s="5">
        <v>0</v>
      </c>
      <c r="CC831" s="5">
        <v>0</v>
      </c>
      <c r="CD831" s="5">
        <v>0</v>
      </c>
      <c r="CE831" s="5"/>
      <c r="CF831" s="5"/>
      <c r="CG831" s="5"/>
      <c r="CH831" s="5"/>
      <c r="CI831" s="5">
        <v>0</v>
      </c>
      <c r="CJ831" s="5"/>
      <c r="CK831" s="8"/>
      <c r="CL831" s="5"/>
      <c r="CM831" s="5"/>
      <c r="CN831" s="8"/>
      <c r="CO831" s="5"/>
      <c r="CP831" s="5"/>
      <c r="CQ831" s="5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</row>
    <row r="832" spans="1:166" x14ac:dyDescent="0.25">
      <c r="A832" t="s">
        <v>138</v>
      </c>
      <c r="C832" s="6">
        <v>39869</v>
      </c>
      <c r="D832" s="5"/>
      <c r="E832" s="6"/>
      <c r="G832">
        <v>49</v>
      </c>
      <c r="H832" t="s">
        <v>116</v>
      </c>
      <c r="I832" s="7">
        <v>8.3000000000000007</v>
      </c>
      <c r="J832">
        <v>750</v>
      </c>
      <c r="K832" s="5">
        <f t="shared" si="13"/>
        <v>160.64257028112448</v>
      </c>
      <c r="L832" s="5"/>
      <c r="M832" s="8"/>
      <c r="N832" s="7">
        <v>12.8</v>
      </c>
      <c r="O832" s="7"/>
      <c r="P832" s="7"/>
      <c r="Q832" s="5"/>
      <c r="R832" s="5"/>
      <c r="S832" s="5"/>
      <c r="T832" s="5"/>
      <c r="U832" s="5"/>
      <c r="V832" s="5"/>
      <c r="W832" s="5"/>
      <c r="X832" s="8"/>
      <c r="Y832" s="8"/>
      <c r="Z832" s="8"/>
      <c r="AA832" s="8"/>
      <c r="AB832" s="8"/>
      <c r="AC832" s="5"/>
      <c r="AD832" s="8"/>
      <c r="AE832" s="8"/>
      <c r="AF832" s="8"/>
      <c r="AG832" s="8"/>
      <c r="AH832" s="8"/>
      <c r="AI832" s="8"/>
      <c r="AJ832" s="5"/>
      <c r="AK832" s="8"/>
      <c r="AL832" s="8"/>
      <c r="AM832" s="8"/>
      <c r="AN832" s="8"/>
      <c r="AO832" s="8"/>
      <c r="AP832" s="8"/>
      <c r="AQ832" s="9"/>
      <c r="AR832" s="8"/>
      <c r="AS832" s="8"/>
      <c r="AT832" s="8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8"/>
      <c r="BJ832" s="5"/>
      <c r="BK832" s="5"/>
      <c r="BL832" s="5"/>
      <c r="BM832" s="8"/>
      <c r="BN832" s="8"/>
      <c r="BO832" s="7"/>
      <c r="BP832" s="5"/>
      <c r="BQ832" s="5"/>
      <c r="BR832" s="5"/>
      <c r="BS832" s="5"/>
      <c r="BT832" s="7"/>
      <c r="BU832" s="7"/>
      <c r="BV832" s="7"/>
      <c r="BW832" s="7"/>
      <c r="BX832" s="7"/>
      <c r="BY832" s="7"/>
      <c r="BZ832" s="7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8"/>
      <c r="CL832" s="5"/>
      <c r="CM832" s="5"/>
      <c r="CN832" s="8"/>
      <c r="CO832" s="5"/>
      <c r="CP832" s="5"/>
      <c r="CQ832" s="5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</row>
    <row r="833" spans="1:166" x14ac:dyDescent="0.25">
      <c r="A833" t="s">
        <v>138</v>
      </c>
      <c r="C833" s="6">
        <v>39874</v>
      </c>
      <c r="D833" s="5"/>
      <c r="E833" s="6"/>
      <c r="G833">
        <v>54</v>
      </c>
      <c r="H833" t="s">
        <v>116</v>
      </c>
      <c r="I833" s="7">
        <v>8.3000000000000007</v>
      </c>
      <c r="J833">
        <v>750</v>
      </c>
      <c r="K833" s="5">
        <f t="shared" si="13"/>
        <v>160.64257028112448</v>
      </c>
      <c r="L833" s="5"/>
      <c r="M833" s="8"/>
      <c r="N833" s="7">
        <v>12.65</v>
      </c>
      <c r="O833" s="7"/>
      <c r="P833" s="7"/>
      <c r="Q833" s="5"/>
      <c r="R833" s="5"/>
      <c r="S833" s="5"/>
      <c r="T833" s="5"/>
      <c r="U833" s="5"/>
      <c r="V833" s="5"/>
      <c r="W833" s="5"/>
      <c r="X833" s="8"/>
      <c r="Y833" s="8"/>
      <c r="Z833" s="8"/>
      <c r="AA833" s="8"/>
      <c r="AB833" s="8"/>
      <c r="AC833" s="5">
        <v>55.847505280508116</v>
      </c>
      <c r="AD833" s="8"/>
      <c r="AE833" s="8"/>
      <c r="AF833" s="8"/>
      <c r="AG833" s="8"/>
      <c r="AH833" s="8"/>
      <c r="AI833" s="8"/>
      <c r="AJ833" s="5">
        <v>75.842602359493569</v>
      </c>
      <c r="AK833" s="8">
        <v>0.92190112326612761</v>
      </c>
      <c r="AL833" s="8"/>
      <c r="AM833" s="8"/>
      <c r="AN833" s="8"/>
      <c r="AO833" s="8"/>
      <c r="AP833" s="8"/>
      <c r="AQ833" s="9">
        <f>AK833/AJ833</f>
        <v>1.2155452141480071E-2</v>
      </c>
      <c r="AR833" s="8"/>
      <c r="AS833" s="8"/>
      <c r="AT833" s="8"/>
      <c r="AU833" s="5">
        <v>4.0907440612430248</v>
      </c>
      <c r="AV833" s="5"/>
      <c r="AW833" s="5"/>
      <c r="AX833" s="5"/>
      <c r="AY833" s="5">
        <v>0</v>
      </c>
      <c r="AZ833" s="5"/>
      <c r="BA833" s="5"/>
      <c r="BB833" s="5"/>
      <c r="BC833" s="5"/>
      <c r="BD833" s="5"/>
      <c r="BE833" s="5"/>
      <c r="BF833" s="5">
        <v>0</v>
      </c>
      <c r="BG833" s="5">
        <v>0</v>
      </c>
      <c r="BH833" s="5">
        <v>4.0907440612430248</v>
      </c>
      <c r="BI833" s="8"/>
      <c r="BJ833" s="5"/>
      <c r="BK833" s="5">
        <f>AC833+AJ833+BH833</f>
        <v>135.7808517012447</v>
      </c>
      <c r="BL833" s="5"/>
      <c r="BM833" s="8">
        <f>BH833/BK833</f>
        <v>3.0127547514901359E-2</v>
      </c>
      <c r="BN833" s="8"/>
      <c r="BO833" s="7"/>
      <c r="BP833" s="5"/>
      <c r="BQ833" s="5"/>
      <c r="BR833" s="5"/>
      <c r="BS833" s="5"/>
      <c r="BT833" s="7"/>
      <c r="BU833" s="7"/>
      <c r="BV833" s="7"/>
      <c r="BW833" s="7"/>
      <c r="BX833" s="8">
        <f>AC833/BK833</f>
        <v>0.41130619362579945</v>
      </c>
      <c r="BY833" s="8">
        <f>AJ833/BK833</f>
        <v>0.55856625885929923</v>
      </c>
      <c r="BZ833" s="8">
        <f>BH833/BK833</f>
        <v>3.0127547514901359E-2</v>
      </c>
      <c r="CA833" s="5">
        <v>85.303940265104899</v>
      </c>
      <c r="CB833" s="5">
        <v>85.303940265104899</v>
      </c>
      <c r="CC833" s="5">
        <v>0</v>
      </c>
      <c r="CD833" s="5">
        <v>0</v>
      </c>
      <c r="CE833" s="5"/>
      <c r="CF833" s="5"/>
      <c r="CG833" s="5"/>
      <c r="CH833" s="5"/>
      <c r="CI833" s="5">
        <v>0</v>
      </c>
      <c r="CJ833" s="5"/>
      <c r="CK833" s="8"/>
      <c r="CL833" s="5"/>
      <c r="CM833" s="5"/>
      <c r="CN833" s="8"/>
      <c r="CO833" s="5"/>
      <c r="CP833" s="5"/>
      <c r="CQ833" s="5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</row>
    <row r="834" spans="1:166" x14ac:dyDescent="0.25">
      <c r="A834" t="s">
        <v>138</v>
      </c>
      <c r="C834" s="6">
        <v>39877</v>
      </c>
      <c r="D834" s="5">
        <v>4</v>
      </c>
      <c r="E834" t="s">
        <v>206</v>
      </c>
      <c r="F834" t="s">
        <v>13</v>
      </c>
      <c r="G834">
        <v>57</v>
      </c>
      <c r="H834" t="s">
        <v>116</v>
      </c>
      <c r="I834" s="7">
        <v>8.3000000000000007</v>
      </c>
      <c r="J834">
        <v>750</v>
      </c>
      <c r="K834" s="5">
        <f t="shared" si="13"/>
        <v>160.64257028112448</v>
      </c>
      <c r="L834" s="5"/>
      <c r="M834" s="8"/>
      <c r="N834" s="8"/>
      <c r="O834" s="8"/>
      <c r="P834" s="8"/>
      <c r="Q834" s="5"/>
      <c r="R834" s="5"/>
      <c r="S834" s="5">
        <v>57</v>
      </c>
      <c r="T834" s="5"/>
      <c r="U834" s="5"/>
      <c r="V834" s="5"/>
      <c r="W834" s="5"/>
      <c r="X834" s="8"/>
      <c r="Y834" s="8"/>
      <c r="Z834" s="8"/>
      <c r="AA834" s="8"/>
      <c r="AB834" s="8"/>
      <c r="AC834" s="5"/>
      <c r="AD834" s="8"/>
      <c r="AE834" s="8"/>
      <c r="AF834" s="8"/>
      <c r="AG834" s="8"/>
      <c r="AH834" s="8"/>
      <c r="AI834" s="8"/>
      <c r="AJ834" s="5"/>
      <c r="AK834" s="8"/>
      <c r="AL834" s="8"/>
      <c r="AM834" s="8"/>
      <c r="AN834" s="8"/>
      <c r="AO834" s="8"/>
      <c r="AP834" s="8"/>
      <c r="AQ834" s="9"/>
      <c r="AR834" s="8"/>
      <c r="AS834" s="8"/>
      <c r="AT834" s="8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8"/>
      <c r="BJ834" s="5"/>
      <c r="BK834" s="5"/>
      <c r="BL834" s="5"/>
      <c r="BM834" s="8"/>
      <c r="BN834" s="8"/>
      <c r="BO834" s="7"/>
      <c r="BP834" s="5"/>
      <c r="BQ834" s="5"/>
      <c r="BR834" s="5"/>
      <c r="BS834" s="5"/>
      <c r="BT834" s="7"/>
      <c r="BU834" s="7"/>
      <c r="BV834" s="7"/>
      <c r="BW834" s="7"/>
      <c r="BX834" s="7"/>
      <c r="BY834" s="7"/>
      <c r="BZ834" s="7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8"/>
      <c r="CL834" s="5"/>
      <c r="CM834" s="5"/>
      <c r="CN834" s="8"/>
      <c r="CO834" s="5"/>
      <c r="CP834" s="5"/>
      <c r="CQ834" s="5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</row>
    <row r="835" spans="1:166" x14ac:dyDescent="0.25">
      <c r="A835" t="s">
        <v>138</v>
      </c>
      <c r="C835" s="6">
        <v>39884</v>
      </c>
      <c r="D835" s="5"/>
      <c r="E835" s="6"/>
      <c r="G835">
        <v>64</v>
      </c>
      <c r="H835" t="s">
        <v>116</v>
      </c>
      <c r="I835" s="7">
        <v>8.3000000000000007</v>
      </c>
      <c r="J835">
        <v>750</v>
      </c>
      <c r="K835" s="5">
        <f t="shared" si="13"/>
        <v>160.64257028112448</v>
      </c>
      <c r="L835" s="5"/>
      <c r="M835" s="8"/>
      <c r="N835" s="7">
        <v>15.35</v>
      </c>
      <c r="O835" s="7"/>
      <c r="P835" s="7"/>
      <c r="Q835" s="5"/>
      <c r="R835" s="5"/>
      <c r="S835" s="5"/>
      <c r="T835" s="5"/>
      <c r="U835" s="5"/>
      <c r="V835" s="5"/>
      <c r="W835" s="5"/>
      <c r="X835" s="8"/>
      <c r="Y835" s="8"/>
      <c r="Z835" s="8"/>
      <c r="AA835" s="8"/>
      <c r="AB835" s="8"/>
      <c r="AC835" s="5"/>
      <c r="AD835" s="8"/>
      <c r="AE835" s="8"/>
      <c r="AF835" s="8"/>
      <c r="AG835" s="8"/>
      <c r="AH835" s="8"/>
      <c r="AI835" s="8"/>
      <c r="AJ835" s="5"/>
      <c r="AK835" s="8"/>
      <c r="AL835" s="8"/>
      <c r="AM835" s="8"/>
      <c r="AN835" s="8"/>
      <c r="AO835" s="8"/>
      <c r="AP835" s="8"/>
      <c r="AQ835" s="9"/>
      <c r="AR835" s="8"/>
      <c r="AS835" s="8"/>
      <c r="AT835" s="8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8"/>
      <c r="BJ835" s="5"/>
      <c r="BK835" s="5"/>
      <c r="BL835" s="5"/>
      <c r="BM835" s="8"/>
      <c r="BN835" s="8"/>
      <c r="BO835" s="7"/>
      <c r="BP835" s="5"/>
      <c r="BQ835" s="5"/>
      <c r="BR835" s="5"/>
      <c r="BS835" s="5"/>
      <c r="BT835" s="7"/>
      <c r="BU835" s="7"/>
      <c r="BV835" s="7"/>
      <c r="BW835" s="7"/>
      <c r="BX835" s="7"/>
      <c r="BY835" s="7"/>
      <c r="BZ835" s="7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8"/>
      <c r="CL835" s="5"/>
      <c r="CM835" s="5"/>
      <c r="CN835" s="8"/>
      <c r="CO835" s="5"/>
      <c r="CP835" s="5"/>
      <c r="CQ835" s="5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</row>
    <row r="836" spans="1:166" x14ac:dyDescent="0.25">
      <c r="A836" t="s">
        <v>138</v>
      </c>
      <c r="C836" s="6">
        <v>39890</v>
      </c>
      <c r="D836" s="5"/>
      <c r="E836" s="6"/>
      <c r="G836">
        <v>70</v>
      </c>
      <c r="H836" t="s">
        <v>116</v>
      </c>
      <c r="I836" s="7">
        <v>8.3000000000000007</v>
      </c>
      <c r="J836">
        <v>750</v>
      </c>
      <c r="K836" s="5">
        <f t="shared" si="13"/>
        <v>160.64257028112448</v>
      </c>
      <c r="L836" s="5"/>
      <c r="M836" s="8"/>
      <c r="N836" s="7">
        <v>15.05</v>
      </c>
      <c r="O836" s="7"/>
      <c r="P836" s="7"/>
      <c r="Q836" s="5"/>
      <c r="R836" s="5"/>
      <c r="S836" s="5"/>
      <c r="T836" s="5"/>
      <c r="U836" s="5"/>
      <c r="V836" s="5"/>
      <c r="W836" s="5"/>
      <c r="X836" s="8"/>
      <c r="Y836" s="8"/>
      <c r="Z836" s="8"/>
      <c r="AA836" s="8"/>
      <c r="AB836" s="8"/>
      <c r="AC836" s="5">
        <v>216.87094455850288</v>
      </c>
      <c r="AD836" s="8"/>
      <c r="AE836" s="8"/>
      <c r="AF836" s="8"/>
      <c r="AG836" s="8"/>
      <c r="AH836" s="8"/>
      <c r="AI836" s="8"/>
      <c r="AJ836" s="5">
        <v>186.35131021440114</v>
      </c>
      <c r="AK836" s="8">
        <v>2.8926603490285814</v>
      </c>
      <c r="AL836" s="8"/>
      <c r="AM836" s="8"/>
      <c r="AN836" s="8"/>
      <c r="AO836" s="8"/>
      <c r="AP836" s="8"/>
      <c r="AQ836" s="9">
        <f>AK836/AJ836</f>
        <v>1.5522618787603448E-2</v>
      </c>
      <c r="AR836" s="8"/>
      <c r="AS836" s="8"/>
      <c r="AT836" s="8"/>
      <c r="AU836" s="5">
        <v>30.110681176124462</v>
      </c>
      <c r="AV836" s="5"/>
      <c r="AW836" s="5"/>
      <c r="AX836" s="5"/>
      <c r="AY836" s="5">
        <v>14.579865220332755</v>
      </c>
      <c r="AZ836" s="5"/>
      <c r="BA836" s="5"/>
      <c r="BB836" s="5"/>
      <c r="BC836" s="5"/>
      <c r="BD836" s="5"/>
      <c r="BE836" s="5"/>
      <c r="BF836" s="5">
        <v>0</v>
      </c>
      <c r="BG836" s="5">
        <v>0</v>
      </c>
      <c r="BH836" s="5">
        <v>44.690546396457215</v>
      </c>
      <c r="BI836" s="8"/>
      <c r="BJ836" s="5"/>
      <c r="BK836" s="5">
        <f>AC836+AJ836+BH836</f>
        <v>447.91280116936122</v>
      </c>
      <c r="BL836" s="5"/>
      <c r="BM836" s="8">
        <f>BH836/BK836</f>
        <v>9.9775104171580004E-2</v>
      </c>
      <c r="BN836" s="8"/>
      <c r="BO836" s="7"/>
      <c r="BP836" s="5"/>
      <c r="BQ836" s="5"/>
      <c r="BR836" s="5"/>
      <c r="BS836" s="5"/>
      <c r="BT836" s="7"/>
      <c r="BU836" s="7"/>
      <c r="BV836" s="7"/>
      <c r="BW836" s="7"/>
      <c r="BX836" s="8">
        <f>AC836/BK836</f>
        <v>0.48418117096077673</v>
      </c>
      <c r="BY836" s="8">
        <f>AJ836/BK836</f>
        <v>0.41604372486764329</v>
      </c>
      <c r="BZ836" s="8">
        <f>BH836/BK836</f>
        <v>9.9775104171580004E-2</v>
      </c>
      <c r="CA836" s="5">
        <v>320.37773628782725</v>
      </c>
      <c r="CB836" s="5">
        <v>293.27713887811274</v>
      </c>
      <c r="CC836" s="5">
        <v>27.100597409714517</v>
      </c>
      <c r="CD836" s="5">
        <v>0</v>
      </c>
      <c r="CE836" s="5"/>
      <c r="CF836" s="5"/>
      <c r="CG836" s="5"/>
      <c r="CH836" s="5"/>
      <c r="CI836" s="5">
        <v>0</v>
      </c>
      <c r="CJ836" s="5"/>
      <c r="CK836" s="8"/>
      <c r="CL836" s="5"/>
      <c r="CM836" s="5"/>
      <c r="CN836" s="8"/>
      <c r="CO836" s="5"/>
      <c r="CP836" s="5"/>
      <c r="CQ836" s="5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</row>
    <row r="837" spans="1:166" x14ac:dyDescent="0.25">
      <c r="A837" t="s">
        <v>138</v>
      </c>
      <c r="C837" s="6">
        <v>39895</v>
      </c>
      <c r="D837" s="5"/>
      <c r="E837" s="6"/>
      <c r="G837">
        <v>75</v>
      </c>
      <c r="H837" t="s">
        <v>116</v>
      </c>
      <c r="I837" s="7">
        <v>8.3000000000000007</v>
      </c>
      <c r="J837">
        <v>750</v>
      </c>
      <c r="K837" s="5">
        <f t="shared" si="13"/>
        <v>160.64257028112448</v>
      </c>
      <c r="L837" s="5"/>
      <c r="M837" s="8"/>
      <c r="N837" s="7">
        <v>17.55</v>
      </c>
      <c r="O837" s="7"/>
      <c r="P837" s="7"/>
      <c r="Q837" s="5"/>
      <c r="R837" s="5"/>
      <c r="S837" s="5"/>
      <c r="T837" s="5"/>
      <c r="U837" s="5"/>
      <c r="V837" s="5"/>
      <c r="W837" s="5"/>
      <c r="X837" s="8"/>
      <c r="Y837" s="8"/>
      <c r="Z837" s="8"/>
      <c r="AA837" s="8"/>
      <c r="AB837" s="8"/>
      <c r="AC837" s="5"/>
      <c r="AD837" s="8"/>
      <c r="AE837" s="8"/>
      <c r="AF837" s="8"/>
      <c r="AG837" s="8"/>
      <c r="AH837" s="8"/>
      <c r="AI837" s="8"/>
      <c r="AJ837" s="5"/>
      <c r="AK837" s="8"/>
      <c r="AL837" s="8"/>
      <c r="AM837" s="8"/>
      <c r="AN837" s="8"/>
      <c r="AO837" s="8"/>
      <c r="AP837" s="8"/>
      <c r="AQ837" s="9"/>
      <c r="AR837" s="8"/>
      <c r="AS837" s="8"/>
      <c r="AT837" s="8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8"/>
      <c r="BJ837" s="5"/>
      <c r="BK837" s="5"/>
      <c r="BL837" s="5"/>
      <c r="BM837" s="8"/>
      <c r="BN837" s="8"/>
      <c r="BO837" s="7"/>
      <c r="BP837" s="5"/>
      <c r="BQ837" s="5"/>
      <c r="BR837" s="5"/>
      <c r="BS837" s="5"/>
      <c r="BT837" s="7"/>
      <c r="BU837" s="7"/>
      <c r="BV837" s="7"/>
      <c r="BW837" s="7"/>
      <c r="BX837" s="7"/>
      <c r="BY837" s="7"/>
      <c r="BZ837" s="7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8"/>
      <c r="CL837" s="5"/>
      <c r="CM837" s="5"/>
      <c r="CN837" s="8"/>
      <c r="CO837" s="5"/>
      <c r="CP837" s="5"/>
      <c r="CQ837" s="5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</row>
    <row r="838" spans="1:166" x14ac:dyDescent="0.25">
      <c r="A838" t="s">
        <v>138</v>
      </c>
      <c r="C838" s="6">
        <v>39903</v>
      </c>
      <c r="D838" s="5">
        <v>6</v>
      </c>
      <c r="E838" s="6" t="s">
        <v>239</v>
      </c>
      <c r="F838" t="s">
        <v>89</v>
      </c>
      <c r="G838">
        <v>83</v>
      </c>
      <c r="H838" t="s">
        <v>116</v>
      </c>
      <c r="I838" s="7">
        <v>8.3000000000000007</v>
      </c>
      <c r="J838">
        <v>750</v>
      </c>
      <c r="K838" s="5">
        <f t="shared" si="13"/>
        <v>160.64257028112448</v>
      </c>
      <c r="L838" s="5"/>
      <c r="M838" s="8"/>
      <c r="N838" s="7">
        <v>19.899999999999999</v>
      </c>
      <c r="O838" s="7"/>
      <c r="P838" s="7"/>
      <c r="Q838" s="5"/>
      <c r="R838" s="5"/>
      <c r="S838" s="5"/>
      <c r="T838" s="5"/>
      <c r="U838" s="5"/>
      <c r="V838" s="5"/>
      <c r="W838" s="5"/>
      <c r="X838" s="8"/>
      <c r="Y838" s="8"/>
      <c r="Z838" s="8"/>
      <c r="AA838" s="8"/>
      <c r="AB838" s="8"/>
      <c r="AC838" s="5">
        <v>388.01495885640225</v>
      </c>
      <c r="AD838" s="8"/>
      <c r="AE838" s="8"/>
      <c r="AF838" s="8"/>
      <c r="AG838" s="8"/>
      <c r="AH838" s="8"/>
      <c r="AI838" s="8"/>
      <c r="AJ838" s="5">
        <v>281.57968760367163</v>
      </c>
      <c r="AK838" s="8">
        <v>3.6152182675582591</v>
      </c>
      <c r="AL838" s="8"/>
      <c r="AM838" s="8"/>
      <c r="AN838" s="8"/>
      <c r="AO838" s="8"/>
      <c r="AP838" s="8"/>
      <c r="AQ838" s="9">
        <f>AK838/AJ838</f>
        <v>1.2839059160569644E-2</v>
      </c>
      <c r="AR838" s="8"/>
      <c r="AS838" s="8"/>
      <c r="AT838" s="8"/>
      <c r="AU838" s="5">
        <v>37.230742326569015</v>
      </c>
      <c r="AV838" s="5"/>
      <c r="AW838" s="5"/>
      <c r="AX838" s="5"/>
      <c r="AY838" s="5">
        <v>102.81034073562728</v>
      </c>
      <c r="AZ838" s="5"/>
      <c r="BA838" s="5"/>
      <c r="BB838" s="5"/>
      <c r="BC838" s="5"/>
      <c r="BD838" s="5"/>
      <c r="BE838" s="5"/>
      <c r="BF838" s="5">
        <v>0</v>
      </c>
      <c r="BG838" s="5">
        <v>0</v>
      </c>
      <c r="BH838" s="5">
        <v>140.04108306219629</v>
      </c>
      <c r="BI838" s="8"/>
      <c r="BJ838" s="5"/>
      <c r="BK838" s="5">
        <f>AC838+AJ838+BH838</f>
        <v>809.63572952227014</v>
      </c>
      <c r="BL838" s="5"/>
      <c r="BM838" s="8">
        <f>BH838/BK838</f>
        <v>0.17296801259602054</v>
      </c>
      <c r="BN838" s="8"/>
      <c r="BO838" s="7"/>
      <c r="BP838" s="5"/>
      <c r="BQ838" s="5"/>
      <c r="BR838" s="5"/>
      <c r="BS838" s="5"/>
      <c r="BT838" s="7"/>
      <c r="BU838" s="7"/>
      <c r="BV838" s="7"/>
      <c r="BW838" s="7"/>
      <c r="BX838" s="8">
        <f>AC838/BK838</f>
        <v>0.4792463384556318</v>
      </c>
      <c r="BY838" s="8">
        <f>AJ838/BK838</f>
        <v>0.34778564894834768</v>
      </c>
      <c r="BZ838" s="8">
        <f>BH838/BK838</f>
        <v>0.17296801259602054</v>
      </c>
      <c r="CA838" s="5">
        <v>392.82460976455582</v>
      </c>
      <c r="CB838" s="5">
        <v>269.20615404780585</v>
      </c>
      <c r="CC838" s="5">
        <v>123.61845571674999</v>
      </c>
      <c r="CD838" s="5">
        <v>0</v>
      </c>
      <c r="CE838" s="5"/>
      <c r="CF838" s="5"/>
      <c r="CG838" s="5"/>
      <c r="CH838" s="5"/>
      <c r="CI838" s="5">
        <v>0</v>
      </c>
      <c r="CJ838" s="5"/>
      <c r="CK838" s="8"/>
      <c r="CL838" s="5"/>
      <c r="CM838" s="5"/>
      <c r="CN838" s="8"/>
      <c r="CO838" s="5"/>
      <c r="CP838" s="5"/>
      <c r="CQ838" s="5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</row>
    <row r="839" spans="1:166" x14ac:dyDescent="0.25">
      <c r="A839" t="s">
        <v>138</v>
      </c>
      <c r="C839" s="6">
        <v>39911</v>
      </c>
      <c r="D839" s="5"/>
      <c r="E839" s="6"/>
      <c r="G839">
        <v>91</v>
      </c>
      <c r="H839" t="s">
        <v>116</v>
      </c>
      <c r="I839" s="7">
        <v>8.3000000000000007</v>
      </c>
      <c r="J839">
        <v>750</v>
      </c>
      <c r="K839" s="5">
        <f t="shared" si="13"/>
        <v>160.64257028112448</v>
      </c>
      <c r="L839" s="5"/>
      <c r="M839" s="8"/>
      <c r="N839" s="7">
        <v>19.7</v>
      </c>
      <c r="O839" s="7"/>
      <c r="P839" s="7"/>
      <c r="Q839" s="5"/>
      <c r="R839" s="5"/>
      <c r="S839" s="5"/>
      <c r="T839" s="5"/>
      <c r="U839" s="5"/>
      <c r="V839" s="5"/>
      <c r="W839" s="5"/>
      <c r="X839" s="8"/>
      <c r="Y839" s="8"/>
      <c r="Z839" s="8"/>
      <c r="AA839" s="8"/>
      <c r="AB839" s="8"/>
      <c r="AC839" s="5"/>
      <c r="AD839" s="8"/>
      <c r="AE839" s="8"/>
      <c r="AF839" s="8"/>
      <c r="AG839" s="8"/>
      <c r="AH839" s="8"/>
      <c r="AI839" s="8"/>
      <c r="AJ839" s="5"/>
      <c r="AK839" s="8"/>
      <c r="AL839" s="8"/>
      <c r="AM839" s="8"/>
      <c r="AN839" s="8"/>
      <c r="AO839" s="8"/>
      <c r="AP839" s="8"/>
      <c r="AQ839" s="9"/>
      <c r="AR839" s="8"/>
      <c r="AS839" s="8"/>
      <c r="AT839" s="8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8"/>
      <c r="BJ839" s="5"/>
      <c r="BK839" s="5"/>
      <c r="BL839" s="5"/>
      <c r="BM839" s="8"/>
      <c r="BN839" s="8"/>
      <c r="BO839" s="7"/>
      <c r="BP839" s="5"/>
      <c r="BQ839" s="5"/>
      <c r="BR839" s="5"/>
      <c r="BS839" s="5"/>
      <c r="BT839" s="7"/>
      <c r="BU839" s="7"/>
      <c r="BV839" s="7"/>
      <c r="BW839" s="7"/>
      <c r="BX839" s="7"/>
      <c r="BY839" s="7"/>
      <c r="BZ839" s="7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8"/>
      <c r="CL839" s="5"/>
      <c r="CM839" s="5"/>
      <c r="CN839" s="8"/>
      <c r="CO839" s="5"/>
      <c r="CP839" s="5"/>
      <c r="CQ839" s="5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</row>
    <row r="840" spans="1:166" x14ac:dyDescent="0.25">
      <c r="A840" t="s">
        <v>138</v>
      </c>
      <c r="C840" s="6">
        <v>39919</v>
      </c>
      <c r="D840" s="5"/>
      <c r="E840" s="6"/>
      <c r="G840">
        <v>99</v>
      </c>
      <c r="H840" t="s">
        <v>116</v>
      </c>
      <c r="I840" s="7">
        <v>8.3000000000000007</v>
      </c>
      <c r="J840">
        <v>750</v>
      </c>
      <c r="K840" s="5">
        <f t="shared" si="13"/>
        <v>160.64257028112448</v>
      </c>
      <c r="L840" s="5"/>
      <c r="M840" s="8"/>
      <c r="N840" s="8"/>
      <c r="O840" s="8"/>
      <c r="P840" s="8"/>
      <c r="Q840" s="5"/>
      <c r="R840" s="5"/>
      <c r="S840" s="5"/>
      <c r="T840" s="5"/>
      <c r="U840" s="5"/>
      <c r="V840" s="5"/>
      <c r="W840" s="5"/>
      <c r="X840" s="8"/>
      <c r="Y840" s="8"/>
      <c r="Z840" s="8"/>
      <c r="AA840" s="8"/>
      <c r="AB840" s="8"/>
      <c r="AC840" s="5">
        <v>321.45193693921766</v>
      </c>
      <c r="AD840" s="8"/>
      <c r="AE840" s="8"/>
      <c r="AF840" s="8"/>
      <c r="AG840" s="8"/>
      <c r="AH840" s="8"/>
      <c r="AI840" s="8"/>
      <c r="AJ840" s="5">
        <v>223.07396414413955</v>
      </c>
      <c r="AK840" s="8">
        <v>2.6352314714640594</v>
      </c>
      <c r="AL840" s="8"/>
      <c r="AM840" s="8"/>
      <c r="AN840" s="8"/>
      <c r="AO840" s="8"/>
      <c r="AP840" s="8"/>
      <c r="AQ840" s="9">
        <f>AK840/AJ840</f>
        <v>1.1813263289485908E-2</v>
      </c>
      <c r="AR840" s="8"/>
      <c r="AS840" s="8"/>
      <c r="AT840" s="8"/>
      <c r="AU840" s="5">
        <v>10.346901466857606</v>
      </c>
      <c r="AV840" s="5"/>
      <c r="AW840" s="5"/>
      <c r="AX840" s="5"/>
      <c r="AY840" s="5">
        <v>296.90254785715314</v>
      </c>
      <c r="AZ840" s="5"/>
      <c r="BA840" s="5"/>
      <c r="BB840" s="5"/>
      <c r="BC840" s="5"/>
      <c r="BD840" s="5"/>
      <c r="BE840" s="5"/>
      <c r="BF840" s="5">
        <v>0</v>
      </c>
      <c r="BG840" s="5">
        <v>0</v>
      </c>
      <c r="BH840" s="5">
        <v>307.24944932401075</v>
      </c>
      <c r="BI840" s="8"/>
      <c r="BJ840" s="5"/>
      <c r="BK840" s="5">
        <f>AC840+AJ840+BH840</f>
        <v>851.77535040736802</v>
      </c>
      <c r="BL840" s="5"/>
      <c r="BM840" s="8">
        <f>BH840/BK840</f>
        <v>0.36071653068742404</v>
      </c>
      <c r="BN840" s="8"/>
      <c r="BO840" s="7"/>
      <c r="BP840" s="5"/>
      <c r="BQ840" s="5"/>
      <c r="BR840" s="5"/>
      <c r="BS840" s="5"/>
      <c r="BT840" s="7"/>
      <c r="BU840" s="7"/>
      <c r="BV840" s="7"/>
      <c r="BW840" s="7"/>
      <c r="BX840" s="8">
        <f>AC840/BK840</f>
        <v>0.3773905135731867</v>
      </c>
      <c r="BY840" s="8">
        <f>AJ840/BK840</f>
        <v>0.2618929557393892</v>
      </c>
      <c r="BZ840" s="8">
        <f>BH840/BK840</f>
        <v>0.36071653068742404</v>
      </c>
      <c r="CA840" s="5">
        <v>154.76115634887566</v>
      </c>
      <c r="CB840" s="5">
        <v>46.291685083351744</v>
      </c>
      <c r="CC840" s="5">
        <v>108.46947126552391</v>
      </c>
      <c r="CD840" s="5">
        <v>0</v>
      </c>
      <c r="CE840" s="5"/>
      <c r="CF840" s="5"/>
      <c r="CG840" s="5"/>
      <c r="CH840" s="5"/>
      <c r="CI840" s="5">
        <v>0</v>
      </c>
      <c r="CJ840" s="5"/>
      <c r="CK840" s="8"/>
      <c r="CL840" s="5"/>
      <c r="CM840" s="5"/>
      <c r="CN840" s="8"/>
      <c r="CO840" s="5"/>
      <c r="CP840" s="5"/>
      <c r="CQ840" s="5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</row>
    <row r="841" spans="1:166" x14ac:dyDescent="0.25">
      <c r="A841" t="s">
        <v>138</v>
      </c>
      <c r="C841" s="6">
        <v>39928</v>
      </c>
      <c r="D841" s="5"/>
      <c r="E841" s="6"/>
      <c r="G841">
        <v>108</v>
      </c>
      <c r="H841" t="s">
        <v>116</v>
      </c>
      <c r="I841" s="7">
        <v>8.3000000000000007</v>
      </c>
      <c r="J841">
        <v>750</v>
      </c>
      <c r="K841" s="5">
        <f t="shared" si="13"/>
        <v>160.64257028112448</v>
      </c>
      <c r="L841" s="5"/>
      <c r="M841" s="8"/>
      <c r="N841" s="7">
        <v>23.9</v>
      </c>
      <c r="O841" s="7"/>
      <c r="P841" s="7"/>
      <c r="Q841" s="5"/>
      <c r="R841" s="5"/>
      <c r="S841" s="5"/>
      <c r="T841" s="5"/>
      <c r="U841" s="5"/>
      <c r="V841" s="5"/>
      <c r="W841" s="5"/>
      <c r="X841" s="8"/>
      <c r="Y841" s="8"/>
      <c r="Z841" s="8"/>
      <c r="AA841" s="8"/>
      <c r="AB841" s="8"/>
      <c r="AC841" s="5"/>
      <c r="AD841" s="8"/>
      <c r="AE841" s="8"/>
      <c r="AF841" s="8"/>
      <c r="AG841" s="8"/>
      <c r="AH841" s="8"/>
      <c r="AI841" s="8"/>
      <c r="AJ841" s="5"/>
      <c r="AK841" s="8"/>
      <c r="AL841" s="8"/>
      <c r="AM841" s="8"/>
      <c r="AN841" s="8"/>
      <c r="AO841" s="8"/>
      <c r="AP841" s="8"/>
      <c r="AQ841" s="9"/>
      <c r="AR841" s="8"/>
      <c r="AS841" s="8"/>
      <c r="AT841" s="8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8"/>
      <c r="BJ841" s="5"/>
      <c r="BK841" s="5"/>
      <c r="BL841" s="5"/>
      <c r="BM841" s="8"/>
      <c r="BN841" s="8"/>
      <c r="BO841" s="7"/>
      <c r="BP841" s="5"/>
      <c r="BQ841" s="5"/>
      <c r="BR841" s="5"/>
      <c r="BS841" s="5"/>
      <c r="BT841" s="7"/>
      <c r="BU841" s="7"/>
      <c r="BV841" s="7"/>
      <c r="BW841" s="7"/>
      <c r="BX841" s="7"/>
      <c r="BY841" s="7"/>
      <c r="BZ841" s="7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8"/>
      <c r="CL841" s="5"/>
      <c r="CM841" s="5"/>
      <c r="CN841" s="8"/>
      <c r="CO841" s="5"/>
      <c r="CP841" s="5"/>
      <c r="CQ841" s="5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</row>
    <row r="842" spans="1:166" x14ac:dyDescent="0.25">
      <c r="A842" t="s">
        <v>138</v>
      </c>
      <c r="C842" s="6">
        <v>39938</v>
      </c>
      <c r="D842" s="5">
        <v>8</v>
      </c>
      <c r="E842" t="s">
        <v>208</v>
      </c>
      <c r="F842" t="s">
        <v>14</v>
      </c>
      <c r="G842">
        <v>118</v>
      </c>
      <c r="H842" t="s">
        <v>116</v>
      </c>
      <c r="I842" s="7">
        <v>8.3000000000000007</v>
      </c>
      <c r="J842">
        <v>750</v>
      </c>
      <c r="K842" s="5">
        <f t="shared" si="13"/>
        <v>160.64257028112448</v>
      </c>
      <c r="L842" s="5"/>
      <c r="M842" s="8"/>
      <c r="N842" s="8"/>
      <c r="O842" s="8"/>
      <c r="P842" s="8"/>
      <c r="Q842" s="5"/>
      <c r="R842" s="5"/>
      <c r="S842" s="5"/>
      <c r="T842" s="5"/>
      <c r="U842" s="5">
        <v>118</v>
      </c>
      <c r="V842" s="5"/>
      <c r="W842" s="5"/>
      <c r="X842" s="8"/>
      <c r="Y842" s="8"/>
      <c r="Z842" s="8"/>
      <c r="AA842" s="8"/>
      <c r="AB842" s="8"/>
      <c r="AC842" s="5">
        <v>352.405958569924</v>
      </c>
      <c r="AD842" s="8"/>
      <c r="AE842" s="8"/>
      <c r="AF842" s="8"/>
      <c r="AG842" s="8"/>
      <c r="AH842" s="8"/>
      <c r="AI842" s="8"/>
      <c r="AJ842" s="5">
        <v>187.09075915986162</v>
      </c>
      <c r="AK842" s="8">
        <v>2.9065834382867584</v>
      </c>
      <c r="AL842" s="8"/>
      <c r="AM842" s="8"/>
      <c r="AN842" s="8"/>
      <c r="AO842" s="8"/>
      <c r="AP842" s="8"/>
      <c r="AQ842" s="9">
        <f>AK842/AJ842</f>
        <v>1.5535686804302281E-2</v>
      </c>
      <c r="AR842" s="8"/>
      <c r="AS842" s="8"/>
      <c r="AT842" s="8"/>
      <c r="AU842" s="5">
        <v>0</v>
      </c>
      <c r="AV842" s="5"/>
      <c r="AW842" s="5"/>
      <c r="AX842" s="5"/>
      <c r="AY842" s="5">
        <v>534.74862234717727</v>
      </c>
      <c r="AZ842" s="5"/>
      <c r="BA842" s="5"/>
      <c r="BB842" s="5"/>
      <c r="BC842" s="5"/>
      <c r="BD842" s="5"/>
      <c r="BE842" s="5"/>
      <c r="BF842" s="5">
        <v>12.926927132544218</v>
      </c>
      <c r="BG842" s="5">
        <v>16.169191718278888</v>
      </c>
      <c r="BH842" s="5">
        <v>563.84474119800029</v>
      </c>
      <c r="BI842" s="8"/>
      <c r="BJ842" s="5"/>
      <c r="BK842" s="5">
        <f>AC842+AJ842+BH842</f>
        <v>1103.3414589277859</v>
      </c>
      <c r="BL842" s="5"/>
      <c r="BM842" s="8">
        <f>BH842/BK842</f>
        <v>0.51103376623401597</v>
      </c>
      <c r="BN842" s="8"/>
      <c r="BO842" s="7"/>
      <c r="BP842" s="5"/>
      <c r="BQ842" s="5"/>
      <c r="BR842" s="5"/>
      <c r="BS842" s="5"/>
      <c r="BT842" s="7"/>
      <c r="BU842" s="7"/>
      <c r="BV842" s="7"/>
      <c r="BW842" s="7"/>
      <c r="BX842" s="8">
        <f>AC842/BK842</f>
        <v>0.31939881866887149</v>
      </c>
      <c r="BY842" s="8">
        <f>AJ842/BK842</f>
        <v>0.16956741509711254</v>
      </c>
      <c r="BZ842" s="8">
        <f>BH842/BK842</f>
        <v>0.51103376623401597</v>
      </c>
      <c r="CA842" s="5">
        <v>141.42658216752386</v>
      </c>
      <c r="CB842" s="5">
        <v>0</v>
      </c>
      <c r="CC842" s="5">
        <v>134.11572205733677</v>
      </c>
      <c r="CD842" s="5">
        <v>3.8464585376827358</v>
      </c>
      <c r="CE842" s="5"/>
      <c r="CF842" s="5"/>
      <c r="CG842" s="5"/>
      <c r="CH842" s="5"/>
      <c r="CI842" s="5">
        <v>3.4644015725043591</v>
      </c>
      <c r="CJ842" s="5"/>
      <c r="CK842" s="8"/>
      <c r="CL842" s="5"/>
      <c r="CM842" s="5"/>
      <c r="CN842" s="8"/>
      <c r="CO842" s="5"/>
      <c r="CP842" s="5"/>
      <c r="CQ842" s="5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</row>
    <row r="843" spans="1:166" x14ac:dyDescent="0.25">
      <c r="A843" t="s">
        <v>138</v>
      </c>
      <c r="C843" s="6">
        <v>39954</v>
      </c>
      <c r="D843" s="5"/>
      <c r="E843" s="6"/>
      <c r="G843">
        <v>134</v>
      </c>
      <c r="H843" t="s">
        <v>116</v>
      </c>
      <c r="I843" s="7">
        <v>8.3000000000000007</v>
      </c>
      <c r="J843">
        <v>750</v>
      </c>
      <c r="K843" s="5">
        <f t="shared" si="13"/>
        <v>160.64257028112448</v>
      </c>
      <c r="L843" s="5"/>
      <c r="M843" s="8"/>
      <c r="N843" s="8"/>
      <c r="O843" s="8"/>
      <c r="P843" s="8"/>
      <c r="Q843" s="5"/>
      <c r="R843" s="5"/>
      <c r="S843" s="5"/>
      <c r="T843" s="5"/>
      <c r="U843" s="5"/>
      <c r="V843" s="5"/>
      <c r="W843" s="5"/>
      <c r="X843" s="8"/>
      <c r="Y843" s="8"/>
      <c r="Z843" s="8"/>
      <c r="AA843" s="8"/>
      <c r="AB843" s="8"/>
      <c r="AC843" s="5"/>
      <c r="AD843" s="8"/>
      <c r="AE843" s="8"/>
      <c r="AF843" s="8"/>
      <c r="AG843" s="8"/>
      <c r="AH843" s="8"/>
      <c r="AI843" s="8"/>
      <c r="AJ843" s="5"/>
      <c r="AK843" s="8"/>
      <c r="AL843" s="8"/>
      <c r="AM843" s="8"/>
      <c r="AN843" s="8"/>
      <c r="AO843" s="8"/>
      <c r="AP843" s="8"/>
      <c r="AQ843" s="9"/>
      <c r="AR843" s="8"/>
      <c r="AS843" s="8"/>
      <c r="AT843" s="8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8"/>
      <c r="BJ843" s="5"/>
      <c r="BK843" s="5"/>
      <c r="BL843" s="5"/>
      <c r="BM843" s="8"/>
      <c r="BN843" s="8"/>
      <c r="BO843" s="7"/>
      <c r="BP843" s="5"/>
      <c r="BQ843" s="5"/>
      <c r="BR843" s="5"/>
      <c r="BS843" s="5"/>
      <c r="BT843" s="7"/>
      <c r="BU843" s="7"/>
      <c r="BV843" s="7"/>
      <c r="BW843" s="7"/>
      <c r="BX843" s="7"/>
      <c r="BY843" s="7"/>
      <c r="BZ843" s="7"/>
      <c r="CA843" s="5"/>
      <c r="CB843" s="5"/>
      <c r="CC843" s="5"/>
      <c r="CD843" s="5"/>
      <c r="CE843" s="5"/>
      <c r="CF843" s="5"/>
      <c r="CG843" s="5"/>
      <c r="CH843" s="5"/>
      <c r="CI843" s="5"/>
      <c r="CJ843" s="5">
        <v>15.677834018613904</v>
      </c>
      <c r="CK843" s="8">
        <v>4.9498637423765786</v>
      </c>
      <c r="CL843" s="5"/>
      <c r="CM843" s="5"/>
      <c r="CN843" s="8"/>
      <c r="CO843" s="5"/>
      <c r="CP843" s="5"/>
      <c r="CQ843" s="5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</row>
    <row r="844" spans="1:166" x14ac:dyDescent="0.25">
      <c r="A844" t="s">
        <v>138</v>
      </c>
      <c r="C844" s="6">
        <v>39960</v>
      </c>
      <c r="D844" s="5"/>
      <c r="E844" s="6"/>
      <c r="G844">
        <v>140</v>
      </c>
      <c r="H844" t="s">
        <v>116</v>
      </c>
      <c r="I844" s="7">
        <v>8.3000000000000007</v>
      </c>
      <c r="J844">
        <v>750</v>
      </c>
      <c r="K844" s="5">
        <f t="shared" si="13"/>
        <v>160.64257028112448</v>
      </c>
      <c r="L844" s="5"/>
      <c r="M844" s="8"/>
      <c r="N844" s="8"/>
      <c r="O844" s="8"/>
      <c r="P844" s="8"/>
      <c r="Q844" s="5"/>
      <c r="R844" s="5"/>
      <c r="S844" s="5"/>
      <c r="T844" s="5"/>
      <c r="U844" s="5"/>
      <c r="V844" s="5"/>
      <c r="W844" s="5"/>
      <c r="X844" s="8"/>
      <c r="Y844" s="8"/>
      <c r="Z844" s="8"/>
      <c r="AA844" s="8"/>
      <c r="AB844" s="8"/>
      <c r="AC844" s="5"/>
      <c r="AD844" s="8"/>
      <c r="AE844" s="8"/>
      <c r="AF844" s="8"/>
      <c r="AG844" s="8"/>
      <c r="AH844" s="8"/>
      <c r="AI844" s="8"/>
      <c r="AJ844" s="5"/>
      <c r="AK844" s="8"/>
      <c r="AL844" s="8"/>
      <c r="AM844" s="8"/>
      <c r="AN844" s="8"/>
      <c r="AO844" s="8"/>
      <c r="AP844" s="8"/>
      <c r="AQ844" s="9"/>
      <c r="AR844" s="8"/>
      <c r="AS844" s="8"/>
      <c r="AT844" s="8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8"/>
      <c r="BJ844" s="5"/>
      <c r="BK844" s="5"/>
      <c r="BL844" s="5"/>
      <c r="BM844" s="8"/>
      <c r="BN844" s="8"/>
      <c r="BO844" s="7"/>
      <c r="BP844" s="5"/>
      <c r="BQ844" s="5"/>
      <c r="BR844" s="5"/>
      <c r="BS844" s="5"/>
      <c r="BT844" s="7"/>
      <c r="BU844" s="7"/>
      <c r="BV844" s="7"/>
      <c r="BW844" s="7"/>
      <c r="BX844" s="7"/>
      <c r="BY844" s="7"/>
      <c r="BZ844" s="7"/>
      <c r="CA844" s="5"/>
      <c r="CB844" s="5"/>
      <c r="CC844" s="5"/>
      <c r="CD844" s="5"/>
      <c r="CE844" s="5"/>
      <c r="CF844" s="5"/>
      <c r="CG844" s="5"/>
      <c r="CH844" s="5"/>
      <c r="CI844" s="5"/>
      <c r="CJ844" s="5">
        <v>24.65822559337381</v>
      </c>
      <c r="CK844" s="8">
        <v>5.723649267399268</v>
      </c>
      <c r="CL844" s="5"/>
      <c r="CM844" s="5"/>
      <c r="CN844" s="8"/>
      <c r="CO844" s="5"/>
      <c r="CP844" s="5"/>
      <c r="CQ844" s="5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</row>
    <row r="845" spans="1:166" x14ac:dyDescent="0.25">
      <c r="A845" t="s">
        <v>138</v>
      </c>
      <c r="C845" s="6">
        <v>39966</v>
      </c>
      <c r="D845" s="5"/>
      <c r="E845" s="6"/>
      <c r="G845">
        <v>146</v>
      </c>
      <c r="H845" t="s">
        <v>116</v>
      </c>
      <c r="I845" s="7">
        <v>8.3000000000000007</v>
      </c>
      <c r="J845">
        <v>750</v>
      </c>
      <c r="K845" s="5">
        <f t="shared" si="13"/>
        <v>160.64257028112448</v>
      </c>
      <c r="L845" s="5"/>
      <c r="M845" s="8"/>
      <c r="N845" s="8"/>
      <c r="O845" s="8"/>
      <c r="P845" s="8"/>
      <c r="Q845" s="5"/>
      <c r="R845" s="5"/>
      <c r="S845" s="5"/>
      <c r="T845" s="5"/>
      <c r="U845" s="5"/>
      <c r="V845" s="5"/>
      <c r="W845" s="5"/>
      <c r="X845" s="8"/>
      <c r="Y845" s="8"/>
      <c r="Z845" s="8"/>
      <c r="AA845" s="8"/>
      <c r="AB845" s="8"/>
      <c r="AC845" s="5">
        <v>473.42247674480859</v>
      </c>
      <c r="AD845" s="8"/>
      <c r="AE845" s="8"/>
      <c r="AF845" s="8"/>
      <c r="AG845" s="8"/>
      <c r="AH845" s="8"/>
      <c r="AI845" s="8"/>
      <c r="AJ845" s="5">
        <v>181.6928461634225</v>
      </c>
      <c r="AK845" s="8">
        <v>2.5274893836766181</v>
      </c>
      <c r="AL845" s="8"/>
      <c r="AM845" s="8"/>
      <c r="AN845" s="8"/>
      <c r="AO845" s="8"/>
      <c r="AP845" s="8"/>
      <c r="AQ845" s="9">
        <f>AK845/AJ845</f>
        <v>1.3910780952835553E-2</v>
      </c>
      <c r="AR845" s="8"/>
      <c r="AS845" s="8"/>
      <c r="AT845" s="8"/>
      <c r="AU845" s="5">
        <v>0</v>
      </c>
      <c r="AV845" s="5"/>
      <c r="AW845" s="5"/>
      <c r="AX845" s="5"/>
      <c r="AY845" s="5">
        <v>534.97151277029013</v>
      </c>
      <c r="AZ845" s="5"/>
      <c r="BA845" s="5"/>
      <c r="BB845" s="5"/>
      <c r="BC845" s="5"/>
      <c r="BD845" s="5"/>
      <c r="BE845" s="5"/>
      <c r="BF845" s="5">
        <v>42.383377784084487</v>
      </c>
      <c r="BG845" s="5">
        <v>482.27552110631211</v>
      </c>
      <c r="BH845" s="5">
        <v>1059.6304116606868</v>
      </c>
      <c r="BI845" s="8"/>
      <c r="BJ845" s="5"/>
      <c r="BK845" s="5">
        <f>AC845+AJ845+BH845</f>
        <v>1714.7457345689179</v>
      </c>
      <c r="BL845" s="5"/>
      <c r="BM845" s="8">
        <f>BH845/BK845</f>
        <v>0.61795191572648811</v>
      </c>
      <c r="BN845" s="8"/>
      <c r="BO845" s="7"/>
      <c r="BP845" s="5"/>
      <c r="BQ845" s="5"/>
      <c r="BR845" s="5"/>
      <c r="BS845" s="5"/>
      <c r="BT845" s="7"/>
      <c r="BU845" s="7"/>
      <c r="BV845" s="7"/>
      <c r="BW845" s="7"/>
      <c r="BX845" s="8">
        <f>AC845/BK845</f>
        <v>0.27608902427964088</v>
      </c>
      <c r="BY845" s="8">
        <f>AJ845/BK845</f>
        <v>0.10595905999387108</v>
      </c>
      <c r="BZ845" s="8">
        <f>BH845/BK845</f>
        <v>0.61795191572648811</v>
      </c>
      <c r="CA845" s="5">
        <v>168.05654659316752</v>
      </c>
      <c r="CB845" s="5">
        <v>0</v>
      </c>
      <c r="CC845" s="5">
        <v>88.579214189272662</v>
      </c>
      <c r="CD845" s="5">
        <v>73.340493777255034</v>
      </c>
      <c r="CE845" s="5"/>
      <c r="CF845" s="5"/>
      <c r="CG845" s="5"/>
      <c r="CH845" s="5"/>
      <c r="CI845" s="5">
        <v>6.1368386266398085</v>
      </c>
      <c r="CJ845" s="5"/>
      <c r="CK845" s="8"/>
      <c r="CL845" s="5"/>
      <c r="CM845" s="5"/>
      <c r="CN845" s="8"/>
      <c r="CO845" s="5"/>
      <c r="CP845" s="5"/>
      <c r="CQ845" s="5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</row>
    <row r="846" spans="1:166" x14ac:dyDescent="0.25">
      <c r="A846" t="s">
        <v>138</v>
      </c>
      <c r="C846" s="6">
        <v>39969</v>
      </c>
      <c r="D846" s="5"/>
      <c r="E846" s="6"/>
      <c r="G846">
        <v>149</v>
      </c>
      <c r="H846" t="s">
        <v>116</v>
      </c>
      <c r="I846" s="7">
        <v>8.3000000000000007</v>
      </c>
      <c r="J846">
        <v>750</v>
      </c>
      <c r="K846" s="5">
        <f t="shared" si="13"/>
        <v>160.64257028112448</v>
      </c>
      <c r="L846" s="5"/>
      <c r="M846" s="8"/>
      <c r="N846" s="8"/>
      <c r="O846" s="8"/>
      <c r="P846" s="8"/>
      <c r="Q846" s="5"/>
      <c r="R846" s="5"/>
      <c r="S846" s="5"/>
      <c r="T846" s="5"/>
      <c r="U846" s="5"/>
      <c r="V846" s="5"/>
      <c r="W846" s="5"/>
      <c r="X846" s="8"/>
      <c r="Y846" s="8"/>
      <c r="Z846" s="8"/>
      <c r="AA846" s="8"/>
      <c r="AB846" s="8"/>
      <c r="AC846" s="5"/>
      <c r="AD846" s="8"/>
      <c r="AE846" s="8"/>
      <c r="AF846" s="8"/>
      <c r="AG846" s="8"/>
      <c r="AH846" s="8"/>
      <c r="AI846" s="8"/>
      <c r="AJ846" s="5"/>
      <c r="AK846" s="8"/>
      <c r="AL846" s="8"/>
      <c r="AM846" s="8"/>
      <c r="AN846" s="8"/>
      <c r="AO846" s="8"/>
      <c r="AP846" s="8"/>
      <c r="AQ846" s="9"/>
      <c r="AR846" s="8"/>
      <c r="AS846" s="8"/>
      <c r="AT846" s="8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8"/>
      <c r="BJ846" s="5"/>
      <c r="BK846" s="5"/>
      <c r="BL846" s="5"/>
      <c r="BM846" s="8"/>
      <c r="BN846" s="8"/>
      <c r="BO846" s="7"/>
      <c r="BP846" s="5"/>
      <c r="BQ846" s="5"/>
      <c r="BR846" s="5"/>
      <c r="BS846" s="5"/>
      <c r="BT846" s="7"/>
      <c r="BU846" s="7"/>
      <c r="BV846" s="7"/>
      <c r="BW846" s="7"/>
      <c r="BX846" s="7"/>
      <c r="BY846" s="7"/>
      <c r="BZ846" s="7"/>
      <c r="CA846" s="5"/>
      <c r="CB846" s="5"/>
      <c r="CC846" s="5"/>
      <c r="CD846" s="5"/>
      <c r="CE846" s="5"/>
      <c r="CF846" s="5"/>
      <c r="CG846" s="5"/>
      <c r="CH846" s="5"/>
      <c r="CI846" s="5"/>
      <c r="CJ846" s="5">
        <v>44.726803129035609</v>
      </c>
      <c r="CK846" s="8">
        <v>5.6266822689888736</v>
      </c>
      <c r="CL846" s="5"/>
      <c r="CM846" s="5"/>
      <c r="CN846" s="8"/>
      <c r="CO846" s="5"/>
      <c r="CP846" s="5"/>
      <c r="CQ846" s="5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</row>
    <row r="847" spans="1:166" x14ac:dyDescent="0.25">
      <c r="A847" t="s">
        <v>138</v>
      </c>
      <c r="C847" s="6">
        <v>39974</v>
      </c>
      <c r="D847" s="5">
        <v>9</v>
      </c>
      <c r="E847" s="6" t="s">
        <v>207</v>
      </c>
      <c r="F847" t="s">
        <v>15</v>
      </c>
      <c r="G847">
        <v>154</v>
      </c>
      <c r="H847" t="s">
        <v>116</v>
      </c>
      <c r="I847" s="7">
        <v>8.3000000000000007</v>
      </c>
      <c r="J847">
        <v>750</v>
      </c>
      <c r="K847" s="5">
        <f t="shared" si="13"/>
        <v>160.64257028112448</v>
      </c>
      <c r="L847" s="5"/>
      <c r="M847" s="8"/>
      <c r="N847" s="8"/>
      <c r="O847" s="8"/>
      <c r="P847" s="8"/>
      <c r="Q847" s="5"/>
      <c r="R847" s="5"/>
      <c r="S847" s="5"/>
      <c r="T847" s="5"/>
      <c r="U847" s="5"/>
      <c r="V847" s="5">
        <v>154</v>
      </c>
      <c r="W847" s="5"/>
      <c r="X847" s="8"/>
      <c r="Y847" s="8"/>
      <c r="Z847" s="8"/>
      <c r="AA847" s="8"/>
      <c r="AB847" s="8"/>
      <c r="AC847" s="5"/>
      <c r="AD847" s="8"/>
      <c r="AE847" s="8"/>
      <c r="AF847" s="8"/>
      <c r="AG847" s="8"/>
      <c r="AH847" s="8"/>
      <c r="AI847" s="8"/>
      <c r="AJ847" s="5"/>
      <c r="AK847" s="8"/>
      <c r="AL847" s="8"/>
      <c r="AM847" s="8"/>
      <c r="AN847" s="8"/>
      <c r="AO847" s="8"/>
      <c r="AP847" s="8"/>
      <c r="AQ847" s="9"/>
      <c r="AR847" s="8"/>
      <c r="AS847" s="8"/>
      <c r="AT847" s="8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8"/>
      <c r="BJ847" s="5"/>
      <c r="BK847" s="5"/>
      <c r="BL847" s="5"/>
      <c r="BM847" s="8"/>
      <c r="BN847" s="8"/>
      <c r="BO847" s="7"/>
      <c r="BP847" s="5"/>
      <c r="BQ847" s="5"/>
      <c r="BR847" s="5"/>
      <c r="BS847" s="5"/>
      <c r="BT847" s="7"/>
      <c r="BU847" s="7"/>
      <c r="BV847" s="7"/>
      <c r="BW847" s="7"/>
      <c r="BX847" s="7"/>
      <c r="BY847" s="7"/>
      <c r="BZ847" s="7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8"/>
      <c r="CL847" s="5"/>
      <c r="CM847" s="5"/>
      <c r="CN847" s="8"/>
      <c r="CO847" s="5"/>
      <c r="CP847" s="5"/>
      <c r="CQ847" s="5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</row>
    <row r="848" spans="1:166" x14ac:dyDescent="0.25">
      <c r="A848" t="s">
        <v>138</v>
      </c>
      <c r="C848" s="6">
        <v>39976</v>
      </c>
      <c r="D848" s="5"/>
      <c r="E848" s="6"/>
      <c r="G848">
        <v>156</v>
      </c>
      <c r="H848" t="s">
        <v>116</v>
      </c>
      <c r="I848" s="7">
        <v>8.3000000000000007</v>
      </c>
      <c r="J848">
        <v>750</v>
      </c>
      <c r="K848" s="5">
        <f t="shared" si="13"/>
        <v>160.64257028112448</v>
      </c>
      <c r="L848" s="5"/>
      <c r="M848" s="8"/>
      <c r="N848" s="8"/>
      <c r="O848" s="8"/>
      <c r="P848" s="8"/>
      <c r="Q848" s="5"/>
      <c r="R848" s="5"/>
      <c r="S848" s="5"/>
      <c r="T848" s="5"/>
      <c r="U848" s="5"/>
      <c r="V848" s="5"/>
      <c r="W848" s="5"/>
      <c r="X848" s="8"/>
      <c r="Y848" s="8"/>
      <c r="Z848" s="8"/>
      <c r="AA848" s="8"/>
      <c r="AB848" s="8"/>
      <c r="AC848" s="5"/>
      <c r="AD848" s="8"/>
      <c r="AE848" s="8"/>
      <c r="AF848" s="8"/>
      <c r="AG848" s="8"/>
      <c r="AH848" s="8"/>
      <c r="AI848" s="8"/>
      <c r="AJ848" s="5"/>
      <c r="AK848" s="8"/>
      <c r="AL848" s="8"/>
      <c r="AM848" s="8"/>
      <c r="AN848" s="8"/>
      <c r="AO848" s="8"/>
      <c r="AP848" s="8"/>
      <c r="AQ848" s="9"/>
      <c r="AR848" s="8"/>
      <c r="AS848" s="8"/>
      <c r="AT848" s="8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8"/>
      <c r="BJ848" s="5"/>
      <c r="BK848" s="5"/>
      <c r="BL848" s="5"/>
      <c r="BM848" s="8"/>
      <c r="BN848" s="8"/>
      <c r="BO848" s="7"/>
      <c r="BP848" s="5"/>
      <c r="BQ848" s="5"/>
      <c r="BR848" s="5"/>
      <c r="BS848" s="5"/>
      <c r="BT848" s="7"/>
      <c r="BU848" s="7"/>
      <c r="BV848" s="7"/>
      <c r="BW848" s="7"/>
      <c r="BX848" s="7"/>
      <c r="BY848" s="7"/>
      <c r="BZ848" s="7"/>
      <c r="CA848" s="5"/>
      <c r="CB848" s="5"/>
      <c r="CC848" s="5"/>
      <c r="CD848" s="5"/>
      <c r="CE848" s="5"/>
      <c r="CF848" s="5"/>
      <c r="CG848" s="5"/>
      <c r="CH848" s="5"/>
      <c r="CI848" s="5"/>
      <c r="CJ848" s="5">
        <v>64.235776098799164</v>
      </c>
      <c r="CK848" s="8">
        <v>5.1791818612871241</v>
      </c>
      <c r="CL848" s="5"/>
      <c r="CM848" s="5"/>
      <c r="CN848" s="8"/>
      <c r="CO848" s="5"/>
      <c r="CP848" s="5"/>
      <c r="CQ848" s="5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</row>
    <row r="849" spans="1:166" x14ac:dyDescent="0.25">
      <c r="A849" t="s">
        <v>138</v>
      </c>
      <c r="C849" s="6">
        <v>39983</v>
      </c>
      <c r="D849" s="5"/>
      <c r="E849" s="6"/>
      <c r="G849">
        <v>163</v>
      </c>
      <c r="H849" t="s">
        <v>116</v>
      </c>
      <c r="I849" s="7">
        <v>8.3000000000000007</v>
      </c>
      <c r="J849">
        <v>750</v>
      </c>
      <c r="K849" s="5">
        <f t="shared" si="13"/>
        <v>160.64257028112448</v>
      </c>
      <c r="L849" s="5"/>
      <c r="M849" s="8"/>
      <c r="N849" s="8"/>
      <c r="O849" s="8"/>
      <c r="P849" s="8"/>
      <c r="Q849" s="5"/>
      <c r="R849" s="5"/>
      <c r="S849" s="5"/>
      <c r="T849" s="5"/>
      <c r="U849" s="5"/>
      <c r="V849" s="5"/>
      <c r="W849" s="5"/>
      <c r="X849" s="8"/>
      <c r="Y849" s="8"/>
      <c r="Z849" s="8"/>
      <c r="AA849" s="8"/>
      <c r="AB849" s="8"/>
      <c r="AC849" s="5"/>
      <c r="AD849" s="8"/>
      <c r="AE849" s="8"/>
      <c r="AF849" s="8"/>
      <c r="AG849" s="8"/>
      <c r="AH849" s="8"/>
      <c r="AI849" s="8"/>
      <c r="AJ849" s="5"/>
      <c r="AK849" s="8"/>
      <c r="AL849" s="8"/>
      <c r="AM849" s="8"/>
      <c r="AN849" s="8"/>
      <c r="AO849" s="8"/>
      <c r="AP849" s="8"/>
      <c r="AQ849" s="9"/>
      <c r="AR849" s="8"/>
      <c r="AS849" s="8"/>
      <c r="AT849" s="8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8"/>
      <c r="BJ849" s="5"/>
      <c r="BK849" s="5"/>
      <c r="BL849" s="5"/>
      <c r="BM849" s="8"/>
      <c r="BN849" s="8"/>
      <c r="BO849" s="7"/>
      <c r="BP849" s="5"/>
      <c r="BQ849" s="5"/>
      <c r="BR849" s="5"/>
      <c r="BS849" s="5"/>
      <c r="BT849" s="7"/>
      <c r="BU849" s="7"/>
      <c r="BV849" s="7"/>
      <c r="BW849" s="7"/>
      <c r="BX849" s="7"/>
      <c r="BY849" s="7"/>
      <c r="BZ849" s="7"/>
      <c r="CA849" s="5"/>
      <c r="CB849" s="5"/>
      <c r="CC849" s="5"/>
      <c r="CD849" s="5"/>
      <c r="CE849" s="5"/>
      <c r="CF849" s="5"/>
      <c r="CG849" s="5"/>
      <c r="CH849" s="5"/>
      <c r="CI849" s="5"/>
      <c r="CJ849" s="5">
        <v>76.432780655791248</v>
      </c>
      <c r="CK849" s="8">
        <v>4.8802112978664232</v>
      </c>
      <c r="CL849" s="5"/>
      <c r="CM849" s="5"/>
      <c r="CN849" s="8"/>
      <c r="CO849" s="5"/>
      <c r="CP849" s="5"/>
      <c r="CQ849" s="5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</row>
    <row r="850" spans="1:166" x14ac:dyDescent="0.25">
      <c r="A850" t="s">
        <v>138</v>
      </c>
      <c r="C850" s="6">
        <v>39990</v>
      </c>
      <c r="D850" s="5"/>
      <c r="E850" s="6"/>
      <c r="G850">
        <v>170</v>
      </c>
      <c r="H850" t="s">
        <v>116</v>
      </c>
      <c r="I850" s="7">
        <v>8.3000000000000007</v>
      </c>
      <c r="J850">
        <v>750</v>
      </c>
      <c r="K850" s="5">
        <f t="shared" si="13"/>
        <v>160.64257028112448</v>
      </c>
      <c r="L850" s="5"/>
      <c r="M850" s="8"/>
      <c r="N850" s="8"/>
      <c r="O850" s="8"/>
      <c r="P850" s="8"/>
      <c r="Q850" s="5"/>
      <c r="R850" s="5"/>
      <c r="S850" s="5"/>
      <c r="T850" s="5"/>
      <c r="U850" s="5"/>
      <c r="V850" s="5"/>
      <c r="W850" s="5"/>
      <c r="X850" s="8"/>
      <c r="Y850" s="8"/>
      <c r="Z850" s="8"/>
      <c r="AA850" s="8"/>
      <c r="AB850" s="8"/>
      <c r="AC850" s="5"/>
      <c r="AD850" s="8"/>
      <c r="AE850" s="8"/>
      <c r="AF850" s="8"/>
      <c r="AG850" s="8"/>
      <c r="AH850" s="8"/>
      <c r="AI850" s="8"/>
      <c r="AJ850" s="5"/>
      <c r="AK850" s="8"/>
      <c r="AL850" s="8"/>
      <c r="AM850" s="8"/>
      <c r="AN850" s="8"/>
      <c r="AO850" s="8"/>
      <c r="AP850" s="8"/>
      <c r="AQ850" s="9"/>
      <c r="AR850" s="8"/>
      <c r="AS850" s="8"/>
      <c r="AT850" s="8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8"/>
      <c r="BJ850" s="5"/>
      <c r="BK850" s="5"/>
      <c r="BL850" s="5"/>
      <c r="BM850" s="8"/>
      <c r="BN850" s="8"/>
      <c r="BO850" s="7"/>
      <c r="BP850" s="5"/>
      <c r="BQ850" s="5"/>
      <c r="BR850" s="5"/>
      <c r="BS850" s="5"/>
      <c r="BT850" s="7"/>
      <c r="BU850" s="7"/>
      <c r="BV850" s="7"/>
      <c r="BW850" s="7"/>
      <c r="BX850" s="7"/>
      <c r="BY850" s="7"/>
      <c r="BZ850" s="7"/>
      <c r="CA850" s="5"/>
      <c r="CB850" s="5"/>
      <c r="CC850" s="5"/>
      <c r="CD850" s="5"/>
      <c r="CE850" s="5"/>
      <c r="CF850" s="5"/>
      <c r="CG850" s="5"/>
      <c r="CH850" s="5"/>
      <c r="CI850" s="5"/>
      <c r="CJ850" s="5">
        <v>92.77115587287922</v>
      </c>
      <c r="CK850" s="8">
        <v>5.2715807671030799</v>
      </c>
      <c r="CL850" s="5"/>
      <c r="CM850" s="5"/>
      <c r="CN850" s="8"/>
      <c r="CO850" s="5"/>
      <c r="CP850" s="5"/>
      <c r="CQ850" s="5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</row>
    <row r="851" spans="1:166" x14ac:dyDescent="0.25">
      <c r="A851" t="s">
        <v>138</v>
      </c>
      <c r="C851" s="6">
        <v>39994</v>
      </c>
      <c r="D851" s="5">
        <v>10</v>
      </c>
      <c r="E851" s="6" t="s">
        <v>108</v>
      </c>
      <c r="F851" t="s">
        <v>16</v>
      </c>
      <c r="G851">
        <v>174</v>
      </c>
      <c r="H851" t="s">
        <v>116</v>
      </c>
      <c r="I851" s="7">
        <v>8.3000000000000007</v>
      </c>
      <c r="J851">
        <v>750</v>
      </c>
      <c r="K851" s="5">
        <f t="shared" si="13"/>
        <v>160.64257028112448</v>
      </c>
      <c r="L851" s="5"/>
      <c r="M851" s="8"/>
      <c r="N851" s="8"/>
      <c r="O851" s="8"/>
      <c r="P851" s="8"/>
      <c r="Q851" s="5"/>
      <c r="R851" s="5"/>
      <c r="S851" s="5"/>
      <c r="T851" s="5"/>
      <c r="U851" s="5"/>
      <c r="V851" s="5"/>
      <c r="W851" s="5"/>
      <c r="X851" s="8"/>
      <c r="Y851" s="8"/>
      <c r="Z851" s="8"/>
      <c r="AA851" s="8"/>
      <c r="AB851" s="8"/>
      <c r="AC851" s="5"/>
      <c r="AD851" s="8"/>
      <c r="AE851" s="8"/>
      <c r="AF851" s="8"/>
      <c r="AG851" s="8"/>
      <c r="AH851" s="8"/>
      <c r="AI851" s="8"/>
      <c r="AJ851" s="5"/>
      <c r="AK851" s="8"/>
      <c r="AL851" s="8"/>
      <c r="AM851" s="8"/>
      <c r="AN851" s="8"/>
      <c r="AO851" s="8"/>
      <c r="AP851" s="8"/>
      <c r="AQ851" s="9"/>
      <c r="AR851" s="8"/>
      <c r="AS851" s="8"/>
      <c r="AT851" s="8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>
        <v>747.32348471236548</v>
      </c>
      <c r="BH851" s="5"/>
      <c r="BI851" s="8"/>
      <c r="BJ851" s="5"/>
      <c r="BK851" s="5"/>
      <c r="BL851" s="5"/>
      <c r="BM851" s="8"/>
      <c r="BN851" s="5">
        <f>BP851*(1/(BO851/100))</f>
        <v>747.32348471236548</v>
      </c>
      <c r="BO851" s="7">
        <v>37.888805883427914</v>
      </c>
      <c r="BP851" s="5">
        <v>283.15194444393723</v>
      </c>
      <c r="BQ851" s="5">
        <f>BN851-BP851</f>
        <v>464.17154026842826</v>
      </c>
      <c r="BR851" s="5"/>
      <c r="BS851" s="5"/>
      <c r="BT851" s="7">
        <v>12.473653940261553</v>
      </c>
      <c r="BU851" s="7"/>
      <c r="BV851" s="7"/>
      <c r="BW851" s="7"/>
      <c r="BX851" s="7"/>
      <c r="BY851" s="7"/>
      <c r="BZ851" s="7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8"/>
      <c r="CL851" s="5"/>
      <c r="CM851" s="5"/>
      <c r="CN851" s="8"/>
      <c r="CO851" s="5"/>
      <c r="CP851" s="5"/>
      <c r="CQ851" s="5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</row>
    <row r="852" spans="1:166" x14ac:dyDescent="0.25">
      <c r="A852" t="s">
        <v>138</v>
      </c>
      <c r="C852" s="6">
        <v>39995</v>
      </c>
      <c r="D852" s="5"/>
      <c r="E852" s="6"/>
      <c r="G852">
        <v>175</v>
      </c>
      <c r="H852" t="s">
        <v>116</v>
      </c>
      <c r="I852" s="7">
        <v>8.3000000000000007</v>
      </c>
      <c r="J852">
        <v>750</v>
      </c>
      <c r="K852" s="5">
        <f t="shared" si="13"/>
        <v>160.64257028112448</v>
      </c>
      <c r="L852" s="5"/>
      <c r="M852" s="8"/>
      <c r="N852" s="8"/>
      <c r="O852" s="8"/>
      <c r="P852" s="8"/>
      <c r="Q852" s="5"/>
      <c r="R852" s="5"/>
      <c r="S852" s="5"/>
      <c r="T852" s="5"/>
      <c r="U852" s="5"/>
      <c r="V852" s="5"/>
      <c r="W852" s="5"/>
      <c r="X852" s="8"/>
      <c r="Y852" s="8"/>
      <c r="Z852" s="8"/>
      <c r="AA852" s="8"/>
      <c r="AB852" s="8"/>
      <c r="AC852" s="5"/>
      <c r="AD852" s="8"/>
      <c r="AE852" s="8"/>
      <c r="AF852" s="8"/>
      <c r="AG852" s="8"/>
      <c r="AH852" s="8"/>
      <c r="AI852" s="8"/>
      <c r="AJ852" s="5"/>
      <c r="AK852" s="8"/>
      <c r="AL852" s="8"/>
      <c r="AM852" s="8"/>
      <c r="AN852" s="8"/>
      <c r="AO852" s="8"/>
      <c r="AP852" s="8"/>
      <c r="AQ852" s="9"/>
      <c r="AR852" s="8"/>
      <c r="AS852" s="8"/>
      <c r="AT852" s="8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8"/>
      <c r="BJ852" s="5"/>
      <c r="BK852" s="5"/>
      <c r="BL852" s="5"/>
      <c r="BM852" s="8"/>
      <c r="BN852" s="8"/>
      <c r="BO852" s="7"/>
      <c r="BP852" s="5"/>
      <c r="BQ852" s="5"/>
      <c r="BR852" s="5"/>
      <c r="BS852" s="5"/>
      <c r="BT852" s="7"/>
      <c r="BU852" s="7"/>
      <c r="BV852" s="7"/>
      <c r="BW852" s="7"/>
      <c r="BX852" s="7"/>
      <c r="BY852" s="7"/>
      <c r="BZ852" s="7"/>
      <c r="CA852" s="5"/>
      <c r="CB852" s="5"/>
      <c r="CC852" s="5"/>
      <c r="CD852" s="5"/>
      <c r="CE852" s="5"/>
      <c r="CF852" s="5"/>
      <c r="CG852" s="5"/>
      <c r="CH852" s="5"/>
      <c r="CI852" s="5"/>
      <c r="CJ852" s="5">
        <v>100</v>
      </c>
      <c r="CK852" s="8">
        <v>4.5359999999999996</v>
      </c>
      <c r="CL852" s="5"/>
      <c r="CM852" s="5"/>
      <c r="CN852" s="8"/>
      <c r="CO852" s="5"/>
      <c r="CP852" s="5"/>
      <c r="CQ852" s="5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</row>
    <row r="853" spans="1:166" x14ac:dyDescent="0.25">
      <c r="A853" t="s">
        <v>140</v>
      </c>
      <c r="C853" s="6">
        <v>39820</v>
      </c>
      <c r="D853" s="5">
        <v>1</v>
      </c>
      <c r="E853" s="6" t="s">
        <v>209</v>
      </c>
      <c r="F853" t="s">
        <v>10</v>
      </c>
      <c r="G853" s="5">
        <v>0</v>
      </c>
      <c r="H853" t="s">
        <v>117</v>
      </c>
      <c r="I853" s="7">
        <v>8.3000000000000007</v>
      </c>
      <c r="J853">
        <v>750</v>
      </c>
      <c r="K853" s="5">
        <f t="shared" si="13"/>
        <v>160.64257028112448</v>
      </c>
      <c r="L853" s="5"/>
      <c r="M853" s="8"/>
      <c r="N853" s="8"/>
      <c r="O853" s="8"/>
      <c r="P853" s="8"/>
      <c r="Q853" s="5"/>
      <c r="R853" s="5"/>
      <c r="S853" s="5"/>
      <c r="T853" s="5"/>
      <c r="U853" s="5"/>
      <c r="V853" s="5"/>
      <c r="W853" s="5"/>
      <c r="X853" s="8"/>
      <c r="Y853" s="8"/>
      <c r="Z853" s="8"/>
      <c r="AA853" s="8"/>
      <c r="AB853" s="8"/>
      <c r="AC853" s="5"/>
      <c r="AD853" s="8"/>
      <c r="AE853" s="8"/>
      <c r="AF853" s="8"/>
      <c r="AG853" s="8"/>
      <c r="AH853" s="8"/>
      <c r="AI853" s="8"/>
      <c r="AJ853" s="5"/>
      <c r="AK853" s="8"/>
      <c r="AL853" s="8"/>
      <c r="AM853" s="8"/>
      <c r="AN853" s="8"/>
      <c r="AO853" s="8"/>
      <c r="AP853" s="8"/>
      <c r="AQ853" s="9"/>
      <c r="AR853" s="8"/>
      <c r="AS853" s="8"/>
      <c r="AT853" s="8"/>
      <c r="AU853" s="5">
        <v>0</v>
      </c>
      <c r="AV853" s="5"/>
      <c r="AW853" s="5"/>
      <c r="AX853" s="5"/>
      <c r="AY853" s="5">
        <v>0</v>
      </c>
      <c r="AZ853" s="5"/>
      <c r="BA853" s="5"/>
      <c r="BB853" s="5"/>
      <c r="BC853" s="5"/>
      <c r="BD853" s="5"/>
      <c r="BE853" s="5"/>
      <c r="BF853" s="5">
        <v>0</v>
      </c>
      <c r="BG853" s="5">
        <v>0</v>
      </c>
      <c r="BH853" s="5"/>
      <c r="BI853" s="8"/>
      <c r="BJ853" s="5"/>
      <c r="BK853" s="5"/>
      <c r="BL853" s="5"/>
      <c r="BM853" s="8"/>
      <c r="BN853" s="8"/>
      <c r="BO853" s="7"/>
      <c r="BP853" s="5"/>
      <c r="BQ853" s="5"/>
      <c r="BR853" s="5"/>
      <c r="BS853" s="5"/>
      <c r="BT853" s="7"/>
      <c r="BU853" s="7"/>
      <c r="BV853" s="7"/>
      <c r="BW853" s="7"/>
      <c r="BX853" s="7"/>
      <c r="BY853" s="7"/>
      <c r="BZ853" s="7"/>
      <c r="CA853" s="5">
        <v>0</v>
      </c>
      <c r="CB853" s="5">
        <v>0</v>
      </c>
      <c r="CC853" s="5">
        <v>0</v>
      </c>
      <c r="CD853" s="5">
        <v>0</v>
      </c>
      <c r="CE853" s="5"/>
      <c r="CF853" s="5"/>
      <c r="CG853" s="5"/>
      <c r="CH853" s="5"/>
      <c r="CI853" s="5">
        <v>0</v>
      </c>
      <c r="CJ853" s="5"/>
      <c r="CK853" s="8"/>
      <c r="CL853" s="5"/>
      <c r="CM853" s="5"/>
      <c r="CN853" s="8"/>
      <c r="CO853" s="5"/>
      <c r="CP853" s="5"/>
      <c r="CQ853" s="5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</row>
    <row r="854" spans="1:166" x14ac:dyDescent="0.25">
      <c r="A854" t="s">
        <v>140</v>
      </c>
      <c r="C854" s="6">
        <v>39846</v>
      </c>
      <c r="D854" s="5">
        <v>4</v>
      </c>
      <c r="E854" t="s">
        <v>210</v>
      </c>
      <c r="F854" t="s">
        <v>12</v>
      </c>
      <c r="G854">
        <v>26</v>
      </c>
      <c r="H854" t="s">
        <v>117</v>
      </c>
      <c r="I854" s="7">
        <v>8.3000000000000007</v>
      </c>
      <c r="J854">
        <v>750</v>
      </c>
      <c r="K854" s="5">
        <f t="shared" si="13"/>
        <v>160.64257028112448</v>
      </c>
      <c r="L854" s="5"/>
      <c r="M854" s="8"/>
      <c r="N854" s="8"/>
      <c r="O854" s="8"/>
      <c r="P854" s="8"/>
      <c r="Q854" s="5"/>
      <c r="R854" s="5">
        <v>26</v>
      </c>
      <c r="S854" s="5"/>
      <c r="T854" s="5"/>
      <c r="U854" s="5"/>
      <c r="V854" s="5"/>
      <c r="W854" s="5"/>
      <c r="X854" s="8"/>
      <c r="Y854" s="8"/>
      <c r="Z854" s="8"/>
      <c r="AA854" s="8"/>
      <c r="AB854" s="8"/>
      <c r="AC854" s="5"/>
      <c r="AD854" s="8"/>
      <c r="AE854" s="8"/>
      <c r="AF854" s="8"/>
      <c r="AG854" s="8"/>
      <c r="AH854" s="8"/>
      <c r="AI854" s="8"/>
      <c r="AJ854" s="5"/>
      <c r="AK854" s="8"/>
      <c r="AL854" s="8"/>
      <c r="AM854" s="8"/>
      <c r="AN854" s="8"/>
      <c r="AO854" s="8"/>
      <c r="AP854" s="8"/>
      <c r="AQ854" s="9"/>
      <c r="AR854" s="8"/>
      <c r="AS854" s="8"/>
      <c r="AT854" s="8"/>
      <c r="AU854" s="5">
        <v>0</v>
      </c>
      <c r="AV854" s="5"/>
      <c r="AW854" s="5"/>
      <c r="AX854" s="5"/>
      <c r="AY854" s="5">
        <v>0</v>
      </c>
      <c r="AZ854" s="5"/>
      <c r="BA854" s="5"/>
      <c r="BB854" s="5"/>
      <c r="BC854" s="5"/>
      <c r="BD854" s="5"/>
      <c r="BE854" s="5"/>
      <c r="BF854" s="5">
        <v>0</v>
      </c>
      <c r="BG854" s="5">
        <v>0</v>
      </c>
      <c r="BH854" s="5"/>
      <c r="BI854" s="8"/>
      <c r="BJ854" s="5"/>
      <c r="BK854" s="5"/>
      <c r="BL854" s="5"/>
      <c r="BM854" s="8"/>
      <c r="BN854" s="8"/>
      <c r="BO854" s="7"/>
      <c r="BP854" s="5"/>
      <c r="BQ854" s="5"/>
      <c r="BR854" s="5"/>
      <c r="BS854" s="5"/>
      <c r="BT854" s="7"/>
      <c r="BU854" s="7"/>
      <c r="BV854" s="7"/>
      <c r="BW854" s="7"/>
      <c r="BX854" s="7"/>
      <c r="BY854" s="7"/>
      <c r="BZ854" s="7"/>
      <c r="CA854" s="5">
        <v>0</v>
      </c>
      <c r="CB854" s="5">
        <v>0</v>
      </c>
      <c r="CC854" s="5">
        <v>0</v>
      </c>
      <c r="CD854" s="5">
        <v>0</v>
      </c>
      <c r="CE854" s="5"/>
      <c r="CF854" s="5"/>
      <c r="CG854" s="5"/>
      <c r="CH854" s="5"/>
      <c r="CI854" s="5">
        <v>0</v>
      </c>
      <c r="CJ854" s="5"/>
      <c r="CK854" s="8"/>
      <c r="CL854" s="5"/>
      <c r="CM854" s="5"/>
      <c r="CN854" s="8"/>
      <c r="CO854" s="5"/>
      <c r="CP854" s="5"/>
      <c r="CQ854" s="5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</row>
    <row r="855" spans="1:166" x14ac:dyDescent="0.25">
      <c r="A855" t="s">
        <v>140</v>
      </c>
      <c r="C855" s="6">
        <v>39848</v>
      </c>
      <c r="D855" s="5"/>
      <c r="E855" s="6"/>
      <c r="G855">
        <v>28</v>
      </c>
      <c r="H855" t="s">
        <v>117</v>
      </c>
      <c r="I855" s="7">
        <v>8.3000000000000007</v>
      </c>
      <c r="J855">
        <v>750</v>
      </c>
      <c r="K855" s="5">
        <f t="shared" si="13"/>
        <v>160.64257028112448</v>
      </c>
      <c r="L855" s="5"/>
      <c r="M855" s="8"/>
      <c r="N855" s="7">
        <v>6.7</v>
      </c>
      <c r="O855" s="7"/>
      <c r="P855" s="7"/>
      <c r="Q855" s="5"/>
      <c r="R855" s="5"/>
      <c r="S855" s="5"/>
      <c r="T855" s="5"/>
      <c r="U855" s="5"/>
      <c r="V855" s="5"/>
      <c r="W855" s="5"/>
      <c r="X855" s="8"/>
      <c r="Y855" s="8"/>
      <c r="Z855" s="8"/>
      <c r="AA855" s="8"/>
      <c r="AB855" s="8"/>
      <c r="AC855" s="5"/>
      <c r="AD855" s="8"/>
      <c r="AE855" s="8"/>
      <c r="AF855" s="8"/>
      <c r="AG855" s="8"/>
      <c r="AH855" s="8"/>
      <c r="AI855" s="8"/>
      <c r="AJ855" s="5"/>
      <c r="AK855" s="8"/>
      <c r="AL855" s="8"/>
      <c r="AM855" s="8"/>
      <c r="AN855" s="8"/>
      <c r="AO855" s="8"/>
      <c r="AP855" s="8"/>
      <c r="AQ855" s="9"/>
      <c r="AR855" s="8"/>
      <c r="AS855" s="8"/>
      <c r="AT855" s="8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8"/>
      <c r="BJ855" s="5"/>
      <c r="BK855" s="5"/>
      <c r="BL855" s="5"/>
      <c r="BM855" s="8"/>
      <c r="BN855" s="8"/>
      <c r="BO855" s="7"/>
      <c r="BP855" s="5"/>
      <c r="BQ855" s="5"/>
      <c r="BR855" s="5"/>
      <c r="BS855" s="5"/>
      <c r="BT855" s="7"/>
      <c r="BU855" s="7"/>
      <c r="BV855" s="7"/>
      <c r="BW855" s="7"/>
      <c r="BX855" s="7"/>
      <c r="BY855" s="7"/>
      <c r="BZ855" s="7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8"/>
      <c r="CL855" s="5"/>
      <c r="CM855" s="5"/>
      <c r="CN855" s="8"/>
      <c r="CO855" s="5"/>
      <c r="CP855" s="5"/>
      <c r="CQ855" s="5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</row>
    <row r="856" spans="1:166" x14ac:dyDescent="0.25">
      <c r="A856" t="s">
        <v>140</v>
      </c>
      <c r="C856" s="6">
        <v>39854</v>
      </c>
      <c r="D856" s="5"/>
      <c r="E856" s="6"/>
      <c r="G856">
        <v>34</v>
      </c>
      <c r="H856" t="s">
        <v>117</v>
      </c>
      <c r="I856" s="7">
        <v>8.3000000000000007</v>
      </c>
      <c r="J856">
        <v>750</v>
      </c>
      <c r="K856" s="5">
        <f t="shared" si="13"/>
        <v>160.64257028112448</v>
      </c>
      <c r="L856" s="5"/>
      <c r="M856" s="8"/>
      <c r="N856" s="7">
        <v>7.95</v>
      </c>
      <c r="O856" s="7"/>
      <c r="P856" s="7"/>
      <c r="Q856" s="5"/>
      <c r="R856" s="5"/>
      <c r="S856" s="5"/>
      <c r="T856" s="5"/>
      <c r="U856" s="5"/>
      <c r="V856" s="5"/>
      <c r="W856" s="5"/>
      <c r="X856" s="8"/>
      <c r="Y856" s="8"/>
      <c r="Z856" s="8"/>
      <c r="AA856" s="8"/>
      <c r="AB856" s="8"/>
      <c r="AC856" s="5"/>
      <c r="AD856" s="8"/>
      <c r="AE856" s="8"/>
      <c r="AF856" s="8"/>
      <c r="AG856" s="8"/>
      <c r="AH856" s="8"/>
      <c r="AI856" s="8"/>
      <c r="AJ856" s="5"/>
      <c r="AK856" s="8"/>
      <c r="AL856" s="8"/>
      <c r="AM856" s="8"/>
      <c r="AN856" s="8"/>
      <c r="AO856" s="8"/>
      <c r="AP856" s="8"/>
      <c r="AQ856" s="9"/>
      <c r="AR856" s="8"/>
      <c r="AS856" s="8"/>
      <c r="AT856" s="8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8"/>
      <c r="BJ856" s="5"/>
      <c r="BK856" s="5"/>
      <c r="BL856" s="5"/>
      <c r="BM856" s="8"/>
      <c r="BN856" s="8"/>
      <c r="BO856" s="7"/>
      <c r="BP856" s="5"/>
      <c r="BQ856" s="5"/>
      <c r="BR856" s="5"/>
      <c r="BS856" s="5"/>
      <c r="BT856" s="7"/>
      <c r="BU856" s="7"/>
      <c r="BV856" s="7"/>
      <c r="BW856" s="7"/>
      <c r="BX856" s="7"/>
      <c r="BY856" s="7"/>
      <c r="BZ856" s="7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8"/>
      <c r="CL856" s="5"/>
      <c r="CM856" s="5"/>
      <c r="CN856" s="8"/>
      <c r="CO856" s="5"/>
      <c r="CP856" s="5"/>
      <c r="CQ856" s="5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</row>
    <row r="857" spans="1:166" x14ac:dyDescent="0.25">
      <c r="A857" t="s">
        <v>140</v>
      </c>
      <c r="C857" s="6">
        <v>39860</v>
      </c>
      <c r="D857" s="5"/>
      <c r="E857" s="6"/>
      <c r="G857">
        <v>40</v>
      </c>
      <c r="H857" t="s">
        <v>117</v>
      </c>
      <c r="I857" s="7">
        <v>8.3000000000000007</v>
      </c>
      <c r="J857">
        <v>750</v>
      </c>
      <c r="K857" s="5">
        <f t="shared" si="13"/>
        <v>160.64257028112448</v>
      </c>
      <c r="L857" s="5"/>
      <c r="M857" s="8"/>
      <c r="N857" s="7">
        <v>11.35</v>
      </c>
      <c r="O857" s="7"/>
      <c r="P857" s="7"/>
      <c r="Q857" s="5"/>
      <c r="R857" s="5"/>
      <c r="S857" s="5"/>
      <c r="T857" s="5"/>
      <c r="U857" s="5"/>
      <c r="V857" s="5"/>
      <c r="W857" s="5"/>
      <c r="X857" s="8"/>
      <c r="Y857" s="8"/>
      <c r="Z857" s="8"/>
      <c r="AA857" s="8"/>
      <c r="AB857" s="8"/>
      <c r="AC857" s="5"/>
      <c r="AD857" s="8"/>
      <c r="AE857" s="8"/>
      <c r="AF857" s="8"/>
      <c r="AG857" s="8"/>
      <c r="AH857" s="8"/>
      <c r="AI857" s="8"/>
      <c r="AJ857" s="5"/>
      <c r="AK857" s="8"/>
      <c r="AL857" s="8"/>
      <c r="AM857" s="8"/>
      <c r="AN857" s="8"/>
      <c r="AO857" s="8"/>
      <c r="AP857" s="8"/>
      <c r="AQ857" s="9"/>
      <c r="AR857" s="8"/>
      <c r="AS857" s="8"/>
      <c r="AT857" s="8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8"/>
      <c r="BJ857" s="5"/>
      <c r="BK857" s="5"/>
      <c r="BL857" s="5"/>
      <c r="BM857" s="8"/>
      <c r="BN857" s="8"/>
      <c r="BO857" s="7"/>
      <c r="BP857" s="5"/>
      <c r="BQ857" s="5"/>
      <c r="BR857" s="5"/>
      <c r="BS857" s="5"/>
      <c r="BT857" s="7"/>
      <c r="BU857" s="7"/>
      <c r="BV857" s="7"/>
      <c r="BW857" s="7"/>
      <c r="BX857" s="7"/>
      <c r="BY857" s="7"/>
      <c r="BZ857" s="7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8"/>
      <c r="CL857" s="5"/>
      <c r="CM857" s="5"/>
      <c r="CN857" s="8"/>
      <c r="CO857" s="5"/>
      <c r="CP857" s="5"/>
      <c r="CQ857" s="5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</row>
    <row r="858" spans="1:166" x14ac:dyDescent="0.25">
      <c r="A858" t="s">
        <v>140</v>
      </c>
      <c r="C858" s="6">
        <v>39864</v>
      </c>
      <c r="D858" s="5"/>
      <c r="E858" s="6"/>
      <c r="G858">
        <v>44</v>
      </c>
      <c r="H858" t="s">
        <v>117</v>
      </c>
      <c r="I858" s="7">
        <v>8.3000000000000007</v>
      </c>
      <c r="J858">
        <v>750</v>
      </c>
      <c r="K858" s="5">
        <f t="shared" si="13"/>
        <v>160.64257028112448</v>
      </c>
      <c r="L858" s="5"/>
      <c r="M858" s="8"/>
      <c r="N858" s="8"/>
      <c r="O858" s="8"/>
      <c r="P858" s="8"/>
      <c r="Q858" s="5"/>
      <c r="R858" s="5"/>
      <c r="S858" s="5"/>
      <c r="T858" s="5"/>
      <c r="U858" s="5"/>
      <c r="V858" s="5"/>
      <c r="W858" s="5"/>
      <c r="X858" s="8"/>
      <c r="Y858" s="8"/>
      <c r="Z858" s="8"/>
      <c r="AA858" s="8"/>
      <c r="AB858" s="8"/>
      <c r="AC858" s="5"/>
      <c r="AD858" s="8"/>
      <c r="AE858" s="8"/>
      <c r="AF858" s="8"/>
      <c r="AG858" s="8"/>
      <c r="AH858" s="8"/>
      <c r="AI858" s="8"/>
      <c r="AJ858" s="5"/>
      <c r="AK858" s="8">
        <v>0.74413836679319867</v>
      </c>
      <c r="AL858" s="8"/>
      <c r="AM858" s="8"/>
      <c r="AN858" s="8"/>
      <c r="AO858" s="8"/>
      <c r="AP858" s="8"/>
      <c r="AQ858" s="9"/>
      <c r="AR858" s="8"/>
      <c r="AS858" s="8"/>
      <c r="AT858" s="8"/>
      <c r="AU858" s="5">
        <v>0</v>
      </c>
      <c r="AV858" s="5"/>
      <c r="AW858" s="5"/>
      <c r="AX858" s="5"/>
      <c r="AY858" s="5">
        <v>0</v>
      </c>
      <c r="AZ858" s="5"/>
      <c r="BA858" s="5"/>
      <c r="BB858" s="5"/>
      <c r="BC858" s="5"/>
      <c r="BD858" s="5"/>
      <c r="BE858" s="5"/>
      <c r="BF858" s="5">
        <v>0</v>
      </c>
      <c r="BG858" s="5">
        <v>0</v>
      </c>
      <c r="BH858" s="5"/>
      <c r="BI858" s="8"/>
      <c r="BJ858" s="5"/>
      <c r="BK858" s="5"/>
      <c r="BL858" s="5"/>
      <c r="BM858" s="8"/>
      <c r="BN858" s="8"/>
      <c r="BO858" s="7"/>
      <c r="BP858" s="5"/>
      <c r="BQ858" s="5"/>
      <c r="BR858" s="5"/>
      <c r="BS858" s="5"/>
      <c r="BT858" s="7"/>
      <c r="BU858" s="7"/>
      <c r="BV858" s="7"/>
      <c r="BW858" s="7"/>
      <c r="BX858" s="7"/>
      <c r="BY858" s="7"/>
      <c r="BZ858" s="7"/>
      <c r="CA858" s="5">
        <v>0</v>
      </c>
      <c r="CB858" s="5">
        <v>0</v>
      </c>
      <c r="CC858" s="5">
        <v>0</v>
      </c>
      <c r="CD858" s="5">
        <v>0</v>
      </c>
      <c r="CE858" s="5"/>
      <c r="CF858" s="5"/>
      <c r="CG858" s="5"/>
      <c r="CH858" s="5"/>
      <c r="CI858" s="5">
        <v>0</v>
      </c>
      <c r="CJ858" s="5"/>
      <c r="CK858" s="8"/>
      <c r="CL858" s="5"/>
      <c r="CM858" s="5"/>
      <c r="CN858" s="8"/>
      <c r="CO858" s="5"/>
      <c r="CP858" s="5"/>
      <c r="CQ858" s="5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</row>
    <row r="859" spans="1:166" x14ac:dyDescent="0.25">
      <c r="A859" t="s">
        <v>140</v>
      </c>
      <c r="C859" s="6">
        <v>39869</v>
      </c>
      <c r="D859" s="5"/>
      <c r="E859" s="6"/>
      <c r="G859">
        <v>49</v>
      </c>
      <c r="H859" t="s">
        <v>117</v>
      </c>
      <c r="I859" s="7">
        <v>8.3000000000000007</v>
      </c>
      <c r="J859">
        <v>750</v>
      </c>
      <c r="K859" s="5">
        <f t="shared" si="13"/>
        <v>160.64257028112448</v>
      </c>
      <c r="L859" s="5"/>
      <c r="M859" s="8"/>
      <c r="N859" s="7">
        <v>13.4</v>
      </c>
      <c r="O859" s="7"/>
      <c r="P859" s="7"/>
      <c r="Q859" s="5"/>
      <c r="R859" s="5"/>
      <c r="S859" s="5"/>
      <c r="T859" s="5"/>
      <c r="U859" s="5"/>
      <c r="V859" s="5"/>
      <c r="W859" s="5"/>
      <c r="X859" s="8"/>
      <c r="Y859" s="8"/>
      <c r="Z859" s="8"/>
      <c r="AA859" s="8"/>
      <c r="AB859" s="8"/>
      <c r="AC859" s="5"/>
      <c r="AD859" s="8"/>
      <c r="AE859" s="8"/>
      <c r="AF859" s="8"/>
      <c r="AG859" s="8"/>
      <c r="AH859" s="8"/>
      <c r="AI859" s="8"/>
      <c r="AJ859" s="5"/>
      <c r="AK859" s="8"/>
      <c r="AL859" s="8"/>
      <c r="AM859" s="8"/>
      <c r="AN859" s="8"/>
      <c r="AO859" s="8"/>
      <c r="AP859" s="8"/>
      <c r="AQ859" s="9"/>
      <c r="AR859" s="8"/>
      <c r="AS859" s="8"/>
      <c r="AT859" s="8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8"/>
      <c r="BJ859" s="5"/>
      <c r="BK859" s="5"/>
      <c r="BL859" s="5"/>
      <c r="BM859" s="8"/>
      <c r="BN859" s="8"/>
      <c r="BO859" s="7"/>
      <c r="BP859" s="5"/>
      <c r="BQ859" s="5"/>
      <c r="BR859" s="5"/>
      <c r="BS859" s="5"/>
      <c r="BT859" s="7"/>
      <c r="BU859" s="7"/>
      <c r="BV859" s="7"/>
      <c r="BW859" s="7"/>
      <c r="BX859" s="7"/>
      <c r="BY859" s="7"/>
      <c r="BZ859" s="7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8"/>
      <c r="CL859" s="5"/>
      <c r="CM859" s="5"/>
      <c r="CN859" s="8"/>
      <c r="CO859" s="5"/>
      <c r="CP859" s="5"/>
      <c r="CQ859" s="5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</row>
    <row r="860" spans="1:166" x14ac:dyDescent="0.25">
      <c r="A860" t="s">
        <v>140</v>
      </c>
      <c r="C860" s="6">
        <v>39874</v>
      </c>
      <c r="D860" s="5"/>
      <c r="E860" s="6"/>
      <c r="G860">
        <v>54</v>
      </c>
      <c r="H860" t="s">
        <v>117</v>
      </c>
      <c r="I860" s="7">
        <v>8.3000000000000007</v>
      </c>
      <c r="J860">
        <v>750</v>
      </c>
      <c r="K860" s="5">
        <f t="shared" si="13"/>
        <v>160.64257028112448</v>
      </c>
      <c r="L860" s="5"/>
      <c r="M860" s="8"/>
      <c r="N860" s="7">
        <v>13.3</v>
      </c>
      <c r="O860" s="7"/>
      <c r="P860" s="7"/>
      <c r="Q860" s="5"/>
      <c r="R860" s="5"/>
      <c r="S860" s="5"/>
      <c r="T860" s="5"/>
      <c r="U860" s="5"/>
      <c r="V860" s="5"/>
      <c r="W860" s="5"/>
      <c r="X860" s="8"/>
      <c r="Y860" s="8"/>
      <c r="Z860" s="8"/>
      <c r="AA860" s="8"/>
      <c r="AB860" s="8"/>
      <c r="AC860" s="5">
        <v>96.823934968271985</v>
      </c>
      <c r="AD860" s="8"/>
      <c r="AE860" s="8"/>
      <c r="AF860" s="8"/>
      <c r="AG860" s="8"/>
      <c r="AH860" s="8"/>
      <c r="AI860" s="8"/>
      <c r="AJ860" s="5">
        <v>95.081660779703469</v>
      </c>
      <c r="AK860" s="8">
        <v>1.2904647940390224</v>
      </c>
      <c r="AL860" s="8"/>
      <c r="AM860" s="8"/>
      <c r="AN860" s="8"/>
      <c r="AO860" s="8"/>
      <c r="AP860" s="8"/>
      <c r="AQ860" s="9">
        <f>AK860/AJ860</f>
        <v>1.3572173471274604E-2</v>
      </c>
      <c r="AR860" s="8"/>
      <c r="AS860" s="8"/>
      <c r="AT860" s="8"/>
      <c r="AU860" s="5">
        <v>5.6336837439174463</v>
      </c>
      <c r="AV860" s="5"/>
      <c r="AW860" s="5"/>
      <c r="AX860" s="5"/>
      <c r="AY860" s="5">
        <v>0</v>
      </c>
      <c r="AZ860" s="5"/>
      <c r="BA860" s="5"/>
      <c r="BB860" s="5"/>
      <c r="BC860" s="5"/>
      <c r="BD860" s="5"/>
      <c r="BE860" s="5"/>
      <c r="BF860" s="5">
        <v>0</v>
      </c>
      <c r="BG860" s="5">
        <v>0</v>
      </c>
      <c r="BH860" s="5">
        <v>5.6336837439174463</v>
      </c>
      <c r="BI860" s="8"/>
      <c r="BJ860" s="5"/>
      <c r="BK860" s="5">
        <f>AC860+AJ860+BH860</f>
        <v>197.5392794918929</v>
      </c>
      <c r="BL860" s="5"/>
      <c r="BM860" s="8">
        <f>BH860/BK860</f>
        <v>2.851930896178375E-2</v>
      </c>
      <c r="BN860" s="8"/>
      <c r="BO860" s="7"/>
      <c r="BP860" s="5"/>
      <c r="BQ860" s="5"/>
      <c r="BR860" s="5"/>
      <c r="BS860" s="5"/>
      <c r="BT860" s="7"/>
      <c r="BU860" s="7"/>
      <c r="BV860" s="7"/>
      <c r="BW860" s="7"/>
      <c r="BX860" s="8">
        <f>AC860/BK860</f>
        <v>0.49015028918461601</v>
      </c>
      <c r="BY860" s="8">
        <f>AJ860/BK860</f>
        <v>0.48133040185360026</v>
      </c>
      <c r="BZ860" s="8">
        <f>BH860/BK860</f>
        <v>2.851930896178375E-2</v>
      </c>
      <c r="CA860" s="5">
        <v>113.69490868413662</v>
      </c>
      <c r="CB860" s="5">
        <v>113.69490868413662</v>
      </c>
      <c r="CC860" s="5">
        <v>0</v>
      </c>
      <c r="CD860" s="5">
        <v>0</v>
      </c>
      <c r="CE860" s="5"/>
      <c r="CF860" s="5"/>
      <c r="CG860" s="5"/>
      <c r="CH860" s="5"/>
      <c r="CI860" s="5">
        <v>0</v>
      </c>
      <c r="CJ860" s="5"/>
      <c r="CK860" s="8"/>
      <c r="CL860" s="5"/>
      <c r="CM860" s="5"/>
      <c r="CN860" s="8"/>
      <c r="CO860" s="5"/>
      <c r="CP860" s="5"/>
      <c r="CQ860" s="5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</row>
    <row r="861" spans="1:166" x14ac:dyDescent="0.25">
      <c r="A861" t="s">
        <v>140</v>
      </c>
      <c r="C861" s="6">
        <v>39877</v>
      </c>
      <c r="D861" s="5">
        <v>4</v>
      </c>
      <c r="E861" t="s">
        <v>206</v>
      </c>
      <c r="F861" t="s">
        <v>13</v>
      </c>
      <c r="G861">
        <v>57</v>
      </c>
      <c r="H861" t="s">
        <v>117</v>
      </c>
      <c r="I861" s="7">
        <v>8.3000000000000007</v>
      </c>
      <c r="J861">
        <v>750</v>
      </c>
      <c r="K861" s="5">
        <f t="shared" si="13"/>
        <v>160.64257028112448</v>
      </c>
      <c r="L861" s="5"/>
      <c r="M861" s="8"/>
      <c r="N861" s="8"/>
      <c r="O861" s="8"/>
      <c r="P861" s="8"/>
      <c r="Q861" s="5"/>
      <c r="R861" s="5"/>
      <c r="S861" s="5">
        <v>57</v>
      </c>
      <c r="T861" s="5"/>
      <c r="U861" s="5"/>
      <c r="V861" s="5"/>
      <c r="W861" s="5"/>
      <c r="X861" s="8"/>
      <c r="Y861" s="8"/>
      <c r="Z861" s="8"/>
      <c r="AA861" s="8"/>
      <c r="AB861" s="8"/>
      <c r="AC861" s="5"/>
      <c r="AD861" s="8"/>
      <c r="AE861" s="8"/>
      <c r="AF861" s="8"/>
      <c r="AG861" s="8"/>
      <c r="AH861" s="8"/>
      <c r="AI861" s="8"/>
      <c r="AJ861" s="5"/>
      <c r="AK861" s="8"/>
      <c r="AL861" s="8"/>
      <c r="AM861" s="8"/>
      <c r="AN861" s="8"/>
      <c r="AO861" s="8"/>
      <c r="AP861" s="8"/>
      <c r="AQ861" s="9"/>
      <c r="AR861" s="8"/>
      <c r="AS861" s="8"/>
      <c r="AT861" s="8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8"/>
      <c r="BJ861" s="5"/>
      <c r="BK861" s="5"/>
      <c r="BL861" s="5"/>
      <c r="BM861" s="8"/>
      <c r="BN861" s="8"/>
      <c r="BO861" s="7"/>
      <c r="BP861" s="5"/>
      <c r="BQ861" s="5"/>
      <c r="BR861" s="5"/>
      <c r="BS861" s="5"/>
      <c r="BT861" s="7"/>
      <c r="BU861" s="7"/>
      <c r="BV861" s="7"/>
      <c r="BW861" s="7"/>
      <c r="BX861" s="7"/>
      <c r="BY861" s="7"/>
      <c r="BZ861" s="7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8"/>
      <c r="CL861" s="5"/>
      <c r="CM861" s="5"/>
      <c r="CN861" s="8"/>
      <c r="CO861" s="5"/>
      <c r="CP861" s="5"/>
      <c r="CQ861" s="5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</row>
    <row r="862" spans="1:166" x14ac:dyDescent="0.25">
      <c r="A862" t="s">
        <v>140</v>
      </c>
      <c r="C862" s="6">
        <v>39884</v>
      </c>
      <c r="D862" s="5"/>
      <c r="E862" s="6"/>
      <c r="G862">
        <v>64</v>
      </c>
      <c r="H862" t="s">
        <v>117</v>
      </c>
      <c r="I862" s="7">
        <v>8.3000000000000007</v>
      </c>
      <c r="J862">
        <v>750</v>
      </c>
      <c r="K862" s="5">
        <f t="shared" si="13"/>
        <v>160.64257028112448</v>
      </c>
      <c r="L862" s="5"/>
      <c r="M862" s="8"/>
      <c r="N862" s="7">
        <v>17.05</v>
      </c>
      <c r="O862" s="7"/>
      <c r="P862" s="7"/>
      <c r="Q862" s="5"/>
      <c r="R862" s="5"/>
      <c r="S862" s="5"/>
      <c r="T862" s="5"/>
      <c r="U862" s="5"/>
      <c r="V862" s="5"/>
      <c r="W862" s="5"/>
      <c r="X862" s="8"/>
      <c r="Y862" s="8"/>
      <c r="Z862" s="8"/>
      <c r="AA862" s="8"/>
      <c r="AB862" s="8"/>
      <c r="AC862" s="5"/>
      <c r="AD862" s="8"/>
      <c r="AE862" s="8"/>
      <c r="AF862" s="8"/>
      <c r="AG862" s="8"/>
      <c r="AH862" s="8"/>
      <c r="AI862" s="8"/>
      <c r="AJ862" s="5"/>
      <c r="AK862" s="8"/>
      <c r="AL862" s="8"/>
      <c r="AM862" s="8"/>
      <c r="AN862" s="8"/>
      <c r="AO862" s="8"/>
      <c r="AP862" s="8"/>
      <c r="AQ862" s="9"/>
      <c r="AR862" s="8"/>
      <c r="AS862" s="8"/>
      <c r="AT862" s="8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8"/>
      <c r="BJ862" s="5"/>
      <c r="BK862" s="5"/>
      <c r="BL862" s="5"/>
      <c r="BM862" s="8"/>
      <c r="BN862" s="8"/>
      <c r="BO862" s="7"/>
      <c r="BP862" s="5"/>
      <c r="BQ862" s="5"/>
      <c r="BR862" s="5"/>
      <c r="BS862" s="5"/>
      <c r="BT862" s="7"/>
      <c r="BU862" s="7"/>
      <c r="BV862" s="7"/>
      <c r="BW862" s="7"/>
      <c r="BX862" s="7"/>
      <c r="BY862" s="7"/>
      <c r="BZ862" s="7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8"/>
      <c r="CL862" s="5"/>
      <c r="CM862" s="5"/>
      <c r="CN862" s="8"/>
      <c r="CO862" s="5"/>
      <c r="CP862" s="5"/>
      <c r="CQ862" s="5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</row>
    <row r="863" spans="1:166" x14ac:dyDescent="0.25">
      <c r="A863" t="s">
        <v>140</v>
      </c>
      <c r="C863" s="6">
        <v>39890</v>
      </c>
      <c r="D863" s="5"/>
      <c r="E863" s="6"/>
      <c r="G863">
        <v>70</v>
      </c>
      <c r="H863" t="s">
        <v>117</v>
      </c>
      <c r="I863" s="7">
        <v>8.3000000000000007</v>
      </c>
      <c r="J863">
        <v>750</v>
      </c>
      <c r="K863" s="5">
        <f t="shared" si="13"/>
        <v>160.64257028112448</v>
      </c>
      <c r="L863" s="5"/>
      <c r="M863" s="8"/>
      <c r="N863" s="7">
        <v>17.3</v>
      </c>
      <c r="O863" s="7"/>
      <c r="P863" s="7"/>
      <c r="Q863" s="5"/>
      <c r="R863" s="5"/>
      <c r="S863" s="5"/>
      <c r="T863" s="5"/>
      <c r="U863" s="5"/>
      <c r="V863" s="5"/>
      <c r="W863" s="5"/>
      <c r="X863" s="8"/>
      <c r="Y863" s="8"/>
      <c r="Z863" s="8"/>
      <c r="AA863" s="8"/>
      <c r="AB863" s="8"/>
      <c r="AC863" s="5">
        <v>237.65654515829016</v>
      </c>
      <c r="AD863" s="8"/>
      <c r="AE863" s="8"/>
      <c r="AF863" s="8"/>
      <c r="AG863" s="8"/>
      <c r="AH863" s="8"/>
      <c r="AI863" s="8"/>
      <c r="AJ863" s="5">
        <v>163.68675509565853</v>
      </c>
      <c r="AK863" s="8">
        <v>2.5592784832383733</v>
      </c>
      <c r="AL863" s="8"/>
      <c r="AM863" s="8"/>
      <c r="AN863" s="8"/>
      <c r="AO863" s="8"/>
      <c r="AP863" s="8"/>
      <c r="AQ863" s="9">
        <f>AK863/AJ863</f>
        <v>1.5635220343531955E-2</v>
      </c>
      <c r="AR863" s="8"/>
      <c r="AS863" s="8"/>
      <c r="AT863" s="8"/>
      <c r="AU863" s="5">
        <v>36.924394425646092</v>
      </c>
      <c r="AV863" s="5"/>
      <c r="AW863" s="5"/>
      <c r="AX863" s="5"/>
      <c r="AY863" s="5">
        <v>7.2823603331822424</v>
      </c>
      <c r="AZ863" s="5"/>
      <c r="BA863" s="5"/>
      <c r="BB863" s="5"/>
      <c r="BC863" s="5"/>
      <c r="BD863" s="5"/>
      <c r="BE863" s="5"/>
      <c r="BF863" s="5">
        <v>0</v>
      </c>
      <c r="BG863" s="5">
        <v>0</v>
      </c>
      <c r="BH863" s="5">
        <v>44.206754758828332</v>
      </c>
      <c r="BI863" s="8"/>
      <c r="BJ863" s="5"/>
      <c r="BK863" s="5">
        <f>AC863+AJ863+BH863</f>
        <v>445.55005501277697</v>
      </c>
      <c r="BL863" s="5"/>
      <c r="BM863" s="8">
        <f>BH863/BK863</f>
        <v>9.9218380205475729E-2</v>
      </c>
      <c r="BN863" s="8"/>
      <c r="BO863" s="7"/>
      <c r="BP863" s="5"/>
      <c r="BQ863" s="5"/>
      <c r="BR863" s="5"/>
      <c r="BS863" s="5"/>
      <c r="BT863" s="7"/>
      <c r="BU863" s="7"/>
      <c r="BV863" s="7"/>
      <c r="BW863" s="7"/>
      <c r="BX863" s="8">
        <f>AC863/BK863</f>
        <v>0.53340032726844777</v>
      </c>
      <c r="BY863" s="8">
        <f>AJ863/BK863</f>
        <v>0.3673812925260766</v>
      </c>
      <c r="BZ863" s="8">
        <f>BH863/BK863</f>
        <v>9.9218380205475729E-2</v>
      </c>
      <c r="CA863" s="5">
        <v>358.59870852230875</v>
      </c>
      <c r="CB863" s="5">
        <v>342.18311665671837</v>
      </c>
      <c r="CC863" s="5">
        <v>16.4155918655904</v>
      </c>
      <c r="CD863" s="5">
        <v>0</v>
      </c>
      <c r="CE863" s="5"/>
      <c r="CF863" s="5"/>
      <c r="CG863" s="5"/>
      <c r="CH863" s="5"/>
      <c r="CI863" s="5">
        <v>0</v>
      </c>
      <c r="CJ863" s="5"/>
      <c r="CK863" s="8"/>
      <c r="CL863" s="5"/>
      <c r="CM863" s="5"/>
      <c r="CN863" s="8"/>
      <c r="CO863" s="5"/>
      <c r="CP863" s="5"/>
      <c r="CQ863" s="5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</row>
    <row r="864" spans="1:166" x14ac:dyDescent="0.25">
      <c r="A864" t="s">
        <v>140</v>
      </c>
      <c r="C864" s="6">
        <v>39895</v>
      </c>
      <c r="D864" s="5"/>
      <c r="E864" s="6"/>
      <c r="G864">
        <v>75</v>
      </c>
      <c r="H864" t="s">
        <v>117</v>
      </c>
      <c r="I864" s="7">
        <v>8.3000000000000007</v>
      </c>
      <c r="J864">
        <v>750</v>
      </c>
      <c r="K864" s="5">
        <f t="shared" si="13"/>
        <v>160.64257028112448</v>
      </c>
      <c r="L864" s="5"/>
      <c r="M864" s="8"/>
      <c r="N864" s="7">
        <v>19.5</v>
      </c>
      <c r="O864" s="7"/>
      <c r="P864" s="7"/>
      <c r="Q864" s="5"/>
      <c r="R864" s="5"/>
      <c r="S864" s="5"/>
      <c r="T864" s="5"/>
      <c r="U864" s="5"/>
      <c r="V864" s="5"/>
      <c r="W864" s="5"/>
      <c r="X864" s="8"/>
      <c r="Y864" s="8"/>
      <c r="Z864" s="8"/>
      <c r="AA864" s="8"/>
      <c r="AB864" s="8"/>
      <c r="AC864" s="5"/>
      <c r="AD864" s="8"/>
      <c r="AE864" s="8"/>
      <c r="AF864" s="8"/>
      <c r="AG864" s="8"/>
      <c r="AH864" s="8"/>
      <c r="AI864" s="8"/>
      <c r="AJ864" s="5"/>
      <c r="AK864" s="8"/>
      <c r="AL864" s="8"/>
      <c r="AM864" s="8"/>
      <c r="AN864" s="8"/>
      <c r="AO864" s="8"/>
      <c r="AP864" s="8"/>
      <c r="AQ864" s="9"/>
      <c r="AR864" s="8"/>
      <c r="AS864" s="8"/>
      <c r="AT864" s="8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8"/>
      <c r="BJ864" s="5"/>
      <c r="BK864" s="5"/>
      <c r="BL864" s="5"/>
      <c r="BM864" s="8"/>
      <c r="BN864" s="8"/>
      <c r="BO864" s="7"/>
      <c r="BP864" s="5"/>
      <c r="BQ864" s="5"/>
      <c r="BR864" s="5"/>
      <c r="BS864" s="5"/>
      <c r="BT864" s="7"/>
      <c r="BU864" s="7"/>
      <c r="BV864" s="7"/>
      <c r="BW864" s="7"/>
      <c r="BX864" s="7"/>
      <c r="BY864" s="7"/>
      <c r="BZ864" s="7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8"/>
      <c r="CL864" s="5"/>
      <c r="CM864" s="5"/>
      <c r="CN864" s="8"/>
      <c r="CO864" s="5"/>
      <c r="CP864" s="5"/>
      <c r="CQ864" s="5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</row>
    <row r="865" spans="1:166" x14ac:dyDescent="0.25">
      <c r="A865" t="s">
        <v>140</v>
      </c>
      <c r="C865" s="6">
        <v>39903</v>
      </c>
      <c r="D865" s="5">
        <v>6</v>
      </c>
      <c r="E865" s="6" t="s">
        <v>239</v>
      </c>
      <c r="F865" t="s">
        <v>89</v>
      </c>
      <c r="G865">
        <v>83</v>
      </c>
      <c r="H865" t="s">
        <v>117</v>
      </c>
      <c r="I865" s="7">
        <v>8.3000000000000007</v>
      </c>
      <c r="J865">
        <v>750</v>
      </c>
      <c r="K865" s="5">
        <f t="shared" si="13"/>
        <v>160.64257028112448</v>
      </c>
      <c r="L865" s="5"/>
      <c r="M865" s="8"/>
      <c r="N865" s="7">
        <v>21.5</v>
      </c>
      <c r="O865" s="7"/>
      <c r="P865" s="7"/>
      <c r="Q865" s="5"/>
      <c r="R865" s="5"/>
      <c r="S865" s="5"/>
      <c r="T865" s="5"/>
      <c r="U865" s="5"/>
      <c r="V865" s="5"/>
      <c r="W865" s="5"/>
      <c r="X865" s="8"/>
      <c r="Y865" s="8"/>
      <c r="Z865" s="8"/>
      <c r="AA865" s="8"/>
      <c r="AB865" s="8"/>
      <c r="AC865" s="5">
        <v>356.48109155768475</v>
      </c>
      <c r="AD865" s="8"/>
      <c r="AE865" s="8"/>
      <c r="AF865" s="8"/>
      <c r="AG865" s="8"/>
      <c r="AH865" s="8"/>
      <c r="AI865" s="8"/>
      <c r="AJ865" s="5">
        <v>213.3305981956612</v>
      </c>
      <c r="AK865" s="8">
        <v>3.0479750852895298</v>
      </c>
      <c r="AL865" s="8"/>
      <c r="AM865" s="8"/>
      <c r="AN865" s="8"/>
      <c r="AO865" s="8"/>
      <c r="AP865" s="8"/>
      <c r="AQ865" s="9">
        <f>AK865/AJ865</f>
        <v>1.4287566392581001E-2</v>
      </c>
      <c r="AR865" s="8"/>
      <c r="AS865" s="8"/>
      <c r="AT865" s="8"/>
      <c r="AU865" s="5">
        <v>36.911638089338652</v>
      </c>
      <c r="AV865" s="5"/>
      <c r="AW865" s="5"/>
      <c r="AX865" s="5"/>
      <c r="AY865" s="5">
        <v>82.298721054044279</v>
      </c>
      <c r="AZ865" s="5"/>
      <c r="BA865" s="5"/>
      <c r="BB865" s="5"/>
      <c r="BC865" s="5"/>
      <c r="BD865" s="5"/>
      <c r="BE865" s="5"/>
      <c r="BF865" s="5">
        <v>0</v>
      </c>
      <c r="BG865" s="5">
        <v>0</v>
      </c>
      <c r="BH865" s="5">
        <v>119.21035914338293</v>
      </c>
      <c r="BI865" s="8"/>
      <c r="BJ865" s="5"/>
      <c r="BK865" s="5">
        <f>AC865+AJ865+BH865</f>
        <v>689.02204889672885</v>
      </c>
      <c r="BL865" s="5"/>
      <c r="BM865" s="8">
        <f>BH865/BK865</f>
        <v>0.17301385250916734</v>
      </c>
      <c r="BN865" s="8"/>
      <c r="BO865" s="7"/>
      <c r="BP865" s="5"/>
      <c r="BQ865" s="5"/>
      <c r="BR865" s="5"/>
      <c r="BS865" s="5"/>
      <c r="BT865" s="7"/>
      <c r="BU865" s="7"/>
      <c r="BV865" s="7"/>
      <c r="BW865" s="7"/>
      <c r="BX865" s="8">
        <f>AC865/BK865</f>
        <v>0.5173725458111057</v>
      </c>
      <c r="BY865" s="8">
        <f>AJ865/BK865</f>
        <v>0.30961360167972701</v>
      </c>
      <c r="BZ865" s="8">
        <f>BH865/BK865</f>
        <v>0.17301385250916734</v>
      </c>
      <c r="CA865" s="5">
        <v>391.52054270550661</v>
      </c>
      <c r="CB865" s="5">
        <v>286.21700922721931</v>
      </c>
      <c r="CC865" s="5">
        <v>105.30353347828732</v>
      </c>
      <c r="CD865" s="5">
        <v>0</v>
      </c>
      <c r="CE865" s="5"/>
      <c r="CF865" s="5"/>
      <c r="CG865" s="5"/>
      <c r="CH865" s="5"/>
      <c r="CI865" s="5">
        <v>0</v>
      </c>
      <c r="CJ865" s="5"/>
      <c r="CK865" s="8"/>
      <c r="CL865" s="5"/>
      <c r="CM865" s="5"/>
      <c r="CN865" s="8"/>
      <c r="CO865" s="5"/>
      <c r="CP865" s="5"/>
      <c r="CQ865" s="5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</row>
    <row r="866" spans="1:166" x14ac:dyDescent="0.25">
      <c r="A866" t="s">
        <v>140</v>
      </c>
      <c r="C866" s="6">
        <v>39911</v>
      </c>
      <c r="D866" s="5"/>
      <c r="E866" s="6"/>
      <c r="G866">
        <v>91</v>
      </c>
      <c r="H866" t="s">
        <v>117</v>
      </c>
      <c r="I866" s="7">
        <v>8.3000000000000007</v>
      </c>
      <c r="J866">
        <v>750</v>
      </c>
      <c r="K866" s="5">
        <f t="shared" si="13"/>
        <v>160.64257028112448</v>
      </c>
      <c r="L866" s="5"/>
      <c r="M866" s="8"/>
      <c r="N866" s="7">
        <v>20.7</v>
      </c>
      <c r="O866" s="7"/>
      <c r="P866" s="7"/>
      <c r="Q866" s="5"/>
      <c r="R866" s="5"/>
      <c r="S866" s="5"/>
      <c r="T866" s="5"/>
      <c r="U866" s="5"/>
      <c r="V866" s="5"/>
      <c r="W866" s="5"/>
      <c r="X866" s="8"/>
      <c r="Y866" s="8"/>
      <c r="Z866" s="8"/>
      <c r="AA866" s="8"/>
      <c r="AB866" s="8"/>
      <c r="AC866" s="5"/>
      <c r="AD866" s="8"/>
      <c r="AE866" s="8"/>
      <c r="AF866" s="8"/>
      <c r="AG866" s="8"/>
      <c r="AH866" s="8"/>
      <c r="AI866" s="8"/>
      <c r="AJ866" s="5"/>
      <c r="AK866" s="8"/>
      <c r="AL866" s="8"/>
      <c r="AM866" s="8"/>
      <c r="AN866" s="8"/>
      <c r="AO866" s="8"/>
      <c r="AP866" s="8"/>
      <c r="AQ866" s="9"/>
      <c r="AR866" s="8"/>
      <c r="AS866" s="8"/>
      <c r="AT866" s="8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8"/>
      <c r="BJ866" s="5"/>
      <c r="BK866" s="5"/>
      <c r="BL866" s="5"/>
      <c r="BM866" s="8"/>
      <c r="BN866" s="8"/>
      <c r="BO866" s="7"/>
      <c r="BP866" s="5"/>
      <c r="BQ866" s="5"/>
      <c r="BR866" s="5"/>
      <c r="BS866" s="5"/>
      <c r="BT866" s="7"/>
      <c r="BU866" s="7"/>
      <c r="BV866" s="7"/>
      <c r="BW866" s="7"/>
      <c r="BX866" s="7"/>
      <c r="BY866" s="7"/>
      <c r="BZ866" s="7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8"/>
      <c r="CL866" s="5"/>
      <c r="CM866" s="5"/>
      <c r="CN866" s="8"/>
      <c r="CO866" s="5"/>
      <c r="CP866" s="5"/>
      <c r="CQ866" s="5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</row>
    <row r="867" spans="1:166" x14ac:dyDescent="0.25">
      <c r="A867" t="s">
        <v>140</v>
      </c>
      <c r="C867" s="6">
        <v>39919</v>
      </c>
      <c r="D867" s="5"/>
      <c r="E867" s="6"/>
      <c r="G867">
        <v>99</v>
      </c>
      <c r="H867" t="s">
        <v>117</v>
      </c>
      <c r="I867" s="7">
        <v>8.3000000000000007</v>
      </c>
      <c r="J867">
        <v>750</v>
      </c>
      <c r="K867" s="5">
        <f t="shared" si="13"/>
        <v>160.64257028112448</v>
      </c>
      <c r="L867" s="5"/>
      <c r="M867" s="8"/>
      <c r="N867" s="8"/>
      <c r="O867" s="8"/>
      <c r="P867" s="8"/>
      <c r="Q867" s="5"/>
      <c r="R867" s="5"/>
      <c r="S867" s="5"/>
      <c r="T867" s="5"/>
      <c r="U867" s="5"/>
      <c r="V867" s="5"/>
      <c r="W867" s="5"/>
      <c r="X867" s="8"/>
      <c r="Y867" s="8"/>
      <c r="Z867" s="8"/>
      <c r="AA867" s="8"/>
      <c r="AB867" s="8"/>
      <c r="AC867" s="5">
        <v>396.70223091285743</v>
      </c>
      <c r="AD867" s="8"/>
      <c r="AE867" s="8"/>
      <c r="AF867" s="8"/>
      <c r="AG867" s="8"/>
      <c r="AH867" s="8"/>
      <c r="AI867" s="8"/>
      <c r="AJ867" s="5">
        <v>219.09838894883882</v>
      </c>
      <c r="AK867" s="8">
        <v>2.9344375516821732</v>
      </c>
      <c r="AL867" s="8"/>
      <c r="AM867" s="8"/>
      <c r="AN867" s="8"/>
      <c r="AO867" s="8"/>
      <c r="AP867" s="8"/>
      <c r="AQ867" s="9">
        <f>AK867/AJ867</f>
        <v>1.3393241117657818E-2</v>
      </c>
      <c r="AR867" s="8"/>
      <c r="AS867" s="8"/>
      <c r="AT867" s="8"/>
      <c r="AU867" s="5">
        <v>13.425367724135686</v>
      </c>
      <c r="AV867" s="5"/>
      <c r="AW867" s="5"/>
      <c r="AX867" s="5"/>
      <c r="AY867" s="5">
        <v>299.22601394989755</v>
      </c>
      <c r="AZ867" s="5"/>
      <c r="BA867" s="5"/>
      <c r="BB867" s="5"/>
      <c r="BC867" s="5"/>
      <c r="BD867" s="5"/>
      <c r="BE867" s="5"/>
      <c r="BF867" s="5">
        <v>0</v>
      </c>
      <c r="BG867" s="5">
        <v>0</v>
      </c>
      <c r="BH867" s="5">
        <v>312.65138167403325</v>
      </c>
      <c r="BI867" s="8"/>
      <c r="BJ867" s="5"/>
      <c r="BK867" s="5">
        <f>AC867+AJ867+BH867</f>
        <v>928.45200153572955</v>
      </c>
      <c r="BL867" s="5"/>
      <c r="BM867" s="8">
        <f>BH867/BK867</f>
        <v>0.33674479796142859</v>
      </c>
      <c r="BN867" s="8"/>
      <c r="BO867" s="7"/>
      <c r="BP867" s="5"/>
      <c r="BQ867" s="5"/>
      <c r="BR867" s="5"/>
      <c r="BS867" s="5"/>
      <c r="BT867" s="7"/>
      <c r="BU867" s="7"/>
      <c r="BV867" s="7"/>
      <c r="BW867" s="7"/>
      <c r="BX867" s="8">
        <f>AC867/BK867</f>
        <v>0.42727274027809953</v>
      </c>
      <c r="BY867" s="8">
        <f>AJ867/BK867</f>
        <v>0.2359824617604718</v>
      </c>
      <c r="BZ867" s="8">
        <f>BH867/BK867</f>
        <v>0.33674479796142859</v>
      </c>
      <c r="CA867" s="5">
        <v>172.6134195864818</v>
      </c>
      <c r="CB867" s="5">
        <v>60.372869709283151</v>
      </c>
      <c r="CC867" s="5">
        <v>112.24054987719865</v>
      </c>
      <c r="CD867" s="5">
        <v>0</v>
      </c>
      <c r="CE867" s="5"/>
      <c r="CF867" s="5"/>
      <c r="CG867" s="5"/>
      <c r="CH867" s="5"/>
      <c r="CI867" s="5">
        <v>0</v>
      </c>
      <c r="CJ867" s="5"/>
      <c r="CK867" s="8"/>
      <c r="CL867" s="5"/>
      <c r="CM867" s="5"/>
      <c r="CN867" s="8"/>
      <c r="CO867" s="5"/>
      <c r="CP867" s="5"/>
      <c r="CQ867" s="5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</row>
    <row r="868" spans="1:166" x14ac:dyDescent="0.25">
      <c r="A868" t="s">
        <v>140</v>
      </c>
      <c r="C868" s="6">
        <v>39928</v>
      </c>
      <c r="D868" s="5"/>
      <c r="E868" s="6"/>
      <c r="G868">
        <v>108</v>
      </c>
      <c r="H868" t="s">
        <v>117</v>
      </c>
      <c r="I868" s="7">
        <v>8.3000000000000007</v>
      </c>
      <c r="J868">
        <v>750</v>
      </c>
      <c r="K868" s="5">
        <f t="shared" si="13"/>
        <v>160.64257028112448</v>
      </c>
      <c r="L868" s="5"/>
      <c r="M868" s="8"/>
      <c r="N868" s="7">
        <v>24.2</v>
      </c>
      <c r="O868" s="7"/>
      <c r="P868" s="7"/>
      <c r="Q868" s="5"/>
      <c r="R868" s="5"/>
      <c r="S868" s="5"/>
      <c r="T868" s="5"/>
      <c r="U868" s="5"/>
      <c r="V868" s="5"/>
      <c r="W868" s="5"/>
      <c r="X868" s="8"/>
      <c r="Y868" s="8"/>
      <c r="Z868" s="8"/>
      <c r="AA868" s="8"/>
      <c r="AB868" s="8"/>
      <c r="AC868" s="5"/>
      <c r="AD868" s="8"/>
      <c r="AE868" s="8"/>
      <c r="AF868" s="8"/>
      <c r="AG868" s="8"/>
      <c r="AH868" s="8"/>
      <c r="AI868" s="8"/>
      <c r="AJ868" s="5"/>
      <c r="AK868" s="8"/>
      <c r="AL868" s="8"/>
      <c r="AM868" s="8"/>
      <c r="AN868" s="8"/>
      <c r="AO868" s="8"/>
      <c r="AP868" s="8"/>
      <c r="AQ868" s="9"/>
      <c r="AR868" s="8"/>
      <c r="AS868" s="8"/>
      <c r="AT868" s="8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8"/>
      <c r="BJ868" s="5"/>
      <c r="BK868" s="5"/>
      <c r="BL868" s="5"/>
      <c r="BM868" s="8"/>
      <c r="BN868" s="8"/>
      <c r="BO868" s="7"/>
      <c r="BP868" s="5"/>
      <c r="BQ868" s="5"/>
      <c r="BR868" s="5"/>
      <c r="BS868" s="5"/>
      <c r="BT868" s="7"/>
      <c r="BU868" s="7"/>
      <c r="BV868" s="7"/>
      <c r="BW868" s="7"/>
      <c r="BX868" s="7"/>
      <c r="BY868" s="7"/>
      <c r="BZ868" s="7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8"/>
      <c r="CL868" s="5"/>
      <c r="CM868" s="5"/>
      <c r="CN868" s="8"/>
      <c r="CO868" s="5"/>
      <c r="CP868" s="5"/>
      <c r="CQ868" s="5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</row>
    <row r="869" spans="1:166" x14ac:dyDescent="0.25">
      <c r="A869" t="s">
        <v>140</v>
      </c>
      <c r="C869" s="6">
        <v>39938</v>
      </c>
      <c r="D869" s="5">
        <v>8</v>
      </c>
      <c r="E869" t="s">
        <v>208</v>
      </c>
      <c r="F869" t="s">
        <v>14</v>
      </c>
      <c r="G869">
        <v>118</v>
      </c>
      <c r="H869" t="s">
        <v>117</v>
      </c>
      <c r="I869" s="7">
        <v>8.3000000000000007</v>
      </c>
      <c r="J869">
        <v>750</v>
      </c>
      <c r="K869" s="5">
        <f t="shared" si="13"/>
        <v>160.64257028112448</v>
      </c>
      <c r="L869" s="5"/>
      <c r="M869" s="8"/>
      <c r="N869" s="8"/>
      <c r="O869" s="8"/>
      <c r="P869" s="8"/>
      <c r="Q869" s="5"/>
      <c r="R869" s="5"/>
      <c r="S869" s="5"/>
      <c r="T869" s="5"/>
      <c r="U869" s="5">
        <v>118</v>
      </c>
      <c r="V869" s="5"/>
      <c r="W869" s="5"/>
      <c r="X869" s="8"/>
      <c r="Y869" s="8"/>
      <c r="Z869" s="8"/>
      <c r="AA869" s="8"/>
      <c r="AB869" s="8"/>
      <c r="AC869" s="5">
        <v>476.691866680592</v>
      </c>
      <c r="AD869" s="8"/>
      <c r="AE869" s="8"/>
      <c r="AF869" s="8"/>
      <c r="AG869" s="8"/>
      <c r="AH869" s="8"/>
      <c r="AI869" s="8"/>
      <c r="AJ869" s="5">
        <v>192.80198424875101</v>
      </c>
      <c r="AK869" s="8">
        <v>3.1049047058738437</v>
      </c>
      <c r="AL869" s="8"/>
      <c r="AM869" s="8"/>
      <c r="AN869" s="8"/>
      <c r="AO869" s="8"/>
      <c r="AP869" s="8"/>
      <c r="AQ869" s="9">
        <f>AK869/AJ869</f>
        <v>1.6104111780654341E-2</v>
      </c>
      <c r="AR869" s="8"/>
      <c r="AS869" s="8"/>
      <c r="AT869" s="8"/>
      <c r="AU869" s="5">
        <v>0</v>
      </c>
      <c r="AV869" s="5"/>
      <c r="AW869" s="5"/>
      <c r="AX869" s="5"/>
      <c r="AY869" s="5">
        <v>766.68949707923593</v>
      </c>
      <c r="AZ869" s="5"/>
      <c r="BA869" s="5"/>
      <c r="BB869" s="5"/>
      <c r="BC869" s="5"/>
      <c r="BD869" s="5"/>
      <c r="BE869" s="5"/>
      <c r="BF869" s="5">
        <v>0</v>
      </c>
      <c r="BG869" s="5">
        <v>0</v>
      </c>
      <c r="BH869" s="5">
        <v>766.68949707923593</v>
      </c>
      <c r="BI869" s="8"/>
      <c r="BJ869" s="5"/>
      <c r="BK869" s="5">
        <f>AC869+AJ869+BH869</f>
        <v>1436.1833480085788</v>
      </c>
      <c r="BL869" s="5"/>
      <c r="BM869" s="8">
        <f>BH869/BK869</f>
        <v>0.53383817473049844</v>
      </c>
      <c r="BN869" s="8"/>
      <c r="BO869" s="7"/>
      <c r="BP869" s="5"/>
      <c r="BQ869" s="5"/>
      <c r="BR869" s="5"/>
      <c r="BS869" s="5"/>
      <c r="BT869" s="7"/>
      <c r="BU869" s="7"/>
      <c r="BV869" s="7"/>
      <c r="BW869" s="7"/>
      <c r="BX869" s="8">
        <f>AC869/BK869</f>
        <v>0.33191574553595543</v>
      </c>
      <c r="BY869" s="8">
        <f>AJ869/BK869</f>
        <v>0.13424607973354621</v>
      </c>
      <c r="BZ869" s="8">
        <f>BH869/BK869</f>
        <v>0.53383817473049844</v>
      </c>
      <c r="CA869" s="5">
        <v>191.16295907481052</v>
      </c>
      <c r="CB869" s="5">
        <v>0</v>
      </c>
      <c r="CC869" s="5">
        <v>191.16295907481052</v>
      </c>
      <c r="CD869" s="5">
        <v>0</v>
      </c>
      <c r="CE869" s="5"/>
      <c r="CF869" s="5"/>
      <c r="CG869" s="5"/>
      <c r="CH869" s="5"/>
      <c r="CI869" s="5">
        <v>0</v>
      </c>
      <c r="CJ869" s="5"/>
      <c r="CK869" s="8"/>
      <c r="CL869" s="5"/>
      <c r="CM869" s="5"/>
      <c r="CN869" s="8"/>
      <c r="CO869" s="5"/>
      <c r="CP869" s="5"/>
      <c r="CQ869" s="5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</row>
    <row r="870" spans="1:166" x14ac:dyDescent="0.25">
      <c r="A870" t="s">
        <v>140</v>
      </c>
      <c r="C870" s="6">
        <v>39954</v>
      </c>
      <c r="D870" s="5"/>
      <c r="E870" s="6"/>
      <c r="G870">
        <v>134</v>
      </c>
      <c r="H870" t="s">
        <v>117</v>
      </c>
      <c r="I870" s="7">
        <v>8.3000000000000007</v>
      </c>
      <c r="J870">
        <v>750</v>
      </c>
      <c r="K870" s="5">
        <f t="shared" ref="K870:K933" si="14">1000000/I870/J870</f>
        <v>160.64257028112448</v>
      </c>
      <c r="L870" s="5"/>
      <c r="M870" s="8"/>
      <c r="N870" s="8"/>
      <c r="O870" s="8"/>
      <c r="P870" s="8"/>
      <c r="Q870" s="5"/>
      <c r="R870" s="5"/>
      <c r="S870" s="5"/>
      <c r="T870" s="5"/>
      <c r="U870" s="5"/>
      <c r="V870" s="5"/>
      <c r="W870" s="5"/>
      <c r="X870" s="8"/>
      <c r="Y870" s="8"/>
      <c r="Z870" s="8"/>
      <c r="AA870" s="8"/>
      <c r="AB870" s="8"/>
      <c r="AC870" s="5"/>
      <c r="AD870" s="8"/>
      <c r="AE870" s="8"/>
      <c r="AF870" s="8"/>
      <c r="AG870" s="8"/>
      <c r="AH870" s="8"/>
      <c r="AI870" s="8"/>
      <c r="AJ870" s="5"/>
      <c r="AK870" s="8"/>
      <c r="AL870" s="8"/>
      <c r="AM870" s="8"/>
      <c r="AN870" s="8"/>
      <c r="AO870" s="8"/>
      <c r="AP870" s="8"/>
      <c r="AQ870" s="9"/>
      <c r="AR870" s="8"/>
      <c r="AS870" s="8"/>
      <c r="AT870" s="8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8"/>
      <c r="BJ870" s="5"/>
      <c r="BK870" s="5"/>
      <c r="BL870" s="5"/>
      <c r="BM870" s="8"/>
      <c r="BN870" s="8"/>
      <c r="BO870" s="7"/>
      <c r="BP870" s="5"/>
      <c r="BQ870" s="5"/>
      <c r="BR870" s="5"/>
      <c r="BS870" s="5"/>
      <c r="BT870" s="7"/>
      <c r="BU870" s="7"/>
      <c r="BV870" s="7"/>
      <c r="BW870" s="7"/>
      <c r="BX870" s="7"/>
      <c r="BY870" s="7"/>
      <c r="BZ870" s="7"/>
      <c r="CA870" s="5"/>
      <c r="CB870" s="5"/>
      <c r="CC870" s="5"/>
      <c r="CD870" s="5"/>
      <c r="CE870" s="5"/>
      <c r="CF870" s="5"/>
      <c r="CG870" s="5"/>
      <c r="CH870" s="5"/>
      <c r="CI870" s="5"/>
      <c r="CJ870" s="5">
        <v>9.1863472401823998</v>
      </c>
      <c r="CK870" s="8">
        <v>6.3087845622119811</v>
      </c>
      <c r="CL870" s="5"/>
      <c r="CM870" s="5"/>
      <c r="CN870" s="8"/>
      <c r="CO870" s="5"/>
      <c r="CP870" s="5"/>
      <c r="CQ870" s="5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</row>
    <row r="871" spans="1:166" x14ac:dyDescent="0.25">
      <c r="A871" t="s">
        <v>140</v>
      </c>
      <c r="C871" s="6">
        <v>39960</v>
      </c>
      <c r="D871" s="5"/>
      <c r="E871" s="6"/>
      <c r="G871">
        <v>140</v>
      </c>
      <c r="H871" t="s">
        <v>117</v>
      </c>
      <c r="I871" s="7">
        <v>8.3000000000000007</v>
      </c>
      <c r="J871">
        <v>750</v>
      </c>
      <c r="K871" s="5">
        <f t="shared" si="14"/>
        <v>160.64257028112448</v>
      </c>
      <c r="L871" s="5"/>
      <c r="M871" s="8"/>
      <c r="N871" s="8"/>
      <c r="O871" s="8"/>
      <c r="P871" s="8"/>
      <c r="Q871" s="5"/>
      <c r="R871" s="5"/>
      <c r="S871" s="5"/>
      <c r="T871" s="5"/>
      <c r="U871" s="5"/>
      <c r="V871" s="5"/>
      <c r="W871" s="5"/>
      <c r="X871" s="8"/>
      <c r="Y871" s="8"/>
      <c r="Z871" s="8"/>
      <c r="AA871" s="8"/>
      <c r="AB871" s="8"/>
      <c r="AC871" s="5"/>
      <c r="AD871" s="8"/>
      <c r="AE871" s="8"/>
      <c r="AF871" s="8"/>
      <c r="AG871" s="8"/>
      <c r="AH871" s="8"/>
      <c r="AI871" s="8"/>
      <c r="AJ871" s="5"/>
      <c r="AK871" s="8"/>
      <c r="AL871" s="8"/>
      <c r="AM871" s="8"/>
      <c r="AN871" s="8"/>
      <c r="AO871" s="8"/>
      <c r="AP871" s="8"/>
      <c r="AQ871" s="9"/>
      <c r="AR871" s="8"/>
      <c r="AS871" s="8"/>
      <c r="AT871" s="8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8"/>
      <c r="BJ871" s="5"/>
      <c r="BK871" s="5"/>
      <c r="BL871" s="5"/>
      <c r="BM871" s="8"/>
      <c r="BN871" s="8"/>
      <c r="BO871" s="7"/>
      <c r="BP871" s="5"/>
      <c r="BQ871" s="5"/>
      <c r="BR871" s="5"/>
      <c r="BS871" s="5"/>
      <c r="BT871" s="7"/>
      <c r="BU871" s="7"/>
      <c r="BV871" s="7"/>
      <c r="BW871" s="7"/>
      <c r="BX871" s="7"/>
      <c r="BY871" s="7"/>
      <c r="BZ871" s="7"/>
      <c r="CA871" s="5"/>
      <c r="CB871" s="5"/>
      <c r="CC871" s="5"/>
      <c r="CD871" s="5"/>
      <c r="CE871" s="5"/>
      <c r="CF871" s="5"/>
      <c r="CG871" s="5"/>
      <c r="CH871" s="5"/>
      <c r="CI871" s="5"/>
      <c r="CJ871" s="5">
        <v>19.388484312257539</v>
      </c>
      <c r="CK871" s="8">
        <v>6.9614871364288513</v>
      </c>
      <c r="CL871" s="5"/>
      <c r="CM871" s="5"/>
      <c r="CN871" s="8"/>
      <c r="CO871" s="5"/>
      <c r="CP871" s="5"/>
      <c r="CQ871" s="5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</row>
    <row r="872" spans="1:166" x14ac:dyDescent="0.25">
      <c r="A872" t="s">
        <v>140</v>
      </c>
      <c r="C872" s="6">
        <v>39966</v>
      </c>
      <c r="D872" s="5"/>
      <c r="E872" s="6"/>
      <c r="G872">
        <v>146</v>
      </c>
      <c r="H872" t="s">
        <v>117</v>
      </c>
      <c r="I872" s="7">
        <v>8.3000000000000007</v>
      </c>
      <c r="J872">
        <v>750</v>
      </c>
      <c r="K872" s="5">
        <f t="shared" si="14"/>
        <v>160.64257028112448</v>
      </c>
      <c r="L872" s="5"/>
      <c r="M872" s="8"/>
      <c r="N872" s="8"/>
      <c r="O872" s="8"/>
      <c r="P872" s="8"/>
      <c r="Q872" s="5"/>
      <c r="R872" s="5"/>
      <c r="S872" s="5"/>
      <c r="T872" s="5"/>
      <c r="U872" s="5"/>
      <c r="V872" s="5"/>
      <c r="W872" s="5"/>
      <c r="X872" s="8"/>
      <c r="Y872" s="8"/>
      <c r="Z872" s="8"/>
      <c r="AA872" s="8"/>
      <c r="AB872" s="8"/>
      <c r="AC872" s="5">
        <v>561.83730510695761</v>
      </c>
      <c r="AD872" s="8"/>
      <c r="AE872" s="8"/>
      <c r="AF872" s="8"/>
      <c r="AG872" s="8"/>
      <c r="AH872" s="8"/>
      <c r="AI872" s="8"/>
      <c r="AJ872" s="5">
        <v>162.71456885854002</v>
      </c>
      <c r="AK872" s="8">
        <v>2.4473524655878371</v>
      </c>
      <c r="AL872" s="8"/>
      <c r="AM872" s="8"/>
      <c r="AN872" s="8"/>
      <c r="AO872" s="8"/>
      <c r="AP872" s="8"/>
      <c r="AQ872" s="9">
        <f>AK872/AJ872</f>
        <v>1.5040770367129844E-2</v>
      </c>
      <c r="AR872" s="8"/>
      <c r="AS872" s="8"/>
      <c r="AT872" s="8"/>
      <c r="AU872" s="5">
        <v>0</v>
      </c>
      <c r="AV872" s="5"/>
      <c r="AW872" s="5"/>
      <c r="AX872" s="5"/>
      <c r="AY872" s="5">
        <v>702.96932722939584</v>
      </c>
      <c r="AZ872" s="5"/>
      <c r="BA872" s="5"/>
      <c r="BB872" s="5"/>
      <c r="BC872" s="5"/>
      <c r="BD872" s="5"/>
      <c r="BE872" s="5"/>
      <c r="BF872" s="5">
        <v>56.433162320081252</v>
      </c>
      <c r="BG872" s="5">
        <v>392.95827244115594</v>
      </c>
      <c r="BH872" s="5">
        <v>1152.3607619906329</v>
      </c>
      <c r="BI872" s="8"/>
      <c r="BJ872" s="5"/>
      <c r="BK872" s="5">
        <f>AC872+AJ872+BH872</f>
        <v>1876.9126359561305</v>
      </c>
      <c r="BL872" s="5"/>
      <c r="BM872" s="8">
        <f>BH872/BK872</f>
        <v>0.61396611643759391</v>
      </c>
      <c r="BN872" s="8"/>
      <c r="BO872" s="7"/>
      <c r="BP872" s="5"/>
      <c r="BQ872" s="5"/>
      <c r="BR872" s="5"/>
      <c r="BS872" s="5"/>
      <c r="BT872" s="7"/>
      <c r="BU872" s="7"/>
      <c r="BV872" s="7"/>
      <c r="BW872" s="7"/>
      <c r="BX872" s="8">
        <f>AC872/BK872</f>
        <v>0.29934121298125754</v>
      </c>
      <c r="BY872" s="8">
        <f>AJ872/BK872</f>
        <v>8.6692670581148545E-2</v>
      </c>
      <c r="BZ872" s="8">
        <f>BH872/BK872</f>
        <v>0.61396611643759391</v>
      </c>
      <c r="CA872" s="5">
        <v>195.12830540396507</v>
      </c>
      <c r="CB872" s="5">
        <v>0</v>
      </c>
      <c r="CC872" s="5">
        <v>133.33343269584878</v>
      </c>
      <c r="CD872" s="5">
        <v>54.525015809078539</v>
      </c>
      <c r="CE872" s="5"/>
      <c r="CF872" s="5"/>
      <c r="CG872" s="5"/>
      <c r="CH872" s="5"/>
      <c r="CI872" s="5">
        <v>7.2698568990377641</v>
      </c>
      <c r="CJ872" s="5"/>
      <c r="CK872" s="8"/>
      <c r="CL872" s="5"/>
      <c r="CM872" s="5"/>
      <c r="CN872" s="8"/>
      <c r="CO872" s="5"/>
      <c r="CP872" s="5"/>
      <c r="CQ872" s="5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</row>
    <row r="873" spans="1:166" x14ac:dyDescent="0.25">
      <c r="A873" t="s">
        <v>140</v>
      </c>
      <c r="C873" s="6">
        <v>39969</v>
      </c>
      <c r="D873" s="5"/>
      <c r="E873" s="6"/>
      <c r="G873">
        <v>149</v>
      </c>
      <c r="H873" t="s">
        <v>117</v>
      </c>
      <c r="I873" s="7">
        <v>8.3000000000000007</v>
      </c>
      <c r="J873">
        <v>750</v>
      </c>
      <c r="K873" s="5">
        <f t="shared" si="14"/>
        <v>160.64257028112448</v>
      </c>
      <c r="L873" s="5"/>
      <c r="M873" s="8"/>
      <c r="N873" s="8"/>
      <c r="O873" s="8"/>
      <c r="P873" s="8"/>
      <c r="Q873" s="5"/>
      <c r="R873" s="5"/>
      <c r="S873" s="5"/>
      <c r="T873" s="5"/>
      <c r="U873" s="5"/>
      <c r="V873" s="5"/>
      <c r="W873" s="5"/>
      <c r="X873" s="8"/>
      <c r="Y873" s="8"/>
      <c r="Z873" s="8"/>
      <c r="AA873" s="8"/>
      <c r="AB873" s="8"/>
      <c r="AC873" s="5"/>
      <c r="AD873" s="8"/>
      <c r="AE873" s="8"/>
      <c r="AF873" s="8"/>
      <c r="AG873" s="8"/>
      <c r="AH873" s="8"/>
      <c r="AI873" s="8"/>
      <c r="AJ873" s="5"/>
      <c r="AK873" s="8"/>
      <c r="AL873" s="8"/>
      <c r="AM873" s="8"/>
      <c r="AN873" s="8"/>
      <c r="AO873" s="8"/>
      <c r="AP873" s="8"/>
      <c r="AQ873" s="9"/>
      <c r="AR873" s="8"/>
      <c r="AS873" s="8"/>
      <c r="AT873" s="8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8"/>
      <c r="BJ873" s="5"/>
      <c r="BK873" s="5"/>
      <c r="BL873" s="5"/>
      <c r="BM873" s="8"/>
      <c r="BN873" s="8"/>
      <c r="BO873" s="7"/>
      <c r="BP873" s="5"/>
      <c r="BQ873" s="5"/>
      <c r="BR873" s="5"/>
      <c r="BS873" s="5"/>
      <c r="BT873" s="7"/>
      <c r="BU873" s="7"/>
      <c r="BV873" s="7"/>
      <c r="BW873" s="7"/>
      <c r="BX873" s="7"/>
      <c r="BY873" s="7"/>
      <c r="BZ873" s="7"/>
      <c r="CA873" s="5"/>
      <c r="CB873" s="5"/>
      <c r="CC873" s="5"/>
      <c r="CD873" s="5"/>
      <c r="CE873" s="5"/>
      <c r="CF873" s="5"/>
      <c r="CG873" s="5"/>
      <c r="CH873" s="5"/>
      <c r="CI873" s="5"/>
      <c r="CJ873" s="5">
        <v>39.668549649492959</v>
      </c>
      <c r="CK873" s="8">
        <v>6.1900306408361132</v>
      </c>
      <c r="CL873" s="5"/>
      <c r="CM873" s="5"/>
      <c r="CN873" s="8"/>
      <c r="CO873" s="5"/>
      <c r="CP873" s="5"/>
      <c r="CQ873" s="5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</row>
    <row r="874" spans="1:166" x14ac:dyDescent="0.25">
      <c r="A874" t="s">
        <v>140</v>
      </c>
      <c r="C874" s="6">
        <v>39974</v>
      </c>
      <c r="D874" s="5">
        <v>9</v>
      </c>
      <c r="E874" s="6" t="s">
        <v>207</v>
      </c>
      <c r="F874" t="s">
        <v>15</v>
      </c>
      <c r="G874">
        <v>154</v>
      </c>
      <c r="H874" t="s">
        <v>117</v>
      </c>
      <c r="I874" s="7">
        <v>8.3000000000000007</v>
      </c>
      <c r="J874">
        <v>750</v>
      </c>
      <c r="K874" s="5">
        <f t="shared" si="14"/>
        <v>160.64257028112448</v>
      </c>
      <c r="L874" s="5"/>
      <c r="M874" s="8"/>
      <c r="N874" s="8"/>
      <c r="O874" s="8"/>
      <c r="P874" s="8"/>
      <c r="Q874" s="5"/>
      <c r="R874" s="5"/>
      <c r="S874" s="5"/>
      <c r="T874" s="5"/>
      <c r="U874" s="5"/>
      <c r="V874" s="5">
        <v>154</v>
      </c>
      <c r="W874" s="5"/>
      <c r="X874" s="8"/>
      <c r="Y874" s="8"/>
      <c r="Z874" s="8"/>
      <c r="AA874" s="8"/>
      <c r="AB874" s="8"/>
      <c r="AC874" s="5"/>
      <c r="AD874" s="8"/>
      <c r="AE874" s="8"/>
      <c r="AF874" s="8"/>
      <c r="AG874" s="8"/>
      <c r="AH874" s="8"/>
      <c r="AI874" s="8"/>
      <c r="AJ874" s="5"/>
      <c r="AK874" s="8"/>
      <c r="AL874" s="8"/>
      <c r="AM874" s="8"/>
      <c r="AN874" s="8"/>
      <c r="AO874" s="8"/>
      <c r="AP874" s="8"/>
      <c r="AQ874" s="9"/>
      <c r="AR874" s="8"/>
      <c r="AS874" s="8"/>
      <c r="AT874" s="8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8"/>
      <c r="BJ874" s="5"/>
      <c r="BK874" s="5"/>
      <c r="BL874" s="5"/>
      <c r="BM874" s="8"/>
      <c r="BN874" s="8"/>
      <c r="BO874" s="7"/>
      <c r="BP874" s="5"/>
      <c r="BQ874" s="5"/>
      <c r="BR874" s="5"/>
      <c r="BS874" s="5"/>
      <c r="BT874" s="7"/>
      <c r="BU874" s="7"/>
      <c r="BV874" s="7"/>
      <c r="BW874" s="7"/>
      <c r="BX874" s="7"/>
      <c r="BY874" s="7"/>
      <c r="BZ874" s="7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8"/>
      <c r="CL874" s="5"/>
      <c r="CM874" s="5"/>
      <c r="CN874" s="8"/>
      <c r="CO874" s="5"/>
      <c r="CP874" s="5"/>
      <c r="CQ874" s="5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</row>
    <row r="875" spans="1:166" x14ac:dyDescent="0.25">
      <c r="A875" t="s">
        <v>140</v>
      </c>
      <c r="C875" s="6">
        <v>39976</v>
      </c>
      <c r="D875" s="5"/>
      <c r="E875" s="6"/>
      <c r="G875">
        <v>156</v>
      </c>
      <c r="H875" t="s">
        <v>117</v>
      </c>
      <c r="I875" s="7">
        <v>8.3000000000000007</v>
      </c>
      <c r="J875">
        <v>750</v>
      </c>
      <c r="K875" s="5">
        <f t="shared" si="14"/>
        <v>160.64257028112448</v>
      </c>
      <c r="L875" s="5"/>
      <c r="M875" s="8"/>
      <c r="N875" s="8"/>
      <c r="O875" s="8"/>
      <c r="P875" s="8"/>
      <c r="Q875" s="5"/>
      <c r="R875" s="5"/>
      <c r="S875" s="5"/>
      <c r="T875" s="5"/>
      <c r="U875" s="5"/>
      <c r="V875" s="5"/>
      <c r="W875" s="5"/>
      <c r="X875" s="8"/>
      <c r="Y875" s="8"/>
      <c r="Z875" s="8"/>
      <c r="AA875" s="8"/>
      <c r="AB875" s="8"/>
      <c r="AC875" s="5"/>
      <c r="AD875" s="8"/>
      <c r="AE875" s="8"/>
      <c r="AF875" s="8"/>
      <c r="AG875" s="8"/>
      <c r="AH875" s="8"/>
      <c r="AI875" s="8"/>
      <c r="AJ875" s="5"/>
      <c r="AK875" s="8"/>
      <c r="AL875" s="8"/>
      <c r="AM875" s="8"/>
      <c r="AN875" s="8"/>
      <c r="AO875" s="8"/>
      <c r="AP875" s="8"/>
      <c r="AQ875" s="9"/>
      <c r="AR875" s="8"/>
      <c r="AS875" s="8"/>
      <c r="AT875" s="8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8"/>
      <c r="BJ875" s="5"/>
      <c r="BK875" s="5"/>
      <c r="BL875" s="5"/>
      <c r="BM875" s="8"/>
      <c r="BN875" s="8"/>
      <c r="BO875" s="7"/>
      <c r="BP875" s="5"/>
      <c r="BQ875" s="5"/>
      <c r="BR875" s="5"/>
      <c r="BS875" s="5"/>
      <c r="BT875" s="7"/>
      <c r="BU875" s="7"/>
      <c r="BV875" s="7"/>
      <c r="BW875" s="7"/>
      <c r="BX875" s="7"/>
      <c r="BY875" s="7"/>
      <c r="BZ875" s="7"/>
      <c r="CA875" s="5"/>
      <c r="CB875" s="5"/>
      <c r="CC875" s="5"/>
      <c r="CD875" s="5"/>
      <c r="CE875" s="5"/>
      <c r="CF875" s="5"/>
      <c r="CG875" s="5"/>
      <c r="CH875" s="5"/>
      <c r="CI875" s="5"/>
      <c r="CJ875" s="5">
        <v>63.457088409446683</v>
      </c>
      <c r="CK875" s="8">
        <v>5.3846300004825558</v>
      </c>
      <c r="CL875" s="5"/>
      <c r="CM875" s="5"/>
      <c r="CN875" s="8"/>
      <c r="CO875" s="5"/>
      <c r="CP875" s="5"/>
      <c r="CQ875" s="5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</row>
    <row r="876" spans="1:166" x14ac:dyDescent="0.25">
      <c r="A876" t="s">
        <v>140</v>
      </c>
      <c r="C876" s="6">
        <v>39983</v>
      </c>
      <c r="D876" s="5"/>
      <c r="E876" s="6"/>
      <c r="G876">
        <v>163</v>
      </c>
      <c r="H876" t="s">
        <v>117</v>
      </c>
      <c r="I876" s="7">
        <v>8.3000000000000007</v>
      </c>
      <c r="J876">
        <v>750</v>
      </c>
      <c r="K876" s="5">
        <f t="shared" si="14"/>
        <v>160.64257028112448</v>
      </c>
      <c r="L876" s="5"/>
      <c r="M876" s="8"/>
      <c r="N876" s="8"/>
      <c r="O876" s="8"/>
      <c r="P876" s="8"/>
      <c r="Q876" s="5"/>
      <c r="R876" s="5"/>
      <c r="S876" s="5"/>
      <c r="T876" s="5"/>
      <c r="U876" s="5"/>
      <c r="V876" s="5"/>
      <c r="W876" s="5"/>
      <c r="X876" s="8"/>
      <c r="Y876" s="8"/>
      <c r="Z876" s="8"/>
      <c r="AA876" s="8"/>
      <c r="AB876" s="8"/>
      <c r="AC876" s="5"/>
      <c r="AD876" s="8"/>
      <c r="AE876" s="8"/>
      <c r="AF876" s="8"/>
      <c r="AG876" s="8"/>
      <c r="AH876" s="8"/>
      <c r="AI876" s="8"/>
      <c r="AJ876" s="5"/>
      <c r="AK876" s="8"/>
      <c r="AL876" s="8"/>
      <c r="AM876" s="8"/>
      <c r="AN876" s="8"/>
      <c r="AO876" s="8"/>
      <c r="AP876" s="8"/>
      <c r="AQ876" s="9"/>
      <c r="AR876" s="8"/>
      <c r="AS876" s="8"/>
      <c r="AT876" s="8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8"/>
      <c r="BJ876" s="5"/>
      <c r="BK876" s="5"/>
      <c r="BL876" s="5"/>
      <c r="BM876" s="8"/>
      <c r="BN876" s="8"/>
      <c r="BO876" s="7"/>
      <c r="BP876" s="5"/>
      <c r="BQ876" s="5"/>
      <c r="BR876" s="5"/>
      <c r="BS876" s="5"/>
      <c r="BT876" s="7"/>
      <c r="BU876" s="7"/>
      <c r="BV876" s="7"/>
      <c r="BW876" s="7"/>
      <c r="BX876" s="7"/>
      <c r="BY876" s="7"/>
      <c r="BZ876" s="7"/>
      <c r="CA876" s="5"/>
      <c r="CB876" s="5"/>
      <c r="CC876" s="5"/>
      <c r="CD876" s="5"/>
      <c r="CE876" s="5"/>
      <c r="CF876" s="5"/>
      <c r="CG876" s="5"/>
      <c r="CH876" s="5"/>
      <c r="CI876" s="5"/>
      <c r="CJ876" s="5">
        <v>75.319880215068409</v>
      </c>
      <c r="CK876" s="8">
        <v>4.9687628699637614</v>
      </c>
      <c r="CL876" s="5"/>
      <c r="CM876" s="5"/>
      <c r="CN876" s="8"/>
      <c r="CO876" s="5"/>
      <c r="CP876" s="5"/>
      <c r="CQ876" s="5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</row>
    <row r="877" spans="1:166" x14ac:dyDescent="0.25">
      <c r="A877" t="s">
        <v>140</v>
      </c>
      <c r="C877" s="6">
        <v>39988</v>
      </c>
      <c r="D877" s="5">
        <v>10</v>
      </c>
      <c r="E877" s="6" t="s">
        <v>108</v>
      </c>
      <c r="F877" t="s">
        <v>16</v>
      </c>
      <c r="G877">
        <v>168</v>
      </c>
      <c r="H877" t="s">
        <v>117</v>
      </c>
      <c r="I877" s="7">
        <v>8.3000000000000007</v>
      </c>
      <c r="J877">
        <v>750</v>
      </c>
      <c r="K877" s="5">
        <f t="shared" si="14"/>
        <v>160.64257028112448</v>
      </c>
      <c r="L877" s="5"/>
      <c r="M877" s="8"/>
      <c r="N877" s="8"/>
      <c r="O877" s="8"/>
      <c r="P877" s="8"/>
      <c r="Q877" s="5"/>
      <c r="R877" s="5"/>
      <c r="S877" s="5"/>
      <c r="T877" s="5"/>
      <c r="U877" s="5"/>
      <c r="V877" s="5"/>
      <c r="W877" s="5"/>
      <c r="X877" s="8"/>
      <c r="Y877" s="8"/>
      <c r="Z877" s="8"/>
      <c r="AA877" s="8"/>
      <c r="AB877" s="8"/>
      <c r="AC877" s="5"/>
      <c r="AD877" s="8"/>
      <c r="AE877" s="8"/>
      <c r="AF877" s="8"/>
      <c r="AG877" s="8"/>
      <c r="AH877" s="8"/>
      <c r="AI877" s="8"/>
      <c r="AJ877" s="5"/>
      <c r="AK877" s="8"/>
      <c r="AL877" s="8"/>
      <c r="AM877" s="8"/>
      <c r="AN877" s="8"/>
      <c r="AO877" s="8"/>
      <c r="AP877" s="8"/>
      <c r="AQ877" s="9"/>
      <c r="AR877" s="8"/>
      <c r="AS877" s="8"/>
      <c r="AT877" s="8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>
        <v>755.72926456514062</v>
      </c>
      <c r="BH877" s="5"/>
      <c r="BI877" s="8"/>
      <c r="BJ877" s="5"/>
      <c r="BK877" s="5"/>
      <c r="BL877" s="5"/>
      <c r="BM877" s="8"/>
      <c r="BN877" s="5">
        <f>BP877*(1/(BO877/100))</f>
        <v>755.72926456514074</v>
      </c>
      <c r="BO877" s="7">
        <v>36.078313813434676</v>
      </c>
      <c r="BP877" s="5">
        <v>272.65437564977344</v>
      </c>
      <c r="BQ877" s="5">
        <f>BN877-BP877</f>
        <v>483.0748889153673</v>
      </c>
      <c r="BR877" s="5"/>
      <c r="BS877" s="5"/>
      <c r="BT877" s="7">
        <v>12.011205975760944</v>
      </c>
      <c r="BU877" s="7"/>
      <c r="BV877" s="7"/>
      <c r="BW877" s="7"/>
      <c r="BX877" s="7"/>
      <c r="BY877" s="7"/>
      <c r="BZ877" s="7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8"/>
      <c r="CL877" s="5"/>
      <c r="CM877" s="5"/>
      <c r="CN877" s="8"/>
      <c r="CO877" s="5"/>
      <c r="CP877" s="5"/>
      <c r="CQ877" s="5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</row>
    <row r="878" spans="1:166" x14ac:dyDescent="0.25">
      <c r="A878" t="s">
        <v>140</v>
      </c>
      <c r="C878" s="6">
        <v>39990</v>
      </c>
      <c r="D878" s="5"/>
      <c r="E878" s="6"/>
      <c r="G878">
        <v>170</v>
      </c>
      <c r="H878" t="s">
        <v>117</v>
      </c>
      <c r="I878" s="7">
        <v>8.3000000000000007</v>
      </c>
      <c r="J878">
        <v>750</v>
      </c>
      <c r="K878" s="5">
        <f t="shared" si="14"/>
        <v>160.64257028112448</v>
      </c>
      <c r="L878" s="5"/>
      <c r="M878" s="8"/>
      <c r="N878" s="8"/>
      <c r="O878" s="8"/>
      <c r="P878" s="8"/>
      <c r="Q878" s="5"/>
      <c r="R878" s="5"/>
      <c r="S878" s="5"/>
      <c r="T878" s="5"/>
      <c r="U878" s="5"/>
      <c r="V878" s="5"/>
      <c r="W878" s="5"/>
      <c r="X878" s="8"/>
      <c r="Y878" s="8"/>
      <c r="Z878" s="8"/>
      <c r="AA878" s="8"/>
      <c r="AB878" s="8"/>
      <c r="AC878" s="5"/>
      <c r="AD878" s="8"/>
      <c r="AE878" s="8"/>
      <c r="AF878" s="8"/>
      <c r="AG878" s="8"/>
      <c r="AH878" s="8"/>
      <c r="AI878" s="8"/>
      <c r="AJ878" s="5"/>
      <c r="AK878" s="8"/>
      <c r="AL878" s="8"/>
      <c r="AM878" s="8"/>
      <c r="AN878" s="8"/>
      <c r="AO878" s="8"/>
      <c r="AP878" s="8"/>
      <c r="AQ878" s="9"/>
      <c r="AR878" s="8"/>
      <c r="AS878" s="8"/>
      <c r="AT878" s="8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8"/>
      <c r="BJ878" s="5"/>
      <c r="BK878" s="5"/>
      <c r="BL878" s="5"/>
      <c r="BM878" s="8"/>
      <c r="BN878" s="8"/>
      <c r="BO878" s="7"/>
      <c r="BP878" s="5"/>
      <c r="BQ878" s="5"/>
      <c r="BR878" s="5"/>
      <c r="BS878" s="5"/>
      <c r="BT878" s="7"/>
      <c r="BU878" s="7"/>
      <c r="BV878" s="7"/>
      <c r="BW878" s="7"/>
      <c r="BX878" s="7"/>
      <c r="BY878" s="7"/>
      <c r="BZ878" s="7"/>
      <c r="CA878" s="5"/>
      <c r="CB878" s="5"/>
      <c r="CC878" s="5"/>
      <c r="CD878" s="5"/>
      <c r="CE878" s="5"/>
      <c r="CF878" s="5"/>
      <c r="CG878" s="5"/>
      <c r="CH878" s="5"/>
      <c r="CI878" s="5"/>
      <c r="CJ878" s="5">
        <v>93.905261008643564</v>
      </c>
      <c r="CK878" s="8">
        <v>4.740374835309618</v>
      </c>
      <c r="CL878" s="5"/>
      <c r="CM878" s="5"/>
      <c r="CN878" s="8"/>
      <c r="CO878" s="5"/>
      <c r="CP878" s="5"/>
      <c r="CQ878" s="5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</row>
    <row r="879" spans="1:166" x14ac:dyDescent="0.25">
      <c r="A879" t="s">
        <v>140</v>
      </c>
      <c r="C879" s="6">
        <v>39995</v>
      </c>
      <c r="D879" s="5"/>
      <c r="E879" s="6"/>
      <c r="G879">
        <v>175</v>
      </c>
      <c r="H879" t="s">
        <v>117</v>
      </c>
      <c r="I879" s="7">
        <v>8.3000000000000007</v>
      </c>
      <c r="J879">
        <v>750</v>
      </c>
      <c r="K879" s="5">
        <f t="shared" si="14"/>
        <v>160.64257028112448</v>
      </c>
      <c r="L879" s="5"/>
      <c r="M879" s="8"/>
      <c r="N879" s="8"/>
      <c r="O879" s="8"/>
      <c r="P879" s="8"/>
      <c r="Q879" s="5"/>
      <c r="R879" s="5"/>
      <c r="S879" s="5"/>
      <c r="T879" s="5"/>
      <c r="U879" s="5"/>
      <c r="V879" s="5"/>
      <c r="W879" s="5"/>
      <c r="X879" s="8"/>
      <c r="Y879" s="8"/>
      <c r="Z879" s="8"/>
      <c r="AA879" s="8"/>
      <c r="AB879" s="8"/>
      <c r="AC879" s="5"/>
      <c r="AD879" s="8"/>
      <c r="AE879" s="8"/>
      <c r="AF879" s="8"/>
      <c r="AG879" s="8"/>
      <c r="AH879" s="8"/>
      <c r="AI879" s="8"/>
      <c r="AJ879" s="5"/>
      <c r="AK879" s="8"/>
      <c r="AL879" s="8"/>
      <c r="AM879" s="8"/>
      <c r="AN879" s="8"/>
      <c r="AO879" s="8"/>
      <c r="AP879" s="8"/>
      <c r="AQ879" s="9"/>
      <c r="AR879" s="8"/>
      <c r="AS879" s="8"/>
      <c r="AT879" s="8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8"/>
      <c r="BJ879" s="5"/>
      <c r="BK879" s="5"/>
      <c r="BL879" s="5"/>
      <c r="BM879" s="8"/>
      <c r="BN879" s="8"/>
      <c r="BO879" s="7"/>
      <c r="BP879" s="5"/>
      <c r="BQ879" s="5"/>
      <c r="BR879" s="5"/>
      <c r="BS879" s="5"/>
      <c r="BT879" s="7"/>
      <c r="BU879" s="7"/>
      <c r="BV879" s="7"/>
      <c r="BW879" s="7"/>
      <c r="BX879" s="7"/>
      <c r="BY879" s="7"/>
      <c r="BZ879" s="7"/>
      <c r="CA879" s="5"/>
      <c r="CB879" s="5"/>
      <c r="CC879" s="5"/>
      <c r="CD879" s="5"/>
      <c r="CE879" s="5"/>
      <c r="CF879" s="5"/>
      <c r="CG879" s="5"/>
      <c r="CH879" s="5"/>
      <c r="CI879" s="5"/>
      <c r="CJ879" s="5">
        <v>100</v>
      </c>
      <c r="CK879" s="8">
        <v>3.7495967311896758</v>
      </c>
      <c r="CL879" s="5"/>
      <c r="CM879" s="5"/>
      <c r="CN879" s="8"/>
      <c r="CO879" s="5"/>
      <c r="CP879" s="5"/>
      <c r="CQ879" s="5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</row>
    <row r="880" spans="1:166" x14ac:dyDescent="0.25">
      <c r="A880" t="s">
        <v>163</v>
      </c>
      <c r="C880" s="6">
        <v>40148</v>
      </c>
      <c r="D880" s="5">
        <v>1</v>
      </c>
      <c r="E880" s="6" t="s">
        <v>209</v>
      </c>
      <c r="F880" s="14" t="s">
        <v>10</v>
      </c>
      <c r="G880" s="5">
        <v>0</v>
      </c>
      <c r="H880" t="s">
        <v>114</v>
      </c>
      <c r="I880" s="7">
        <v>6.9</v>
      </c>
      <c r="J880">
        <v>750</v>
      </c>
      <c r="K880" s="5">
        <f t="shared" si="14"/>
        <v>193.23671497584542</v>
      </c>
      <c r="L880" s="5"/>
      <c r="M880" s="8"/>
      <c r="N880" s="8"/>
      <c r="O880" s="8"/>
      <c r="P880" s="8"/>
      <c r="Q880" s="5"/>
      <c r="R880" s="5"/>
      <c r="S880" s="5"/>
      <c r="T880" s="5"/>
      <c r="U880" s="5"/>
      <c r="V880" s="5"/>
      <c r="W880" s="5"/>
      <c r="X880" s="8"/>
      <c r="Y880" s="8"/>
      <c r="Z880" s="8"/>
      <c r="AA880" s="8"/>
      <c r="AB880" s="8"/>
      <c r="AC880" s="5"/>
      <c r="AD880" s="8"/>
      <c r="AE880" s="8"/>
      <c r="AF880" s="8"/>
      <c r="AG880" s="8"/>
      <c r="AH880" s="8"/>
      <c r="AI880" s="8"/>
      <c r="AJ880" s="5"/>
      <c r="AK880" s="8"/>
      <c r="AL880" s="8"/>
      <c r="AM880" s="8"/>
      <c r="AN880" s="8"/>
      <c r="AO880" s="8"/>
      <c r="AP880" s="8"/>
      <c r="AQ880" s="9"/>
      <c r="AR880" s="8"/>
      <c r="AS880" s="8"/>
      <c r="AT880" s="8"/>
      <c r="AU880" s="5">
        <v>0</v>
      </c>
      <c r="AV880" s="5"/>
      <c r="AW880" s="5"/>
      <c r="AX880" s="5"/>
      <c r="AY880" s="5">
        <v>0</v>
      </c>
      <c r="AZ880" s="5"/>
      <c r="BA880" s="5"/>
      <c r="BB880" s="5"/>
      <c r="BC880" s="5"/>
      <c r="BD880" s="5"/>
      <c r="BE880" s="5"/>
      <c r="BF880" s="5">
        <v>0</v>
      </c>
      <c r="BG880" s="5">
        <v>0</v>
      </c>
      <c r="BH880" s="5"/>
      <c r="BI880" s="8"/>
      <c r="BJ880" s="5"/>
      <c r="BK880" s="5"/>
      <c r="BL880" s="5"/>
      <c r="BM880" s="8"/>
      <c r="BN880" s="8"/>
      <c r="BO880" s="7"/>
      <c r="BP880" s="5"/>
      <c r="BQ880" s="5"/>
      <c r="BR880" s="5"/>
      <c r="BS880" s="5"/>
      <c r="BT880" s="7"/>
      <c r="BU880" s="7"/>
      <c r="BV880" s="7"/>
      <c r="BW880" s="7"/>
      <c r="BX880" s="7"/>
      <c r="BY880" s="7"/>
      <c r="BZ880" s="7"/>
      <c r="CA880" s="5">
        <f>CB880+CC880+CD880+CI880</f>
        <v>0</v>
      </c>
      <c r="CB880" s="5">
        <v>0</v>
      </c>
      <c r="CC880" s="5">
        <v>0</v>
      </c>
      <c r="CD880" s="5">
        <v>0</v>
      </c>
      <c r="CE880" s="5"/>
      <c r="CF880" s="5"/>
      <c r="CG880" s="5"/>
      <c r="CH880" s="5"/>
      <c r="CI880" s="5">
        <v>0</v>
      </c>
      <c r="CJ880" s="5"/>
      <c r="CK880" s="8"/>
      <c r="CL880" s="5"/>
      <c r="CM880" s="5"/>
      <c r="CN880" s="8"/>
      <c r="CO880" s="5"/>
      <c r="CP880" s="5"/>
      <c r="CQ880" s="5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</row>
    <row r="881" spans="1:166" x14ac:dyDescent="0.25">
      <c r="A881" t="s">
        <v>163</v>
      </c>
      <c r="C881" s="6">
        <v>40173</v>
      </c>
      <c r="D881" s="5"/>
      <c r="E881" s="6"/>
      <c r="F881" s="14"/>
      <c r="G881" s="5">
        <v>25</v>
      </c>
      <c r="H881" t="s">
        <v>114</v>
      </c>
      <c r="I881" s="7">
        <v>6.9</v>
      </c>
      <c r="J881">
        <v>750</v>
      </c>
      <c r="K881" s="5">
        <f t="shared" si="14"/>
        <v>193.23671497584542</v>
      </c>
      <c r="L881" s="5"/>
      <c r="M881" s="8"/>
      <c r="N881" s="7">
        <v>6</v>
      </c>
      <c r="O881" s="7"/>
      <c r="P881" s="7"/>
      <c r="Q881" s="5"/>
      <c r="R881" s="5"/>
      <c r="S881" s="5"/>
      <c r="T881" s="5"/>
      <c r="U881" s="5"/>
      <c r="V881" s="5"/>
      <c r="W881" s="5"/>
      <c r="X881" s="8"/>
      <c r="Y881" s="8"/>
      <c r="Z881" s="8"/>
      <c r="AA881" s="8"/>
      <c r="AB881" s="8"/>
      <c r="AC881" s="5"/>
      <c r="AD881" s="8"/>
      <c r="AE881" s="8"/>
      <c r="AF881" s="8"/>
      <c r="AG881" s="8"/>
      <c r="AH881" s="8"/>
      <c r="AI881" s="8"/>
      <c r="AJ881" s="5"/>
      <c r="AK881" s="8">
        <v>0.20022039473684208</v>
      </c>
      <c r="AL881" s="8"/>
      <c r="AM881" s="8"/>
      <c r="AN881" s="8"/>
      <c r="AO881" s="8"/>
      <c r="AP881" s="8"/>
      <c r="AQ881" s="9"/>
      <c r="AR881" s="8"/>
      <c r="AS881" s="8"/>
      <c r="AT881" s="8"/>
      <c r="AU881" s="5">
        <v>0</v>
      </c>
      <c r="AV881" s="5"/>
      <c r="AW881" s="5"/>
      <c r="AX881" s="5"/>
      <c r="AY881" s="5">
        <v>0</v>
      </c>
      <c r="AZ881" s="5"/>
      <c r="BA881" s="5"/>
      <c r="BB881" s="5"/>
      <c r="BC881" s="5"/>
      <c r="BD881" s="5"/>
      <c r="BE881" s="5"/>
      <c r="BF881" s="5">
        <v>0</v>
      </c>
      <c r="BG881" s="5">
        <v>0</v>
      </c>
      <c r="BH881" s="5"/>
      <c r="BI881" s="8"/>
      <c r="BJ881" s="5"/>
      <c r="BK881" s="5"/>
      <c r="BL881" s="5"/>
      <c r="BM881" s="8"/>
      <c r="BN881" s="8"/>
      <c r="BO881" s="7"/>
      <c r="BP881" s="5"/>
      <c r="BQ881" s="5"/>
      <c r="BR881" s="5"/>
      <c r="BS881" s="5"/>
      <c r="BT881" s="7"/>
      <c r="BU881" s="7"/>
      <c r="BV881" s="7"/>
      <c r="BW881" s="7"/>
      <c r="BX881" s="7"/>
      <c r="BY881" s="7"/>
      <c r="BZ881" s="7"/>
      <c r="CA881" s="5">
        <f>CB881+CC881+CD881+CI881</f>
        <v>0</v>
      </c>
      <c r="CB881" s="5">
        <v>0</v>
      </c>
      <c r="CC881" s="5">
        <v>0</v>
      </c>
      <c r="CD881" s="5">
        <v>0</v>
      </c>
      <c r="CE881" s="5"/>
      <c r="CF881" s="5"/>
      <c r="CG881" s="5"/>
      <c r="CH881" s="5"/>
      <c r="CI881" s="5">
        <v>0</v>
      </c>
      <c r="CJ881" s="5"/>
      <c r="CK881" s="8"/>
      <c r="CL881" s="5"/>
      <c r="CM881" s="5"/>
      <c r="CN881" s="8"/>
      <c r="CO881" s="5"/>
      <c r="CP881" s="5"/>
      <c r="CQ881" s="5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</row>
    <row r="882" spans="1:166" x14ac:dyDescent="0.25">
      <c r="A882" t="s">
        <v>163</v>
      </c>
      <c r="C882" s="6">
        <v>40174</v>
      </c>
      <c r="D882" s="5">
        <v>4</v>
      </c>
      <c r="E882" t="s">
        <v>210</v>
      </c>
      <c r="F882" t="s">
        <v>12</v>
      </c>
      <c r="G882" s="5">
        <v>26</v>
      </c>
      <c r="H882" t="s">
        <v>114</v>
      </c>
      <c r="I882" s="7">
        <v>6.9</v>
      </c>
      <c r="J882">
        <v>750</v>
      </c>
      <c r="K882" s="5">
        <f t="shared" si="14"/>
        <v>193.23671497584542</v>
      </c>
      <c r="L882" s="5"/>
      <c r="M882" s="8"/>
      <c r="N882" s="8"/>
      <c r="O882" s="8"/>
      <c r="P882" s="8"/>
      <c r="Q882" s="5"/>
      <c r="R882" s="5">
        <v>26</v>
      </c>
      <c r="S882" s="5"/>
      <c r="T882" s="5"/>
      <c r="U882" s="5"/>
      <c r="V882" s="5"/>
      <c r="W882" s="5"/>
      <c r="X882" s="8"/>
      <c r="Y882" s="8"/>
      <c r="Z882" s="8"/>
      <c r="AA882" s="8"/>
      <c r="AB882" s="8"/>
      <c r="AC882" s="5"/>
      <c r="AD882" s="8"/>
      <c r="AE882" s="8"/>
      <c r="AF882" s="8"/>
      <c r="AG882" s="8"/>
      <c r="AH882" s="8"/>
      <c r="AI882" s="8"/>
      <c r="AJ882" s="5"/>
      <c r="AK882" s="8"/>
      <c r="AL882" s="8"/>
      <c r="AM882" s="8"/>
      <c r="AN882" s="8"/>
      <c r="AO882" s="8"/>
      <c r="AP882" s="8"/>
      <c r="AQ882" s="9"/>
      <c r="AR882" s="8"/>
      <c r="AS882" s="8"/>
      <c r="AT882" s="8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8"/>
      <c r="BJ882" s="5"/>
      <c r="BK882" s="5"/>
      <c r="BL882" s="5"/>
      <c r="BM882" s="8"/>
      <c r="BN882" s="8"/>
      <c r="BO882" s="7"/>
      <c r="BP882" s="5"/>
      <c r="BQ882" s="5"/>
      <c r="BR882" s="5"/>
      <c r="BS882" s="5"/>
      <c r="BT882" s="7"/>
      <c r="BU882" s="7"/>
      <c r="BV882" s="7"/>
      <c r="BW882" s="7"/>
      <c r="BX882" s="7"/>
      <c r="BY882" s="7"/>
      <c r="BZ882" s="7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8"/>
      <c r="CL882" s="5"/>
      <c r="CM882" s="5"/>
      <c r="CN882" s="8"/>
      <c r="CO882" s="5"/>
      <c r="CP882" s="5"/>
      <c r="CQ882" s="5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</row>
    <row r="883" spans="1:166" x14ac:dyDescent="0.25">
      <c r="A883" t="s">
        <v>163</v>
      </c>
      <c r="C883" s="6">
        <v>40184</v>
      </c>
      <c r="D883" s="5"/>
      <c r="E883" s="6"/>
      <c r="G883" s="5">
        <v>36</v>
      </c>
      <c r="H883" t="s">
        <v>114</v>
      </c>
      <c r="I883" s="7">
        <v>6.9</v>
      </c>
      <c r="J883">
        <v>750</v>
      </c>
      <c r="K883" s="5">
        <f t="shared" si="14"/>
        <v>193.23671497584542</v>
      </c>
      <c r="L883" s="5"/>
      <c r="M883" s="8"/>
      <c r="N883" s="7">
        <v>11.35</v>
      </c>
      <c r="O883" s="7"/>
      <c r="P883" s="7"/>
      <c r="Q883" s="5"/>
      <c r="R883" s="5"/>
      <c r="S883" s="5"/>
      <c r="T883" s="5"/>
      <c r="U883" s="5"/>
      <c r="V883" s="5"/>
      <c r="W883" s="5"/>
      <c r="X883" s="8"/>
      <c r="Y883" s="8"/>
      <c r="Z883" s="8"/>
      <c r="AA883" s="8"/>
      <c r="AB883" s="8"/>
      <c r="AC883" s="5"/>
      <c r="AD883" s="8"/>
      <c r="AE883" s="8"/>
      <c r="AF883" s="8"/>
      <c r="AG883" s="8"/>
      <c r="AH883" s="8"/>
      <c r="AI883" s="8"/>
      <c r="AJ883" s="5"/>
      <c r="AK883" s="8"/>
      <c r="AL883" s="8"/>
      <c r="AM883" s="8"/>
      <c r="AN883" s="8"/>
      <c r="AO883" s="8"/>
      <c r="AP883" s="8"/>
      <c r="AQ883" s="9"/>
      <c r="AR883" s="8"/>
      <c r="AS883" s="8"/>
      <c r="AT883" s="8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8"/>
      <c r="BJ883" s="5"/>
      <c r="BK883" s="5"/>
      <c r="BL883" s="5"/>
      <c r="BM883" s="8"/>
      <c r="BN883" s="8"/>
      <c r="BO883" s="7"/>
      <c r="BP883" s="5"/>
      <c r="BQ883" s="5"/>
      <c r="BR883" s="5"/>
      <c r="BS883" s="5"/>
      <c r="BT883" s="7"/>
      <c r="BU883" s="7"/>
      <c r="BV883" s="7"/>
      <c r="BW883" s="7"/>
      <c r="BX883" s="7"/>
      <c r="BY883" s="7"/>
      <c r="BZ883" s="7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8"/>
      <c r="CL883" s="5"/>
      <c r="CM883" s="5"/>
      <c r="CN883" s="8"/>
      <c r="CO883" s="5"/>
      <c r="CP883" s="5"/>
      <c r="CQ883" s="5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</row>
    <row r="884" spans="1:166" x14ac:dyDescent="0.25">
      <c r="A884" t="s">
        <v>163</v>
      </c>
      <c r="C884" s="6">
        <v>40189</v>
      </c>
      <c r="D884" s="5"/>
      <c r="E884" s="6"/>
      <c r="F884" s="14"/>
      <c r="G884" s="5">
        <v>41</v>
      </c>
      <c r="H884" t="s">
        <v>114</v>
      </c>
      <c r="I884" s="7">
        <v>6.9</v>
      </c>
      <c r="J884">
        <v>750</v>
      </c>
      <c r="K884" s="5">
        <f t="shared" si="14"/>
        <v>193.23671497584542</v>
      </c>
      <c r="L884" s="5"/>
      <c r="M884" s="8"/>
      <c r="N884" s="7">
        <v>11.9</v>
      </c>
      <c r="O884" s="7"/>
      <c r="P884" s="7"/>
      <c r="Q884" s="5"/>
      <c r="R884" s="5"/>
      <c r="S884" s="5"/>
      <c r="T884" s="5"/>
      <c r="U884" s="5"/>
      <c r="V884" s="5"/>
      <c r="W884" s="5"/>
      <c r="X884" s="8"/>
      <c r="Y884" s="8"/>
      <c r="Z884" s="8"/>
      <c r="AA884" s="8"/>
      <c r="AB884" s="8"/>
      <c r="AC884" s="5">
        <v>76.241318038620435</v>
      </c>
      <c r="AD884" s="8"/>
      <c r="AE884" s="8"/>
      <c r="AF884" s="8"/>
      <c r="AG884" s="8"/>
      <c r="AH884" s="8"/>
      <c r="AI884" s="8"/>
      <c r="AJ884" s="5">
        <v>98.844107982588653</v>
      </c>
      <c r="AK884" s="8">
        <v>1.3767997861490047</v>
      </c>
      <c r="AL884" s="8"/>
      <c r="AM884" s="8"/>
      <c r="AN884" s="8"/>
      <c r="AO884" s="8"/>
      <c r="AP884" s="8"/>
      <c r="AQ884" s="9">
        <f>AK884/AJ884</f>
        <v>1.3929002084692062E-2</v>
      </c>
      <c r="AR884" s="8"/>
      <c r="AS884" s="8"/>
      <c r="AT884" s="8"/>
      <c r="AU884" s="5">
        <v>6.6267319540286085</v>
      </c>
      <c r="AV884" s="5"/>
      <c r="AW884" s="5"/>
      <c r="AX884" s="5"/>
      <c r="AY884" s="5">
        <v>0</v>
      </c>
      <c r="AZ884" s="5"/>
      <c r="BA884" s="5"/>
      <c r="BB884" s="5"/>
      <c r="BC884" s="5"/>
      <c r="BD884" s="5"/>
      <c r="BE884" s="5"/>
      <c r="BF884" s="5">
        <v>0</v>
      </c>
      <c r="BG884" s="5">
        <v>0</v>
      </c>
      <c r="BH884" s="5">
        <v>6.6267319540286085</v>
      </c>
      <c r="BI884" s="8"/>
      <c r="BJ884" s="5"/>
      <c r="BK884" s="5">
        <f>AC884+AJ884+BH884</f>
        <v>181.71215797523769</v>
      </c>
      <c r="BL884" s="5"/>
      <c r="BM884" s="8">
        <f>BH884/BK884</f>
        <v>3.6468291543440078E-2</v>
      </c>
      <c r="BN884" s="8"/>
      <c r="BO884" s="7"/>
      <c r="BP884" s="5"/>
      <c r="BQ884" s="5"/>
      <c r="BR884" s="5"/>
      <c r="BS884" s="5"/>
      <c r="BT884" s="7"/>
      <c r="BU884" s="7"/>
      <c r="BV884" s="7"/>
      <c r="BW884" s="7"/>
      <c r="BX884" s="8">
        <f>AC884/BK884</f>
        <v>0.41957191465972249</v>
      </c>
      <c r="BY884" s="8">
        <f>AJ884/BK884</f>
        <v>0.54395979379683745</v>
      </c>
      <c r="BZ884" s="8">
        <f>BH884/BK884</f>
        <v>3.6468291543440078E-2</v>
      </c>
      <c r="CA884" s="5">
        <f>CB884+CC884+CD884+CI884</f>
        <v>136.70253567597325</v>
      </c>
      <c r="CB884" s="5">
        <v>136.70253567597325</v>
      </c>
      <c r="CC884" s="5">
        <v>0</v>
      </c>
      <c r="CD884" s="5">
        <v>0</v>
      </c>
      <c r="CE884" s="5"/>
      <c r="CF884" s="5"/>
      <c r="CG884" s="5"/>
      <c r="CH884" s="5"/>
      <c r="CI884" s="5">
        <v>0</v>
      </c>
      <c r="CJ884" s="5"/>
      <c r="CK884" s="8"/>
      <c r="CL884" s="5"/>
      <c r="CM884" s="5"/>
      <c r="CN884" s="8"/>
      <c r="CO884" s="5"/>
      <c r="CP884" s="5"/>
      <c r="CQ884" s="5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</row>
    <row r="885" spans="1:166" x14ac:dyDescent="0.25">
      <c r="A885" t="s">
        <v>163</v>
      </c>
      <c r="C885" s="6">
        <v>40196</v>
      </c>
      <c r="D885" s="5">
        <v>4</v>
      </c>
      <c r="E885" t="s">
        <v>206</v>
      </c>
      <c r="F885" t="s">
        <v>13</v>
      </c>
      <c r="G885" s="5">
        <v>48</v>
      </c>
      <c r="H885" t="s">
        <v>114</v>
      </c>
      <c r="I885" s="7">
        <v>6.9</v>
      </c>
      <c r="J885">
        <v>750</v>
      </c>
      <c r="K885" s="5">
        <f t="shared" si="14"/>
        <v>193.23671497584542</v>
      </c>
      <c r="L885" s="5"/>
      <c r="M885" s="8"/>
      <c r="N885" s="8"/>
      <c r="O885" s="8"/>
      <c r="P885" s="8"/>
      <c r="Q885" s="5"/>
      <c r="R885" s="5"/>
      <c r="S885" s="5">
        <v>48</v>
      </c>
      <c r="T885" s="5"/>
      <c r="U885" s="5"/>
      <c r="V885" s="5"/>
      <c r="W885" s="5"/>
      <c r="X885" s="8"/>
      <c r="Y885" s="8"/>
      <c r="Z885" s="8"/>
      <c r="AA885" s="8"/>
      <c r="AB885" s="8"/>
      <c r="AC885" s="5">
        <v>129.08247936066306</v>
      </c>
      <c r="AD885" s="8"/>
      <c r="AE885" s="8"/>
      <c r="AF885" s="8"/>
      <c r="AG885" s="8"/>
      <c r="AH885" s="8"/>
      <c r="AI885" s="8"/>
      <c r="AJ885" s="5">
        <v>147.94219133452543</v>
      </c>
      <c r="AK885" s="8">
        <v>1.6247737800938831</v>
      </c>
      <c r="AL885" s="8"/>
      <c r="AM885" s="8"/>
      <c r="AN885" s="8"/>
      <c r="AO885" s="8"/>
      <c r="AP885" s="8"/>
      <c r="AQ885" s="9">
        <f>AK885/AJ885</f>
        <v>1.0982490967840002E-2</v>
      </c>
      <c r="AR885" s="8"/>
      <c r="AS885" s="8"/>
      <c r="AT885" s="8"/>
      <c r="AU885" s="5">
        <v>22.816064933653244</v>
      </c>
      <c r="AV885" s="5"/>
      <c r="AW885" s="5"/>
      <c r="AX885" s="5"/>
      <c r="AY885" s="5">
        <v>0.27404896093640768</v>
      </c>
      <c r="AZ885" s="5"/>
      <c r="BA885" s="5"/>
      <c r="BB885" s="5"/>
      <c r="BC885" s="5"/>
      <c r="BD885" s="5"/>
      <c r="BE885" s="5"/>
      <c r="BF885" s="5">
        <v>0</v>
      </c>
      <c r="BG885" s="5">
        <v>0</v>
      </c>
      <c r="BH885" s="5">
        <v>23.090113894589656</v>
      </c>
      <c r="BI885" s="8"/>
      <c r="BJ885" s="5"/>
      <c r="BK885" s="5">
        <f>AC885+AJ885+BH885</f>
        <v>300.11478458977814</v>
      </c>
      <c r="BL885" s="5"/>
      <c r="BM885" s="8">
        <f>BH885/BK885</f>
        <v>7.6937608809079988E-2</v>
      </c>
      <c r="BN885" s="8"/>
      <c r="BO885" s="7"/>
      <c r="BP885" s="5"/>
      <c r="BQ885" s="5"/>
      <c r="BR885" s="5"/>
      <c r="BS885" s="5"/>
      <c r="BT885" s="7"/>
      <c r="BU885" s="7"/>
      <c r="BV885" s="7"/>
      <c r="BW885" s="7"/>
      <c r="BX885" s="8">
        <f>AC885/BK885</f>
        <v>0.43011036439642164</v>
      </c>
      <c r="BY885" s="8">
        <f>AJ885/BK885</f>
        <v>0.4929520267944984</v>
      </c>
      <c r="BZ885" s="8">
        <f>BH885/BK885</f>
        <v>7.6937608809079988E-2</v>
      </c>
      <c r="CA885" s="5">
        <f>CB885+CC885+CD885+CI885</f>
        <v>224.51226858632378</v>
      </c>
      <c r="CB885" s="5">
        <v>224.51226858632378</v>
      </c>
      <c r="CC885" s="5">
        <v>0</v>
      </c>
      <c r="CD885" s="5">
        <v>0</v>
      </c>
      <c r="CE885" s="5"/>
      <c r="CF885" s="5"/>
      <c r="CG885" s="5"/>
      <c r="CH885" s="5"/>
      <c r="CI885" s="5">
        <v>0</v>
      </c>
      <c r="CJ885" s="5"/>
      <c r="CK885" s="8"/>
      <c r="CL885" s="5"/>
      <c r="CM885" s="5"/>
      <c r="CN885" s="8"/>
      <c r="CO885" s="5"/>
      <c r="CP885" s="5"/>
      <c r="CQ885" s="5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</row>
    <row r="886" spans="1:166" x14ac:dyDescent="0.25">
      <c r="A886" t="s">
        <v>163</v>
      </c>
      <c r="C886" s="6">
        <v>40197</v>
      </c>
      <c r="D886" s="5"/>
      <c r="E886" s="6"/>
      <c r="G886" s="5">
        <v>49</v>
      </c>
      <c r="H886" t="s">
        <v>114</v>
      </c>
      <c r="I886" s="7">
        <v>6.9</v>
      </c>
      <c r="J886">
        <v>750</v>
      </c>
      <c r="K886" s="5">
        <f t="shared" si="14"/>
        <v>193.23671497584542</v>
      </c>
      <c r="L886" s="5"/>
      <c r="M886" s="8"/>
      <c r="N886" s="7">
        <v>13.9</v>
      </c>
      <c r="O886" s="7"/>
      <c r="P886" s="7"/>
      <c r="Q886" s="5"/>
      <c r="R886" s="5"/>
      <c r="S886" s="5"/>
      <c r="T886" s="5"/>
      <c r="U886" s="5"/>
      <c r="V886" s="5"/>
      <c r="W886" s="5"/>
      <c r="X886" s="8"/>
      <c r="Y886" s="8"/>
      <c r="Z886" s="8"/>
      <c r="AA886" s="8"/>
      <c r="AB886" s="8"/>
      <c r="AC886" s="5"/>
      <c r="AD886" s="8"/>
      <c r="AE886" s="8"/>
      <c r="AF886" s="8"/>
      <c r="AG886" s="8"/>
      <c r="AH886" s="8"/>
      <c r="AI886" s="8"/>
      <c r="AJ886" s="5"/>
      <c r="AK886" s="8"/>
      <c r="AL886" s="8"/>
      <c r="AM886" s="8"/>
      <c r="AN886" s="8"/>
      <c r="AO886" s="8"/>
      <c r="AP886" s="8"/>
      <c r="AQ886" s="9"/>
      <c r="AR886" s="8"/>
      <c r="AS886" s="8"/>
      <c r="AT886" s="8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8"/>
      <c r="BJ886" s="5"/>
      <c r="BK886" s="5"/>
      <c r="BL886" s="5"/>
      <c r="BM886" s="8"/>
      <c r="BN886" s="8"/>
      <c r="BO886" s="7"/>
      <c r="BP886" s="5"/>
      <c r="BQ886" s="5"/>
      <c r="BR886" s="5"/>
      <c r="BS886" s="5"/>
      <c r="BT886" s="7"/>
      <c r="BU886" s="7"/>
      <c r="BV886" s="7"/>
      <c r="BW886" s="7"/>
      <c r="BX886" s="7"/>
      <c r="BY886" s="7"/>
      <c r="BZ886" s="7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8"/>
      <c r="CL886" s="5"/>
      <c r="CM886" s="5"/>
      <c r="CN886" s="8"/>
      <c r="CO886" s="5"/>
      <c r="CP886" s="5"/>
      <c r="CQ886" s="5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</row>
    <row r="887" spans="1:166" x14ac:dyDescent="0.25">
      <c r="A887" t="s">
        <v>163</v>
      </c>
      <c r="C887" s="6">
        <v>40200</v>
      </c>
      <c r="D887" s="5"/>
      <c r="E887" s="6"/>
      <c r="G887" s="5">
        <v>52</v>
      </c>
      <c r="H887" t="s">
        <v>114</v>
      </c>
      <c r="I887" s="7">
        <v>6.9</v>
      </c>
      <c r="J887">
        <v>750</v>
      </c>
      <c r="K887" s="5">
        <f t="shared" si="14"/>
        <v>193.23671497584542</v>
      </c>
      <c r="L887" s="5"/>
      <c r="M887" s="8"/>
      <c r="N887" s="7">
        <v>15</v>
      </c>
      <c r="O887" s="7"/>
      <c r="P887" s="7"/>
      <c r="Q887" s="5"/>
      <c r="R887" s="5"/>
      <c r="S887" s="5"/>
      <c r="T887" s="5"/>
      <c r="U887" s="5"/>
      <c r="V887" s="5"/>
      <c r="W887" s="5"/>
      <c r="X887" s="8"/>
      <c r="Y887" s="8"/>
      <c r="Z887" s="8"/>
      <c r="AA887" s="8"/>
      <c r="AB887" s="8"/>
      <c r="AC887" s="5"/>
      <c r="AD887" s="8"/>
      <c r="AE887" s="8"/>
      <c r="AF887" s="8"/>
      <c r="AG887" s="8"/>
      <c r="AH887" s="8"/>
      <c r="AI887" s="8"/>
      <c r="AJ887" s="5"/>
      <c r="AK887" s="8"/>
      <c r="AL887" s="8"/>
      <c r="AM887" s="8"/>
      <c r="AN887" s="8"/>
      <c r="AO887" s="8"/>
      <c r="AP887" s="8"/>
      <c r="AQ887" s="9"/>
      <c r="AR887" s="8"/>
      <c r="AS887" s="8"/>
      <c r="AT887" s="8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8"/>
      <c r="BJ887" s="5"/>
      <c r="BK887" s="5"/>
      <c r="BL887" s="5"/>
      <c r="BM887" s="8"/>
      <c r="BN887" s="8"/>
      <c r="BO887" s="7"/>
      <c r="BP887" s="5"/>
      <c r="BQ887" s="5"/>
      <c r="BR887" s="5"/>
      <c r="BS887" s="5"/>
      <c r="BT887" s="7"/>
      <c r="BU887" s="7"/>
      <c r="BV887" s="7"/>
      <c r="BW887" s="7"/>
      <c r="BX887" s="7"/>
      <c r="BY887" s="7"/>
      <c r="BZ887" s="7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8"/>
      <c r="CL887" s="5"/>
      <c r="CM887" s="5"/>
      <c r="CN887" s="8"/>
      <c r="CO887" s="5"/>
      <c r="CP887" s="5"/>
      <c r="CQ887" s="5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</row>
    <row r="888" spans="1:166" x14ac:dyDescent="0.25">
      <c r="A888" t="s">
        <v>163</v>
      </c>
      <c r="C888" s="6">
        <v>40211</v>
      </c>
      <c r="D888" s="5"/>
      <c r="E888" s="6"/>
      <c r="F888" s="14"/>
      <c r="G888" s="5">
        <v>63</v>
      </c>
      <c r="H888" t="s">
        <v>114</v>
      </c>
      <c r="I888" s="7">
        <v>6.9</v>
      </c>
      <c r="J888">
        <v>750</v>
      </c>
      <c r="K888" s="5">
        <f t="shared" si="14"/>
        <v>193.23671497584542</v>
      </c>
      <c r="L888" s="5"/>
      <c r="M888" s="8"/>
      <c r="N888" s="7">
        <v>17.2</v>
      </c>
      <c r="O888" s="7"/>
      <c r="P888" s="7"/>
      <c r="Q888" s="5"/>
      <c r="R888" s="5"/>
      <c r="S888" s="5"/>
      <c r="T888" s="5"/>
      <c r="U888" s="5"/>
      <c r="V888" s="5"/>
      <c r="W888" s="5"/>
      <c r="X888" s="8"/>
      <c r="Y888" s="8"/>
      <c r="Z888" s="8"/>
      <c r="AA888" s="8"/>
      <c r="AB888" s="8"/>
      <c r="AC888" s="5">
        <v>249.95344064762443</v>
      </c>
      <c r="AD888" s="8"/>
      <c r="AE888" s="8"/>
      <c r="AF888" s="8"/>
      <c r="AG888" s="8"/>
      <c r="AH888" s="8"/>
      <c r="AI888" s="8"/>
      <c r="AJ888" s="5">
        <v>219.33001264161891</v>
      </c>
      <c r="AK888" s="8">
        <v>4.4312831516015514</v>
      </c>
      <c r="AL888" s="8"/>
      <c r="AM888" s="8"/>
      <c r="AN888" s="8"/>
      <c r="AO888" s="8"/>
      <c r="AP888" s="8"/>
      <c r="AQ888" s="9">
        <f>AK888/AJ888</f>
        <v>2.0203724507334909E-2</v>
      </c>
      <c r="AR888" s="8"/>
      <c r="AS888" s="8"/>
      <c r="AT888" s="8"/>
      <c r="AU888" s="5">
        <v>39.205262746283104</v>
      </c>
      <c r="AV888" s="5"/>
      <c r="AW888" s="5"/>
      <c r="AX888" s="5"/>
      <c r="AY888" s="5">
        <v>42.975555825934691</v>
      </c>
      <c r="AZ888" s="5"/>
      <c r="BA888" s="5"/>
      <c r="BB888" s="5"/>
      <c r="BC888" s="5"/>
      <c r="BD888" s="5"/>
      <c r="BE888" s="5"/>
      <c r="BF888" s="5">
        <v>0</v>
      </c>
      <c r="BG888" s="5">
        <v>0</v>
      </c>
      <c r="BH888" s="5">
        <v>82.180818572217802</v>
      </c>
      <c r="BI888" s="8"/>
      <c r="BJ888" s="5"/>
      <c r="BK888" s="5">
        <f>AC888+AJ888+BH888</f>
        <v>551.46427186146116</v>
      </c>
      <c r="BL888" s="5"/>
      <c r="BM888" s="8">
        <f>BH888/BK888</f>
        <v>0.14902292454018357</v>
      </c>
      <c r="BN888" s="8"/>
      <c r="BO888" s="7"/>
      <c r="BP888" s="5"/>
      <c r="BQ888" s="5"/>
      <c r="BR888" s="5"/>
      <c r="BS888" s="5"/>
      <c r="BT888" s="7"/>
      <c r="BU888" s="7"/>
      <c r="BV888" s="7"/>
      <c r="BW888" s="7"/>
      <c r="BX888" s="8">
        <f>AC888/BK888</f>
        <v>0.45325409714016385</v>
      </c>
      <c r="BY888" s="8">
        <f>AJ888/BK888</f>
        <v>0.39772297831965259</v>
      </c>
      <c r="BZ888" s="8">
        <f>BH888/BK888</f>
        <v>0.14902292454018357</v>
      </c>
      <c r="CA888" s="5">
        <f>CB888+CC888+CD888+CI888</f>
        <v>307.80715582008725</v>
      </c>
      <c r="CB888" s="5">
        <v>260.99300601136889</v>
      </c>
      <c r="CC888" s="5">
        <v>46.814149808718334</v>
      </c>
      <c r="CD888" s="5">
        <v>0</v>
      </c>
      <c r="CE888" s="5"/>
      <c r="CF888" s="5"/>
      <c r="CG888" s="5"/>
      <c r="CH888" s="5"/>
      <c r="CI888" s="5">
        <v>0</v>
      </c>
      <c r="CJ888" s="5"/>
      <c r="CK888" s="8"/>
      <c r="CL888" s="5"/>
      <c r="CM888" s="5"/>
      <c r="CN888" s="8"/>
      <c r="CO888" s="5"/>
      <c r="CP888" s="5"/>
      <c r="CQ888" s="5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</row>
    <row r="889" spans="1:166" x14ac:dyDescent="0.25">
      <c r="A889" t="s">
        <v>163</v>
      </c>
      <c r="C889" s="6">
        <v>40217</v>
      </c>
      <c r="D889" s="5"/>
      <c r="E889" s="6"/>
      <c r="G889" s="5">
        <v>69</v>
      </c>
      <c r="H889" t="s">
        <v>114</v>
      </c>
      <c r="I889" s="7">
        <v>6.9</v>
      </c>
      <c r="J889">
        <v>750</v>
      </c>
      <c r="K889" s="5">
        <f t="shared" si="14"/>
        <v>193.23671497584542</v>
      </c>
      <c r="L889" s="5"/>
      <c r="M889" s="8"/>
      <c r="N889" s="7">
        <v>18.95</v>
      </c>
      <c r="O889" s="7"/>
      <c r="P889" s="7"/>
      <c r="Q889" s="5"/>
      <c r="R889" s="5"/>
      <c r="S889" s="5"/>
      <c r="T889" s="5"/>
      <c r="U889" s="5"/>
      <c r="V889" s="5"/>
      <c r="W889" s="5"/>
      <c r="X889" s="8"/>
      <c r="Y889" s="8"/>
      <c r="Z889" s="8"/>
      <c r="AA889" s="8"/>
      <c r="AB889" s="8"/>
      <c r="AC889" s="5"/>
      <c r="AD889" s="8"/>
      <c r="AE889" s="8"/>
      <c r="AF889" s="8"/>
      <c r="AG889" s="8"/>
      <c r="AH889" s="8"/>
      <c r="AI889" s="8"/>
      <c r="AJ889" s="5"/>
      <c r="AK889" s="8"/>
      <c r="AL889" s="8"/>
      <c r="AM889" s="8"/>
      <c r="AN889" s="8"/>
      <c r="AO889" s="8"/>
      <c r="AP889" s="8"/>
      <c r="AQ889" s="9"/>
      <c r="AR889" s="8"/>
      <c r="AS889" s="8"/>
      <c r="AT889" s="8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8"/>
      <c r="BJ889" s="5"/>
      <c r="BK889" s="5"/>
      <c r="BL889" s="5"/>
      <c r="BM889" s="8"/>
      <c r="BN889" s="8"/>
      <c r="BO889" s="7"/>
      <c r="BP889" s="5"/>
      <c r="BQ889" s="5"/>
      <c r="BR889" s="5"/>
      <c r="BS889" s="5"/>
      <c r="BT889" s="7"/>
      <c r="BU889" s="7"/>
      <c r="BV889" s="7"/>
      <c r="BW889" s="7"/>
      <c r="BX889" s="7"/>
      <c r="BY889" s="7"/>
      <c r="BZ889" s="7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8"/>
      <c r="CL889" s="5"/>
      <c r="CM889" s="5"/>
      <c r="CN889" s="8"/>
      <c r="CO889" s="5"/>
      <c r="CP889" s="5"/>
      <c r="CQ889" s="5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</row>
    <row r="890" spans="1:166" x14ac:dyDescent="0.25">
      <c r="A890" t="s">
        <v>163</v>
      </c>
      <c r="C890" s="6">
        <v>40225</v>
      </c>
      <c r="D890" s="5"/>
      <c r="E890" s="6"/>
      <c r="G890" s="5">
        <v>77</v>
      </c>
      <c r="H890" t="s">
        <v>114</v>
      </c>
      <c r="I890" s="7">
        <v>6.9</v>
      </c>
      <c r="J890">
        <v>750</v>
      </c>
      <c r="K890" s="5">
        <f t="shared" si="14"/>
        <v>193.23671497584542</v>
      </c>
      <c r="L890" s="5"/>
      <c r="M890" s="8"/>
      <c r="N890" s="7">
        <v>21.55</v>
      </c>
      <c r="O890" s="7"/>
      <c r="P890" s="7"/>
      <c r="Q890" s="5"/>
      <c r="R890" s="5"/>
      <c r="S890" s="5"/>
      <c r="T890" s="5"/>
      <c r="U890" s="5"/>
      <c r="V890" s="5"/>
      <c r="W890" s="5"/>
      <c r="X890" s="8"/>
      <c r="Y890" s="8"/>
      <c r="Z890" s="8"/>
      <c r="AA890" s="8"/>
      <c r="AB890" s="8"/>
      <c r="AC890" s="5"/>
      <c r="AD890" s="8"/>
      <c r="AE890" s="8"/>
      <c r="AF890" s="8"/>
      <c r="AG890" s="8"/>
      <c r="AH890" s="8"/>
      <c r="AI890" s="8"/>
      <c r="AJ890" s="5"/>
      <c r="AK890" s="8"/>
      <c r="AL890" s="8"/>
      <c r="AM890" s="8"/>
      <c r="AN890" s="8"/>
      <c r="AO890" s="8"/>
      <c r="AP890" s="8"/>
      <c r="AQ890" s="9"/>
      <c r="AR890" s="8"/>
      <c r="AS890" s="8"/>
      <c r="AT890" s="8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8"/>
      <c r="BJ890" s="5"/>
      <c r="BK890" s="5"/>
      <c r="BL890" s="5"/>
      <c r="BM890" s="8"/>
      <c r="BN890" s="8"/>
      <c r="BO890" s="7"/>
      <c r="BP890" s="5"/>
      <c r="BQ890" s="5"/>
      <c r="BR890" s="5"/>
      <c r="BS890" s="5"/>
      <c r="BT890" s="7"/>
      <c r="BU890" s="7"/>
      <c r="BV890" s="7"/>
      <c r="BW890" s="7"/>
      <c r="BX890" s="7"/>
      <c r="BY890" s="7"/>
      <c r="BZ890" s="7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8"/>
      <c r="CL890" s="5"/>
      <c r="CM890" s="5"/>
      <c r="CN890" s="8"/>
      <c r="CO890" s="5"/>
      <c r="CP890" s="5"/>
      <c r="CQ890" s="5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</row>
    <row r="891" spans="1:166" x14ac:dyDescent="0.25">
      <c r="A891" t="s">
        <v>163</v>
      </c>
      <c r="C891" s="6">
        <v>40226</v>
      </c>
      <c r="D891" s="5"/>
      <c r="E891" s="6"/>
      <c r="F891" s="14"/>
      <c r="G891" s="5">
        <v>78</v>
      </c>
      <c r="H891" t="s">
        <v>114</v>
      </c>
      <c r="I891" s="7">
        <v>6.9</v>
      </c>
      <c r="J891">
        <v>750</v>
      </c>
      <c r="K891" s="5">
        <f t="shared" si="14"/>
        <v>193.23671497584542</v>
      </c>
      <c r="L891" s="5"/>
      <c r="M891" s="8"/>
      <c r="N891" s="8"/>
      <c r="O891" s="8"/>
      <c r="P891" s="8"/>
      <c r="Q891" s="5"/>
      <c r="R891" s="5"/>
      <c r="S891" s="5"/>
      <c r="T891" s="5"/>
      <c r="U891" s="5"/>
      <c r="V891" s="5"/>
      <c r="W891" s="5"/>
      <c r="X891" s="8"/>
      <c r="Y891" s="8"/>
      <c r="Z891" s="8"/>
      <c r="AA891" s="8"/>
      <c r="AB891" s="8"/>
      <c r="AC891" s="5">
        <v>350.26565861230233</v>
      </c>
      <c r="AD891" s="8"/>
      <c r="AE891" s="8"/>
      <c r="AF891" s="8"/>
      <c r="AG891" s="8"/>
      <c r="AH891" s="8"/>
      <c r="AI891" s="8"/>
      <c r="AJ891" s="5">
        <v>263.98163039909338</v>
      </c>
      <c r="AK891" s="8">
        <v>4.2617574766765474</v>
      </c>
      <c r="AL891" s="8"/>
      <c r="AM891" s="8"/>
      <c r="AN891" s="8"/>
      <c r="AO891" s="8"/>
      <c r="AP891" s="8"/>
      <c r="AQ891" s="9">
        <f>AK891/AJ891</f>
        <v>1.6144144083940715E-2</v>
      </c>
      <c r="AR891" s="8"/>
      <c r="AS891" s="8"/>
      <c r="AT891" s="8"/>
      <c r="AU891" s="5">
        <v>4.9254306260028473</v>
      </c>
      <c r="AV891" s="5"/>
      <c r="AW891" s="5"/>
      <c r="AX891" s="5"/>
      <c r="AY891" s="5">
        <v>211.97149003924523</v>
      </c>
      <c r="AZ891" s="5"/>
      <c r="BA891" s="5"/>
      <c r="BB891" s="5"/>
      <c r="BC891" s="5"/>
      <c r="BD891" s="5"/>
      <c r="BE891" s="5"/>
      <c r="BF891" s="5">
        <v>0</v>
      </c>
      <c r="BG891" s="5">
        <v>0</v>
      </c>
      <c r="BH891" s="5">
        <v>216.89692066524808</v>
      </c>
      <c r="BI891" s="8"/>
      <c r="BJ891" s="5"/>
      <c r="BK891" s="5">
        <f>AC891+AJ891+BH891</f>
        <v>831.14420967664375</v>
      </c>
      <c r="BL891" s="5"/>
      <c r="BM891" s="8">
        <f>BH891/BK891</f>
        <v>0.26096183807817386</v>
      </c>
      <c r="BN891" s="8"/>
      <c r="BO891" s="7"/>
      <c r="BP891" s="5"/>
      <c r="BQ891" s="5"/>
      <c r="BR891" s="5"/>
      <c r="BS891" s="5"/>
      <c r="BT891" s="7"/>
      <c r="BU891" s="7"/>
      <c r="BV891" s="7"/>
      <c r="BW891" s="7"/>
      <c r="BX891" s="8">
        <f>AC891/BK891</f>
        <v>0.42142585430339824</v>
      </c>
      <c r="BY891" s="8">
        <f>AJ891/BK891</f>
        <v>0.31761230761842796</v>
      </c>
      <c r="BZ891" s="8">
        <f>BH891/BK891</f>
        <v>0.26096183807817386</v>
      </c>
      <c r="CA891" s="5">
        <f>CB891+CC891+CD891+CI891</f>
        <v>199.40830073569862</v>
      </c>
      <c r="CB891" s="5">
        <v>77.187681950694028</v>
      </c>
      <c r="CC891" s="5">
        <v>122.22061878500459</v>
      </c>
      <c r="CD891" s="5">
        <v>0</v>
      </c>
      <c r="CE891" s="5"/>
      <c r="CF891" s="5"/>
      <c r="CG891" s="5"/>
      <c r="CH891" s="5"/>
      <c r="CI891" s="5">
        <v>0</v>
      </c>
      <c r="CJ891" s="5"/>
      <c r="CK891" s="8"/>
      <c r="CL891" s="5"/>
      <c r="CM891" s="5"/>
      <c r="CN891" s="8"/>
      <c r="CO891" s="5"/>
      <c r="CP891" s="5"/>
      <c r="CQ891" s="5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</row>
    <row r="892" spans="1:166" x14ac:dyDescent="0.25">
      <c r="A892" t="s">
        <v>163</v>
      </c>
      <c r="C892" s="6">
        <v>40233</v>
      </c>
      <c r="D892" s="5"/>
      <c r="E892" s="6"/>
      <c r="G892" s="5">
        <v>85</v>
      </c>
      <c r="H892" t="s">
        <v>114</v>
      </c>
      <c r="I892" s="7">
        <v>6.9</v>
      </c>
      <c r="J892">
        <v>750</v>
      </c>
      <c r="K892" s="5">
        <f t="shared" si="14"/>
        <v>193.23671497584542</v>
      </c>
      <c r="L892" s="5"/>
      <c r="M892" s="8"/>
      <c r="N892" s="7">
        <v>22.9</v>
      </c>
      <c r="O892" s="7"/>
      <c r="P892" s="7"/>
      <c r="Q892" s="5"/>
      <c r="R892" s="5"/>
      <c r="S892" s="5"/>
      <c r="T892" s="5"/>
      <c r="U892" s="5"/>
      <c r="V892" s="5"/>
      <c r="W892" s="5"/>
      <c r="X892" s="8"/>
      <c r="Y892" s="8"/>
      <c r="Z892" s="8"/>
      <c r="AA892" s="8"/>
      <c r="AB892" s="8"/>
      <c r="AC892" s="5"/>
      <c r="AD892" s="8"/>
      <c r="AE892" s="8"/>
      <c r="AF892" s="8"/>
      <c r="AG892" s="8"/>
      <c r="AH892" s="8"/>
      <c r="AI892" s="8"/>
      <c r="AJ892" s="5"/>
      <c r="AK892" s="8"/>
      <c r="AL892" s="8"/>
      <c r="AM892" s="8"/>
      <c r="AN892" s="8"/>
      <c r="AO892" s="8"/>
      <c r="AP892" s="8"/>
      <c r="AQ892" s="9"/>
      <c r="AR892" s="8"/>
      <c r="AS892" s="8"/>
      <c r="AT892" s="8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8"/>
      <c r="BJ892" s="5"/>
      <c r="BK892" s="5"/>
      <c r="BL892" s="5"/>
      <c r="BM892" s="8"/>
      <c r="BN892" s="8"/>
      <c r="BO892" s="7"/>
      <c r="BP892" s="5"/>
      <c r="BQ892" s="5"/>
      <c r="BR892" s="5"/>
      <c r="BS892" s="5"/>
      <c r="BT892" s="7"/>
      <c r="BU892" s="7"/>
      <c r="BV892" s="7"/>
      <c r="BW892" s="7"/>
      <c r="BX892" s="7"/>
      <c r="BY892" s="7"/>
      <c r="BZ892" s="7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8"/>
      <c r="CL892" s="5"/>
      <c r="CM892" s="5"/>
      <c r="CN892" s="8"/>
      <c r="CO892" s="5"/>
      <c r="CP892" s="5"/>
      <c r="CQ892" s="5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</row>
    <row r="893" spans="1:166" x14ac:dyDescent="0.25">
      <c r="A893" t="s">
        <v>163</v>
      </c>
      <c r="C893" s="6">
        <v>40240</v>
      </c>
      <c r="D893" s="5">
        <v>6</v>
      </c>
      <c r="E893" s="6" t="s">
        <v>239</v>
      </c>
      <c r="F893" t="s">
        <v>89</v>
      </c>
      <c r="G893" s="5">
        <v>92</v>
      </c>
      <c r="H893" t="s">
        <v>114</v>
      </c>
      <c r="I893" s="7">
        <v>6.9</v>
      </c>
      <c r="J893">
        <v>750</v>
      </c>
      <c r="K893" s="5">
        <f t="shared" si="14"/>
        <v>193.23671497584542</v>
      </c>
      <c r="L893" s="5"/>
      <c r="M893" s="8"/>
      <c r="N893" s="8"/>
      <c r="O893" s="8"/>
      <c r="P893" s="8"/>
      <c r="Q893" s="5"/>
      <c r="R893" s="5"/>
      <c r="S893" s="5"/>
      <c r="T893" s="5"/>
      <c r="U893" s="5"/>
      <c r="V893" s="5"/>
      <c r="W893" s="5"/>
      <c r="X893" s="8"/>
      <c r="Y893" s="8"/>
      <c r="Z893" s="8"/>
      <c r="AA893" s="8"/>
      <c r="AB893" s="8"/>
      <c r="AC893" s="5"/>
      <c r="AD893" s="8"/>
      <c r="AE893" s="8"/>
      <c r="AF893" s="8"/>
      <c r="AG893" s="8"/>
      <c r="AH893" s="8"/>
      <c r="AI893" s="8"/>
      <c r="AJ893" s="5"/>
      <c r="AK893" s="8"/>
      <c r="AL893" s="8"/>
      <c r="AM893" s="8"/>
      <c r="AN893" s="8"/>
      <c r="AO893" s="8"/>
      <c r="AP893" s="8"/>
      <c r="AQ893" s="9"/>
      <c r="AR893" s="8"/>
      <c r="AS893" s="8"/>
      <c r="AT893" s="8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8"/>
      <c r="BJ893" s="5"/>
      <c r="BK893" s="5"/>
      <c r="BL893" s="5"/>
      <c r="BM893" s="8"/>
      <c r="BN893" s="8"/>
      <c r="BO893" s="7"/>
      <c r="BP893" s="5"/>
      <c r="BQ893" s="5"/>
      <c r="BR893" s="5"/>
      <c r="BS893" s="5"/>
      <c r="BT893" s="7"/>
      <c r="BU893" s="7"/>
      <c r="BV893" s="7"/>
      <c r="BW893" s="7"/>
      <c r="BX893" s="7"/>
      <c r="BY893" s="7"/>
      <c r="BZ893" s="7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8"/>
      <c r="CL893" s="5"/>
      <c r="CM893" s="5"/>
      <c r="CN893" s="8"/>
      <c r="CO893" s="5"/>
      <c r="CP893" s="5"/>
      <c r="CQ893" s="5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</row>
    <row r="894" spans="1:166" x14ac:dyDescent="0.25">
      <c r="A894" t="s">
        <v>163</v>
      </c>
      <c r="C894" s="6">
        <v>40246</v>
      </c>
      <c r="D894" s="5">
        <v>8</v>
      </c>
      <c r="E894" t="s">
        <v>208</v>
      </c>
      <c r="F894" t="s">
        <v>14</v>
      </c>
      <c r="G894" s="5">
        <v>98</v>
      </c>
      <c r="H894" t="s">
        <v>114</v>
      </c>
      <c r="I894" s="7">
        <v>6.9</v>
      </c>
      <c r="J894">
        <v>750</v>
      </c>
      <c r="K894" s="5">
        <f t="shared" si="14"/>
        <v>193.23671497584542</v>
      </c>
      <c r="L894" s="5"/>
      <c r="M894" s="8"/>
      <c r="N894" s="8"/>
      <c r="O894" s="8"/>
      <c r="P894" s="8"/>
      <c r="Q894" s="5"/>
      <c r="R894" s="5"/>
      <c r="S894" s="5"/>
      <c r="T894" s="5"/>
      <c r="U894" s="5">
        <v>98</v>
      </c>
      <c r="V894" s="5"/>
      <c r="W894" s="5"/>
      <c r="X894" s="8"/>
      <c r="Y894" s="8"/>
      <c r="Z894" s="8"/>
      <c r="AA894" s="8"/>
      <c r="AB894" s="8"/>
      <c r="AC894" s="5"/>
      <c r="AD894" s="8"/>
      <c r="AE894" s="8"/>
      <c r="AF894" s="8"/>
      <c r="AG894" s="8"/>
      <c r="AH894" s="8"/>
      <c r="AI894" s="8"/>
      <c r="AJ894" s="5"/>
      <c r="AK894" s="8"/>
      <c r="AL894" s="8"/>
      <c r="AM894" s="8"/>
      <c r="AN894" s="8"/>
      <c r="AO894" s="8"/>
      <c r="AP894" s="8"/>
      <c r="AQ894" s="9"/>
      <c r="AR894" s="8"/>
      <c r="AS894" s="8"/>
      <c r="AT894" s="8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8"/>
      <c r="BJ894" s="5"/>
      <c r="BK894" s="5"/>
      <c r="BL894" s="5"/>
      <c r="BM894" s="8"/>
      <c r="BN894" s="8"/>
      <c r="BO894" s="7"/>
      <c r="BP894" s="5"/>
      <c r="BQ894" s="5"/>
      <c r="BR894" s="5"/>
      <c r="BS894" s="5"/>
      <c r="BT894" s="7"/>
      <c r="BU894" s="7"/>
      <c r="BV894" s="7"/>
      <c r="BW894" s="7"/>
      <c r="BX894" s="7"/>
      <c r="BY894" s="7"/>
      <c r="BZ894" s="7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8"/>
      <c r="CL894" s="5"/>
      <c r="CM894" s="5"/>
      <c r="CN894" s="8"/>
      <c r="CO894" s="5"/>
      <c r="CP894" s="5"/>
      <c r="CQ894" s="5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</row>
    <row r="895" spans="1:166" x14ac:dyDescent="0.25">
      <c r="A895" t="s">
        <v>163</v>
      </c>
      <c r="C895" s="6">
        <v>40247</v>
      </c>
      <c r="D895" s="5"/>
      <c r="E895" s="6"/>
      <c r="F895" s="14"/>
      <c r="G895" s="5">
        <v>99</v>
      </c>
      <c r="H895" t="s">
        <v>114</v>
      </c>
      <c r="I895" s="7">
        <v>6.9</v>
      </c>
      <c r="J895">
        <v>750</v>
      </c>
      <c r="K895" s="5">
        <f t="shared" si="14"/>
        <v>193.23671497584542</v>
      </c>
      <c r="L895" s="5"/>
      <c r="M895" s="8"/>
      <c r="N895" s="7">
        <v>24.25</v>
      </c>
      <c r="O895" s="7"/>
      <c r="P895" s="7"/>
      <c r="Q895" s="5"/>
      <c r="R895" s="5"/>
      <c r="S895" s="5"/>
      <c r="T895" s="5"/>
      <c r="U895" s="5"/>
      <c r="V895" s="5"/>
      <c r="W895" s="5"/>
      <c r="X895" s="8"/>
      <c r="Y895" s="8"/>
      <c r="Z895" s="8"/>
      <c r="AA895" s="8"/>
      <c r="AB895" s="8"/>
      <c r="AC895" s="5">
        <v>371.36741735718101</v>
      </c>
      <c r="AD895" s="8"/>
      <c r="AE895" s="8"/>
      <c r="AF895" s="8"/>
      <c r="AG895" s="8"/>
      <c r="AH895" s="8"/>
      <c r="AI895" s="8"/>
      <c r="AJ895" s="5">
        <v>177.69837747289279</v>
      </c>
      <c r="AK895" s="8">
        <v>2.3155058175524026</v>
      </c>
      <c r="AL895" s="8"/>
      <c r="AM895" s="8"/>
      <c r="AN895" s="8"/>
      <c r="AO895" s="8"/>
      <c r="AP895" s="8"/>
      <c r="AQ895" s="9">
        <f>AK895/AJ895</f>
        <v>1.3030540011011773E-2</v>
      </c>
      <c r="AR895" s="8"/>
      <c r="AS895" s="8"/>
      <c r="AT895" s="8"/>
      <c r="AU895" s="5">
        <v>0.64208493228452135</v>
      </c>
      <c r="AV895" s="5"/>
      <c r="AW895" s="5"/>
      <c r="AX895" s="5"/>
      <c r="AY895" s="5">
        <v>434.69997818246918</v>
      </c>
      <c r="AZ895" s="5"/>
      <c r="BA895" s="5"/>
      <c r="BB895" s="5"/>
      <c r="BC895" s="5"/>
      <c r="BD895" s="5"/>
      <c r="BE895" s="5"/>
      <c r="BF895" s="5">
        <v>3.831197867403572</v>
      </c>
      <c r="BG895" s="5">
        <v>0</v>
      </c>
      <c r="BH895" s="5">
        <v>439.17326098215727</v>
      </c>
      <c r="BI895" s="8"/>
      <c r="BJ895" s="5"/>
      <c r="BK895" s="5">
        <f>AC895+AJ895+BH895</f>
        <v>988.23905581223107</v>
      </c>
      <c r="BL895" s="5"/>
      <c r="BM895" s="8">
        <f>BH895/BK895</f>
        <v>0.44439982249153465</v>
      </c>
      <c r="BN895" s="8"/>
      <c r="BO895" s="7"/>
      <c r="BP895" s="5"/>
      <c r="BQ895" s="5"/>
      <c r="BR895" s="5"/>
      <c r="BS895" s="5"/>
      <c r="BT895" s="7"/>
      <c r="BU895" s="7"/>
      <c r="BV895" s="7"/>
      <c r="BW895" s="7"/>
      <c r="BX895" s="8">
        <f>AC895/BK895</f>
        <v>0.37578702761545396</v>
      </c>
      <c r="BY895" s="8">
        <f>AJ895/BK895</f>
        <v>0.17981314989301142</v>
      </c>
      <c r="BZ895" s="8">
        <f>BH895/BK895</f>
        <v>0.44439982249153465</v>
      </c>
      <c r="CA895" s="5">
        <f>CB895+CC895+CD895+CI895</f>
        <v>131.17220035935833</v>
      </c>
      <c r="CB895" s="5">
        <v>7.9780897176354486</v>
      </c>
      <c r="CC895" s="5">
        <v>107.66142163985127</v>
      </c>
      <c r="CD895" s="5">
        <v>0</v>
      </c>
      <c r="CE895" s="5"/>
      <c r="CF895" s="5"/>
      <c r="CG895" s="5"/>
      <c r="CH895" s="5"/>
      <c r="CI895" s="5">
        <v>15.53268900187161</v>
      </c>
      <c r="CJ895" s="5"/>
      <c r="CK895" s="8"/>
      <c r="CL895" s="5"/>
      <c r="CM895" s="5"/>
      <c r="CN895" s="8"/>
      <c r="CO895" s="5"/>
      <c r="CP895" s="5"/>
      <c r="CQ895" s="5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</row>
    <row r="896" spans="1:166" x14ac:dyDescent="0.25">
      <c r="A896" t="s">
        <v>163</v>
      </c>
      <c r="C896" s="6">
        <v>40262</v>
      </c>
      <c r="D896" s="5"/>
      <c r="E896" s="6"/>
      <c r="G896" s="5">
        <v>114</v>
      </c>
      <c r="H896" t="s">
        <v>114</v>
      </c>
      <c r="I896" s="7">
        <v>6.9</v>
      </c>
      <c r="J896">
        <v>750</v>
      </c>
      <c r="K896" s="5">
        <f t="shared" si="14"/>
        <v>193.23671497584542</v>
      </c>
      <c r="L896" s="5"/>
      <c r="M896" s="8"/>
      <c r="N896" s="7">
        <v>26.3</v>
      </c>
      <c r="O896" s="7"/>
      <c r="P896" s="7"/>
      <c r="Q896" s="5"/>
      <c r="R896" s="5"/>
      <c r="S896" s="5"/>
      <c r="T896" s="5"/>
      <c r="U896" s="5"/>
      <c r="V896" s="5"/>
      <c r="W896" s="5"/>
      <c r="X896" s="8"/>
      <c r="Y896" s="8"/>
      <c r="Z896" s="8"/>
      <c r="AA896" s="8"/>
      <c r="AB896" s="8"/>
      <c r="AC896" s="5"/>
      <c r="AD896" s="8"/>
      <c r="AE896" s="8"/>
      <c r="AF896" s="8"/>
      <c r="AG896" s="8"/>
      <c r="AH896" s="8"/>
      <c r="AI896" s="8"/>
      <c r="AJ896" s="5"/>
      <c r="AK896" s="8"/>
      <c r="AL896" s="8"/>
      <c r="AM896" s="8"/>
      <c r="AN896" s="8"/>
      <c r="AO896" s="8"/>
      <c r="AP896" s="8"/>
      <c r="AQ896" s="9"/>
      <c r="AR896" s="8"/>
      <c r="AS896" s="8"/>
      <c r="AT896" s="8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8"/>
      <c r="BJ896" s="5"/>
      <c r="BK896" s="5"/>
      <c r="BL896" s="5"/>
      <c r="BM896" s="8"/>
      <c r="BN896" s="8"/>
      <c r="BO896" s="7"/>
      <c r="BP896" s="5"/>
      <c r="BQ896" s="5"/>
      <c r="BR896" s="5"/>
      <c r="BS896" s="5"/>
      <c r="BT896" s="7"/>
      <c r="BU896" s="7"/>
      <c r="BV896" s="7"/>
      <c r="BW896" s="7"/>
      <c r="BX896" s="7"/>
      <c r="BY896" s="7"/>
      <c r="BZ896" s="7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8"/>
      <c r="CL896" s="5"/>
      <c r="CM896" s="5"/>
      <c r="CN896" s="8"/>
      <c r="CO896" s="5"/>
      <c r="CP896" s="5"/>
      <c r="CQ896" s="5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</row>
    <row r="897" spans="1:166" x14ac:dyDescent="0.25">
      <c r="A897" t="s">
        <v>163</v>
      </c>
      <c r="C897" s="6">
        <v>40263</v>
      </c>
      <c r="D897" s="5"/>
      <c r="E897" s="6"/>
      <c r="G897" s="5">
        <v>115</v>
      </c>
      <c r="H897" t="s">
        <v>114</v>
      </c>
      <c r="I897" s="7">
        <v>6.9</v>
      </c>
      <c r="J897">
        <v>750</v>
      </c>
      <c r="K897" s="5">
        <f t="shared" si="14"/>
        <v>193.23671497584542</v>
      </c>
      <c r="L897" s="5"/>
      <c r="M897" s="8"/>
      <c r="N897" s="8"/>
      <c r="O897" s="8"/>
      <c r="P897" s="8"/>
      <c r="Q897" s="5"/>
      <c r="R897" s="5"/>
      <c r="S897" s="5"/>
      <c r="T897" s="5"/>
      <c r="U897" s="5"/>
      <c r="V897" s="5"/>
      <c r="W897" s="5"/>
      <c r="X897" s="8"/>
      <c r="Y897" s="8"/>
      <c r="Z897" s="8"/>
      <c r="AA897" s="8"/>
      <c r="AB897" s="8"/>
      <c r="AC897" s="5"/>
      <c r="AD897" s="8"/>
      <c r="AE897" s="8"/>
      <c r="AF897" s="8"/>
      <c r="AG897" s="8"/>
      <c r="AH897" s="8"/>
      <c r="AI897" s="8"/>
      <c r="AJ897" s="5"/>
      <c r="AK897" s="8"/>
      <c r="AL897" s="8"/>
      <c r="AM897" s="8"/>
      <c r="AN897" s="8"/>
      <c r="AO897" s="8"/>
      <c r="AP897" s="8"/>
      <c r="AQ897" s="9"/>
      <c r="AR897" s="8"/>
      <c r="AS897" s="8"/>
      <c r="AT897" s="8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8"/>
      <c r="BJ897" s="5"/>
      <c r="BK897" s="5"/>
      <c r="BL897" s="5"/>
      <c r="BM897" s="8"/>
      <c r="BN897" s="8"/>
      <c r="BO897" s="7"/>
      <c r="BP897" s="5"/>
      <c r="BQ897" s="5"/>
      <c r="BR897" s="5"/>
      <c r="BS897" s="5"/>
      <c r="BT897" s="7"/>
      <c r="BU897" s="7"/>
      <c r="BV897" s="7"/>
      <c r="BW897" s="7"/>
      <c r="BX897" s="7"/>
      <c r="BY897" s="7"/>
      <c r="BZ897" s="7"/>
      <c r="CA897" s="5"/>
      <c r="CB897" s="5"/>
      <c r="CC897" s="5"/>
      <c r="CD897" s="5"/>
      <c r="CE897" s="5"/>
      <c r="CF897" s="5"/>
      <c r="CG897" s="5"/>
      <c r="CH897" s="5"/>
      <c r="CI897" s="5"/>
      <c r="CJ897" s="5">
        <v>12.822143003110737</v>
      </c>
      <c r="CK897" s="8">
        <v>4.5540322580645167</v>
      </c>
      <c r="CL897" s="5"/>
      <c r="CM897" s="5"/>
      <c r="CN897" s="8"/>
      <c r="CO897" s="5"/>
      <c r="CP897" s="5"/>
      <c r="CQ897" s="5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</row>
    <row r="898" spans="1:166" x14ac:dyDescent="0.25">
      <c r="A898" t="s">
        <v>163</v>
      </c>
      <c r="C898" s="6">
        <v>40269</v>
      </c>
      <c r="D898" s="5"/>
      <c r="E898" s="6"/>
      <c r="G898" s="5">
        <v>121</v>
      </c>
      <c r="H898" t="s">
        <v>114</v>
      </c>
      <c r="I898" s="7">
        <v>6.9</v>
      </c>
      <c r="J898">
        <v>750</v>
      </c>
      <c r="K898" s="5">
        <f t="shared" si="14"/>
        <v>193.23671497584542</v>
      </c>
      <c r="L898" s="5"/>
      <c r="M898" s="8"/>
      <c r="N898" s="8"/>
      <c r="O898" s="8"/>
      <c r="P898" s="8"/>
      <c r="Q898" s="5"/>
      <c r="R898" s="5"/>
      <c r="S898" s="5"/>
      <c r="T898" s="5"/>
      <c r="U898" s="5"/>
      <c r="V898" s="5"/>
      <c r="W898" s="5"/>
      <c r="X898" s="8"/>
      <c r="Y898" s="8"/>
      <c r="Z898" s="8"/>
      <c r="AA898" s="8"/>
      <c r="AB898" s="8"/>
      <c r="AC898" s="5"/>
      <c r="AD898" s="8"/>
      <c r="AE898" s="8"/>
      <c r="AF898" s="8"/>
      <c r="AG898" s="8"/>
      <c r="AH898" s="8"/>
      <c r="AI898" s="8"/>
      <c r="AJ898" s="5"/>
      <c r="AK898" s="8"/>
      <c r="AL898" s="8"/>
      <c r="AM898" s="8"/>
      <c r="AN898" s="8"/>
      <c r="AO898" s="8"/>
      <c r="AP898" s="8"/>
      <c r="AQ898" s="9"/>
      <c r="AR898" s="8"/>
      <c r="AS898" s="8"/>
      <c r="AT898" s="8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8"/>
      <c r="BJ898" s="5"/>
      <c r="BK898" s="5"/>
      <c r="BL898" s="5"/>
      <c r="BM898" s="8"/>
      <c r="BN898" s="8"/>
      <c r="BO898" s="7"/>
      <c r="BP898" s="5"/>
      <c r="BQ898" s="5"/>
      <c r="BR898" s="5"/>
      <c r="BS898" s="5"/>
      <c r="BT898" s="7"/>
      <c r="BU898" s="7"/>
      <c r="BV898" s="7"/>
      <c r="BW898" s="7"/>
      <c r="BX898" s="7"/>
      <c r="BY898" s="7"/>
      <c r="BZ898" s="7"/>
      <c r="CA898" s="5"/>
      <c r="CB898" s="5"/>
      <c r="CC898" s="5"/>
      <c r="CD898" s="5"/>
      <c r="CE898" s="5"/>
      <c r="CF898" s="5"/>
      <c r="CG898" s="5"/>
      <c r="CH898" s="5"/>
      <c r="CI898" s="5"/>
      <c r="CJ898" s="5">
        <v>29.488431234531458</v>
      </c>
      <c r="CK898" s="8">
        <v>4.6751592356687901</v>
      </c>
      <c r="CL898" s="5"/>
      <c r="CM898" s="5"/>
      <c r="CN898" s="8"/>
      <c r="CO898" s="5"/>
      <c r="CP898" s="5"/>
      <c r="CQ898" s="5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</row>
    <row r="899" spans="1:166" x14ac:dyDescent="0.25">
      <c r="A899" t="s">
        <v>163</v>
      </c>
      <c r="C899" s="6">
        <v>40277</v>
      </c>
      <c r="D899" s="5"/>
      <c r="E899" s="6"/>
      <c r="G899" s="5">
        <v>129</v>
      </c>
      <c r="H899" t="s">
        <v>114</v>
      </c>
      <c r="I899" s="7">
        <v>6.9</v>
      </c>
      <c r="J899">
        <v>750</v>
      </c>
      <c r="K899" s="5">
        <f t="shared" si="14"/>
        <v>193.23671497584542</v>
      </c>
      <c r="L899" s="5"/>
      <c r="M899" s="8"/>
      <c r="N899" s="8"/>
      <c r="O899" s="8"/>
      <c r="P899" s="8"/>
      <c r="Q899" s="5"/>
      <c r="R899" s="5"/>
      <c r="S899" s="5"/>
      <c r="T899" s="5"/>
      <c r="U899" s="5"/>
      <c r="V899" s="5"/>
      <c r="W899" s="5"/>
      <c r="X899" s="8"/>
      <c r="Y899" s="8"/>
      <c r="Z899" s="8"/>
      <c r="AA899" s="8"/>
      <c r="AB899" s="8"/>
      <c r="AC899" s="5"/>
      <c r="AD899" s="8"/>
      <c r="AE899" s="8"/>
      <c r="AF899" s="8"/>
      <c r="AG899" s="8"/>
      <c r="AH899" s="8"/>
      <c r="AI899" s="8"/>
      <c r="AJ899" s="5"/>
      <c r="AK899" s="8"/>
      <c r="AL899" s="8"/>
      <c r="AM899" s="8"/>
      <c r="AN899" s="8"/>
      <c r="AO899" s="8"/>
      <c r="AP899" s="8"/>
      <c r="AQ899" s="9"/>
      <c r="AR899" s="8"/>
      <c r="AS899" s="8"/>
      <c r="AT899" s="8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8"/>
      <c r="BJ899" s="5"/>
      <c r="BK899" s="5"/>
      <c r="BL899" s="5"/>
      <c r="BM899" s="8"/>
      <c r="BN899" s="8"/>
      <c r="BO899" s="7"/>
      <c r="BP899" s="5"/>
      <c r="BQ899" s="5"/>
      <c r="BR899" s="5"/>
      <c r="BS899" s="5"/>
      <c r="BT899" s="7"/>
      <c r="BU899" s="7"/>
      <c r="BV899" s="7"/>
      <c r="BW899" s="7"/>
      <c r="BX899" s="7"/>
      <c r="BY899" s="7"/>
      <c r="BZ899" s="7"/>
      <c r="CA899" s="5"/>
      <c r="CB899" s="5"/>
      <c r="CC899" s="5"/>
      <c r="CD899" s="5"/>
      <c r="CE899" s="5"/>
      <c r="CF899" s="5"/>
      <c r="CG899" s="5"/>
      <c r="CH899" s="5"/>
      <c r="CI899" s="5"/>
      <c r="CJ899" s="5">
        <v>52.165028042051716</v>
      </c>
      <c r="CK899" s="8">
        <v>4.6668224299065422</v>
      </c>
      <c r="CL899" s="5"/>
      <c r="CM899" s="5"/>
      <c r="CN899" s="8"/>
      <c r="CO899" s="5"/>
      <c r="CP899" s="5"/>
      <c r="CQ899" s="5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</row>
    <row r="900" spans="1:166" x14ac:dyDescent="0.25">
      <c r="A900" t="s">
        <v>163</v>
      </c>
      <c r="C900" s="6">
        <v>40283</v>
      </c>
      <c r="D900" s="5"/>
      <c r="E900" s="6"/>
      <c r="F900" s="14"/>
      <c r="G900" s="5">
        <v>135</v>
      </c>
      <c r="H900" t="s">
        <v>114</v>
      </c>
      <c r="I900" s="7">
        <v>6.9</v>
      </c>
      <c r="J900">
        <v>750</v>
      </c>
      <c r="K900" s="5">
        <f t="shared" si="14"/>
        <v>193.23671497584542</v>
      </c>
      <c r="L900" s="5"/>
      <c r="M900" s="8"/>
      <c r="N900" s="8"/>
      <c r="O900" s="8"/>
      <c r="P900" s="8"/>
      <c r="Q900" s="5"/>
      <c r="R900" s="5"/>
      <c r="S900" s="5"/>
      <c r="T900" s="5"/>
      <c r="U900" s="5"/>
      <c r="V900" s="5"/>
      <c r="W900" s="5"/>
      <c r="X900" s="8"/>
      <c r="Y900" s="8"/>
      <c r="Z900" s="8"/>
      <c r="AA900" s="8"/>
      <c r="AB900" s="8"/>
      <c r="AC900" s="5">
        <v>494.40299466139822</v>
      </c>
      <c r="AD900" s="8"/>
      <c r="AE900" s="8"/>
      <c r="AF900" s="8"/>
      <c r="AG900" s="8"/>
      <c r="AH900" s="8"/>
      <c r="AI900" s="8"/>
      <c r="AJ900" s="5">
        <v>152.48544510124867</v>
      </c>
      <c r="AK900" s="8">
        <v>2.0469125836133797</v>
      </c>
      <c r="AL900" s="8"/>
      <c r="AM900" s="8"/>
      <c r="AN900" s="8"/>
      <c r="AO900" s="8"/>
      <c r="AP900" s="8"/>
      <c r="AQ900" s="9">
        <f>AK900/AJ900</f>
        <v>1.3423658777755818E-2</v>
      </c>
      <c r="AR900" s="8"/>
      <c r="AS900" s="8"/>
      <c r="AT900" s="8"/>
      <c r="AU900" s="5">
        <v>0</v>
      </c>
      <c r="AV900" s="5"/>
      <c r="AW900" s="5"/>
      <c r="AX900" s="5"/>
      <c r="AY900" s="5">
        <v>138.97097564821189</v>
      </c>
      <c r="AZ900" s="5"/>
      <c r="BA900" s="5"/>
      <c r="BB900" s="5"/>
      <c r="BC900" s="5"/>
      <c r="BD900" s="5"/>
      <c r="BE900" s="5"/>
      <c r="BF900" s="5">
        <v>20.659851793148455</v>
      </c>
      <c r="BG900" s="5">
        <v>381.55661140909353</v>
      </c>
      <c r="BH900" s="5">
        <v>541.18743885045387</v>
      </c>
      <c r="BI900" s="8"/>
      <c r="BJ900" s="5"/>
      <c r="BK900" s="5">
        <f>AC900+AJ900+BH900</f>
        <v>1188.0758786131007</v>
      </c>
      <c r="BL900" s="5"/>
      <c r="BM900" s="8">
        <f>BH900/BK900</f>
        <v>0.45551588799379422</v>
      </c>
      <c r="BN900" s="8"/>
      <c r="BO900" s="7"/>
      <c r="BP900" s="5"/>
      <c r="BQ900" s="5"/>
      <c r="BR900" s="5"/>
      <c r="BS900" s="5"/>
      <c r="BT900" s="7"/>
      <c r="BU900" s="7"/>
      <c r="BV900" s="7"/>
      <c r="BW900" s="7"/>
      <c r="BX900" s="8">
        <f>AC900/BK900</f>
        <v>0.41613755784566481</v>
      </c>
      <c r="BY900" s="8">
        <f>AJ900/BK900</f>
        <v>0.128346554160541</v>
      </c>
      <c r="BZ900" s="8">
        <f>BH900/BK900</f>
        <v>0.45551588799379422</v>
      </c>
      <c r="CA900" s="5">
        <f>CB900+CC900+CD900+CI900</f>
        <v>155.9765730496745</v>
      </c>
      <c r="CB900" s="5">
        <v>0</v>
      </c>
      <c r="CC900" s="5">
        <v>20.791822721303216</v>
      </c>
      <c r="CD900" s="5">
        <v>70.905955476132505</v>
      </c>
      <c r="CE900" s="5"/>
      <c r="CF900" s="5"/>
      <c r="CG900" s="5"/>
      <c r="CH900" s="5"/>
      <c r="CI900" s="5">
        <v>64.278794852238775</v>
      </c>
      <c r="CJ900" s="5"/>
      <c r="CK900" s="8"/>
      <c r="CL900" s="5"/>
      <c r="CM900" s="5"/>
      <c r="CN900" s="8"/>
      <c r="CO900" s="5"/>
      <c r="CP900" s="5"/>
      <c r="CQ900" s="5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</row>
    <row r="901" spans="1:166" x14ac:dyDescent="0.25">
      <c r="A901" t="s">
        <v>163</v>
      </c>
      <c r="C901" s="6">
        <v>40284</v>
      </c>
      <c r="D901" s="5"/>
      <c r="E901" s="6"/>
      <c r="G901" s="5">
        <v>136</v>
      </c>
      <c r="H901" t="s">
        <v>114</v>
      </c>
      <c r="I901" s="7">
        <v>6.9</v>
      </c>
      <c r="J901">
        <v>750</v>
      </c>
      <c r="K901" s="5">
        <f t="shared" si="14"/>
        <v>193.23671497584542</v>
      </c>
      <c r="L901" s="5"/>
      <c r="M901" s="8"/>
      <c r="N901" s="8"/>
      <c r="O901" s="8"/>
      <c r="P901" s="8"/>
      <c r="Q901" s="5"/>
      <c r="R901" s="5"/>
      <c r="S901" s="5"/>
      <c r="T901" s="5"/>
      <c r="U901" s="5"/>
      <c r="V901" s="5"/>
      <c r="W901" s="5"/>
      <c r="X901" s="8"/>
      <c r="Y901" s="8"/>
      <c r="Z901" s="8"/>
      <c r="AA901" s="8"/>
      <c r="AB901" s="8"/>
      <c r="AC901" s="5"/>
      <c r="AD901" s="8"/>
      <c r="AE901" s="8"/>
      <c r="AF901" s="8"/>
      <c r="AG901" s="8"/>
      <c r="AH901" s="8"/>
      <c r="AI901" s="8"/>
      <c r="AJ901" s="5"/>
      <c r="AK901" s="8"/>
      <c r="AL901" s="8"/>
      <c r="AM901" s="8"/>
      <c r="AN901" s="8"/>
      <c r="AO901" s="8"/>
      <c r="AP901" s="8"/>
      <c r="AQ901" s="9"/>
      <c r="AR901" s="8"/>
      <c r="AS901" s="8"/>
      <c r="AT901" s="8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8"/>
      <c r="BJ901" s="5"/>
      <c r="BK901" s="5"/>
      <c r="BL901" s="5"/>
      <c r="BM901" s="8"/>
      <c r="BN901" s="8"/>
      <c r="BO901" s="7"/>
      <c r="BP901" s="5"/>
      <c r="BQ901" s="5"/>
      <c r="BR901" s="5"/>
      <c r="BS901" s="5"/>
      <c r="BT901" s="7"/>
      <c r="BU901" s="7"/>
      <c r="BV901" s="7"/>
      <c r="BW901" s="7"/>
      <c r="BX901" s="7"/>
      <c r="BY901" s="7"/>
      <c r="BZ901" s="7"/>
      <c r="CA901" s="5"/>
      <c r="CB901" s="5"/>
      <c r="CC901" s="5"/>
      <c r="CD901" s="5"/>
      <c r="CE901" s="5"/>
      <c r="CF901" s="5"/>
      <c r="CG901" s="5"/>
      <c r="CH901" s="5"/>
      <c r="CI901" s="5"/>
      <c r="CJ901" s="5">
        <v>59.203923616629964</v>
      </c>
      <c r="CK901" s="8">
        <v>4.2465753424657535</v>
      </c>
      <c r="CL901" s="5"/>
      <c r="CM901" s="5"/>
      <c r="CN901" s="8"/>
      <c r="CO901" s="5"/>
      <c r="CP901" s="5"/>
      <c r="CQ901" s="5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</row>
    <row r="902" spans="1:166" x14ac:dyDescent="0.25">
      <c r="A902" t="s">
        <v>163</v>
      </c>
      <c r="C902" s="6">
        <v>40286</v>
      </c>
      <c r="D902" s="5">
        <v>9</v>
      </c>
      <c r="E902" s="6" t="s">
        <v>207</v>
      </c>
      <c r="F902" t="s">
        <v>15</v>
      </c>
      <c r="G902" s="5">
        <v>138</v>
      </c>
      <c r="H902" t="s">
        <v>114</v>
      </c>
      <c r="I902" s="7">
        <v>6.9</v>
      </c>
      <c r="J902">
        <v>750</v>
      </c>
      <c r="K902" s="5">
        <f t="shared" si="14"/>
        <v>193.23671497584542</v>
      </c>
      <c r="L902" s="5"/>
      <c r="M902" s="8"/>
      <c r="N902" s="8"/>
      <c r="O902" s="8"/>
      <c r="P902" s="8"/>
      <c r="Q902" s="5"/>
      <c r="R902" s="5"/>
      <c r="S902" s="5"/>
      <c r="T902" s="5"/>
      <c r="U902" s="5"/>
      <c r="V902" s="5">
        <v>138</v>
      </c>
      <c r="W902" s="5"/>
      <c r="X902" s="8"/>
      <c r="Y902" s="8"/>
      <c r="Z902" s="8"/>
      <c r="AA902" s="8"/>
      <c r="AB902" s="8"/>
      <c r="AC902" s="5"/>
      <c r="AD902" s="8"/>
      <c r="AE902" s="8"/>
      <c r="AF902" s="8"/>
      <c r="AG902" s="8"/>
      <c r="AH902" s="8"/>
      <c r="AI902" s="8"/>
      <c r="AJ902" s="5"/>
      <c r="AK902" s="8"/>
      <c r="AL902" s="8"/>
      <c r="AM902" s="8"/>
      <c r="AN902" s="8"/>
      <c r="AO902" s="8"/>
      <c r="AP902" s="8"/>
      <c r="AQ902" s="9"/>
      <c r="AR902" s="8"/>
      <c r="AS902" s="8"/>
      <c r="AT902" s="8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8"/>
      <c r="BJ902" s="5"/>
      <c r="BK902" s="5"/>
      <c r="BL902" s="5"/>
      <c r="BM902" s="8"/>
      <c r="BN902" s="8"/>
      <c r="BO902" s="7"/>
      <c r="BP902" s="5"/>
      <c r="BQ902" s="5"/>
      <c r="BR902" s="5"/>
      <c r="BS902" s="5"/>
      <c r="BT902" s="7"/>
      <c r="BU902" s="7"/>
      <c r="BV902" s="7"/>
      <c r="BW902" s="7"/>
      <c r="BX902" s="7"/>
      <c r="BY902" s="7"/>
      <c r="BZ902" s="7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8"/>
      <c r="CL902" s="5"/>
      <c r="CM902" s="5"/>
      <c r="CN902" s="8"/>
      <c r="CO902" s="5"/>
      <c r="CP902" s="5"/>
      <c r="CQ902" s="5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</row>
    <row r="903" spans="1:166" x14ac:dyDescent="0.25">
      <c r="A903" t="s">
        <v>163</v>
      </c>
      <c r="C903" s="6">
        <v>40290</v>
      </c>
      <c r="D903" s="5"/>
      <c r="E903" s="6"/>
      <c r="G903" s="5">
        <v>142</v>
      </c>
      <c r="H903" t="s">
        <v>114</v>
      </c>
      <c r="I903" s="7">
        <v>6.9</v>
      </c>
      <c r="J903">
        <v>750</v>
      </c>
      <c r="K903" s="5">
        <f t="shared" si="14"/>
        <v>193.23671497584542</v>
      </c>
      <c r="L903" s="5"/>
      <c r="M903" s="8"/>
      <c r="N903" s="8"/>
      <c r="O903" s="8"/>
      <c r="P903" s="8"/>
      <c r="Q903" s="5"/>
      <c r="R903" s="5"/>
      <c r="S903" s="5"/>
      <c r="T903" s="5"/>
      <c r="U903" s="5"/>
      <c r="V903" s="5"/>
      <c r="W903" s="5"/>
      <c r="X903" s="8"/>
      <c r="Y903" s="8"/>
      <c r="Z903" s="8"/>
      <c r="AA903" s="8"/>
      <c r="AB903" s="8"/>
      <c r="AC903" s="5"/>
      <c r="AD903" s="8"/>
      <c r="AE903" s="8"/>
      <c r="AF903" s="8"/>
      <c r="AG903" s="8"/>
      <c r="AH903" s="8"/>
      <c r="AI903" s="8"/>
      <c r="AJ903" s="5"/>
      <c r="AK903" s="8"/>
      <c r="AL903" s="8"/>
      <c r="AM903" s="8"/>
      <c r="AN903" s="8"/>
      <c r="AO903" s="8"/>
      <c r="AP903" s="8"/>
      <c r="AQ903" s="9"/>
      <c r="AR903" s="8"/>
      <c r="AS903" s="8"/>
      <c r="AT903" s="8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8"/>
      <c r="BJ903" s="5"/>
      <c r="BK903" s="5"/>
      <c r="BL903" s="5"/>
      <c r="BM903" s="8"/>
      <c r="BN903" s="8"/>
      <c r="BO903" s="7"/>
      <c r="BP903" s="5"/>
      <c r="BQ903" s="5"/>
      <c r="BR903" s="5"/>
      <c r="BS903" s="5"/>
      <c r="BT903" s="7"/>
      <c r="BU903" s="7"/>
      <c r="BV903" s="7"/>
      <c r="BW903" s="7"/>
      <c r="BX903" s="7"/>
      <c r="BY903" s="7"/>
      <c r="BZ903" s="7"/>
      <c r="CA903" s="5"/>
      <c r="CB903" s="5"/>
      <c r="CC903" s="5"/>
      <c r="CD903" s="5"/>
      <c r="CE903" s="5"/>
      <c r="CF903" s="5"/>
      <c r="CG903" s="5"/>
      <c r="CH903" s="5"/>
      <c r="CI903" s="5"/>
      <c r="CJ903" s="5">
        <v>62.026293680888259</v>
      </c>
      <c r="CK903" s="8">
        <v>4.7807692307692307</v>
      </c>
      <c r="CL903" s="5"/>
      <c r="CM903" s="5"/>
      <c r="CN903" s="8"/>
      <c r="CO903" s="5"/>
      <c r="CP903" s="5"/>
      <c r="CQ903" s="5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</row>
    <row r="904" spans="1:166" x14ac:dyDescent="0.25">
      <c r="A904" t="s">
        <v>163</v>
      </c>
      <c r="C904" s="6">
        <v>40298</v>
      </c>
      <c r="D904" s="5"/>
      <c r="E904" s="6"/>
      <c r="G904" s="5">
        <v>150</v>
      </c>
      <c r="H904" t="s">
        <v>114</v>
      </c>
      <c r="I904" s="7">
        <v>6.9</v>
      </c>
      <c r="J904">
        <v>750</v>
      </c>
      <c r="K904" s="5">
        <f t="shared" si="14"/>
        <v>193.23671497584542</v>
      </c>
      <c r="L904" s="5"/>
      <c r="M904" s="8"/>
      <c r="N904" s="8"/>
      <c r="O904" s="8"/>
      <c r="P904" s="8"/>
      <c r="Q904" s="5"/>
      <c r="R904" s="5"/>
      <c r="S904" s="5"/>
      <c r="T904" s="5"/>
      <c r="U904" s="5"/>
      <c r="V904" s="5"/>
      <c r="W904" s="5"/>
      <c r="X904" s="8"/>
      <c r="Y904" s="8"/>
      <c r="Z904" s="8"/>
      <c r="AA904" s="8"/>
      <c r="AB904" s="8"/>
      <c r="AC904" s="5"/>
      <c r="AD904" s="8"/>
      <c r="AE904" s="8"/>
      <c r="AF904" s="8"/>
      <c r="AG904" s="8"/>
      <c r="AH904" s="8"/>
      <c r="AI904" s="8"/>
      <c r="AJ904" s="5"/>
      <c r="AK904" s="8"/>
      <c r="AL904" s="8"/>
      <c r="AM904" s="8"/>
      <c r="AN904" s="8"/>
      <c r="AO904" s="8"/>
      <c r="AP904" s="8"/>
      <c r="AQ904" s="9"/>
      <c r="AR904" s="8"/>
      <c r="AS904" s="8"/>
      <c r="AT904" s="8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8"/>
      <c r="BJ904" s="5"/>
      <c r="BK904" s="5"/>
      <c r="BL904" s="5"/>
      <c r="BM904" s="8"/>
      <c r="BN904" s="8"/>
      <c r="BO904" s="7"/>
      <c r="BP904" s="5"/>
      <c r="BQ904" s="5"/>
      <c r="BR904" s="5"/>
      <c r="BS904" s="5"/>
      <c r="BT904" s="7"/>
      <c r="BU904" s="7"/>
      <c r="BV904" s="7"/>
      <c r="BW904" s="7"/>
      <c r="BX904" s="7"/>
      <c r="BY904" s="7"/>
      <c r="BZ904" s="7"/>
      <c r="CA904" s="5"/>
      <c r="CB904" s="5"/>
      <c r="CC904" s="5"/>
      <c r="CD904" s="5"/>
      <c r="CE904" s="5"/>
      <c r="CF904" s="5"/>
      <c r="CG904" s="5"/>
      <c r="CH904" s="5"/>
      <c r="CI904" s="5"/>
      <c r="CJ904" s="5">
        <v>70.250448445766438</v>
      </c>
      <c r="CK904" s="8">
        <v>5.4878787878787874</v>
      </c>
      <c r="CL904" s="5"/>
      <c r="CM904" s="5"/>
      <c r="CN904" s="8"/>
      <c r="CO904" s="5"/>
      <c r="CP904" s="5"/>
      <c r="CQ904" s="5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</row>
    <row r="905" spans="1:166" x14ac:dyDescent="0.25">
      <c r="A905" t="s">
        <v>163</v>
      </c>
      <c r="C905" s="6">
        <v>40305</v>
      </c>
      <c r="D905" s="5"/>
      <c r="E905" s="6"/>
      <c r="G905" s="5">
        <v>157</v>
      </c>
      <c r="H905" t="s">
        <v>114</v>
      </c>
      <c r="I905" s="7">
        <v>6.9</v>
      </c>
      <c r="J905">
        <v>750</v>
      </c>
      <c r="K905" s="5">
        <f t="shared" si="14"/>
        <v>193.23671497584542</v>
      </c>
      <c r="L905" s="5"/>
      <c r="M905" s="8"/>
      <c r="N905" s="8"/>
      <c r="O905" s="8"/>
      <c r="P905" s="8"/>
      <c r="Q905" s="5"/>
      <c r="R905" s="5"/>
      <c r="S905" s="5"/>
      <c r="T905" s="5"/>
      <c r="U905" s="5"/>
      <c r="V905" s="5"/>
      <c r="W905" s="5"/>
      <c r="X905" s="8"/>
      <c r="Y905" s="8"/>
      <c r="Z905" s="8"/>
      <c r="AA905" s="8"/>
      <c r="AB905" s="8"/>
      <c r="AC905" s="5"/>
      <c r="AD905" s="8"/>
      <c r="AE905" s="8"/>
      <c r="AF905" s="8"/>
      <c r="AG905" s="8"/>
      <c r="AH905" s="8"/>
      <c r="AI905" s="8"/>
      <c r="AJ905" s="5"/>
      <c r="AK905" s="8"/>
      <c r="AL905" s="8"/>
      <c r="AM905" s="8"/>
      <c r="AN905" s="8"/>
      <c r="AO905" s="8"/>
      <c r="AP905" s="8"/>
      <c r="AQ905" s="9"/>
      <c r="AR905" s="8"/>
      <c r="AS905" s="8"/>
      <c r="AT905" s="8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8"/>
      <c r="BJ905" s="5"/>
      <c r="BK905" s="5"/>
      <c r="BL905" s="5"/>
      <c r="BM905" s="8"/>
      <c r="BN905" s="8"/>
      <c r="BO905" s="7"/>
      <c r="BP905" s="5"/>
      <c r="BQ905" s="5"/>
      <c r="BR905" s="5"/>
      <c r="BS905" s="5"/>
      <c r="BT905" s="7"/>
      <c r="BU905" s="7"/>
      <c r="BV905" s="7"/>
      <c r="BW905" s="7"/>
      <c r="BX905" s="7"/>
      <c r="BY905" s="7"/>
      <c r="BZ905" s="7"/>
      <c r="CA905" s="5"/>
      <c r="CB905" s="5"/>
      <c r="CC905" s="5"/>
      <c r="CD905" s="5"/>
      <c r="CE905" s="5"/>
      <c r="CF905" s="5"/>
      <c r="CG905" s="5"/>
      <c r="CH905" s="5"/>
      <c r="CI905" s="5"/>
      <c r="CJ905" s="5">
        <v>71.524261483617536</v>
      </c>
      <c r="CK905" s="8">
        <v>4.6749999999999998</v>
      </c>
      <c r="CL905" s="5"/>
      <c r="CM905" s="5"/>
      <c r="CN905" s="8"/>
      <c r="CO905" s="5"/>
      <c r="CP905" s="5"/>
      <c r="CQ905" s="5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</row>
    <row r="906" spans="1:166" x14ac:dyDescent="0.25">
      <c r="A906" t="s">
        <v>163</v>
      </c>
      <c r="C906" s="6">
        <v>40311</v>
      </c>
      <c r="D906" s="5"/>
      <c r="E906" s="6"/>
      <c r="G906" s="5">
        <v>163</v>
      </c>
      <c r="H906" t="s">
        <v>114</v>
      </c>
      <c r="I906" s="7">
        <v>6.9</v>
      </c>
      <c r="J906">
        <v>750</v>
      </c>
      <c r="K906" s="5">
        <f t="shared" si="14"/>
        <v>193.23671497584542</v>
      </c>
      <c r="L906" s="5"/>
      <c r="M906" s="8"/>
      <c r="N906" s="8"/>
      <c r="O906" s="8"/>
      <c r="P906" s="8"/>
      <c r="Q906" s="5"/>
      <c r="R906" s="5"/>
      <c r="S906" s="5"/>
      <c r="T906" s="5"/>
      <c r="U906" s="5"/>
      <c r="V906" s="5"/>
      <c r="W906" s="5"/>
      <c r="X906" s="8"/>
      <c r="Y906" s="8"/>
      <c r="Z906" s="8"/>
      <c r="AA906" s="8"/>
      <c r="AB906" s="8"/>
      <c r="AC906" s="5"/>
      <c r="AD906" s="8"/>
      <c r="AE906" s="8"/>
      <c r="AF906" s="8"/>
      <c r="AG906" s="8"/>
      <c r="AH906" s="8"/>
      <c r="AI906" s="8"/>
      <c r="AJ906" s="5"/>
      <c r="AK906" s="8"/>
      <c r="AL906" s="8"/>
      <c r="AM906" s="8"/>
      <c r="AN906" s="8"/>
      <c r="AO906" s="8"/>
      <c r="AP906" s="8"/>
      <c r="AQ906" s="9"/>
      <c r="AR906" s="8"/>
      <c r="AS906" s="8"/>
      <c r="AT906" s="8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8"/>
      <c r="BJ906" s="5"/>
      <c r="BK906" s="5"/>
      <c r="BL906" s="5"/>
      <c r="BM906" s="8"/>
      <c r="BN906" s="8"/>
      <c r="BO906" s="7"/>
      <c r="BP906" s="5"/>
      <c r="BQ906" s="5"/>
      <c r="BR906" s="5"/>
      <c r="BS906" s="5"/>
      <c r="BT906" s="7"/>
      <c r="BU906" s="7"/>
      <c r="BV906" s="7"/>
      <c r="BW906" s="7"/>
      <c r="BX906" s="7"/>
      <c r="BY906" s="7"/>
      <c r="BZ906" s="7"/>
      <c r="CA906" s="5"/>
      <c r="CB906" s="5"/>
      <c r="CC906" s="5"/>
      <c r="CD906" s="5"/>
      <c r="CE906" s="5"/>
      <c r="CF906" s="5"/>
      <c r="CG906" s="5"/>
      <c r="CH906" s="5"/>
      <c r="CI906" s="5"/>
      <c r="CJ906" s="5">
        <v>72.248586544356385</v>
      </c>
      <c r="CK906" s="8">
        <v>4.5571428571428569</v>
      </c>
      <c r="CL906" s="5"/>
      <c r="CM906" s="5"/>
      <c r="CN906" s="8"/>
      <c r="CO906" s="5"/>
      <c r="CP906" s="5"/>
      <c r="CQ906" s="5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</row>
    <row r="907" spans="1:166" x14ac:dyDescent="0.25">
      <c r="A907" t="s">
        <v>163</v>
      </c>
      <c r="C907" s="6">
        <v>40337</v>
      </c>
      <c r="D907" s="5">
        <v>10</v>
      </c>
      <c r="E907" s="6" t="s">
        <v>108</v>
      </c>
      <c r="F907" t="s">
        <v>16</v>
      </c>
      <c r="G907" s="5">
        <v>189</v>
      </c>
      <c r="H907" t="s">
        <v>114</v>
      </c>
      <c r="I907" s="7">
        <v>6.9</v>
      </c>
      <c r="J907">
        <v>750</v>
      </c>
      <c r="K907" s="5">
        <f t="shared" si="14"/>
        <v>193.23671497584542</v>
      </c>
      <c r="L907" s="5"/>
      <c r="M907" s="8"/>
      <c r="N907" s="8"/>
      <c r="O907" s="8"/>
      <c r="P907" s="8"/>
      <c r="Q907" s="5"/>
      <c r="R907" s="5"/>
      <c r="S907" s="5"/>
      <c r="T907" s="5"/>
      <c r="U907" s="5"/>
      <c r="V907" s="5"/>
      <c r="W907" s="5"/>
      <c r="X907" s="8"/>
      <c r="Y907" s="8"/>
      <c r="Z907" s="8"/>
      <c r="AA907" s="8"/>
      <c r="AB907" s="8"/>
      <c r="AC907" s="5"/>
      <c r="AD907" s="8"/>
      <c r="AE907" s="8"/>
      <c r="AF907" s="8"/>
      <c r="AG907" s="8"/>
      <c r="AH907" s="8"/>
      <c r="AI907" s="8"/>
      <c r="AJ907" s="5"/>
      <c r="AK907" s="8"/>
      <c r="AL907" s="8"/>
      <c r="AM907" s="8"/>
      <c r="AN907" s="8"/>
      <c r="AO907" s="8"/>
      <c r="AP907" s="8"/>
      <c r="AQ907" s="9"/>
      <c r="AR907" s="8"/>
      <c r="AS907" s="8"/>
      <c r="AT907" s="8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>
        <v>464.39876121684938</v>
      </c>
      <c r="BH907" s="5"/>
      <c r="BI907" s="8"/>
      <c r="BJ907" s="5"/>
      <c r="BK907" s="5"/>
      <c r="BL907" s="5"/>
      <c r="BM907" s="8"/>
      <c r="BN907" s="5">
        <f>BP907*(1/(BO907/100))</f>
        <v>464.39876121684938</v>
      </c>
      <c r="BO907" s="7">
        <v>37.071859427988521</v>
      </c>
      <c r="BP907" s="5">
        <v>172.16125594363047</v>
      </c>
      <c r="BQ907" s="5">
        <f>BN907-BP907</f>
        <v>292.23750527321891</v>
      </c>
      <c r="BR907" s="5"/>
      <c r="BS907" s="5"/>
      <c r="BT907" s="7">
        <v>7.5841962970762324</v>
      </c>
      <c r="BU907" s="7"/>
      <c r="BV907" s="7"/>
      <c r="BW907" s="7"/>
      <c r="BX907" s="7"/>
      <c r="BY907" s="7"/>
      <c r="BZ907" s="7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8"/>
      <c r="CL907" s="5"/>
      <c r="CM907" s="5"/>
      <c r="CN907" s="8"/>
      <c r="CO907" s="5"/>
      <c r="CP907" s="5"/>
      <c r="CQ907" s="5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</row>
    <row r="908" spans="1:166" x14ac:dyDescent="0.25">
      <c r="A908" t="s">
        <v>163</v>
      </c>
      <c r="C908" s="6">
        <v>40351</v>
      </c>
      <c r="D908" s="5"/>
      <c r="E908" s="6"/>
      <c r="G908" s="5">
        <v>203</v>
      </c>
      <c r="H908" t="s">
        <v>114</v>
      </c>
      <c r="I908" s="7">
        <v>6.9</v>
      </c>
      <c r="J908">
        <v>750</v>
      </c>
      <c r="K908" s="5">
        <f t="shared" si="14"/>
        <v>193.23671497584542</v>
      </c>
      <c r="L908" s="5"/>
      <c r="M908" s="8"/>
      <c r="N908" s="8"/>
      <c r="O908" s="8"/>
      <c r="P908" s="8"/>
      <c r="Q908" s="5"/>
      <c r="R908" s="5"/>
      <c r="S908" s="5"/>
      <c r="T908" s="5"/>
      <c r="U908" s="5"/>
      <c r="V908" s="5"/>
      <c r="W908" s="5"/>
      <c r="X908" s="8"/>
      <c r="Y908" s="8"/>
      <c r="Z908" s="8"/>
      <c r="AA908" s="8"/>
      <c r="AB908" s="8"/>
      <c r="AC908" s="5"/>
      <c r="AD908" s="8"/>
      <c r="AE908" s="8"/>
      <c r="AF908" s="8"/>
      <c r="AG908" s="8"/>
      <c r="AH908" s="8"/>
      <c r="AI908" s="8"/>
      <c r="AJ908" s="5"/>
      <c r="AK908" s="8"/>
      <c r="AL908" s="8"/>
      <c r="AM908" s="8"/>
      <c r="AN908" s="8"/>
      <c r="AO908" s="8"/>
      <c r="AP908" s="8"/>
      <c r="AQ908" s="9"/>
      <c r="AR908" s="8"/>
      <c r="AS908" s="8"/>
      <c r="AT908" s="8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8"/>
      <c r="BJ908" s="5"/>
      <c r="BK908" s="5"/>
      <c r="BL908" s="5"/>
      <c r="BM908" s="8"/>
      <c r="BN908" s="8"/>
      <c r="BO908" s="7"/>
      <c r="BP908" s="5"/>
      <c r="BQ908" s="5"/>
      <c r="BR908" s="5"/>
      <c r="BS908" s="5"/>
      <c r="BT908" s="7"/>
      <c r="BU908" s="7"/>
      <c r="BV908" s="7"/>
      <c r="BW908" s="7"/>
      <c r="BX908" s="7"/>
      <c r="BY908" s="7"/>
      <c r="BZ908" s="7"/>
      <c r="CA908" s="5"/>
      <c r="CB908" s="5"/>
      <c r="CC908" s="5"/>
      <c r="CD908" s="5"/>
      <c r="CE908" s="5"/>
      <c r="CF908" s="5"/>
      <c r="CG908" s="5"/>
      <c r="CH908" s="5"/>
      <c r="CI908" s="5"/>
      <c r="CJ908" s="5">
        <v>100</v>
      </c>
      <c r="CK908" s="8">
        <v>4.3340425531914892</v>
      </c>
      <c r="CL908" s="5"/>
      <c r="CM908" s="5"/>
      <c r="CN908" s="8"/>
      <c r="CO908" s="5"/>
      <c r="CP908" s="5"/>
      <c r="CQ908" s="5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</row>
    <row r="909" spans="1:166" x14ac:dyDescent="0.25">
      <c r="A909" t="s">
        <v>156</v>
      </c>
      <c r="C909" s="6">
        <v>40148</v>
      </c>
      <c r="D909" s="5">
        <v>1</v>
      </c>
      <c r="E909" s="6" t="s">
        <v>209</v>
      </c>
      <c r="F909" s="14" t="s">
        <v>10</v>
      </c>
      <c r="G909" s="5">
        <v>0</v>
      </c>
      <c r="H909" t="s">
        <v>115</v>
      </c>
      <c r="I909" s="7">
        <v>6.9</v>
      </c>
      <c r="J909">
        <v>750</v>
      </c>
      <c r="K909" s="5">
        <f t="shared" si="14"/>
        <v>193.23671497584542</v>
      </c>
      <c r="L909" s="5"/>
      <c r="M909" s="8"/>
      <c r="N909" s="8"/>
      <c r="O909" s="8"/>
      <c r="P909" s="8"/>
      <c r="Q909" s="5"/>
      <c r="R909" s="5"/>
      <c r="S909" s="5"/>
      <c r="T909" s="5"/>
      <c r="U909" s="5"/>
      <c r="V909" s="5"/>
      <c r="W909" s="5"/>
      <c r="X909" s="8"/>
      <c r="Y909" s="8"/>
      <c r="Z909" s="8"/>
      <c r="AA909" s="8"/>
      <c r="AB909" s="8"/>
      <c r="AC909" s="5"/>
      <c r="AD909" s="8"/>
      <c r="AE909" s="8"/>
      <c r="AF909" s="8"/>
      <c r="AG909" s="8"/>
      <c r="AH909" s="8"/>
      <c r="AI909" s="8"/>
      <c r="AJ909" s="5"/>
      <c r="AK909" s="8"/>
      <c r="AL909" s="8"/>
      <c r="AM909" s="8"/>
      <c r="AN909" s="8"/>
      <c r="AO909" s="8"/>
      <c r="AP909" s="8"/>
      <c r="AQ909" s="9"/>
      <c r="AR909" s="8"/>
      <c r="AS909" s="8"/>
      <c r="AT909" s="8"/>
      <c r="AU909" s="5">
        <v>0</v>
      </c>
      <c r="AV909" s="5"/>
      <c r="AW909" s="5"/>
      <c r="AX909" s="5"/>
      <c r="AY909" s="5">
        <v>0</v>
      </c>
      <c r="AZ909" s="5"/>
      <c r="BA909" s="5"/>
      <c r="BB909" s="5"/>
      <c r="BC909" s="5"/>
      <c r="BD909" s="5"/>
      <c r="BE909" s="5"/>
      <c r="BF909" s="5">
        <v>0</v>
      </c>
      <c r="BG909" s="5">
        <v>0</v>
      </c>
      <c r="BH909" s="5"/>
      <c r="BI909" s="8"/>
      <c r="BJ909" s="5"/>
      <c r="BK909" s="5"/>
      <c r="BL909" s="5"/>
      <c r="BM909" s="8"/>
      <c r="BN909" s="8"/>
      <c r="BO909" s="7"/>
      <c r="BP909" s="5"/>
      <c r="BQ909" s="5"/>
      <c r="BR909" s="5"/>
      <c r="BS909" s="5"/>
      <c r="BT909" s="7"/>
      <c r="BU909" s="7"/>
      <c r="BV909" s="7"/>
      <c r="BW909" s="7"/>
      <c r="BX909" s="7"/>
      <c r="BY909" s="7"/>
      <c r="BZ909" s="7"/>
      <c r="CA909" s="5">
        <f>CB909+CC909+CD909+CI909</f>
        <v>0</v>
      </c>
      <c r="CB909" s="5">
        <v>0</v>
      </c>
      <c r="CC909" s="5">
        <v>0</v>
      </c>
      <c r="CD909" s="5">
        <v>0</v>
      </c>
      <c r="CE909" s="5"/>
      <c r="CF909" s="5"/>
      <c r="CG909" s="5"/>
      <c r="CH909" s="5"/>
      <c r="CI909" s="5">
        <v>0</v>
      </c>
      <c r="CJ909" s="5"/>
      <c r="CK909" s="8"/>
      <c r="CL909" s="5"/>
      <c r="CM909" s="5"/>
      <c r="CN909" s="8"/>
      <c r="CO909" s="5"/>
      <c r="CP909" s="5"/>
      <c r="CQ909" s="5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</row>
    <row r="910" spans="1:166" x14ac:dyDescent="0.25">
      <c r="A910" t="s">
        <v>156</v>
      </c>
      <c r="C910" s="6">
        <v>40173</v>
      </c>
      <c r="D910" s="5"/>
      <c r="E910" s="6"/>
      <c r="F910" s="14"/>
      <c r="G910" s="5">
        <v>25</v>
      </c>
      <c r="H910" t="s">
        <v>115</v>
      </c>
      <c r="I910" s="7">
        <v>6.9</v>
      </c>
      <c r="J910">
        <v>750</v>
      </c>
      <c r="K910" s="5">
        <f t="shared" si="14"/>
        <v>193.23671497584542</v>
      </c>
      <c r="L910" s="5"/>
      <c r="M910" s="8"/>
      <c r="N910" s="7">
        <v>5.85</v>
      </c>
      <c r="O910" s="7"/>
      <c r="P910" s="7"/>
      <c r="Q910" s="5"/>
      <c r="R910" s="5"/>
      <c r="S910" s="5"/>
      <c r="T910" s="5"/>
      <c r="U910" s="5"/>
      <c r="V910" s="5"/>
      <c r="W910" s="5"/>
      <c r="X910" s="8"/>
      <c r="Y910" s="8"/>
      <c r="Z910" s="8"/>
      <c r="AA910" s="8"/>
      <c r="AB910" s="8"/>
      <c r="AC910" s="5"/>
      <c r="AD910" s="8"/>
      <c r="AE910" s="8"/>
      <c r="AF910" s="8"/>
      <c r="AG910" s="8"/>
      <c r="AH910" s="8"/>
      <c r="AI910" s="8"/>
      <c r="AJ910" s="5"/>
      <c r="AK910" s="8">
        <v>0.17125756578947368</v>
      </c>
      <c r="AL910" s="8"/>
      <c r="AM910" s="8"/>
      <c r="AN910" s="8"/>
      <c r="AO910" s="8"/>
      <c r="AP910" s="8"/>
      <c r="AQ910" s="9"/>
      <c r="AR910" s="8"/>
      <c r="AS910" s="8"/>
      <c r="AT910" s="8"/>
      <c r="AU910" s="5">
        <v>0</v>
      </c>
      <c r="AV910" s="5"/>
      <c r="AW910" s="5"/>
      <c r="AX910" s="5"/>
      <c r="AY910" s="5">
        <v>0</v>
      </c>
      <c r="AZ910" s="5"/>
      <c r="BA910" s="5"/>
      <c r="BB910" s="5"/>
      <c r="BC910" s="5"/>
      <c r="BD910" s="5"/>
      <c r="BE910" s="5"/>
      <c r="BF910" s="5">
        <v>0</v>
      </c>
      <c r="BG910" s="5">
        <v>0</v>
      </c>
      <c r="BH910" s="5"/>
      <c r="BI910" s="8"/>
      <c r="BJ910" s="5"/>
      <c r="BK910" s="5"/>
      <c r="BL910" s="5"/>
      <c r="BM910" s="8"/>
      <c r="BN910" s="8"/>
      <c r="BO910" s="7"/>
      <c r="BP910" s="5"/>
      <c r="BQ910" s="5"/>
      <c r="BR910" s="5"/>
      <c r="BS910" s="5"/>
      <c r="BT910" s="7"/>
      <c r="BU910" s="7"/>
      <c r="BV910" s="7"/>
      <c r="BW910" s="7"/>
      <c r="BX910" s="7"/>
      <c r="BY910" s="7"/>
      <c r="BZ910" s="7"/>
      <c r="CA910" s="5">
        <f>CB910+CC910+CD910+CI910</f>
        <v>0</v>
      </c>
      <c r="CB910" s="5">
        <v>0</v>
      </c>
      <c r="CC910" s="5">
        <v>0</v>
      </c>
      <c r="CD910" s="5">
        <v>0</v>
      </c>
      <c r="CE910" s="5"/>
      <c r="CF910" s="5"/>
      <c r="CG910" s="5"/>
      <c r="CH910" s="5"/>
      <c r="CI910" s="5">
        <v>0</v>
      </c>
      <c r="CJ910" s="5"/>
      <c r="CK910" s="8"/>
      <c r="CL910" s="5"/>
      <c r="CM910" s="5"/>
      <c r="CN910" s="8"/>
      <c r="CO910" s="5"/>
      <c r="CP910" s="5"/>
      <c r="CQ910" s="5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</row>
    <row r="911" spans="1:166" x14ac:dyDescent="0.25">
      <c r="A911" t="s">
        <v>156</v>
      </c>
      <c r="C911" s="6">
        <v>40174</v>
      </c>
      <c r="D911" s="5">
        <v>4</v>
      </c>
      <c r="E911" t="s">
        <v>210</v>
      </c>
      <c r="F911" t="s">
        <v>12</v>
      </c>
      <c r="G911" s="5">
        <v>26</v>
      </c>
      <c r="H911" t="s">
        <v>115</v>
      </c>
      <c r="I911" s="7">
        <v>6.9</v>
      </c>
      <c r="J911">
        <v>750</v>
      </c>
      <c r="K911" s="5">
        <f t="shared" si="14"/>
        <v>193.23671497584542</v>
      </c>
      <c r="L911" s="5"/>
      <c r="M911" s="8"/>
      <c r="N911" s="8"/>
      <c r="O911" s="8"/>
      <c r="P911" s="8"/>
      <c r="Q911" s="5"/>
      <c r="R911" s="5">
        <v>26</v>
      </c>
      <c r="S911" s="5"/>
      <c r="T911" s="5"/>
      <c r="U911" s="5"/>
      <c r="V911" s="5"/>
      <c r="W911" s="5"/>
      <c r="X911" s="8"/>
      <c r="Y911" s="8"/>
      <c r="Z911" s="8"/>
      <c r="AA911" s="8"/>
      <c r="AB911" s="8"/>
      <c r="AC911" s="5"/>
      <c r="AD911" s="8"/>
      <c r="AE911" s="8"/>
      <c r="AF911" s="8"/>
      <c r="AG911" s="8"/>
      <c r="AH911" s="8"/>
      <c r="AI911" s="8"/>
      <c r="AJ911" s="5"/>
      <c r="AK911" s="8"/>
      <c r="AL911" s="8"/>
      <c r="AM911" s="8"/>
      <c r="AN911" s="8"/>
      <c r="AO911" s="8"/>
      <c r="AP911" s="8"/>
      <c r="AQ911" s="9"/>
      <c r="AR911" s="8"/>
      <c r="AS911" s="8"/>
      <c r="AT911" s="8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8"/>
      <c r="BJ911" s="5"/>
      <c r="BK911" s="5"/>
      <c r="BL911" s="5"/>
      <c r="BM911" s="8"/>
      <c r="BN911" s="8"/>
      <c r="BO911" s="7"/>
      <c r="BP911" s="5"/>
      <c r="BQ911" s="5"/>
      <c r="BR911" s="5"/>
      <c r="BS911" s="5"/>
      <c r="BT911" s="7"/>
      <c r="BU911" s="7"/>
      <c r="BV911" s="7"/>
      <c r="BW911" s="7"/>
      <c r="BX911" s="7"/>
      <c r="BY911" s="7"/>
      <c r="BZ911" s="7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8"/>
      <c r="CL911" s="5"/>
      <c r="CM911" s="5"/>
      <c r="CN911" s="8"/>
      <c r="CO911" s="5"/>
      <c r="CP911" s="5"/>
      <c r="CQ911" s="5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</row>
    <row r="912" spans="1:166" x14ac:dyDescent="0.25">
      <c r="A912" t="s">
        <v>156</v>
      </c>
      <c r="C912" s="6">
        <v>40184</v>
      </c>
      <c r="D912" s="5"/>
      <c r="E912" s="6"/>
      <c r="G912" s="5">
        <v>36</v>
      </c>
      <c r="H912" t="s">
        <v>115</v>
      </c>
      <c r="I912" s="7">
        <v>6.9</v>
      </c>
      <c r="J912">
        <v>750</v>
      </c>
      <c r="K912" s="5">
        <f t="shared" si="14"/>
        <v>193.23671497584542</v>
      </c>
      <c r="L912" s="5"/>
      <c r="M912" s="8"/>
      <c r="N912" s="7">
        <v>11.15</v>
      </c>
      <c r="O912" s="7"/>
      <c r="P912" s="7"/>
      <c r="Q912" s="5"/>
      <c r="R912" s="5"/>
      <c r="S912" s="5"/>
      <c r="T912" s="5"/>
      <c r="U912" s="5"/>
      <c r="V912" s="5"/>
      <c r="W912" s="5"/>
      <c r="X912" s="8"/>
      <c r="Y912" s="8"/>
      <c r="Z912" s="8"/>
      <c r="AA912" s="8"/>
      <c r="AB912" s="8"/>
      <c r="AC912" s="5"/>
      <c r="AD912" s="8"/>
      <c r="AE912" s="8"/>
      <c r="AF912" s="8"/>
      <c r="AG912" s="8"/>
      <c r="AH912" s="8"/>
      <c r="AI912" s="8"/>
      <c r="AJ912" s="5"/>
      <c r="AK912" s="8"/>
      <c r="AL912" s="8"/>
      <c r="AM912" s="8"/>
      <c r="AN912" s="8"/>
      <c r="AO912" s="8"/>
      <c r="AP912" s="8"/>
      <c r="AQ912" s="9"/>
      <c r="AR912" s="8"/>
      <c r="AS912" s="8"/>
      <c r="AT912" s="8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8"/>
      <c r="BJ912" s="5"/>
      <c r="BK912" s="5"/>
      <c r="BL912" s="5"/>
      <c r="BM912" s="8"/>
      <c r="BN912" s="8"/>
      <c r="BO912" s="7"/>
      <c r="BP912" s="5"/>
      <c r="BQ912" s="5"/>
      <c r="BR912" s="5"/>
      <c r="BS912" s="5"/>
      <c r="BT912" s="7"/>
      <c r="BU912" s="7"/>
      <c r="BV912" s="7"/>
      <c r="BW912" s="7"/>
      <c r="BX912" s="7"/>
      <c r="BY912" s="7"/>
      <c r="BZ912" s="7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8"/>
      <c r="CL912" s="5"/>
      <c r="CM912" s="5"/>
      <c r="CN912" s="8"/>
      <c r="CO912" s="5"/>
      <c r="CP912" s="5"/>
      <c r="CQ912" s="5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</row>
    <row r="913" spans="1:166" x14ac:dyDescent="0.25">
      <c r="A913" t="s">
        <v>156</v>
      </c>
      <c r="C913" s="6">
        <v>40189</v>
      </c>
      <c r="D913" s="5"/>
      <c r="E913" s="6"/>
      <c r="F913" s="14"/>
      <c r="G913" s="5">
        <v>41</v>
      </c>
      <c r="H913" t="s">
        <v>115</v>
      </c>
      <c r="I913" s="7">
        <v>6.9</v>
      </c>
      <c r="J913">
        <v>750</v>
      </c>
      <c r="K913" s="5">
        <f t="shared" si="14"/>
        <v>193.23671497584542</v>
      </c>
      <c r="L913" s="5"/>
      <c r="M913" s="8"/>
      <c r="N913" s="7">
        <v>11.65</v>
      </c>
      <c r="O913" s="7"/>
      <c r="P913" s="7"/>
      <c r="Q913" s="5"/>
      <c r="R913" s="5"/>
      <c r="S913" s="5"/>
      <c r="T913" s="5"/>
      <c r="U913" s="5"/>
      <c r="V913" s="5"/>
      <c r="W913" s="5"/>
      <c r="X913" s="8"/>
      <c r="Y913" s="8"/>
      <c r="Z913" s="8"/>
      <c r="AA913" s="8"/>
      <c r="AB913" s="8"/>
      <c r="AC913" s="5">
        <v>79.69304170566636</v>
      </c>
      <c r="AD913" s="8"/>
      <c r="AE913" s="8"/>
      <c r="AF913" s="8"/>
      <c r="AG913" s="8"/>
      <c r="AH913" s="8"/>
      <c r="AI913" s="8"/>
      <c r="AJ913" s="5">
        <v>100.85577268953277</v>
      </c>
      <c r="AK913" s="8">
        <v>1.3214196857470855</v>
      </c>
      <c r="AL913" s="8"/>
      <c r="AM913" s="8"/>
      <c r="AN913" s="8"/>
      <c r="AO913" s="8"/>
      <c r="AP913" s="8"/>
      <c r="AQ913" s="9">
        <f>AK913/AJ913</f>
        <v>1.3102072895865364E-2</v>
      </c>
      <c r="AR913" s="8"/>
      <c r="AS913" s="8"/>
      <c r="AT913" s="8"/>
      <c r="AU913" s="5">
        <v>7.9853772955530644</v>
      </c>
      <c r="AV913" s="5"/>
      <c r="AW913" s="5"/>
      <c r="AX913" s="5"/>
      <c r="AY913" s="5">
        <v>0</v>
      </c>
      <c r="AZ913" s="5"/>
      <c r="BA913" s="5"/>
      <c r="BB913" s="5"/>
      <c r="BC913" s="5"/>
      <c r="BD913" s="5"/>
      <c r="BE913" s="5"/>
      <c r="BF913" s="5">
        <v>0</v>
      </c>
      <c r="BG913" s="5">
        <v>0</v>
      </c>
      <c r="BH913" s="5">
        <v>7.9853772955530644</v>
      </c>
      <c r="BI913" s="8"/>
      <c r="BJ913" s="5"/>
      <c r="BK913" s="5">
        <f>AC913+AJ913+BH913</f>
        <v>188.53419169075221</v>
      </c>
      <c r="BL913" s="5"/>
      <c r="BM913" s="8">
        <f>BH913/BK913</f>
        <v>4.2355061561731328E-2</v>
      </c>
      <c r="BN913" s="8"/>
      <c r="BO913" s="7"/>
      <c r="BP913" s="5"/>
      <c r="BQ913" s="5"/>
      <c r="BR913" s="5"/>
      <c r="BS913" s="5"/>
      <c r="BT913" s="7"/>
      <c r="BU913" s="7"/>
      <c r="BV913" s="7"/>
      <c r="BW913" s="7"/>
      <c r="BX913" s="8">
        <f>AC913/BK913</f>
        <v>0.4226980845807789</v>
      </c>
      <c r="BY913" s="8">
        <f>AJ913/BK913</f>
        <v>0.53494685385748975</v>
      </c>
      <c r="BZ913" s="8">
        <f>BH913/BK913</f>
        <v>4.2355061561731328E-2</v>
      </c>
      <c r="CA913" s="5">
        <f>CB913+CC913+CD913+CI913</f>
        <v>130.31009287639984</v>
      </c>
      <c r="CB913" s="5">
        <v>130.31009287639984</v>
      </c>
      <c r="CC913" s="5">
        <v>0</v>
      </c>
      <c r="CD913" s="5">
        <v>0</v>
      </c>
      <c r="CE913" s="5"/>
      <c r="CF913" s="5"/>
      <c r="CG913" s="5"/>
      <c r="CH913" s="5"/>
      <c r="CI913" s="5">
        <v>0</v>
      </c>
      <c r="CJ913" s="5"/>
      <c r="CK913" s="8"/>
      <c r="CL913" s="5"/>
      <c r="CM913" s="5"/>
      <c r="CN913" s="8"/>
      <c r="CO913" s="5"/>
      <c r="CP913" s="5"/>
      <c r="CQ913" s="5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</row>
    <row r="914" spans="1:166" x14ac:dyDescent="0.25">
      <c r="A914" t="s">
        <v>156</v>
      </c>
      <c r="C914" s="6">
        <v>40196</v>
      </c>
      <c r="D914" s="5">
        <v>4</v>
      </c>
      <c r="E914" t="s">
        <v>206</v>
      </c>
      <c r="F914" t="s">
        <v>13</v>
      </c>
      <c r="G914" s="5">
        <v>48</v>
      </c>
      <c r="H914" t="s">
        <v>115</v>
      </c>
      <c r="I914" s="7">
        <v>6.9</v>
      </c>
      <c r="J914">
        <v>750</v>
      </c>
      <c r="K914" s="5">
        <f t="shared" si="14"/>
        <v>193.23671497584542</v>
      </c>
      <c r="L914" s="5"/>
      <c r="M914" s="8"/>
      <c r="N914" s="8"/>
      <c r="O914" s="8"/>
      <c r="P914" s="8"/>
      <c r="Q914" s="5"/>
      <c r="R914" s="5"/>
      <c r="S914" s="5">
        <v>48</v>
      </c>
      <c r="T914" s="5"/>
      <c r="U914" s="5"/>
      <c r="V914" s="5"/>
      <c r="W914" s="5"/>
      <c r="X914" s="8"/>
      <c r="Y914" s="8"/>
      <c r="Z914" s="8"/>
      <c r="AA914" s="8"/>
      <c r="AB914" s="8"/>
      <c r="AC914" s="5">
        <v>135.76782851947152</v>
      </c>
      <c r="AD914" s="8"/>
      <c r="AE914" s="8"/>
      <c r="AF914" s="8"/>
      <c r="AG914" s="8"/>
      <c r="AH914" s="8"/>
      <c r="AI914" s="8"/>
      <c r="AJ914" s="5">
        <v>138.67664346867275</v>
      </c>
      <c r="AK914" s="8">
        <v>1.730105024204772</v>
      </c>
      <c r="AL914" s="8"/>
      <c r="AM914" s="8"/>
      <c r="AN914" s="8"/>
      <c r="AO914" s="8"/>
      <c r="AP914" s="8"/>
      <c r="AQ914" s="9">
        <f>AK914/AJ914</f>
        <v>1.2475821313021648E-2</v>
      </c>
      <c r="AR914" s="8"/>
      <c r="AS914" s="8"/>
      <c r="AT914" s="8"/>
      <c r="AU914" s="5">
        <v>24.225930000502608</v>
      </c>
      <c r="AV914" s="5"/>
      <c r="AW914" s="5"/>
      <c r="AX914" s="5"/>
      <c r="AY914" s="5">
        <v>0</v>
      </c>
      <c r="AZ914" s="5"/>
      <c r="BA914" s="5"/>
      <c r="BB914" s="5"/>
      <c r="BC914" s="5"/>
      <c r="BD914" s="5"/>
      <c r="BE914" s="5"/>
      <c r="BF914" s="5">
        <v>0</v>
      </c>
      <c r="BG914" s="5">
        <v>0</v>
      </c>
      <c r="BH914" s="5">
        <v>24.225930000502608</v>
      </c>
      <c r="BI914" s="8"/>
      <c r="BJ914" s="5"/>
      <c r="BK914" s="5">
        <f>AC914+AJ914+BH914</f>
        <v>298.67040198864692</v>
      </c>
      <c r="BL914" s="5"/>
      <c r="BM914" s="8">
        <f>BH914/BK914</f>
        <v>8.1112590464934936E-2</v>
      </c>
      <c r="BN914" s="8"/>
      <c r="BO914" s="7"/>
      <c r="BP914" s="5"/>
      <c r="BQ914" s="5"/>
      <c r="BR914" s="5"/>
      <c r="BS914" s="5"/>
      <c r="BT914" s="7"/>
      <c r="BU914" s="7"/>
      <c r="BV914" s="7"/>
      <c r="BW914" s="7"/>
      <c r="BX914" s="8">
        <f>AC914/BK914</f>
        <v>0.45457409778633617</v>
      </c>
      <c r="BY914" s="8">
        <f>AJ914/BK914</f>
        <v>0.46431331174872875</v>
      </c>
      <c r="BZ914" s="8">
        <f>BH914/BK914</f>
        <v>8.1112590464934936E-2</v>
      </c>
      <c r="CA914" s="5">
        <f>CB914+CC914+CD914+CI914</f>
        <v>229.87167579061628</v>
      </c>
      <c r="CB914" s="5">
        <v>229.87167579061628</v>
      </c>
      <c r="CC914" s="5">
        <v>0</v>
      </c>
      <c r="CD914" s="5">
        <v>0</v>
      </c>
      <c r="CE914" s="5"/>
      <c r="CF914" s="5"/>
      <c r="CG914" s="5"/>
      <c r="CH914" s="5"/>
      <c r="CI914" s="5">
        <v>0</v>
      </c>
      <c r="CJ914" s="5"/>
      <c r="CK914" s="8"/>
      <c r="CL914" s="5"/>
      <c r="CM914" s="5"/>
      <c r="CN914" s="8"/>
      <c r="CO914" s="5"/>
      <c r="CP914" s="5"/>
      <c r="CQ914" s="5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</row>
    <row r="915" spans="1:166" x14ac:dyDescent="0.25">
      <c r="A915" t="s">
        <v>156</v>
      </c>
      <c r="C915" s="6">
        <v>40197</v>
      </c>
      <c r="D915" s="5"/>
      <c r="E915" s="6"/>
      <c r="G915" s="5">
        <v>49</v>
      </c>
      <c r="H915" t="s">
        <v>115</v>
      </c>
      <c r="I915" s="7">
        <v>6.9</v>
      </c>
      <c r="J915">
        <v>750</v>
      </c>
      <c r="K915" s="5">
        <f t="shared" si="14"/>
        <v>193.23671497584542</v>
      </c>
      <c r="L915" s="5"/>
      <c r="M915" s="8"/>
      <c r="N915" s="7">
        <v>13.25</v>
      </c>
      <c r="O915" s="7"/>
      <c r="P915" s="7"/>
      <c r="Q915" s="5"/>
      <c r="R915" s="5"/>
      <c r="S915" s="5"/>
      <c r="T915" s="5"/>
      <c r="U915" s="5"/>
      <c r="V915" s="5"/>
      <c r="W915" s="5"/>
      <c r="X915" s="8"/>
      <c r="Y915" s="8"/>
      <c r="Z915" s="8"/>
      <c r="AA915" s="8"/>
      <c r="AB915" s="8"/>
      <c r="AC915" s="5"/>
      <c r="AD915" s="8"/>
      <c r="AE915" s="8"/>
      <c r="AF915" s="8"/>
      <c r="AG915" s="8"/>
      <c r="AH915" s="8"/>
      <c r="AI915" s="8"/>
      <c r="AJ915" s="5"/>
      <c r="AK915" s="8"/>
      <c r="AL915" s="8"/>
      <c r="AM915" s="8"/>
      <c r="AN915" s="8"/>
      <c r="AO915" s="8"/>
      <c r="AP915" s="8"/>
      <c r="AQ915" s="9"/>
      <c r="AR915" s="8"/>
      <c r="AS915" s="8"/>
      <c r="AT915" s="8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8"/>
      <c r="BJ915" s="5"/>
      <c r="BK915" s="5"/>
      <c r="BL915" s="5"/>
      <c r="BM915" s="8"/>
      <c r="BN915" s="8"/>
      <c r="BO915" s="7"/>
      <c r="BP915" s="5"/>
      <c r="BQ915" s="5"/>
      <c r="BR915" s="5"/>
      <c r="BS915" s="5"/>
      <c r="BT915" s="7"/>
      <c r="BU915" s="7"/>
      <c r="BV915" s="7"/>
      <c r="BW915" s="7"/>
      <c r="BX915" s="7"/>
      <c r="BY915" s="7"/>
      <c r="BZ915" s="7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8"/>
      <c r="CL915" s="5"/>
      <c r="CM915" s="5"/>
      <c r="CN915" s="8"/>
      <c r="CO915" s="5"/>
      <c r="CP915" s="5"/>
      <c r="CQ915" s="5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</row>
    <row r="916" spans="1:166" x14ac:dyDescent="0.25">
      <c r="A916" t="s">
        <v>156</v>
      </c>
      <c r="C916" s="6">
        <v>40200</v>
      </c>
      <c r="D916" s="5"/>
      <c r="E916" s="6"/>
      <c r="G916" s="5">
        <v>52</v>
      </c>
      <c r="H916" t="s">
        <v>115</v>
      </c>
      <c r="I916" s="7">
        <v>6.9</v>
      </c>
      <c r="J916">
        <v>750</v>
      </c>
      <c r="K916" s="5">
        <f t="shared" si="14"/>
        <v>193.23671497584542</v>
      </c>
      <c r="L916" s="5"/>
      <c r="M916" s="8"/>
      <c r="N916" s="7">
        <v>14.3</v>
      </c>
      <c r="O916" s="7"/>
      <c r="P916" s="7"/>
      <c r="Q916" s="5"/>
      <c r="R916" s="5"/>
      <c r="S916" s="5"/>
      <c r="T916" s="5"/>
      <c r="U916" s="5"/>
      <c r="V916" s="5"/>
      <c r="W916" s="5"/>
      <c r="X916" s="8"/>
      <c r="Y916" s="8"/>
      <c r="Z916" s="8"/>
      <c r="AA916" s="8"/>
      <c r="AB916" s="8"/>
      <c r="AC916" s="5"/>
      <c r="AD916" s="8"/>
      <c r="AE916" s="8"/>
      <c r="AF916" s="8"/>
      <c r="AG916" s="8"/>
      <c r="AH916" s="8"/>
      <c r="AI916" s="8"/>
      <c r="AJ916" s="5"/>
      <c r="AK916" s="8"/>
      <c r="AL916" s="8"/>
      <c r="AM916" s="8"/>
      <c r="AN916" s="8"/>
      <c r="AO916" s="8"/>
      <c r="AP916" s="8"/>
      <c r="AQ916" s="9"/>
      <c r="AR916" s="8"/>
      <c r="AS916" s="8"/>
      <c r="AT916" s="8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8"/>
      <c r="BJ916" s="5"/>
      <c r="BK916" s="5"/>
      <c r="BL916" s="5"/>
      <c r="BM916" s="8"/>
      <c r="BN916" s="8"/>
      <c r="BO916" s="7"/>
      <c r="BP916" s="5"/>
      <c r="BQ916" s="5"/>
      <c r="BR916" s="5"/>
      <c r="BS916" s="5"/>
      <c r="BT916" s="7"/>
      <c r="BU916" s="7"/>
      <c r="BV916" s="7"/>
      <c r="BW916" s="7"/>
      <c r="BX916" s="7"/>
      <c r="BY916" s="7"/>
      <c r="BZ916" s="7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8"/>
      <c r="CL916" s="5"/>
      <c r="CM916" s="5"/>
      <c r="CN916" s="8"/>
      <c r="CO916" s="5"/>
      <c r="CP916" s="5"/>
      <c r="CQ916" s="5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</row>
    <row r="917" spans="1:166" x14ac:dyDescent="0.25">
      <c r="A917" t="s">
        <v>156</v>
      </c>
      <c r="C917" s="6">
        <v>40211</v>
      </c>
      <c r="D917" s="5"/>
      <c r="E917" s="6"/>
      <c r="F917" s="14"/>
      <c r="G917" s="5">
        <v>63</v>
      </c>
      <c r="H917" t="s">
        <v>115</v>
      </c>
      <c r="I917" s="7">
        <v>6.9</v>
      </c>
      <c r="J917">
        <v>750</v>
      </c>
      <c r="K917" s="5">
        <f t="shared" si="14"/>
        <v>193.23671497584542</v>
      </c>
      <c r="L917" s="5"/>
      <c r="M917" s="8"/>
      <c r="N917" s="7">
        <v>16.5</v>
      </c>
      <c r="O917" s="7"/>
      <c r="P917" s="7"/>
      <c r="Q917" s="5"/>
      <c r="R917" s="5"/>
      <c r="S917" s="5"/>
      <c r="T917" s="5"/>
      <c r="U917" s="5"/>
      <c r="V917" s="5"/>
      <c r="W917" s="5"/>
      <c r="X917" s="8"/>
      <c r="Y917" s="8"/>
      <c r="Z917" s="8"/>
      <c r="AA917" s="8"/>
      <c r="AB917" s="8"/>
      <c r="AC917" s="5">
        <v>239.25662381681551</v>
      </c>
      <c r="AD917" s="8"/>
      <c r="AE917" s="8"/>
      <c r="AF917" s="8"/>
      <c r="AG917" s="8"/>
      <c r="AH917" s="8"/>
      <c r="AI917" s="8"/>
      <c r="AJ917" s="5">
        <v>208.21290474447719</v>
      </c>
      <c r="AK917" s="8">
        <v>4.0086563061497769</v>
      </c>
      <c r="AL917" s="8"/>
      <c r="AM917" s="8"/>
      <c r="AN917" s="8"/>
      <c r="AO917" s="8"/>
      <c r="AP917" s="8"/>
      <c r="AQ917" s="9">
        <f>AK917/AJ917</f>
        <v>1.9252679419987324E-2</v>
      </c>
      <c r="AR917" s="8"/>
      <c r="AS917" s="8"/>
      <c r="AT917" s="8"/>
      <c r="AU917" s="5">
        <v>34.910208669327638</v>
      </c>
      <c r="AV917" s="5"/>
      <c r="AW917" s="5"/>
      <c r="AX917" s="5"/>
      <c r="AY917" s="5">
        <v>37.62562870012799</v>
      </c>
      <c r="AZ917" s="5"/>
      <c r="BA917" s="5"/>
      <c r="BB917" s="5"/>
      <c r="BC917" s="5"/>
      <c r="BD917" s="5"/>
      <c r="BE917" s="5"/>
      <c r="BF917" s="5">
        <v>0</v>
      </c>
      <c r="BG917" s="5">
        <v>0</v>
      </c>
      <c r="BH917" s="5">
        <v>72.535837369455635</v>
      </c>
      <c r="BI917" s="8"/>
      <c r="BJ917" s="5"/>
      <c r="BK917" s="5">
        <f>AC917+AJ917+BH917</f>
        <v>520.00536593074833</v>
      </c>
      <c r="BL917" s="5"/>
      <c r="BM917" s="8">
        <f>BH917/BK917</f>
        <v>0.1394905555246051</v>
      </c>
      <c r="BN917" s="8"/>
      <c r="BO917" s="7"/>
      <c r="BP917" s="5"/>
      <c r="BQ917" s="5"/>
      <c r="BR917" s="5"/>
      <c r="BS917" s="5"/>
      <c r="BT917" s="7"/>
      <c r="BU917" s="7"/>
      <c r="BV917" s="7"/>
      <c r="BW917" s="7"/>
      <c r="BX917" s="8">
        <f>AC917/BK917</f>
        <v>0.4601041440958486</v>
      </c>
      <c r="BY917" s="8">
        <f>AJ917/BK917</f>
        <v>0.4004053003795463</v>
      </c>
      <c r="BZ917" s="8">
        <f>BH917/BK917</f>
        <v>0.1394905555246051</v>
      </c>
      <c r="CA917" s="5">
        <f>CB917+CC917+CD917+CI917</f>
        <v>322.78855736335765</v>
      </c>
      <c r="CB917" s="5">
        <v>281.01710758540116</v>
      </c>
      <c r="CC917" s="5">
        <v>41.771449777956519</v>
      </c>
      <c r="CD917" s="5">
        <v>0</v>
      </c>
      <c r="CE917" s="5"/>
      <c r="CF917" s="5"/>
      <c r="CG917" s="5"/>
      <c r="CH917" s="5"/>
      <c r="CI917" s="5">
        <v>0</v>
      </c>
      <c r="CJ917" s="5"/>
      <c r="CK917" s="8"/>
      <c r="CL917" s="5"/>
      <c r="CM917" s="5"/>
      <c r="CN917" s="8"/>
      <c r="CO917" s="5"/>
      <c r="CP917" s="5"/>
      <c r="CQ917" s="5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</row>
    <row r="918" spans="1:166" x14ac:dyDescent="0.25">
      <c r="A918" t="s">
        <v>156</v>
      </c>
      <c r="C918" s="6">
        <v>40217</v>
      </c>
      <c r="D918" s="5"/>
      <c r="E918" s="6"/>
      <c r="G918" s="5">
        <v>69</v>
      </c>
      <c r="H918" t="s">
        <v>115</v>
      </c>
      <c r="I918" s="7">
        <v>6.9</v>
      </c>
      <c r="J918">
        <v>750</v>
      </c>
      <c r="K918" s="5">
        <f t="shared" si="14"/>
        <v>193.23671497584542</v>
      </c>
      <c r="L918" s="5"/>
      <c r="M918" s="8"/>
      <c r="N918" s="7">
        <v>17.75</v>
      </c>
      <c r="O918" s="7"/>
      <c r="P918" s="7"/>
      <c r="Q918" s="5"/>
      <c r="R918" s="5"/>
      <c r="S918" s="5"/>
      <c r="T918" s="5"/>
      <c r="U918" s="5"/>
      <c r="V918" s="5"/>
      <c r="W918" s="5"/>
      <c r="X918" s="8"/>
      <c r="Y918" s="8"/>
      <c r="Z918" s="8"/>
      <c r="AA918" s="8"/>
      <c r="AB918" s="8"/>
      <c r="AC918" s="5"/>
      <c r="AD918" s="8"/>
      <c r="AE918" s="8"/>
      <c r="AF918" s="8"/>
      <c r="AG918" s="8"/>
      <c r="AH918" s="8"/>
      <c r="AI918" s="8"/>
      <c r="AJ918" s="5"/>
      <c r="AK918" s="8"/>
      <c r="AL918" s="8"/>
      <c r="AM918" s="8"/>
      <c r="AN918" s="8"/>
      <c r="AO918" s="8"/>
      <c r="AP918" s="8"/>
      <c r="AQ918" s="9"/>
      <c r="AR918" s="8"/>
      <c r="AS918" s="8"/>
      <c r="AT918" s="8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8"/>
      <c r="BJ918" s="5"/>
      <c r="BK918" s="5"/>
      <c r="BL918" s="5"/>
      <c r="BM918" s="8"/>
      <c r="BN918" s="8"/>
      <c r="BO918" s="7"/>
      <c r="BP918" s="5"/>
      <c r="BQ918" s="5"/>
      <c r="BR918" s="5"/>
      <c r="BS918" s="5"/>
      <c r="BT918" s="7"/>
      <c r="BU918" s="7"/>
      <c r="BV918" s="7"/>
      <c r="BW918" s="7"/>
      <c r="BX918" s="7"/>
      <c r="BY918" s="7"/>
      <c r="BZ918" s="7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8"/>
      <c r="CL918" s="5"/>
      <c r="CM918" s="5"/>
      <c r="CN918" s="8"/>
      <c r="CO918" s="5"/>
      <c r="CP918" s="5"/>
      <c r="CQ918" s="5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</row>
    <row r="919" spans="1:166" x14ac:dyDescent="0.25">
      <c r="A919" t="s">
        <v>156</v>
      </c>
      <c r="C919" s="6">
        <v>40225</v>
      </c>
      <c r="D919" s="5"/>
      <c r="E919" s="6"/>
      <c r="G919" s="5">
        <v>77</v>
      </c>
      <c r="H919" t="s">
        <v>115</v>
      </c>
      <c r="I919" s="7">
        <v>6.9</v>
      </c>
      <c r="J919">
        <v>750</v>
      </c>
      <c r="K919" s="5">
        <f t="shared" si="14"/>
        <v>193.23671497584542</v>
      </c>
      <c r="L919" s="5"/>
      <c r="M919" s="8"/>
      <c r="N919" s="7">
        <v>20.3</v>
      </c>
      <c r="O919" s="7"/>
      <c r="P919" s="7"/>
      <c r="Q919" s="5"/>
      <c r="R919" s="5"/>
      <c r="S919" s="5"/>
      <c r="T919" s="5"/>
      <c r="U919" s="5"/>
      <c r="V919" s="5"/>
      <c r="W919" s="5"/>
      <c r="X919" s="8"/>
      <c r="Y919" s="8"/>
      <c r="Z919" s="8"/>
      <c r="AA919" s="8"/>
      <c r="AB919" s="8"/>
      <c r="AC919" s="5"/>
      <c r="AD919" s="8"/>
      <c r="AE919" s="8"/>
      <c r="AF919" s="8"/>
      <c r="AG919" s="8"/>
      <c r="AH919" s="8"/>
      <c r="AI919" s="8"/>
      <c r="AJ919" s="5"/>
      <c r="AK919" s="8"/>
      <c r="AL919" s="8"/>
      <c r="AM919" s="8"/>
      <c r="AN919" s="8"/>
      <c r="AO919" s="8"/>
      <c r="AP919" s="8"/>
      <c r="AQ919" s="9"/>
      <c r="AR919" s="8"/>
      <c r="AS919" s="8"/>
      <c r="AT919" s="8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8"/>
      <c r="BJ919" s="5"/>
      <c r="BK919" s="5"/>
      <c r="BL919" s="5"/>
      <c r="BM919" s="8"/>
      <c r="BN919" s="8"/>
      <c r="BO919" s="7"/>
      <c r="BP919" s="5"/>
      <c r="BQ919" s="5"/>
      <c r="BR919" s="5"/>
      <c r="BS919" s="5"/>
      <c r="BT919" s="7"/>
      <c r="BU919" s="7"/>
      <c r="BV919" s="7"/>
      <c r="BW919" s="7"/>
      <c r="BX919" s="7"/>
      <c r="BY919" s="7"/>
      <c r="BZ919" s="7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8"/>
      <c r="CL919" s="5"/>
      <c r="CM919" s="5"/>
      <c r="CN919" s="8"/>
      <c r="CO919" s="5"/>
      <c r="CP919" s="5"/>
      <c r="CQ919" s="5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</row>
    <row r="920" spans="1:166" x14ac:dyDescent="0.25">
      <c r="A920" t="s">
        <v>156</v>
      </c>
      <c r="C920" s="6">
        <v>40226</v>
      </c>
      <c r="D920" s="5"/>
      <c r="E920" s="6"/>
      <c r="F920" s="14"/>
      <c r="G920" s="5">
        <v>78</v>
      </c>
      <c r="H920" t="s">
        <v>115</v>
      </c>
      <c r="I920" s="7">
        <v>6.9</v>
      </c>
      <c r="J920">
        <v>750</v>
      </c>
      <c r="K920" s="5">
        <f t="shared" si="14"/>
        <v>193.23671497584542</v>
      </c>
      <c r="L920" s="5"/>
      <c r="M920" s="8"/>
      <c r="N920" s="8"/>
      <c r="O920" s="8"/>
      <c r="P920" s="8"/>
      <c r="Q920" s="5"/>
      <c r="R920" s="5"/>
      <c r="S920" s="5"/>
      <c r="T920" s="5"/>
      <c r="U920" s="5"/>
      <c r="V920" s="5"/>
      <c r="W920" s="5"/>
      <c r="X920" s="8"/>
      <c r="Y920" s="8"/>
      <c r="Z920" s="8"/>
      <c r="AA920" s="8"/>
      <c r="AB920" s="8"/>
      <c r="AC920" s="5">
        <v>351.43070989556099</v>
      </c>
      <c r="AD920" s="8"/>
      <c r="AE920" s="8"/>
      <c r="AF920" s="8"/>
      <c r="AG920" s="8"/>
      <c r="AH920" s="8"/>
      <c r="AI920" s="8"/>
      <c r="AJ920" s="5">
        <v>249.42617311444923</v>
      </c>
      <c r="AK920" s="8">
        <v>3.875142657841657</v>
      </c>
      <c r="AL920" s="8"/>
      <c r="AM920" s="8"/>
      <c r="AN920" s="8"/>
      <c r="AO920" s="8"/>
      <c r="AP920" s="8"/>
      <c r="AQ920" s="9">
        <f>AK920/AJ920</f>
        <v>1.5536231059695357E-2</v>
      </c>
      <c r="AR920" s="8"/>
      <c r="AS920" s="8"/>
      <c r="AT920" s="8"/>
      <c r="AU920" s="5">
        <v>8.2662138529542055</v>
      </c>
      <c r="AV920" s="5"/>
      <c r="AW920" s="5"/>
      <c r="AX920" s="5"/>
      <c r="AY920" s="5">
        <v>157.99065362361523</v>
      </c>
      <c r="AZ920" s="5"/>
      <c r="BA920" s="5"/>
      <c r="BB920" s="5"/>
      <c r="BC920" s="5"/>
      <c r="BD920" s="5"/>
      <c r="BE920" s="5"/>
      <c r="BF920" s="5">
        <v>0</v>
      </c>
      <c r="BG920" s="5">
        <v>0</v>
      </c>
      <c r="BH920" s="5">
        <v>166.25686747656943</v>
      </c>
      <c r="BI920" s="8"/>
      <c r="BJ920" s="5"/>
      <c r="BK920" s="5">
        <f>AC920+AJ920+BH920</f>
        <v>767.11375048657965</v>
      </c>
      <c r="BL920" s="5"/>
      <c r="BM920" s="8">
        <f>BH920/BK920</f>
        <v>0.21673039672553493</v>
      </c>
      <c r="BN920" s="8"/>
      <c r="BO920" s="7"/>
      <c r="BP920" s="5"/>
      <c r="BQ920" s="5"/>
      <c r="BR920" s="5"/>
      <c r="BS920" s="5"/>
      <c r="BT920" s="7"/>
      <c r="BU920" s="7"/>
      <c r="BV920" s="7"/>
      <c r="BW920" s="7"/>
      <c r="BX920" s="8">
        <f>AC920/BK920</f>
        <v>0.45812072808321941</v>
      </c>
      <c r="BY920" s="8">
        <f>AJ920/BK920</f>
        <v>0.32514887519124563</v>
      </c>
      <c r="BZ920" s="8">
        <f>BH920/BK920</f>
        <v>0.21673039672553493</v>
      </c>
      <c r="CA920" s="5">
        <f>CB920+CC920+CD920+CI920</f>
        <v>233.63860420839077</v>
      </c>
      <c r="CB920" s="5">
        <v>132.85625016927781</v>
      </c>
      <c r="CC920" s="5">
        <v>100.78235403911296</v>
      </c>
      <c r="CD920" s="5">
        <v>0</v>
      </c>
      <c r="CE920" s="5"/>
      <c r="CF920" s="5"/>
      <c r="CG920" s="5"/>
      <c r="CH920" s="5"/>
      <c r="CI920" s="5">
        <v>0</v>
      </c>
      <c r="CJ920" s="5"/>
      <c r="CK920" s="8"/>
      <c r="CL920" s="5"/>
      <c r="CM920" s="5"/>
      <c r="CN920" s="8"/>
      <c r="CO920" s="5"/>
      <c r="CP920" s="5"/>
      <c r="CQ920" s="5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</row>
    <row r="921" spans="1:166" x14ac:dyDescent="0.25">
      <c r="A921" t="s">
        <v>156</v>
      </c>
      <c r="C921" s="6">
        <v>40233</v>
      </c>
      <c r="D921" s="5"/>
      <c r="E921" s="6"/>
      <c r="G921" s="5">
        <v>85</v>
      </c>
      <c r="H921" t="s">
        <v>115</v>
      </c>
      <c r="I921" s="7">
        <v>6.9</v>
      </c>
      <c r="J921">
        <v>750</v>
      </c>
      <c r="K921" s="5">
        <f t="shared" si="14"/>
        <v>193.23671497584542</v>
      </c>
      <c r="L921" s="5"/>
      <c r="M921" s="8"/>
      <c r="N921" s="7">
        <v>20.9</v>
      </c>
      <c r="O921" s="7"/>
      <c r="P921" s="7"/>
      <c r="Q921" s="5"/>
      <c r="R921" s="5"/>
      <c r="S921" s="5"/>
      <c r="T921" s="5"/>
      <c r="U921" s="5"/>
      <c r="V921" s="5"/>
      <c r="W921" s="5"/>
      <c r="X921" s="8"/>
      <c r="Y921" s="8"/>
      <c r="Z921" s="8"/>
      <c r="AA921" s="8"/>
      <c r="AB921" s="8"/>
      <c r="AC921" s="5"/>
      <c r="AD921" s="8"/>
      <c r="AE921" s="8"/>
      <c r="AF921" s="8"/>
      <c r="AG921" s="8"/>
      <c r="AH921" s="8"/>
      <c r="AI921" s="8"/>
      <c r="AJ921" s="5"/>
      <c r="AK921" s="8"/>
      <c r="AL921" s="8"/>
      <c r="AM921" s="8"/>
      <c r="AN921" s="8"/>
      <c r="AO921" s="8"/>
      <c r="AP921" s="8"/>
      <c r="AQ921" s="9"/>
      <c r="AR921" s="8"/>
      <c r="AS921" s="8"/>
      <c r="AT921" s="8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8"/>
      <c r="BJ921" s="5"/>
      <c r="BK921" s="5"/>
      <c r="BL921" s="5"/>
      <c r="BM921" s="8"/>
      <c r="BN921" s="8"/>
      <c r="BO921" s="7"/>
      <c r="BP921" s="5"/>
      <c r="BQ921" s="5"/>
      <c r="BR921" s="5"/>
      <c r="BS921" s="5"/>
      <c r="BT921" s="7"/>
      <c r="BU921" s="7"/>
      <c r="BV921" s="7"/>
      <c r="BW921" s="7"/>
      <c r="BX921" s="7"/>
      <c r="BY921" s="7"/>
      <c r="BZ921" s="7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8"/>
      <c r="CL921" s="5"/>
      <c r="CM921" s="5"/>
      <c r="CN921" s="8"/>
      <c r="CO921" s="5"/>
      <c r="CP921" s="5"/>
      <c r="CQ921" s="5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</row>
    <row r="922" spans="1:166" x14ac:dyDescent="0.25">
      <c r="A922" t="s">
        <v>156</v>
      </c>
      <c r="C922" s="6">
        <v>40240</v>
      </c>
      <c r="D922" s="5">
        <v>6</v>
      </c>
      <c r="E922" s="6" t="s">
        <v>239</v>
      </c>
      <c r="F922" t="s">
        <v>89</v>
      </c>
      <c r="G922" s="5">
        <v>92</v>
      </c>
      <c r="H922" t="s">
        <v>115</v>
      </c>
      <c r="I922" s="7">
        <v>6.9</v>
      </c>
      <c r="J922">
        <v>750</v>
      </c>
      <c r="K922" s="5">
        <f t="shared" si="14"/>
        <v>193.23671497584542</v>
      </c>
      <c r="L922" s="5"/>
      <c r="M922" s="8"/>
      <c r="N922" s="8"/>
      <c r="O922" s="8"/>
      <c r="P922" s="8"/>
      <c r="Q922" s="5"/>
      <c r="R922" s="5"/>
      <c r="S922" s="5"/>
      <c r="T922" s="5"/>
      <c r="U922" s="5"/>
      <c r="V922" s="5"/>
      <c r="W922" s="5"/>
      <c r="X922" s="8"/>
      <c r="Y922" s="8"/>
      <c r="Z922" s="8"/>
      <c r="AA922" s="8"/>
      <c r="AB922" s="8"/>
      <c r="AC922" s="5"/>
      <c r="AD922" s="8"/>
      <c r="AE922" s="8"/>
      <c r="AF922" s="8"/>
      <c r="AG922" s="8"/>
      <c r="AH922" s="8"/>
      <c r="AI922" s="8"/>
      <c r="AJ922" s="5"/>
      <c r="AK922" s="8"/>
      <c r="AL922" s="8"/>
      <c r="AM922" s="8"/>
      <c r="AN922" s="8"/>
      <c r="AO922" s="8"/>
      <c r="AP922" s="8"/>
      <c r="AQ922" s="9"/>
      <c r="AR922" s="8"/>
      <c r="AS922" s="8"/>
      <c r="AT922" s="8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8"/>
      <c r="BJ922" s="5"/>
      <c r="BK922" s="5"/>
      <c r="BL922" s="5"/>
      <c r="BM922" s="8"/>
      <c r="BN922" s="8"/>
      <c r="BO922" s="7"/>
      <c r="BP922" s="5"/>
      <c r="BQ922" s="5"/>
      <c r="BR922" s="5"/>
      <c r="BS922" s="5"/>
      <c r="BT922" s="7"/>
      <c r="BU922" s="7"/>
      <c r="BV922" s="7"/>
      <c r="BW922" s="7"/>
      <c r="BX922" s="7"/>
      <c r="BY922" s="7"/>
      <c r="BZ922" s="7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8"/>
      <c r="CL922" s="5"/>
      <c r="CM922" s="5"/>
      <c r="CN922" s="8"/>
      <c r="CO922" s="5"/>
      <c r="CP922" s="5"/>
      <c r="CQ922" s="5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</row>
    <row r="923" spans="1:166" x14ac:dyDescent="0.25">
      <c r="A923" t="s">
        <v>156</v>
      </c>
      <c r="C923" s="6">
        <v>40246</v>
      </c>
      <c r="D923" s="5">
        <v>8</v>
      </c>
      <c r="E923" t="s">
        <v>208</v>
      </c>
      <c r="F923" t="s">
        <v>14</v>
      </c>
      <c r="G923" s="5">
        <v>98</v>
      </c>
      <c r="H923" t="s">
        <v>115</v>
      </c>
      <c r="I923" s="7">
        <v>6.9</v>
      </c>
      <c r="J923">
        <v>750</v>
      </c>
      <c r="K923" s="5">
        <f t="shared" si="14"/>
        <v>193.23671497584542</v>
      </c>
      <c r="L923" s="5"/>
      <c r="M923" s="8"/>
      <c r="N923" s="8"/>
      <c r="O923" s="8"/>
      <c r="P923" s="8"/>
      <c r="Q923" s="5"/>
      <c r="R923" s="5"/>
      <c r="S923" s="5"/>
      <c r="T923" s="5"/>
      <c r="U923" s="5">
        <v>98</v>
      </c>
      <c r="V923" s="5"/>
      <c r="W923" s="5"/>
      <c r="X923" s="8"/>
      <c r="Y923" s="8"/>
      <c r="Z923" s="8"/>
      <c r="AA923" s="8"/>
      <c r="AB923" s="8"/>
      <c r="AC923" s="5"/>
      <c r="AD923" s="8"/>
      <c r="AE923" s="8"/>
      <c r="AF923" s="8"/>
      <c r="AG923" s="8"/>
      <c r="AH923" s="8"/>
      <c r="AI923" s="8"/>
      <c r="AJ923" s="5"/>
      <c r="AK923" s="8"/>
      <c r="AL923" s="8"/>
      <c r="AM923" s="8"/>
      <c r="AN923" s="8"/>
      <c r="AO923" s="8"/>
      <c r="AP923" s="8"/>
      <c r="AQ923" s="9"/>
      <c r="AR923" s="8"/>
      <c r="AS923" s="8"/>
      <c r="AT923" s="8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8"/>
      <c r="BJ923" s="5"/>
      <c r="BK923" s="5"/>
      <c r="BL923" s="5"/>
      <c r="BM923" s="8"/>
      <c r="BN923" s="8"/>
      <c r="BO923" s="7"/>
      <c r="BP923" s="5"/>
      <c r="BQ923" s="5"/>
      <c r="BR923" s="5"/>
      <c r="BS923" s="5"/>
      <c r="BT923" s="7"/>
      <c r="BU923" s="7"/>
      <c r="BV923" s="7"/>
      <c r="BW923" s="7"/>
      <c r="BX923" s="7"/>
      <c r="BY923" s="7"/>
      <c r="BZ923" s="7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8"/>
      <c r="CL923" s="5"/>
      <c r="CM923" s="5"/>
      <c r="CN923" s="8"/>
      <c r="CO923" s="5"/>
      <c r="CP923" s="5"/>
      <c r="CQ923" s="5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</row>
    <row r="924" spans="1:166" x14ac:dyDescent="0.25">
      <c r="A924" t="s">
        <v>156</v>
      </c>
      <c r="C924" s="6">
        <v>40247</v>
      </c>
      <c r="D924" s="5"/>
      <c r="E924" s="6"/>
      <c r="F924" s="14"/>
      <c r="G924" s="5">
        <v>99</v>
      </c>
      <c r="H924" t="s">
        <v>115</v>
      </c>
      <c r="I924" s="7">
        <v>6.9</v>
      </c>
      <c r="J924">
        <v>750</v>
      </c>
      <c r="K924" s="5">
        <f t="shared" si="14"/>
        <v>193.23671497584542</v>
      </c>
      <c r="L924" s="5"/>
      <c r="M924" s="8"/>
      <c r="N924" s="7">
        <v>21.75</v>
      </c>
      <c r="O924" s="7"/>
      <c r="P924" s="7"/>
      <c r="Q924" s="5"/>
      <c r="R924" s="5"/>
      <c r="S924" s="5"/>
      <c r="T924" s="5"/>
      <c r="U924" s="5"/>
      <c r="V924" s="5"/>
      <c r="W924" s="5"/>
      <c r="X924" s="8"/>
      <c r="Y924" s="8"/>
      <c r="Z924" s="8"/>
      <c r="AA924" s="8"/>
      <c r="AB924" s="8"/>
      <c r="AC924" s="5">
        <v>335.81023027801575</v>
      </c>
      <c r="AD924" s="8"/>
      <c r="AE924" s="8"/>
      <c r="AF924" s="8"/>
      <c r="AG924" s="8"/>
      <c r="AH924" s="8"/>
      <c r="AI924" s="8"/>
      <c r="AJ924" s="5">
        <v>198.03514530905159</v>
      </c>
      <c r="AK924" s="8">
        <v>2.690182568971502</v>
      </c>
      <c r="AL924" s="8"/>
      <c r="AM924" s="8"/>
      <c r="AN924" s="8"/>
      <c r="AO924" s="8"/>
      <c r="AP924" s="8"/>
      <c r="AQ924" s="9">
        <f>AK924/AJ924</f>
        <v>1.3584369404598517E-2</v>
      </c>
      <c r="AR924" s="8"/>
      <c r="AS924" s="8"/>
      <c r="AT924" s="8"/>
      <c r="AU924" s="5">
        <v>2.0544478863517193</v>
      </c>
      <c r="AV924" s="5"/>
      <c r="AW924" s="5"/>
      <c r="AX924" s="5"/>
      <c r="AY924" s="5">
        <v>385.01866709547028</v>
      </c>
      <c r="AZ924" s="5"/>
      <c r="BA924" s="5"/>
      <c r="BB924" s="5"/>
      <c r="BC924" s="5"/>
      <c r="BD924" s="5"/>
      <c r="BE924" s="5"/>
      <c r="BF924" s="5">
        <v>2.9955111578894611</v>
      </c>
      <c r="BG924" s="5">
        <v>0</v>
      </c>
      <c r="BH924" s="5">
        <v>390.06862613971145</v>
      </c>
      <c r="BI924" s="8"/>
      <c r="BJ924" s="5"/>
      <c r="BK924" s="5">
        <f>AC924+AJ924+BH924</f>
        <v>923.91400172677879</v>
      </c>
      <c r="BL924" s="5"/>
      <c r="BM924" s="8">
        <f>BH924/BK924</f>
        <v>0.42219148688154973</v>
      </c>
      <c r="BN924" s="8"/>
      <c r="BO924" s="7"/>
      <c r="BP924" s="5"/>
      <c r="BQ924" s="5"/>
      <c r="BR924" s="5"/>
      <c r="BS924" s="5"/>
      <c r="BT924" s="7"/>
      <c r="BU924" s="7"/>
      <c r="BV924" s="7"/>
      <c r="BW924" s="7"/>
      <c r="BX924" s="8">
        <f>AC924/BK924</f>
        <v>0.36346481344626491</v>
      </c>
      <c r="BY924" s="8">
        <f>AJ924/BK924</f>
        <v>0.21434369967218533</v>
      </c>
      <c r="BZ924" s="8">
        <f>BH924/BK924</f>
        <v>0.42219148688154973</v>
      </c>
      <c r="CA924" s="5">
        <f>CB924+CC924+CD924+CI924</f>
        <v>149.96797264315543</v>
      </c>
      <c r="CB924" s="5">
        <v>24.141876493145265</v>
      </c>
      <c r="CC924" s="5">
        <v>112.82544525389044</v>
      </c>
      <c r="CD924" s="5">
        <v>0</v>
      </c>
      <c r="CE924" s="5"/>
      <c r="CF924" s="5"/>
      <c r="CG924" s="5"/>
      <c r="CH924" s="5"/>
      <c r="CI924" s="5">
        <v>13.000650896119749</v>
      </c>
      <c r="CJ924" s="5"/>
      <c r="CK924" s="8"/>
      <c r="CL924" s="5"/>
      <c r="CM924" s="5"/>
      <c r="CN924" s="8"/>
      <c r="CO924" s="5"/>
      <c r="CP924" s="5"/>
      <c r="CQ924" s="5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</row>
    <row r="925" spans="1:166" x14ac:dyDescent="0.25">
      <c r="A925" t="s">
        <v>156</v>
      </c>
      <c r="C925" s="6">
        <v>40262</v>
      </c>
      <c r="D925" s="5"/>
      <c r="E925" s="6"/>
      <c r="G925" s="5">
        <v>114</v>
      </c>
      <c r="H925" t="s">
        <v>115</v>
      </c>
      <c r="I925" s="7">
        <v>6.9</v>
      </c>
      <c r="J925">
        <v>750</v>
      </c>
      <c r="K925" s="5">
        <f t="shared" si="14"/>
        <v>193.23671497584542</v>
      </c>
      <c r="L925" s="5"/>
      <c r="M925" s="8"/>
      <c r="N925" s="7">
        <v>23.8</v>
      </c>
      <c r="O925" s="7"/>
      <c r="P925" s="7"/>
      <c r="Q925" s="5"/>
      <c r="R925" s="5"/>
      <c r="S925" s="5"/>
      <c r="T925" s="5"/>
      <c r="U925" s="5"/>
      <c r="V925" s="5"/>
      <c r="W925" s="5"/>
      <c r="X925" s="8"/>
      <c r="Y925" s="8"/>
      <c r="Z925" s="8"/>
      <c r="AA925" s="8"/>
      <c r="AB925" s="8"/>
      <c r="AC925" s="5"/>
      <c r="AD925" s="8"/>
      <c r="AE925" s="8"/>
      <c r="AF925" s="8"/>
      <c r="AG925" s="8"/>
      <c r="AH925" s="8"/>
      <c r="AI925" s="8"/>
      <c r="AJ925" s="5"/>
      <c r="AK925" s="8"/>
      <c r="AL925" s="8"/>
      <c r="AM925" s="8"/>
      <c r="AN925" s="8"/>
      <c r="AO925" s="8"/>
      <c r="AP925" s="8"/>
      <c r="AQ925" s="9"/>
      <c r="AR925" s="8"/>
      <c r="AS925" s="8"/>
      <c r="AT925" s="8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8"/>
      <c r="BJ925" s="5"/>
      <c r="BK925" s="5"/>
      <c r="BL925" s="5"/>
      <c r="BM925" s="8"/>
      <c r="BN925" s="8"/>
      <c r="BO925" s="7"/>
      <c r="BP925" s="5"/>
      <c r="BQ925" s="5"/>
      <c r="BR925" s="5"/>
      <c r="BS925" s="5"/>
      <c r="BT925" s="7"/>
      <c r="BU925" s="7"/>
      <c r="BV925" s="7"/>
      <c r="BW925" s="7"/>
      <c r="BX925" s="7"/>
      <c r="BY925" s="7"/>
      <c r="BZ925" s="7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8"/>
      <c r="CL925" s="5"/>
      <c r="CM925" s="5"/>
      <c r="CN925" s="8"/>
      <c r="CO925" s="5"/>
      <c r="CP925" s="5"/>
      <c r="CQ925" s="5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</row>
    <row r="926" spans="1:166" x14ac:dyDescent="0.25">
      <c r="A926" t="s">
        <v>156</v>
      </c>
      <c r="C926" s="6">
        <v>40263</v>
      </c>
      <c r="D926" s="5"/>
      <c r="E926" s="6"/>
      <c r="G926" s="5">
        <v>115</v>
      </c>
      <c r="H926" t="s">
        <v>115</v>
      </c>
      <c r="I926" s="7">
        <v>6.9</v>
      </c>
      <c r="J926">
        <v>750</v>
      </c>
      <c r="K926" s="5">
        <f t="shared" si="14"/>
        <v>193.23671497584542</v>
      </c>
      <c r="L926" s="5"/>
      <c r="M926" s="8"/>
      <c r="N926" s="8"/>
      <c r="O926" s="8"/>
      <c r="P926" s="8"/>
      <c r="Q926" s="5"/>
      <c r="R926" s="5"/>
      <c r="S926" s="5"/>
      <c r="T926" s="5"/>
      <c r="U926" s="5"/>
      <c r="V926" s="5"/>
      <c r="W926" s="5"/>
      <c r="X926" s="8"/>
      <c r="Y926" s="8"/>
      <c r="Z926" s="8"/>
      <c r="AA926" s="8"/>
      <c r="AB926" s="8"/>
      <c r="AC926" s="5"/>
      <c r="AD926" s="8"/>
      <c r="AE926" s="8"/>
      <c r="AF926" s="8"/>
      <c r="AG926" s="8"/>
      <c r="AH926" s="8"/>
      <c r="AI926" s="8"/>
      <c r="AJ926" s="5"/>
      <c r="AK926" s="8"/>
      <c r="AL926" s="8"/>
      <c r="AM926" s="8"/>
      <c r="AN926" s="8"/>
      <c r="AO926" s="8"/>
      <c r="AP926" s="8"/>
      <c r="AQ926" s="9"/>
      <c r="AR926" s="8"/>
      <c r="AS926" s="8"/>
      <c r="AT926" s="8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8"/>
      <c r="BJ926" s="5"/>
      <c r="BK926" s="5"/>
      <c r="BL926" s="5"/>
      <c r="BM926" s="8"/>
      <c r="BN926" s="8"/>
      <c r="BO926" s="7"/>
      <c r="BP926" s="5"/>
      <c r="BQ926" s="5"/>
      <c r="BR926" s="5"/>
      <c r="BS926" s="5"/>
      <c r="BT926" s="7"/>
      <c r="BU926" s="7"/>
      <c r="BV926" s="7"/>
      <c r="BW926" s="7"/>
      <c r="BX926" s="7"/>
      <c r="BY926" s="7"/>
      <c r="BZ926" s="7"/>
      <c r="CA926" s="5"/>
      <c r="CB926" s="5"/>
      <c r="CC926" s="5"/>
      <c r="CD926" s="5"/>
      <c r="CE926" s="5"/>
      <c r="CF926" s="5"/>
      <c r="CG926" s="5"/>
      <c r="CH926" s="5"/>
      <c r="CI926" s="5"/>
      <c r="CJ926" s="5">
        <v>5.6612387764419418</v>
      </c>
      <c r="CK926" s="8">
        <v>4.8521739130434778</v>
      </c>
      <c r="CL926" s="5"/>
      <c r="CM926" s="5"/>
      <c r="CN926" s="8"/>
      <c r="CO926" s="5"/>
      <c r="CP926" s="5"/>
      <c r="CQ926" s="5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</row>
    <row r="927" spans="1:166" x14ac:dyDescent="0.25">
      <c r="A927" t="s">
        <v>156</v>
      </c>
      <c r="C927" s="6">
        <v>40269</v>
      </c>
      <c r="D927" s="5"/>
      <c r="E927" s="6"/>
      <c r="G927" s="5">
        <v>121</v>
      </c>
      <c r="H927" t="s">
        <v>115</v>
      </c>
      <c r="I927" s="7">
        <v>6.9</v>
      </c>
      <c r="J927">
        <v>750</v>
      </c>
      <c r="K927" s="5">
        <f t="shared" si="14"/>
        <v>193.23671497584542</v>
      </c>
      <c r="L927" s="5"/>
      <c r="M927" s="8"/>
      <c r="N927" s="8"/>
      <c r="O927" s="8"/>
      <c r="P927" s="8"/>
      <c r="Q927" s="5"/>
      <c r="R927" s="5"/>
      <c r="S927" s="5"/>
      <c r="T927" s="5"/>
      <c r="U927" s="5"/>
      <c r="V927" s="5"/>
      <c r="W927" s="5"/>
      <c r="X927" s="8"/>
      <c r="Y927" s="8"/>
      <c r="Z927" s="8"/>
      <c r="AA927" s="8"/>
      <c r="AB927" s="8"/>
      <c r="AC927" s="5"/>
      <c r="AD927" s="8"/>
      <c r="AE927" s="8"/>
      <c r="AF927" s="8"/>
      <c r="AG927" s="8"/>
      <c r="AH927" s="8"/>
      <c r="AI927" s="8"/>
      <c r="AJ927" s="5"/>
      <c r="AK927" s="8"/>
      <c r="AL927" s="8"/>
      <c r="AM927" s="8"/>
      <c r="AN927" s="8"/>
      <c r="AO927" s="8"/>
      <c r="AP927" s="8"/>
      <c r="AQ927" s="9"/>
      <c r="AR927" s="8"/>
      <c r="AS927" s="8"/>
      <c r="AT927" s="8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8"/>
      <c r="BJ927" s="5"/>
      <c r="BK927" s="5"/>
      <c r="BL927" s="5"/>
      <c r="BM927" s="8"/>
      <c r="BN927" s="8"/>
      <c r="BO927" s="7"/>
      <c r="BP927" s="5"/>
      <c r="BQ927" s="5"/>
      <c r="BR927" s="5"/>
      <c r="BS927" s="5"/>
      <c r="BT927" s="7"/>
      <c r="BU927" s="7"/>
      <c r="BV927" s="7"/>
      <c r="BW927" s="7"/>
      <c r="BX927" s="7"/>
      <c r="BY927" s="7"/>
      <c r="BZ927" s="7"/>
      <c r="CA927" s="5"/>
      <c r="CB927" s="5"/>
      <c r="CC927" s="5"/>
      <c r="CD927" s="5"/>
      <c r="CE927" s="5"/>
      <c r="CF927" s="5"/>
      <c r="CG927" s="5"/>
      <c r="CH927" s="5"/>
      <c r="CI927" s="5"/>
      <c r="CJ927" s="5">
        <v>21.343783290214581</v>
      </c>
      <c r="CK927" s="8">
        <v>5.3765217391304345</v>
      </c>
      <c r="CL927" s="5"/>
      <c r="CM927" s="5"/>
      <c r="CN927" s="8"/>
      <c r="CO927" s="5"/>
      <c r="CP927" s="5"/>
      <c r="CQ927" s="5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</row>
    <row r="928" spans="1:166" x14ac:dyDescent="0.25">
      <c r="A928" t="s">
        <v>156</v>
      </c>
      <c r="C928" s="6">
        <v>40277</v>
      </c>
      <c r="D928" s="5"/>
      <c r="E928" s="6"/>
      <c r="G928" s="5">
        <v>129</v>
      </c>
      <c r="H928" t="s">
        <v>115</v>
      </c>
      <c r="I928" s="7">
        <v>6.9</v>
      </c>
      <c r="J928">
        <v>750</v>
      </c>
      <c r="K928" s="5">
        <f t="shared" si="14"/>
        <v>193.23671497584542</v>
      </c>
      <c r="L928" s="5"/>
      <c r="M928" s="8"/>
      <c r="N928" s="8"/>
      <c r="O928" s="8"/>
      <c r="P928" s="8"/>
      <c r="Q928" s="5"/>
      <c r="R928" s="5"/>
      <c r="S928" s="5"/>
      <c r="T928" s="5"/>
      <c r="U928" s="5"/>
      <c r="V928" s="5"/>
      <c r="W928" s="5"/>
      <c r="X928" s="8"/>
      <c r="Y928" s="8"/>
      <c r="Z928" s="8"/>
      <c r="AA928" s="8"/>
      <c r="AB928" s="8"/>
      <c r="AC928" s="5"/>
      <c r="AD928" s="8"/>
      <c r="AE928" s="8"/>
      <c r="AF928" s="8"/>
      <c r="AG928" s="8"/>
      <c r="AH928" s="8"/>
      <c r="AI928" s="8"/>
      <c r="AJ928" s="5"/>
      <c r="AK928" s="8"/>
      <c r="AL928" s="8"/>
      <c r="AM928" s="8"/>
      <c r="AN928" s="8"/>
      <c r="AO928" s="8"/>
      <c r="AP928" s="8"/>
      <c r="AQ928" s="9"/>
      <c r="AR928" s="8"/>
      <c r="AS928" s="8"/>
      <c r="AT928" s="8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8"/>
      <c r="BJ928" s="5"/>
      <c r="BK928" s="5"/>
      <c r="BL928" s="5"/>
      <c r="BM928" s="8"/>
      <c r="BN928" s="8"/>
      <c r="BO928" s="7"/>
      <c r="BP928" s="5"/>
      <c r="BQ928" s="5"/>
      <c r="BR928" s="5"/>
      <c r="BS928" s="5"/>
      <c r="BT928" s="7"/>
      <c r="BU928" s="7"/>
      <c r="BV928" s="7"/>
      <c r="BW928" s="7"/>
      <c r="BX928" s="7"/>
      <c r="BY928" s="7"/>
      <c r="BZ928" s="7"/>
      <c r="CA928" s="5"/>
      <c r="CB928" s="5"/>
      <c r="CC928" s="5"/>
      <c r="CD928" s="5"/>
      <c r="CE928" s="5"/>
      <c r="CF928" s="5"/>
      <c r="CG928" s="5"/>
      <c r="CH928" s="5"/>
      <c r="CI928" s="5"/>
      <c r="CJ928" s="5">
        <v>51.136305990970421</v>
      </c>
      <c r="CK928" s="8">
        <v>4.4492424242424242</v>
      </c>
      <c r="CL928" s="5"/>
      <c r="CM928" s="5"/>
      <c r="CN928" s="8"/>
      <c r="CO928" s="5"/>
      <c r="CP928" s="5"/>
      <c r="CQ928" s="5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</row>
    <row r="929" spans="1:166" x14ac:dyDescent="0.25">
      <c r="A929" t="s">
        <v>156</v>
      </c>
      <c r="C929" s="6">
        <v>40283</v>
      </c>
      <c r="D929" s="5"/>
      <c r="E929" s="6"/>
      <c r="F929" s="14"/>
      <c r="G929" s="5">
        <v>135</v>
      </c>
      <c r="H929" t="s">
        <v>115</v>
      </c>
      <c r="I929" s="7">
        <v>6.9</v>
      </c>
      <c r="J929">
        <v>750</v>
      </c>
      <c r="K929" s="5">
        <f t="shared" si="14"/>
        <v>193.23671497584542</v>
      </c>
      <c r="L929" s="5"/>
      <c r="M929" s="8"/>
      <c r="N929" s="8"/>
      <c r="O929" s="8"/>
      <c r="P929" s="8"/>
      <c r="Q929" s="5"/>
      <c r="R929" s="5"/>
      <c r="S929" s="5"/>
      <c r="T929" s="5"/>
      <c r="U929" s="5"/>
      <c r="V929" s="5"/>
      <c r="W929" s="5"/>
      <c r="X929" s="8"/>
      <c r="Y929" s="8"/>
      <c r="Z929" s="8"/>
      <c r="AA929" s="8"/>
      <c r="AB929" s="8"/>
      <c r="AC929" s="5">
        <v>600.43961534698064</v>
      </c>
      <c r="AD929" s="8"/>
      <c r="AE929" s="8"/>
      <c r="AF929" s="8"/>
      <c r="AG929" s="8"/>
      <c r="AH929" s="8"/>
      <c r="AI929" s="8"/>
      <c r="AJ929" s="5">
        <v>220.0541377724947</v>
      </c>
      <c r="AK929" s="8">
        <v>2.8015740398070039</v>
      </c>
      <c r="AL929" s="8"/>
      <c r="AM929" s="8"/>
      <c r="AN929" s="8"/>
      <c r="AO929" s="8"/>
      <c r="AP929" s="8"/>
      <c r="AQ929" s="9">
        <f>AK929/AJ929</f>
        <v>1.2731294526728876E-2</v>
      </c>
      <c r="AR929" s="8"/>
      <c r="AS929" s="8"/>
      <c r="AT929" s="8"/>
      <c r="AU929" s="5">
        <v>0</v>
      </c>
      <c r="AV929" s="5"/>
      <c r="AW929" s="5"/>
      <c r="AX929" s="5"/>
      <c r="AY929" s="5">
        <v>121.21053609124297</v>
      </c>
      <c r="AZ929" s="5"/>
      <c r="BA929" s="5"/>
      <c r="BB929" s="5"/>
      <c r="BC929" s="5"/>
      <c r="BD929" s="5"/>
      <c r="BE929" s="5"/>
      <c r="BF929" s="5">
        <v>19.251882786622637</v>
      </c>
      <c r="BG929" s="5">
        <v>483.00863537878251</v>
      </c>
      <c r="BH929" s="5">
        <v>623.47105425664813</v>
      </c>
      <c r="BI929" s="8"/>
      <c r="BJ929" s="5"/>
      <c r="BK929" s="5">
        <f>AC929+AJ929+BH929</f>
        <v>1443.9648073761234</v>
      </c>
      <c r="BL929" s="5"/>
      <c r="BM929" s="8">
        <f>BH929/BK929</f>
        <v>0.43177718118322994</v>
      </c>
      <c r="BN929" s="8"/>
      <c r="BO929" s="7"/>
      <c r="BP929" s="5"/>
      <c r="BQ929" s="5"/>
      <c r="BR929" s="5"/>
      <c r="BS929" s="5"/>
      <c r="BT929" s="7"/>
      <c r="BU929" s="7"/>
      <c r="BV929" s="7"/>
      <c r="BW929" s="7"/>
      <c r="BX929" s="8">
        <f>AC929/BK929</f>
        <v>0.41582704251501773</v>
      </c>
      <c r="BY929" s="8">
        <f>AJ929/BK929</f>
        <v>0.15239577630175241</v>
      </c>
      <c r="BZ929" s="8">
        <f>BH929/BK929</f>
        <v>0.43177718118322994</v>
      </c>
      <c r="CA929" s="5">
        <f>CB929+CC929+CD929+CI929</f>
        <v>171.06947059760699</v>
      </c>
      <c r="CB929" s="5">
        <v>0</v>
      </c>
      <c r="CC929" s="5">
        <v>25.148401137410087</v>
      </c>
      <c r="CD929" s="5">
        <v>87.352837573183777</v>
      </c>
      <c r="CE929" s="5"/>
      <c r="CF929" s="5"/>
      <c r="CG929" s="5"/>
      <c r="CH929" s="5"/>
      <c r="CI929" s="5">
        <v>58.568231887013113</v>
      </c>
      <c r="CJ929" s="5"/>
      <c r="CK929" s="8"/>
      <c r="CL929" s="5"/>
      <c r="CM929" s="5"/>
      <c r="CN929" s="8"/>
      <c r="CO929" s="5"/>
      <c r="CP929" s="5"/>
      <c r="CQ929" s="5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</row>
    <row r="930" spans="1:166" x14ac:dyDescent="0.25">
      <c r="A930" t="s">
        <v>156</v>
      </c>
      <c r="C930" s="6">
        <v>40284</v>
      </c>
      <c r="D930" s="5"/>
      <c r="E930" s="6"/>
      <c r="G930" s="5">
        <v>136</v>
      </c>
      <c r="H930" t="s">
        <v>115</v>
      </c>
      <c r="I930" s="7">
        <v>6.9</v>
      </c>
      <c r="J930">
        <v>750</v>
      </c>
      <c r="K930" s="5">
        <f t="shared" si="14"/>
        <v>193.23671497584542</v>
      </c>
      <c r="L930" s="5"/>
      <c r="M930" s="8"/>
      <c r="N930" s="8"/>
      <c r="O930" s="8"/>
      <c r="P930" s="8"/>
      <c r="Q930" s="5"/>
      <c r="R930" s="5"/>
      <c r="S930" s="5"/>
      <c r="T930" s="5"/>
      <c r="U930" s="5"/>
      <c r="V930" s="5"/>
      <c r="W930" s="5"/>
      <c r="X930" s="8"/>
      <c r="Y930" s="8"/>
      <c r="Z930" s="8"/>
      <c r="AA930" s="8"/>
      <c r="AB930" s="8"/>
      <c r="AC930" s="5"/>
      <c r="AD930" s="8"/>
      <c r="AE930" s="8"/>
      <c r="AF930" s="8"/>
      <c r="AG930" s="8"/>
      <c r="AH930" s="8"/>
      <c r="AI930" s="8"/>
      <c r="AJ930" s="5"/>
      <c r="AK930" s="8"/>
      <c r="AL930" s="8"/>
      <c r="AM930" s="8"/>
      <c r="AN930" s="8"/>
      <c r="AO930" s="8"/>
      <c r="AP930" s="8"/>
      <c r="AQ930" s="9"/>
      <c r="AR930" s="8"/>
      <c r="AS930" s="8"/>
      <c r="AT930" s="8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8"/>
      <c r="BJ930" s="5"/>
      <c r="BK930" s="5"/>
      <c r="BL930" s="5"/>
      <c r="BM930" s="8"/>
      <c r="BN930" s="8"/>
      <c r="BO930" s="7"/>
      <c r="BP930" s="5"/>
      <c r="BQ930" s="5"/>
      <c r="BR930" s="5"/>
      <c r="BS930" s="5"/>
      <c r="BT930" s="7"/>
      <c r="BU930" s="7"/>
      <c r="BV930" s="7"/>
      <c r="BW930" s="7"/>
      <c r="BX930" s="7"/>
      <c r="BY930" s="7"/>
      <c r="BZ930" s="7"/>
      <c r="CA930" s="5"/>
      <c r="CB930" s="5"/>
      <c r="CC930" s="5"/>
      <c r="CD930" s="5"/>
      <c r="CE930" s="5"/>
      <c r="CF930" s="5"/>
      <c r="CG930" s="5"/>
      <c r="CH930" s="5"/>
      <c r="CI930" s="5"/>
      <c r="CJ930" s="5">
        <v>56.488104296657028</v>
      </c>
      <c r="CK930" s="8">
        <v>4.1372549019607847</v>
      </c>
      <c r="CL930" s="5"/>
      <c r="CM930" s="5"/>
      <c r="CN930" s="8"/>
      <c r="CO930" s="5"/>
      <c r="CP930" s="5"/>
      <c r="CQ930" s="5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</row>
    <row r="931" spans="1:166" x14ac:dyDescent="0.25">
      <c r="A931" t="s">
        <v>156</v>
      </c>
      <c r="C931" s="6">
        <v>40289</v>
      </c>
      <c r="D931" s="5">
        <v>9</v>
      </c>
      <c r="E931" s="6" t="s">
        <v>207</v>
      </c>
      <c r="F931" t="s">
        <v>15</v>
      </c>
      <c r="G931" s="5">
        <v>141</v>
      </c>
      <c r="H931" t="s">
        <v>115</v>
      </c>
      <c r="I931" s="7">
        <v>6.9</v>
      </c>
      <c r="J931">
        <v>750</v>
      </c>
      <c r="K931" s="5">
        <f t="shared" si="14"/>
        <v>193.23671497584542</v>
      </c>
      <c r="L931" s="5"/>
      <c r="M931" s="8"/>
      <c r="N931" s="8"/>
      <c r="O931" s="8"/>
      <c r="P931" s="8"/>
      <c r="Q931" s="5"/>
      <c r="R931" s="5"/>
      <c r="S931" s="5"/>
      <c r="T931" s="5"/>
      <c r="U931" s="5"/>
      <c r="V931" s="5">
        <v>141</v>
      </c>
      <c r="W931" s="5"/>
      <c r="X931" s="8"/>
      <c r="Y931" s="8"/>
      <c r="Z931" s="8"/>
      <c r="AA931" s="8"/>
      <c r="AB931" s="8"/>
      <c r="AC931" s="5"/>
      <c r="AD931" s="8"/>
      <c r="AE931" s="8"/>
      <c r="AF931" s="8"/>
      <c r="AG931" s="8"/>
      <c r="AH931" s="8"/>
      <c r="AI931" s="8"/>
      <c r="AJ931" s="5"/>
      <c r="AK931" s="8"/>
      <c r="AL931" s="8"/>
      <c r="AM931" s="8"/>
      <c r="AN931" s="8"/>
      <c r="AO931" s="8"/>
      <c r="AP931" s="8"/>
      <c r="AQ931" s="9"/>
      <c r="AR931" s="8"/>
      <c r="AS931" s="8"/>
      <c r="AT931" s="8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8"/>
      <c r="BJ931" s="5"/>
      <c r="BK931" s="5"/>
      <c r="BL931" s="5"/>
      <c r="BM931" s="8"/>
      <c r="BN931" s="8"/>
      <c r="BO931" s="7"/>
      <c r="BP931" s="5"/>
      <c r="BQ931" s="5"/>
      <c r="BR931" s="5"/>
      <c r="BS931" s="5"/>
      <c r="BT931" s="7"/>
      <c r="BU931" s="7"/>
      <c r="BV931" s="7"/>
      <c r="BW931" s="7"/>
      <c r="BX931" s="7"/>
      <c r="BY931" s="7"/>
      <c r="BZ931" s="7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8"/>
      <c r="CL931" s="5"/>
      <c r="CM931" s="5"/>
      <c r="CN931" s="8"/>
      <c r="CO931" s="5"/>
      <c r="CP931" s="5"/>
      <c r="CQ931" s="5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</row>
    <row r="932" spans="1:166" x14ac:dyDescent="0.25">
      <c r="A932" t="s">
        <v>156</v>
      </c>
      <c r="C932" s="6">
        <v>40290</v>
      </c>
      <c r="D932" s="5"/>
      <c r="E932" s="6"/>
      <c r="G932" s="5">
        <v>142</v>
      </c>
      <c r="H932" t="s">
        <v>115</v>
      </c>
      <c r="I932" s="7">
        <v>6.9</v>
      </c>
      <c r="J932">
        <v>750</v>
      </c>
      <c r="K932" s="5">
        <f t="shared" si="14"/>
        <v>193.23671497584542</v>
      </c>
      <c r="L932" s="5"/>
      <c r="M932" s="8"/>
      <c r="N932" s="8"/>
      <c r="O932" s="8"/>
      <c r="P932" s="8"/>
      <c r="Q932" s="5"/>
      <c r="R932" s="5"/>
      <c r="S932" s="5"/>
      <c r="T932" s="5"/>
      <c r="U932" s="5"/>
      <c r="V932" s="5"/>
      <c r="W932" s="5"/>
      <c r="X932" s="8"/>
      <c r="Y932" s="8"/>
      <c r="Z932" s="8"/>
      <c r="AA932" s="8"/>
      <c r="AB932" s="8"/>
      <c r="AC932" s="5"/>
      <c r="AD932" s="8"/>
      <c r="AE932" s="8"/>
      <c r="AF932" s="8"/>
      <c r="AG932" s="8"/>
      <c r="AH932" s="8"/>
      <c r="AI932" s="8"/>
      <c r="AJ932" s="5"/>
      <c r="AK932" s="8"/>
      <c r="AL932" s="8"/>
      <c r="AM932" s="8"/>
      <c r="AN932" s="8"/>
      <c r="AO932" s="8"/>
      <c r="AP932" s="8"/>
      <c r="AQ932" s="9"/>
      <c r="AR932" s="8"/>
      <c r="AS932" s="8"/>
      <c r="AT932" s="8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8"/>
      <c r="BJ932" s="5"/>
      <c r="BK932" s="5"/>
      <c r="BL932" s="5"/>
      <c r="BM932" s="8"/>
      <c r="BN932" s="8"/>
      <c r="BO932" s="7"/>
      <c r="BP932" s="5"/>
      <c r="BQ932" s="5"/>
      <c r="BR932" s="5"/>
      <c r="BS932" s="5"/>
      <c r="BT932" s="7"/>
      <c r="BU932" s="7"/>
      <c r="BV932" s="7"/>
      <c r="BW932" s="7"/>
      <c r="BX932" s="7"/>
      <c r="BY932" s="7"/>
      <c r="BZ932" s="7"/>
      <c r="CA932" s="5"/>
      <c r="CB932" s="5"/>
      <c r="CC932" s="5"/>
      <c r="CD932" s="5"/>
      <c r="CE932" s="5"/>
      <c r="CF932" s="5"/>
      <c r="CG932" s="5"/>
      <c r="CH932" s="5"/>
      <c r="CI932" s="5"/>
      <c r="CJ932" s="5">
        <v>59.404961193121274</v>
      </c>
      <c r="CK932" s="8">
        <v>5.4761904761904763</v>
      </c>
      <c r="CL932" s="5"/>
      <c r="CM932" s="5"/>
      <c r="CN932" s="8"/>
      <c r="CO932" s="5"/>
      <c r="CP932" s="5"/>
      <c r="CQ932" s="5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</row>
    <row r="933" spans="1:166" x14ac:dyDescent="0.25">
      <c r="A933" t="s">
        <v>156</v>
      </c>
      <c r="C933" s="6">
        <v>40298</v>
      </c>
      <c r="D933" s="5"/>
      <c r="E933" s="6"/>
      <c r="G933" s="5">
        <v>150</v>
      </c>
      <c r="H933" t="s">
        <v>115</v>
      </c>
      <c r="I933" s="7">
        <v>6.9</v>
      </c>
      <c r="J933">
        <v>750</v>
      </c>
      <c r="K933" s="5">
        <f t="shared" si="14"/>
        <v>193.23671497584542</v>
      </c>
      <c r="L933" s="5"/>
      <c r="M933" s="8"/>
      <c r="N933" s="8"/>
      <c r="O933" s="8"/>
      <c r="P933" s="8"/>
      <c r="Q933" s="5"/>
      <c r="R933" s="5"/>
      <c r="S933" s="5"/>
      <c r="T933" s="5"/>
      <c r="U933" s="5"/>
      <c r="V933" s="5"/>
      <c r="W933" s="5"/>
      <c r="X933" s="8"/>
      <c r="Y933" s="8"/>
      <c r="Z933" s="8"/>
      <c r="AA933" s="8"/>
      <c r="AB933" s="8"/>
      <c r="AC933" s="5"/>
      <c r="AD933" s="8"/>
      <c r="AE933" s="8"/>
      <c r="AF933" s="8"/>
      <c r="AG933" s="8"/>
      <c r="AH933" s="8"/>
      <c r="AI933" s="8"/>
      <c r="AJ933" s="5"/>
      <c r="AK933" s="8"/>
      <c r="AL933" s="8"/>
      <c r="AM933" s="8"/>
      <c r="AN933" s="8"/>
      <c r="AO933" s="8"/>
      <c r="AP933" s="8"/>
      <c r="AQ933" s="9"/>
      <c r="AR933" s="8"/>
      <c r="AS933" s="8"/>
      <c r="AT933" s="8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8"/>
      <c r="BJ933" s="5"/>
      <c r="BK933" s="5"/>
      <c r="BL933" s="5"/>
      <c r="BM933" s="8"/>
      <c r="BN933" s="8"/>
      <c r="BO933" s="7"/>
      <c r="BP933" s="5"/>
      <c r="BQ933" s="5"/>
      <c r="BR933" s="5"/>
      <c r="BS933" s="5"/>
      <c r="BT933" s="7"/>
      <c r="BU933" s="7"/>
      <c r="BV933" s="7"/>
      <c r="BW933" s="7"/>
      <c r="BX933" s="7"/>
      <c r="BY933" s="7"/>
      <c r="BZ933" s="7"/>
      <c r="CA933" s="5"/>
      <c r="CB933" s="5"/>
      <c r="CC933" s="5"/>
      <c r="CD933" s="5"/>
      <c r="CE933" s="5"/>
      <c r="CF933" s="5"/>
      <c r="CG933" s="5"/>
      <c r="CH933" s="5"/>
      <c r="CI933" s="5"/>
      <c r="CJ933" s="5">
        <v>73.459138639476478</v>
      </c>
      <c r="CK933" s="8">
        <v>5.2771428571428576</v>
      </c>
      <c r="CL933" s="5"/>
      <c r="CM933" s="5"/>
      <c r="CN933" s="8"/>
      <c r="CO933" s="5"/>
      <c r="CP933" s="5"/>
      <c r="CQ933" s="5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</row>
    <row r="934" spans="1:166" x14ac:dyDescent="0.25">
      <c r="A934" t="s">
        <v>156</v>
      </c>
      <c r="C934" s="6">
        <v>40305</v>
      </c>
      <c r="D934" s="5"/>
      <c r="E934" s="6"/>
      <c r="G934" s="5">
        <v>157</v>
      </c>
      <c r="H934" t="s">
        <v>115</v>
      </c>
      <c r="I934" s="7">
        <v>6.9</v>
      </c>
      <c r="J934">
        <v>750</v>
      </c>
      <c r="K934" s="5">
        <f t="shared" ref="K934:K997" si="15">1000000/I934/J934</f>
        <v>193.23671497584542</v>
      </c>
      <c r="L934" s="5"/>
      <c r="M934" s="8"/>
      <c r="N934" s="8"/>
      <c r="O934" s="8"/>
      <c r="P934" s="8"/>
      <c r="Q934" s="5"/>
      <c r="R934" s="5"/>
      <c r="S934" s="5"/>
      <c r="T934" s="5"/>
      <c r="U934" s="5"/>
      <c r="V934" s="5"/>
      <c r="W934" s="5"/>
      <c r="X934" s="8"/>
      <c r="Y934" s="8"/>
      <c r="Z934" s="8"/>
      <c r="AA934" s="8"/>
      <c r="AB934" s="8"/>
      <c r="AC934" s="5"/>
      <c r="AD934" s="8"/>
      <c r="AE934" s="8"/>
      <c r="AF934" s="8"/>
      <c r="AG934" s="8"/>
      <c r="AH934" s="8"/>
      <c r="AI934" s="8"/>
      <c r="AJ934" s="5"/>
      <c r="AK934" s="8"/>
      <c r="AL934" s="8"/>
      <c r="AM934" s="8"/>
      <c r="AN934" s="8"/>
      <c r="AO934" s="8"/>
      <c r="AP934" s="8"/>
      <c r="AQ934" s="9"/>
      <c r="AR934" s="8"/>
      <c r="AS934" s="8"/>
      <c r="AT934" s="8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8"/>
      <c r="BJ934" s="5"/>
      <c r="BK934" s="5"/>
      <c r="BL934" s="5"/>
      <c r="BM934" s="8"/>
      <c r="BN934" s="8"/>
      <c r="BO934" s="7"/>
      <c r="BP934" s="5"/>
      <c r="BQ934" s="5"/>
      <c r="BR934" s="5"/>
      <c r="BS934" s="5"/>
      <c r="BT934" s="7"/>
      <c r="BU934" s="7"/>
      <c r="BV934" s="7"/>
      <c r="BW934" s="7"/>
      <c r="BX934" s="7"/>
      <c r="BY934" s="7"/>
      <c r="BZ934" s="7"/>
      <c r="CA934" s="5"/>
      <c r="CB934" s="5"/>
      <c r="CC934" s="5"/>
      <c r="CD934" s="5"/>
      <c r="CE934" s="5"/>
      <c r="CF934" s="5"/>
      <c r="CG934" s="5"/>
      <c r="CH934" s="5"/>
      <c r="CI934" s="5"/>
      <c r="CJ934" s="5">
        <v>78.483741693298853</v>
      </c>
      <c r="CK934" s="8">
        <v>5.0794871794871792</v>
      </c>
      <c r="CL934" s="5"/>
      <c r="CM934" s="5"/>
      <c r="CN934" s="8"/>
      <c r="CO934" s="5"/>
      <c r="CP934" s="5"/>
      <c r="CQ934" s="5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</row>
    <row r="935" spans="1:166" x14ac:dyDescent="0.25">
      <c r="A935" t="s">
        <v>156</v>
      </c>
      <c r="C935" s="6">
        <v>40311</v>
      </c>
      <c r="D935" s="5"/>
      <c r="E935" s="6"/>
      <c r="G935" s="5">
        <v>163</v>
      </c>
      <c r="H935" t="s">
        <v>115</v>
      </c>
      <c r="I935" s="7">
        <v>6.9</v>
      </c>
      <c r="J935">
        <v>750</v>
      </c>
      <c r="K935" s="5">
        <f t="shared" si="15"/>
        <v>193.23671497584542</v>
      </c>
      <c r="L935" s="5"/>
      <c r="M935" s="8"/>
      <c r="N935" s="8"/>
      <c r="O935" s="8"/>
      <c r="P935" s="8"/>
      <c r="Q935" s="5"/>
      <c r="R935" s="5"/>
      <c r="S935" s="5"/>
      <c r="T935" s="5"/>
      <c r="U935" s="5"/>
      <c r="V935" s="5"/>
      <c r="W935" s="5"/>
      <c r="X935" s="8"/>
      <c r="Y935" s="8"/>
      <c r="Z935" s="8"/>
      <c r="AA935" s="8"/>
      <c r="AB935" s="8"/>
      <c r="AC935" s="5"/>
      <c r="AD935" s="8"/>
      <c r="AE935" s="8"/>
      <c r="AF935" s="8"/>
      <c r="AG935" s="8"/>
      <c r="AH935" s="8"/>
      <c r="AI935" s="8"/>
      <c r="AJ935" s="5"/>
      <c r="AK935" s="8"/>
      <c r="AL935" s="8"/>
      <c r="AM935" s="8"/>
      <c r="AN935" s="8"/>
      <c r="AO935" s="8"/>
      <c r="AP935" s="8"/>
      <c r="AQ935" s="9"/>
      <c r="AR935" s="8"/>
      <c r="AS935" s="8"/>
      <c r="AT935" s="8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8"/>
      <c r="BJ935" s="5"/>
      <c r="BK935" s="5"/>
      <c r="BL935" s="5"/>
      <c r="BM935" s="8"/>
      <c r="BN935" s="8"/>
      <c r="BO935" s="7"/>
      <c r="BP935" s="5"/>
      <c r="BQ935" s="5"/>
      <c r="BR935" s="5"/>
      <c r="BS935" s="5"/>
      <c r="BT935" s="7"/>
      <c r="BU935" s="7"/>
      <c r="BV935" s="7"/>
      <c r="BW935" s="7"/>
      <c r="BX935" s="7"/>
      <c r="BY935" s="7"/>
      <c r="BZ935" s="7"/>
      <c r="CA935" s="5"/>
      <c r="CB935" s="5"/>
      <c r="CC935" s="5"/>
      <c r="CD935" s="5"/>
      <c r="CE935" s="5"/>
      <c r="CF935" s="5"/>
      <c r="CG935" s="5"/>
      <c r="CH935" s="5"/>
      <c r="CI935" s="5"/>
      <c r="CJ935" s="5">
        <v>81.040430172982283</v>
      </c>
      <c r="CK935" s="8">
        <v>5.04</v>
      </c>
      <c r="CL935" s="5"/>
      <c r="CM935" s="5"/>
      <c r="CN935" s="8"/>
      <c r="CO935" s="5"/>
      <c r="CP935" s="5"/>
      <c r="CQ935" s="5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</row>
    <row r="936" spans="1:166" x14ac:dyDescent="0.25">
      <c r="A936" t="s">
        <v>156</v>
      </c>
      <c r="C936" s="6">
        <v>40337</v>
      </c>
      <c r="D936" s="5">
        <v>10</v>
      </c>
      <c r="E936" s="6" t="s">
        <v>108</v>
      </c>
      <c r="F936" t="s">
        <v>16</v>
      </c>
      <c r="G936" s="5">
        <v>189</v>
      </c>
      <c r="H936" t="s">
        <v>115</v>
      </c>
      <c r="I936" s="7">
        <v>6.9</v>
      </c>
      <c r="J936">
        <v>750</v>
      </c>
      <c r="K936" s="5">
        <f t="shared" si="15"/>
        <v>193.23671497584542</v>
      </c>
      <c r="L936" s="5"/>
      <c r="M936" s="8"/>
      <c r="N936" s="8"/>
      <c r="O936" s="8"/>
      <c r="P936" s="8"/>
      <c r="Q936" s="5"/>
      <c r="R936" s="5"/>
      <c r="S936" s="5"/>
      <c r="T936" s="5"/>
      <c r="U936" s="5"/>
      <c r="V936" s="5"/>
      <c r="W936" s="5"/>
      <c r="X936" s="8"/>
      <c r="Y936" s="8"/>
      <c r="Z936" s="8"/>
      <c r="AA936" s="8"/>
      <c r="AB936" s="8"/>
      <c r="AC936" s="5"/>
      <c r="AD936" s="8"/>
      <c r="AE936" s="8"/>
      <c r="AF936" s="8"/>
      <c r="AG936" s="8"/>
      <c r="AH936" s="8"/>
      <c r="AI936" s="8"/>
      <c r="AJ936" s="5"/>
      <c r="AK936" s="8"/>
      <c r="AL936" s="8"/>
      <c r="AM936" s="8"/>
      <c r="AN936" s="8"/>
      <c r="AO936" s="8"/>
      <c r="AP936" s="8"/>
      <c r="AQ936" s="9"/>
      <c r="AR936" s="8"/>
      <c r="AS936" s="8"/>
      <c r="AT936" s="8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>
        <v>449.87468327621843</v>
      </c>
      <c r="BH936" s="5"/>
      <c r="BI936" s="8"/>
      <c r="BJ936" s="5"/>
      <c r="BK936" s="5"/>
      <c r="BL936" s="5"/>
      <c r="BM936" s="8"/>
      <c r="BN936" s="5">
        <f>BP936*(1/(BO936/100))</f>
        <v>449.87468327621849</v>
      </c>
      <c r="BO936" s="7">
        <v>36.688870257490628</v>
      </c>
      <c r="BP936" s="5">
        <v>165.05393886850868</v>
      </c>
      <c r="BQ936" s="5">
        <f>BN936-BP936</f>
        <v>284.82074440770981</v>
      </c>
      <c r="BR936" s="5"/>
      <c r="BS936" s="5"/>
      <c r="BT936" s="7">
        <v>7.271098628568665</v>
      </c>
      <c r="BU936" s="7"/>
      <c r="BV936" s="7"/>
      <c r="BW936" s="7"/>
      <c r="BX936" s="7"/>
      <c r="BY936" s="7"/>
      <c r="BZ936" s="7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8"/>
      <c r="CL936" s="5"/>
      <c r="CM936" s="5"/>
      <c r="CN936" s="8"/>
      <c r="CO936" s="5"/>
      <c r="CP936" s="5"/>
      <c r="CQ936" s="5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</row>
    <row r="937" spans="1:166" x14ac:dyDescent="0.25">
      <c r="A937" t="s">
        <v>156</v>
      </c>
      <c r="C937" s="6">
        <v>40351</v>
      </c>
      <c r="D937" s="5"/>
      <c r="E937" s="6"/>
      <c r="G937" s="5">
        <v>203</v>
      </c>
      <c r="H937" t="s">
        <v>115</v>
      </c>
      <c r="I937" s="7">
        <v>6.9</v>
      </c>
      <c r="J937">
        <v>750</v>
      </c>
      <c r="K937" s="5">
        <f t="shared" si="15"/>
        <v>193.23671497584542</v>
      </c>
      <c r="L937" s="5"/>
      <c r="M937" s="8"/>
      <c r="N937" s="8"/>
      <c r="O937" s="8"/>
      <c r="P937" s="8"/>
      <c r="Q937" s="5"/>
      <c r="R937" s="5"/>
      <c r="S937" s="5"/>
      <c r="T937" s="5"/>
      <c r="U937" s="5"/>
      <c r="V937" s="5"/>
      <c r="W937" s="5"/>
      <c r="X937" s="8"/>
      <c r="Y937" s="8"/>
      <c r="Z937" s="8"/>
      <c r="AA937" s="8"/>
      <c r="AB937" s="8"/>
      <c r="AC937" s="5"/>
      <c r="AD937" s="8"/>
      <c r="AE937" s="8"/>
      <c r="AF937" s="8"/>
      <c r="AG937" s="8"/>
      <c r="AH937" s="8"/>
      <c r="AI937" s="8"/>
      <c r="AJ937" s="5"/>
      <c r="AK937" s="8"/>
      <c r="AL937" s="8"/>
      <c r="AM937" s="8"/>
      <c r="AN937" s="8"/>
      <c r="AO937" s="8"/>
      <c r="AP937" s="8"/>
      <c r="AQ937" s="9"/>
      <c r="AR937" s="8"/>
      <c r="AS937" s="8"/>
      <c r="AT937" s="8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8"/>
      <c r="BJ937" s="5"/>
      <c r="BK937" s="5"/>
      <c r="BL937" s="5"/>
      <c r="BM937" s="8"/>
      <c r="BN937" s="8"/>
      <c r="BO937" s="7"/>
      <c r="BP937" s="5"/>
      <c r="BQ937" s="5"/>
      <c r="BR937" s="5"/>
      <c r="BS937" s="5"/>
      <c r="BT937" s="7"/>
      <c r="BU937" s="7"/>
      <c r="BV937" s="7"/>
      <c r="BW937" s="7"/>
      <c r="BX937" s="7"/>
      <c r="BY937" s="7"/>
      <c r="BZ937" s="7"/>
      <c r="CA937" s="5"/>
      <c r="CB937" s="5"/>
      <c r="CC937" s="5"/>
      <c r="CD937" s="5"/>
      <c r="CE937" s="5"/>
      <c r="CF937" s="5"/>
      <c r="CG937" s="5"/>
      <c r="CH937" s="5"/>
      <c r="CI937" s="5"/>
      <c r="CJ937" s="5">
        <v>100</v>
      </c>
      <c r="CK937" s="8">
        <v>4.5579268292682924</v>
      </c>
      <c r="CL937" s="5"/>
      <c r="CM937" s="5"/>
      <c r="CN937" s="8"/>
      <c r="CO937" s="5"/>
      <c r="CP937" s="5"/>
      <c r="CQ937" s="5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</row>
    <row r="938" spans="1:166" x14ac:dyDescent="0.25">
      <c r="A938" t="s">
        <v>142</v>
      </c>
      <c r="C938" s="6">
        <v>40148</v>
      </c>
      <c r="D938" s="5">
        <v>1</v>
      </c>
      <c r="E938" s="6" t="s">
        <v>209</v>
      </c>
      <c r="F938" s="14" t="s">
        <v>10</v>
      </c>
      <c r="G938" s="5">
        <v>0</v>
      </c>
      <c r="H938" t="s">
        <v>116</v>
      </c>
      <c r="I938" s="7">
        <v>6.9</v>
      </c>
      <c r="J938">
        <v>750</v>
      </c>
      <c r="K938" s="5">
        <f t="shared" si="15"/>
        <v>193.23671497584542</v>
      </c>
      <c r="L938" s="5"/>
      <c r="M938" s="8"/>
      <c r="N938" s="8"/>
      <c r="O938" s="8"/>
      <c r="P938" s="8"/>
      <c r="Q938" s="5"/>
      <c r="R938" s="5"/>
      <c r="S938" s="5"/>
      <c r="T938" s="5"/>
      <c r="U938" s="5"/>
      <c r="V938" s="5"/>
      <c r="W938" s="5"/>
      <c r="X938" s="8"/>
      <c r="Y938" s="8"/>
      <c r="Z938" s="8"/>
      <c r="AA938" s="8"/>
      <c r="AB938" s="8"/>
      <c r="AC938" s="5"/>
      <c r="AD938" s="8"/>
      <c r="AE938" s="8"/>
      <c r="AF938" s="8"/>
      <c r="AG938" s="8"/>
      <c r="AH938" s="8"/>
      <c r="AI938" s="8"/>
      <c r="AJ938" s="5"/>
      <c r="AK938" s="8"/>
      <c r="AL938" s="8"/>
      <c r="AM938" s="8"/>
      <c r="AN938" s="8"/>
      <c r="AO938" s="8"/>
      <c r="AP938" s="8"/>
      <c r="AQ938" s="9"/>
      <c r="AR938" s="8"/>
      <c r="AS938" s="8"/>
      <c r="AT938" s="8"/>
      <c r="AU938" s="5">
        <v>0</v>
      </c>
      <c r="AV938" s="5"/>
      <c r="AW938" s="5"/>
      <c r="AX938" s="5"/>
      <c r="AY938" s="5">
        <v>0</v>
      </c>
      <c r="AZ938" s="5"/>
      <c r="BA938" s="5"/>
      <c r="BB938" s="5"/>
      <c r="BC938" s="5"/>
      <c r="BD938" s="5"/>
      <c r="BE938" s="5"/>
      <c r="BF938" s="5">
        <v>0</v>
      </c>
      <c r="BG938" s="5">
        <v>0</v>
      </c>
      <c r="BH938" s="5"/>
      <c r="BI938" s="8"/>
      <c r="BJ938" s="5"/>
      <c r="BK938" s="5"/>
      <c r="BL938" s="5"/>
      <c r="BM938" s="8"/>
      <c r="BN938" s="8"/>
      <c r="BO938" s="7"/>
      <c r="BP938" s="5"/>
      <c r="BQ938" s="5"/>
      <c r="BR938" s="5"/>
      <c r="BS938" s="5"/>
      <c r="BT938" s="7"/>
      <c r="BU938" s="7"/>
      <c r="BV938" s="7"/>
      <c r="BW938" s="7"/>
      <c r="BX938" s="7"/>
      <c r="BY938" s="7"/>
      <c r="BZ938" s="7"/>
      <c r="CA938" s="5">
        <f>CB938+CC938+CD938+CI938</f>
        <v>0</v>
      </c>
      <c r="CB938" s="5">
        <v>0</v>
      </c>
      <c r="CC938" s="5">
        <v>0</v>
      </c>
      <c r="CD938" s="5">
        <v>0</v>
      </c>
      <c r="CE938" s="5"/>
      <c r="CF938" s="5"/>
      <c r="CG938" s="5"/>
      <c r="CH938" s="5"/>
      <c r="CI938" s="5">
        <v>0</v>
      </c>
      <c r="CJ938" s="5"/>
      <c r="CK938" s="8"/>
      <c r="CL938" s="5"/>
      <c r="CM938" s="5"/>
      <c r="CN938" s="8"/>
      <c r="CO938" s="5"/>
      <c r="CP938" s="5"/>
      <c r="CQ938" s="5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</row>
    <row r="939" spans="1:166" x14ac:dyDescent="0.25">
      <c r="A939" t="s">
        <v>142</v>
      </c>
      <c r="C939" s="6">
        <v>40173</v>
      </c>
      <c r="D939" s="5"/>
      <c r="E939" s="6"/>
      <c r="F939" s="14"/>
      <c r="G939" s="5">
        <v>25</v>
      </c>
      <c r="H939" t="s">
        <v>116</v>
      </c>
      <c r="I939" s="7">
        <v>6.9</v>
      </c>
      <c r="J939">
        <v>750</v>
      </c>
      <c r="K939" s="5">
        <f t="shared" si="15"/>
        <v>193.23671497584542</v>
      </c>
      <c r="L939" s="5"/>
      <c r="M939" s="8"/>
      <c r="N939" s="7">
        <v>6</v>
      </c>
      <c r="O939" s="7"/>
      <c r="P939" s="7"/>
      <c r="Q939" s="5"/>
      <c r="R939" s="5"/>
      <c r="S939" s="5"/>
      <c r="T939" s="5"/>
      <c r="U939" s="5"/>
      <c r="V939" s="5"/>
      <c r="W939" s="5"/>
      <c r="X939" s="8"/>
      <c r="Y939" s="8"/>
      <c r="Z939" s="8"/>
      <c r="AA939" s="8"/>
      <c r="AB939" s="8"/>
      <c r="AC939" s="5"/>
      <c r="AD939" s="8"/>
      <c r="AE939" s="8"/>
      <c r="AF939" s="8"/>
      <c r="AG939" s="8"/>
      <c r="AH939" s="8"/>
      <c r="AI939" s="8"/>
      <c r="AJ939" s="5"/>
      <c r="AK939" s="8">
        <v>0.17953519736842105</v>
      </c>
      <c r="AL939" s="8"/>
      <c r="AM939" s="8"/>
      <c r="AN939" s="8"/>
      <c r="AO939" s="8"/>
      <c r="AP939" s="8"/>
      <c r="AQ939" s="9"/>
      <c r="AR939" s="8"/>
      <c r="AS939" s="8"/>
      <c r="AT939" s="8"/>
      <c r="AU939" s="5">
        <v>0</v>
      </c>
      <c r="AV939" s="5"/>
      <c r="AW939" s="5"/>
      <c r="AX939" s="5"/>
      <c r="AY939" s="5">
        <v>0</v>
      </c>
      <c r="AZ939" s="5"/>
      <c r="BA939" s="5"/>
      <c r="BB939" s="5"/>
      <c r="BC939" s="5"/>
      <c r="BD939" s="5"/>
      <c r="BE939" s="5"/>
      <c r="BF939" s="5">
        <v>0</v>
      </c>
      <c r="BG939" s="5">
        <v>0</v>
      </c>
      <c r="BH939" s="5"/>
      <c r="BI939" s="8"/>
      <c r="BJ939" s="5"/>
      <c r="BK939" s="5"/>
      <c r="BL939" s="5"/>
      <c r="BM939" s="8"/>
      <c r="BN939" s="8"/>
      <c r="BO939" s="7"/>
      <c r="BP939" s="5"/>
      <c r="BQ939" s="5"/>
      <c r="BR939" s="5"/>
      <c r="BS939" s="5"/>
      <c r="BT939" s="7"/>
      <c r="BU939" s="7"/>
      <c r="BV939" s="7"/>
      <c r="BW939" s="7"/>
      <c r="BX939" s="7"/>
      <c r="BY939" s="7"/>
      <c r="BZ939" s="7"/>
      <c r="CA939" s="5">
        <f>CB939+CC939+CD939+CI939</f>
        <v>0</v>
      </c>
      <c r="CB939" s="5">
        <v>0</v>
      </c>
      <c r="CC939" s="5">
        <v>0</v>
      </c>
      <c r="CD939" s="5">
        <v>0</v>
      </c>
      <c r="CE939" s="5"/>
      <c r="CF939" s="5"/>
      <c r="CG939" s="5"/>
      <c r="CH939" s="5"/>
      <c r="CI939" s="5">
        <v>0</v>
      </c>
      <c r="CJ939" s="5"/>
      <c r="CK939" s="8"/>
      <c r="CL939" s="5"/>
      <c r="CM939" s="5"/>
      <c r="CN939" s="8"/>
      <c r="CO939" s="5"/>
      <c r="CP939" s="5"/>
      <c r="CQ939" s="5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</row>
    <row r="940" spans="1:166" x14ac:dyDescent="0.25">
      <c r="A940" t="s">
        <v>142</v>
      </c>
      <c r="C940" s="6">
        <v>40174</v>
      </c>
      <c r="D940" s="5">
        <v>4</v>
      </c>
      <c r="E940" t="s">
        <v>210</v>
      </c>
      <c r="F940" t="s">
        <v>12</v>
      </c>
      <c r="G940" s="5">
        <v>26</v>
      </c>
      <c r="H940" t="s">
        <v>116</v>
      </c>
      <c r="I940" s="7">
        <v>6.9</v>
      </c>
      <c r="J940">
        <v>750</v>
      </c>
      <c r="K940" s="5">
        <f t="shared" si="15"/>
        <v>193.23671497584542</v>
      </c>
      <c r="L940" s="5"/>
      <c r="M940" s="8"/>
      <c r="N940" s="8"/>
      <c r="O940" s="8"/>
      <c r="P940" s="8"/>
      <c r="Q940" s="5"/>
      <c r="R940" s="5">
        <v>26</v>
      </c>
      <c r="S940" s="5"/>
      <c r="T940" s="5"/>
      <c r="U940" s="5"/>
      <c r="V940" s="5"/>
      <c r="W940" s="5"/>
      <c r="X940" s="8"/>
      <c r="Y940" s="8"/>
      <c r="Z940" s="8"/>
      <c r="AA940" s="8"/>
      <c r="AB940" s="8"/>
      <c r="AC940" s="5"/>
      <c r="AD940" s="8"/>
      <c r="AE940" s="8"/>
      <c r="AF940" s="8"/>
      <c r="AG940" s="8"/>
      <c r="AH940" s="8"/>
      <c r="AI940" s="8"/>
      <c r="AJ940" s="5"/>
      <c r="AK940" s="8"/>
      <c r="AL940" s="8"/>
      <c r="AM940" s="8"/>
      <c r="AN940" s="8"/>
      <c r="AO940" s="8"/>
      <c r="AP940" s="8"/>
      <c r="AQ940" s="9"/>
      <c r="AR940" s="8"/>
      <c r="AS940" s="8"/>
      <c r="AT940" s="8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8"/>
      <c r="BJ940" s="5"/>
      <c r="BK940" s="5"/>
      <c r="BL940" s="5"/>
      <c r="BM940" s="8"/>
      <c r="BN940" s="8"/>
      <c r="BO940" s="7"/>
      <c r="BP940" s="5"/>
      <c r="BQ940" s="5"/>
      <c r="BR940" s="5"/>
      <c r="BS940" s="5"/>
      <c r="BT940" s="7"/>
      <c r="BU940" s="7"/>
      <c r="BV940" s="7"/>
      <c r="BW940" s="7"/>
      <c r="BX940" s="7"/>
      <c r="BY940" s="7"/>
      <c r="BZ940" s="7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8"/>
      <c r="CL940" s="5"/>
      <c r="CM940" s="5"/>
      <c r="CN940" s="8"/>
      <c r="CO940" s="5"/>
      <c r="CP940" s="5"/>
      <c r="CQ940" s="5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</row>
    <row r="941" spans="1:166" x14ac:dyDescent="0.25">
      <c r="A941" t="s">
        <v>142</v>
      </c>
      <c r="C941" s="6">
        <v>40184</v>
      </c>
      <c r="D941" s="5"/>
      <c r="E941" s="6"/>
      <c r="G941" s="5">
        <v>36</v>
      </c>
      <c r="H941" t="s">
        <v>116</v>
      </c>
      <c r="I941" s="7">
        <v>6.9</v>
      </c>
      <c r="J941">
        <v>750</v>
      </c>
      <c r="K941" s="5">
        <f t="shared" si="15"/>
        <v>193.23671497584542</v>
      </c>
      <c r="L941" s="5"/>
      <c r="M941" s="8"/>
      <c r="N941" s="7">
        <v>11.3</v>
      </c>
      <c r="O941" s="7"/>
      <c r="P941" s="7"/>
      <c r="Q941" s="5"/>
      <c r="R941" s="5"/>
      <c r="S941" s="5"/>
      <c r="T941" s="5"/>
      <c r="U941" s="5"/>
      <c r="V941" s="5"/>
      <c r="W941" s="5"/>
      <c r="X941" s="8"/>
      <c r="Y941" s="8"/>
      <c r="Z941" s="8"/>
      <c r="AA941" s="8"/>
      <c r="AB941" s="8"/>
      <c r="AC941" s="5"/>
      <c r="AD941" s="8"/>
      <c r="AE941" s="8"/>
      <c r="AF941" s="8"/>
      <c r="AG941" s="8"/>
      <c r="AH941" s="8"/>
      <c r="AI941" s="8"/>
      <c r="AJ941" s="5"/>
      <c r="AK941" s="8"/>
      <c r="AL941" s="8"/>
      <c r="AM941" s="8"/>
      <c r="AN941" s="8"/>
      <c r="AO941" s="8"/>
      <c r="AP941" s="8"/>
      <c r="AQ941" s="9"/>
      <c r="AR941" s="8"/>
      <c r="AS941" s="8"/>
      <c r="AT941" s="8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8"/>
      <c r="BJ941" s="5"/>
      <c r="BK941" s="5"/>
      <c r="BL941" s="5"/>
      <c r="BM941" s="8"/>
      <c r="BN941" s="8"/>
      <c r="BO941" s="7"/>
      <c r="BP941" s="5"/>
      <c r="BQ941" s="5"/>
      <c r="BR941" s="5"/>
      <c r="BS941" s="5"/>
      <c r="BT941" s="7"/>
      <c r="BU941" s="7"/>
      <c r="BV941" s="7"/>
      <c r="BW941" s="7"/>
      <c r="BX941" s="7"/>
      <c r="BY941" s="7"/>
      <c r="BZ941" s="7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8"/>
      <c r="CL941" s="5"/>
      <c r="CM941" s="5"/>
      <c r="CN941" s="8"/>
      <c r="CO941" s="5"/>
      <c r="CP941" s="5"/>
      <c r="CQ941" s="5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</row>
    <row r="942" spans="1:166" x14ac:dyDescent="0.25">
      <c r="A942" t="s">
        <v>142</v>
      </c>
      <c r="C942" s="6">
        <v>40189</v>
      </c>
      <c r="D942" s="5"/>
      <c r="E942" s="6"/>
      <c r="F942" s="14"/>
      <c r="G942" s="5">
        <v>41</v>
      </c>
      <c r="H942" t="s">
        <v>116</v>
      </c>
      <c r="I942" s="7">
        <v>6.9</v>
      </c>
      <c r="J942">
        <v>750</v>
      </c>
      <c r="K942" s="5">
        <f t="shared" si="15"/>
        <v>193.23671497584542</v>
      </c>
      <c r="L942" s="5"/>
      <c r="M942" s="8"/>
      <c r="N942" s="7">
        <v>12.25</v>
      </c>
      <c r="O942" s="7"/>
      <c r="P942" s="7"/>
      <c r="Q942" s="5"/>
      <c r="R942" s="5"/>
      <c r="S942" s="5"/>
      <c r="T942" s="5"/>
      <c r="U942" s="5"/>
      <c r="V942" s="5"/>
      <c r="W942" s="5"/>
      <c r="X942" s="8"/>
      <c r="Y942" s="8"/>
      <c r="Z942" s="8"/>
      <c r="AA942" s="8"/>
      <c r="AB942" s="8"/>
      <c r="AC942" s="5">
        <v>67.165004463846657</v>
      </c>
      <c r="AD942" s="8"/>
      <c r="AE942" s="8"/>
      <c r="AF942" s="8"/>
      <c r="AG942" s="8"/>
      <c r="AH942" s="8"/>
      <c r="AI942" s="8"/>
      <c r="AJ942" s="5">
        <v>85.841430178604753</v>
      </c>
      <c r="AK942" s="8">
        <v>1.132332100684625</v>
      </c>
      <c r="AL942" s="8"/>
      <c r="AM942" s="8"/>
      <c r="AN942" s="8"/>
      <c r="AO942" s="8"/>
      <c r="AP942" s="8"/>
      <c r="AQ942" s="9">
        <f>AK942/AJ942</f>
        <v>1.3190974315416859E-2</v>
      </c>
      <c r="AR942" s="8"/>
      <c r="AS942" s="8"/>
      <c r="AT942" s="8"/>
      <c r="AU942" s="5">
        <v>7.8689238033875863</v>
      </c>
      <c r="AV942" s="5"/>
      <c r="AW942" s="5"/>
      <c r="AX942" s="5"/>
      <c r="AY942" s="5">
        <v>0</v>
      </c>
      <c r="AZ942" s="5"/>
      <c r="BA942" s="5"/>
      <c r="BB942" s="5"/>
      <c r="BC942" s="5"/>
      <c r="BD942" s="5"/>
      <c r="BE942" s="5"/>
      <c r="BF942" s="5">
        <v>0</v>
      </c>
      <c r="BG942" s="5">
        <v>0</v>
      </c>
      <c r="BH942" s="5">
        <v>7.8689238033875863</v>
      </c>
      <c r="BI942" s="8"/>
      <c r="BJ942" s="5"/>
      <c r="BK942" s="5">
        <f>AC942+AJ942+BH942</f>
        <v>160.875358445839</v>
      </c>
      <c r="BL942" s="5"/>
      <c r="BM942" s="8">
        <f>BH942/BK942</f>
        <v>4.891317029162532E-2</v>
      </c>
      <c r="BN942" s="8"/>
      <c r="BO942" s="7"/>
      <c r="BP942" s="5"/>
      <c r="BQ942" s="5"/>
      <c r="BR942" s="5"/>
      <c r="BS942" s="5"/>
      <c r="BT942" s="7"/>
      <c r="BU942" s="7"/>
      <c r="BV942" s="7"/>
      <c r="BW942" s="7"/>
      <c r="BX942" s="8">
        <f>AC942/BK942</f>
        <v>0.4174971550192923</v>
      </c>
      <c r="BY942" s="8">
        <f>AJ942/BK942</f>
        <v>0.53358967468908236</v>
      </c>
      <c r="BZ942" s="8">
        <f>BH942/BK942</f>
        <v>4.891317029162532E-2</v>
      </c>
      <c r="CA942" s="5">
        <f>CB942+CC942+CD942+CI942</f>
        <v>144.8566862206855</v>
      </c>
      <c r="CB942" s="5">
        <v>144.8566862206855</v>
      </c>
      <c r="CC942" s="5">
        <v>0</v>
      </c>
      <c r="CD942" s="5">
        <v>0</v>
      </c>
      <c r="CE942" s="5"/>
      <c r="CF942" s="5"/>
      <c r="CG942" s="5"/>
      <c r="CH942" s="5"/>
      <c r="CI942" s="5">
        <v>0</v>
      </c>
      <c r="CJ942" s="5"/>
      <c r="CK942" s="8"/>
      <c r="CL942" s="5"/>
      <c r="CM942" s="5"/>
      <c r="CN942" s="8"/>
      <c r="CO942" s="5"/>
      <c r="CP942" s="5"/>
      <c r="CQ942" s="5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</row>
    <row r="943" spans="1:166" x14ac:dyDescent="0.25">
      <c r="A943" t="s">
        <v>142</v>
      </c>
      <c r="C943" s="6">
        <v>40196</v>
      </c>
      <c r="D943" s="5">
        <v>4</v>
      </c>
      <c r="E943" t="s">
        <v>206</v>
      </c>
      <c r="F943" t="s">
        <v>13</v>
      </c>
      <c r="G943" s="5">
        <v>48</v>
      </c>
      <c r="H943" t="s">
        <v>116</v>
      </c>
      <c r="I943" s="7">
        <v>6.9</v>
      </c>
      <c r="J943">
        <v>750</v>
      </c>
      <c r="K943" s="5">
        <f t="shared" si="15"/>
        <v>193.23671497584542</v>
      </c>
      <c r="L943" s="5"/>
      <c r="M943" s="8"/>
      <c r="N943" s="8"/>
      <c r="O943" s="8"/>
      <c r="P943" s="8"/>
      <c r="Q943" s="5"/>
      <c r="R943" s="5"/>
      <c r="S943" s="5">
        <v>48</v>
      </c>
      <c r="T943" s="5"/>
      <c r="U943" s="5"/>
      <c r="V943" s="5"/>
      <c r="W943" s="5"/>
      <c r="X943" s="8"/>
      <c r="Y943" s="8"/>
      <c r="Z943" s="8"/>
      <c r="AA943" s="8"/>
      <c r="AB943" s="8"/>
      <c r="AC943" s="5">
        <v>131.08325603563591</v>
      </c>
      <c r="AD943" s="8"/>
      <c r="AE943" s="8"/>
      <c r="AF943" s="8"/>
      <c r="AG943" s="8"/>
      <c r="AH943" s="8"/>
      <c r="AI943" s="8"/>
      <c r="AJ943" s="5">
        <v>142.07862645350087</v>
      </c>
      <c r="AK943" s="8">
        <v>1.6668685538817958</v>
      </c>
      <c r="AL943" s="8"/>
      <c r="AM943" s="8"/>
      <c r="AN943" s="8"/>
      <c r="AO943" s="8"/>
      <c r="AP943" s="8"/>
      <c r="AQ943" s="9">
        <f>AK943/AJ943</f>
        <v>1.1732014839173042E-2</v>
      </c>
      <c r="AR943" s="8"/>
      <c r="AS943" s="8"/>
      <c r="AT943" s="8"/>
      <c r="AU943" s="5">
        <v>22.067921776885687</v>
      </c>
      <c r="AV943" s="5"/>
      <c r="AW943" s="5"/>
      <c r="AX943" s="5"/>
      <c r="AY943" s="5">
        <v>0</v>
      </c>
      <c r="AZ943" s="5"/>
      <c r="BA943" s="5"/>
      <c r="BB943" s="5"/>
      <c r="BC943" s="5"/>
      <c r="BD943" s="5"/>
      <c r="BE943" s="5"/>
      <c r="BF943" s="5">
        <v>0</v>
      </c>
      <c r="BG943" s="5">
        <v>0</v>
      </c>
      <c r="BH943" s="5">
        <v>22.067921776885687</v>
      </c>
      <c r="BI943" s="8"/>
      <c r="BJ943" s="5"/>
      <c r="BK943" s="5">
        <f>AC943+AJ943+BH943</f>
        <v>295.22980426602248</v>
      </c>
      <c r="BL943" s="5"/>
      <c r="BM943" s="8">
        <f>BH943/BK943</f>
        <v>7.4748285769281483E-2</v>
      </c>
      <c r="BN943" s="8"/>
      <c r="BO943" s="7"/>
      <c r="BP943" s="5"/>
      <c r="BQ943" s="5"/>
      <c r="BR943" s="5"/>
      <c r="BS943" s="5"/>
      <c r="BT943" s="7"/>
      <c r="BU943" s="7"/>
      <c r="BV943" s="7"/>
      <c r="BW943" s="7"/>
      <c r="BX943" s="8">
        <f>AC943/BK943</f>
        <v>0.44400414233761043</v>
      </c>
      <c r="BY943" s="8">
        <f>AJ943/BK943</f>
        <v>0.48124757189310807</v>
      </c>
      <c r="BZ943" s="8">
        <f>BH943/BK943</f>
        <v>7.4748285769281483E-2</v>
      </c>
      <c r="CA943" s="5">
        <f>CB943+CC943+CD943+CI943</f>
        <v>239.13582157305166</v>
      </c>
      <c r="CB943" s="5">
        <v>239.13582157305166</v>
      </c>
      <c r="CC943" s="5">
        <v>0</v>
      </c>
      <c r="CD943" s="5">
        <v>0</v>
      </c>
      <c r="CE943" s="5"/>
      <c r="CF943" s="5"/>
      <c r="CG943" s="5"/>
      <c r="CH943" s="5"/>
      <c r="CI943" s="5">
        <v>0</v>
      </c>
      <c r="CJ943" s="5"/>
      <c r="CK943" s="8"/>
      <c r="CL943" s="5"/>
      <c r="CM943" s="5"/>
      <c r="CN943" s="8"/>
      <c r="CO943" s="5"/>
      <c r="CP943" s="5"/>
      <c r="CQ943" s="5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</row>
    <row r="944" spans="1:166" x14ac:dyDescent="0.25">
      <c r="A944" t="s">
        <v>142</v>
      </c>
      <c r="C944" s="6">
        <v>40197</v>
      </c>
      <c r="D944" s="5"/>
      <c r="E944" s="6"/>
      <c r="G944" s="5">
        <v>49</v>
      </c>
      <c r="H944" t="s">
        <v>116</v>
      </c>
      <c r="I944" s="7">
        <v>6.9</v>
      </c>
      <c r="J944">
        <v>750</v>
      </c>
      <c r="K944" s="5">
        <f t="shared" si="15"/>
        <v>193.23671497584542</v>
      </c>
      <c r="L944" s="5"/>
      <c r="M944" s="8"/>
      <c r="N944" s="7">
        <v>14.25</v>
      </c>
      <c r="O944" s="7"/>
      <c r="P944" s="7"/>
      <c r="Q944" s="5"/>
      <c r="R944" s="5"/>
      <c r="S944" s="5"/>
      <c r="T944" s="5"/>
      <c r="U944" s="5"/>
      <c r="V944" s="5"/>
      <c r="W944" s="5"/>
      <c r="X944" s="8"/>
      <c r="Y944" s="8"/>
      <c r="Z944" s="8"/>
      <c r="AA944" s="8"/>
      <c r="AB944" s="8"/>
      <c r="AC944" s="5"/>
      <c r="AD944" s="8"/>
      <c r="AE944" s="8"/>
      <c r="AF944" s="8"/>
      <c r="AG944" s="8"/>
      <c r="AH944" s="8"/>
      <c r="AI944" s="8"/>
      <c r="AJ944" s="5"/>
      <c r="AK944" s="8"/>
      <c r="AL944" s="8"/>
      <c r="AM944" s="8"/>
      <c r="AN944" s="8"/>
      <c r="AO944" s="8"/>
      <c r="AP944" s="8"/>
      <c r="AQ944" s="9"/>
      <c r="AR944" s="8"/>
      <c r="AS944" s="8"/>
      <c r="AT944" s="8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8"/>
      <c r="BJ944" s="5"/>
      <c r="BK944" s="5"/>
      <c r="BL944" s="5"/>
      <c r="BM944" s="8"/>
      <c r="BN944" s="8"/>
      <c r="BO944" s="7"/>
      <c r="BP944" s="5"/>
      <c r="BQ944" s="5"/>
      <c r="BR944" s="5"/>
      <c r="BS944" s="5"/>
      <c r="BT944" s="7"/>
      <c r="BU944" s="7"/>
      <c r="BV944" s="7"/>
      <c r="BW944" s="7"/>
      <c r="BX944" s="7"/>
      <c r="BY944" s="7"/>
      <c r="BZ944" s="7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8"/>
      <c r="CL944" s="5"/>
      <c r="CM944" s="5"/>
      <c r="CN944" s="8"/>
      <c r="CO944" s="5"/>
      <c r="CP944" s="5"/>
      <c r="CQ944" s="5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</row>
    <row r="945" spans="1:166" x14ac:dyDescent="0.25">
      <c r="A945" t="s">
        <v>142</v>
      </c>
      <c r="C945" s="6">
        <v>40200</v>
      </c>
      <c r="D945" s="5"/>
      <c r="E945" s="6"/>
      <c r="G945" s="5">
        <v>52</v>
      </c>
      <c r="H945" t="s">
        <v>116</v>
      </c>
      <c r="I945" s="7">
        <v>6.9</v>
      </c>
      <c r="J945">
        <v>750</v>
      </c>
      <c r="K945" s="5">
        <f t="shared" si="15"/>
        <v>193.23671497584542</v>
      </c>
      <c r="L945" s="5"/>
      <c r="M945" s="8"/>
      <c r="N945" s="7">
        <v>15.05</v>
      </c>
      <c r="O945" s="7"/>
      <c r="P945" s="7"/>
      <c r="Q945" s="5"/>
      <c r="R945" s="5"/>
      <c r="S945" s="5"/>
      <c r="T945" s="5"/>
      <c r="U945" s="5"/>
      <c r="V945" s="5"/>
      <c r="W945" s="5"/>
      <c r="X945" s="8"/>
      <c r="Y945" s="8"/>
      <c r="Z945" s="8"/>
      <c r="AA945" s="8"/>
      <c r="AB945" s="8"/>
      <c r="AC945" s="5"/>
      <c r="AD945" s="8"/>
      <c r="AE945" s="8"/>
      <c r="AF945" s="8"/>
      <c r="AG945" s="8"/>
      <c r="AH945" s="8"/>
      <c r="AI945" s="8"/>
      <c r="AJ945" s="5"/>
      <c r="AK945" s="8"/>
      <c r="AL945" s="8"/>
      <c r="AM945" s="8"/>
      <c r="AN945" s="8"/>
      <c r="AO945" s="8"/>
      <c r="AP945" s="8"/>
      <c r="AQ945" s="9"/>
      <c r="AR945" s="8"/>
      <c r="AS945" s="8"/>
      <c r="AT945" s="8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8"/>
      <c r="BJ945" s="5"/>
      <c r="BK945" s="5"/>
      <c r="BL945" s="5"/>
      <c r="BM945" s="8"/>
      <c r="BN945" s="8"/>
      <c r="BO945" s="7"/>
      <c r="BP945" s="5"/>
      <c r="BQ945" s="5"/>
      <c r="BR945" s="5"/>
      <c r="BS945" s="5"/>
      <c r="BT945" s="7"/>
      <c r="BU945" s="7"/>
      <c r="BV945" s="7"/>
      <c r="BW945" s="7"/>
      <c r="BX945" s="7"/>
      <c r="BY945" s="7"/>
      <c r="BZ945" s="7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8"/>
      <c r="CL945" s="5"/>
      <c r="CM945" s="5"/>
      <c r="CN945" s="8"/>
      <c r="CO945" s="5"/>
      <c r="CP945" s="5"/>
      <c r="CQ945" s="5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</row>
    <row r="946" spans="1:166" x14ac:dyDescent="0.25">
      <c r="A946" t="s">
        <v>142</v>
      </c>
      <c r="C946" s="6">
        <v>40211</v>
      </c>
      <c r="D946" s="5"/>
      <c r="E946" s="6"/>
      <c r="F946" s="14"/>
      <c r="G946" s="5">
        <v>63</v>
      </c>
      <c r="H946" t="s">
        <v>116</v>
      </c>
      <c r="I946" s="7">
        <v>6.9</v>
      </c>
      <c r="J946">
        <v>750</v>
      </c>
      <c r="K946" s="5">
        <f t="shared" si="15"/>
        <v>193.23671497584542</v>
      </c>
      <c r="L946" s="5"/>
      <c r="M946" s="8"/>
      <c r="N946" s="7">
        <v>17.25</v>
      </c>
      <c r="O946" s="7"/>
      <c r="P946" s="7"/>
      <c r="Q946" s="5"/>
      <c r="R946" s="5"/>
      <c r="S946" s="5"/>
      <c r="T946" s="5"/>
      <c r="U946" s="5"/>
      <c r="V946" s="5"/>
      <c r="W946" s="5"/>
      <c r="X946" s="8"/>
      <c r="Y946" s="8"/>
      <c r="Z946" s="8"/>
      <c r="AA946" s="8"/>
      <c r="AB946" s="8"/>
      <c r="AC946" s="5">
        <v>257.61459583888472</v>
      </c>
      <c r="AD946" s="8"/>
      <c r="AE946" s="8"/>
      <c r="AF946" s="8"/>
      <c r="AG946" s="8"/>
      <c r="AH946" s="8"/>
      <c r="AI946" s="8"/>
      <c r="AJ946" s="5">
        <v>216.05339440306358</v>
      </c>
      <c r="AK946" s="8">
        <v>4.6941289832173778</v>
      </c>
      <c r="AL946" s="8"/>
      <c r="AM946" s="8"/>
      <c r="AN946" s="8"/>
      <c r="AO946" s="8"/>
      <c r="AP946" s="8"/>
      <c r="AQ946" s="9">
        <f>AK946/AJ946</f>
        <v>2.1726707863983535E-2</v>
      </c>
      <c r="AR946" s="8"/>
      <c r="AS946" s="8"/>
      <c r="AT946" s="8"/>
      <c r="AU946" s="5">
        <v>38.165287738980133</v>
      </c>
      <c r="AV946" s="5"/>
      <c r="AW946" s="5"/>
      <c r="AX946" s="5"/>
      <c r="AY946" s="5">
        <v>36.5661012114019</v>
      </c>
      <c r="AZ946" s="5"/>
      <c r="BA946" s="5"/>
      <c r="BB946" s="5"/>
      <c r="BC946" s="5"/>
      <c r="BD946" s="5"/>
      <c r="BE946" s="5"/>
      <c r="BF946" s="5">
        <v>0</v>
      </c>
      <c r="BG946" s="5">
        <v>0</v>
      </c>
      <c r="BH946" s="5">
        <v>74.731388950382026</v>
      </c>
      <c r="BI946" s="8"/>
      <c r="BJ946" s="5"/>
      <c r="BK946" s="5">
        <f>AC946+AJ946+BH946</f>
        <v>548.39937919233034</v>
      </c>
      <c r="BL946" s="5"/>
      <c r="BM946" s="8">
        <f>BH946/BK946</f>
        <v>0.13627183360499906</v>
      </c>
      <c r="BN946" s="8"/>
      <c r="BO946" s="7"/>
      <c r="BP946" s="5"/>
      <c r="BQ946" s="5"/>
      <c r="BR946" s="5"/>
      <c r="BS946" s="5"/>
      <c r="BT946" s="7"/>
      <c r="BU946" s="7"/>
      <c r="BV946" s="7"/>
      <c r="BW946" s="7"/>
      <c r="BX946" s="8">
        <f>AC946/BK946</f>
        <v>0.46975727109372994</v>
      </c>
      <c r="BY946" s="8">
        <f>AJ946/BK946</f>
        <v>0.393970895301271</v>
      </c>
      <c r="BZ946" s="8">
        <f>BH946/BK946</f>
        <v>0.13627183360499906</v>
      </c>
      <c r="CA946" s="5">
        <f>CB946+CC946+CD946+CI946</f>
        <v>307.15236722846555</v>
      </c>
      <c r="CB946" s="5">
        <v>279.193283000159</v>
      </c>
      <c r="CC946" s="5">
        <v>27.959084228306576</v>
      </c>
      <c r="CD946" s="5">
        <v>0</v>
      </c>
      <c r="CE946" s="5"/>
      <c r="CF946" s="5"/>
      <c r="CG946" s="5"/>
      <c r="CH946" s="5"/>
      <c r="CI946" s="5">
        <v>0</v>
      </c>
      <c r="CJ946" s="5"/>
      <c r="CK946" s="8"/>
      <c r="CL946" s="5"/>
      <c r="CM946" s="5"/>
      <c r="CN946" s="8"/>
      <c r="CO946" s="5"/>
      <c r="CP946" s="5"/>
      <c r="CQ946" s="5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</row>
    <row r="947" spans="1:166" x14ac:dyDescent="0.25">
      <c r="A947" t="s">
        <v>142</v>
      </c>
      <c r="C947" s="6">
        <v>40217</v>
      </c>
      <c r="D947" s="5"/>
      <c r="E947" s="6"/>
      <c r="G947" s="5">
        <v>69</v>
      </c>
      <c r="H947" t="s">
        <v>116</v>
      </c>
      <c r="I947" s="7">
        <v>6.9</v>
      </c>
      <c r="J947">
        <v>750</v>
      </c>
      <c r="K947" s="5">
        <f t="shared" si="15"/>
        <v>193.23671497584542</v>
      </c>
      <c r="L947" s="5"/>
      <c r="M947" s="8"/>
      <c r="N947" s="7">
        <v>19.55</v>
      </c>
      <c r="O947" s="7"/>
      <c r="P947" s="7"/>
      <c r="Q947" s="5"/>
      <c r="R947" s="5"/>
      <c r="S947" s="5"/>
      <c r="T947" s="5"/>
      <c r="U947" s="5"/>
      <c r="V947" s="5"/>
      <c r="W947" s="5"/>
      <c r="X947" s="8"/>
      <c r="Y947" s="8"/>
      <c r="Z947" s="8"/>
      <c r="AA947" s="8"/>
      <c r="AB947" s="8"/>
      <c r="AC947" s="5"/>
      <c r="AD947" s="8"/>
      <c r="AE947" s="8"/>
      <c r="AF947" s="8"/>
      <c r="AG947" s="8"/>
      <c r="AH947" s="8"/>
      <c r="AI947" s="8"/>
      <c r="AJ947" s="5"/>
      <c r="AK947" s="8"/>
      <c r="AL947" s="8"/>
      <c r="AM947" s="8"/>
      <c r="AN947" s="8"/>
      <c r="AO947" s="8"/>
      <c r="AP947" s="8"/>
      <c r="AQ947" s="9"/>
      <c r="AR947" s="8"/>
      <c r="AS947" s="8"/>
      <c r="AT947" s="8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8"/>
      <c r="BJ947" s="5"/>
      <c r="BK947" s="5"/>
      <c r="BL947" s="5"/>
      <c r="BM947" s="8"/>
      <c r="BN947" s="8"/>
      <c r="BO947" s="7"/>
      <c r="BP947" s="5"/>
      <c r="BQ947" s="5"/>
      <c r="BR947" s="5"/>
      <c r="BS947" s="5"/>
      <c r="BT947" s="7"/>
      <c r="BU947" s="7"/>
      <c r="BV947" s="7"/>
      <c r="BW947" s="7"/>
      <c r="BX947" s="7"/>
      <c r="BY947" s="7"/>
      <c r="BZ947" s="7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8"/>
      <c r="CL947" s="5"/>
      <c r="CM947" s="5"/>
      <c r="CN947" s="8"/>
      <c r="CO947" s="5"/>
      <c r="CP947" s="5"/>
      <c r="CQ947" s="5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</row>
    <row r="948" spans="1:166" x14ac:dyDescent="0.25">
      <c r="A948" t="s">
        <v>142</v>
      </c>
      <c r="C948" s="6">
        <v>40225</v>
      </c>
      <c r="D948" s="5"/>
      <c r="E948" s="6"/>
      <c r="G948" s="5">
        <v>77</v>
      </c>
      <c r="H948" t="s">
        <v>116</v>
      </c>
      <c r="I948" s="7">
        <v>6.9</v>
      </c>
      <c r="J948">
        <v>750</v>
      </c>
      <c r="K948" s="5">
        <f t="shared" si="15"/>
        <v>193.23671497584542</v>
      </c>
      <c r="L948" s="5"/>
      <c r="M948" s="8"/>
      <c r="N948" s="7">
        <v>22.55</v>
      </c>
      <c r="O948" s="7"/>
      <c r="P948" s="7"/>
      <c r="Q948" s="5"/>
      <c r="R948" s="5"/>
      <c r="S948" s="5"/>
      <c r="T948" s="5"/>
      <c r="U948" s="5"/>
      <c r="V948" s="5"/>
      <c r="W948" s="5"/>
      <c r="X948" s="8"/>
      <c r="Y948" s="8"/>
      <c r="Z948" s="8"/>
      <c r="AA948" s="8"/>
      <c r="AB948" s="8"/>
      <c r="AC948" s="5"/>
      <c r="AD948" s="8"/>
      <c r="AE948" s="8"/>
      <c r="AF948" s="8"/>
      <c r="AG948" s="8"/>
      <c r="AH948" s="8"/>
      <c r="AI948" s="8"/>
      <c r="AJ948" s="5"/>
      <c r="AK948" s="8"/>
      <c r="AL948" s="8"/>
      <c r="AM948" s="8"/>
      <c r="AN948" s="8"/>
      <c r="AO948" s="8"/>
      <c r="AP948" s="8"/>
      <c r="AQ948" s="9"/>
      <c r="AR948" s="8"/>
      <c r="AS948" s="8"/>
      <c r="AT948" s="8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8"/>
      <c r="BJ948" s="5"/>
      <c r="BK948" s="5"/>
      <c r="BL948" s="5"/>
      <c r="BM948" s="8"/>
      <c r="BN948" s="8"/>
      <c r="BO948" s="7"/>
      <c r="BP948" s="5"/>
      <c r="BQ948" s="5"/>
      <c r="BR948" s="5"/>
      <c r="BS948" s="5"/>
      <c r="BT948" s="7"/>
      <c r="BU948" s="7"/>
      <c r="BV948" s="7"/>
      <c r="BW948" s="7"/>
      <c r="BX948" s="7"/>
      <c r="BY948" s="7"/>
      <c r="BZ948" s="7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8"/>
      <c r="CL948" s="5"/>
      <c r="CM948" s="5"/>
      <c r="CN948" s="8"/>
      <c r="CO948" s="5"/>
      <c r="CP948" s="5"/>
      <c r="CQ948" s="5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</row>
    <row r="949" spans="1:166" x14ac:dyDescent="0.25">
      <c r="A949" t="s">
        <v>142</v>
      </c>
      <c r="C949" s="6">
        <v>40226</v>
      </c>
      <c r="D949" s="5"/>
      <c r="E949" s="6"/>
      <c r="F949" s="14"/>
      <c r="G949" s="5">
        <v>78</v>
      </c>
      <c r="H949" t="s">
        <v>116</v>
      </c>
      <c r="I949" s="7">
        <v>6.9</v>
      </c>
      <c r="J949">
        <v>750</v>
      </c>
      <c r="K949" s="5">
        <f t="shared" si="15"/>
        <v>193.23671497584542</v>
      </c>
      <c r="L949" s="5"/>
      <c r="M949" s="8"/>
      <c r="N949" s="8"/>
      <c r="O949" s="8"/>
      <c r="P949" s="8"/>
      <c r="Q949" s="5"/>
      <c r="R949" s="5"/>
      <c r="S949" s="5"/>
      <c r="T949" s="5"/>
      <c r="U949" s="5"/>
      <c r="V949" s="5"/>
      <c r="W949" s="5"/>
      <c r="X949" s="8"/>
      <c r="Y949" s="8"/>
      <c r="Z949" s="8"/>
      <c r="AA949" s="8"/>
      <c r="AB949" s="8"/>
      <c r="AC949" s="5">
        <v>370.78367575367309</v>
      </c>
      <c r="AD949" s="8"/>
      <c r="AE949" s="8"/>
      <c r="AF949" s="8"/>
      <c r="AG949" s="8"/>
      <c r="AH949" s="8"/>
      <c r="AI949" s="8"/>
      <c r="AJ949" s="5">
        <v>263.69101831261219</v>
      </c>
      <c r="AK949" s="8">
        <v>4.5332277383594146</v>
      </c>
      <c r="AL949" s="8"/>
      <c r="AM949" s="8"/>
      <c r="AN949" s="8"/>
      <c r="AO949" s="8"/>
      <c r="AP949" s="8"/>
      <c r="AQ949" s="9">
        <f>AK949/AJ949</f>
        <v>1.7191437794764636E-2</v>
      </c>
      <c r="AR949" s="8"/>
      <c r="AS949" s="8"/>
      <c r="AT949" s="8"/>
      <c r="AU949" s="5">
        <v>6.4179185330856843</v>
      </c>
      <c r="AV949" s="5"/>
      <c r="AW949" s="5"/>
      <c r="AX949" s="5"/>
      <c r="AY949" s="5">
        <v>187.18582702486361</v>
      </c>
      <c r="AZ949" s="5"/>
      <c r="BA949" s="5"/>
      <c r="BB949" s="5"/>
      <c r="BC949" s="5"/>
      <c r="BD949" s="5"/>
      <c r="BE949" s="5"/>
      <c r="BF949" s="5">
        <v>0</v>
      </c>
      <c r="BG949" s="5">
        <v>0</v>
      </c>
      <c r="BH949" s="5">
        <v>193.60374555794928</v>
      </c>
      <c r="BI949" s="8"/>
      <c r="BJ949" s="5"/>
      <c r="BK949" s="5">
        <f>AC949+AJ949+BH949</f>
        <v>828.07843962423465</v>
      </c>
      <c r="BL949" s="5"/>
      <c r="BM949" s="8">
        <f>BH949/BK949</f>
        <v>0.23379880008203421</v>
      </c>
      <c r="BN949" s="8"/>
      <c r="BO949" s="7"/>
      <c r="BP949" s="5"/>
      <c r="BQ949" s="5"/>
      <c r="BR949" s="5"/>
      <c r="BS949" s="5"/>
      <c r="BT949" s="7"/>
      <c r="BU949" s="7"/>
      <c r="BV949" s="7"/>
      <c r="BW949" s="7"/>
      <c r="BX949" s="8">
        <f>AC949/BK949</f>
        <v>0.44776395328192253</v>
      </c>
      <c r="BY949" s="8">
        <f>AJ949/BK949</f>
        <v>0.31843724663604317</v>
      </c>
      <c r="BZ949" s="8">
        <f>BH949/BK949</f>
        <v>0.23379880008203421</v>
      </c>
      <c r="CA949" s="5">
        <f>CB949+CC949+CD949+CI949</f>
        <v>225.62097333240109</v>
      </c>
      <c r="CB949" s="5">
        <v>135.17091324743879</v>
      </c>
      <c r="CC949" s="5">
        <v>90.450060084962317</v>
      </c>
      <c r="CD949" s="5">
        <v>0</v>
      </c>
      <c r="CE949" s="5"/>
      <c r="CF949" s="5"/>
      <c r="CG949" s="5"/>
      <c r="CH949" s="5"/>
      <c r="CI949" s="5">
        <v>0</v>
      </c>
      <c r="CJ949" s="5"/>
      <c r="CK949" s="8"/>
      <c r="CL949" s="5"/>
      <c r="CM949" s="5"/>
      <c r="CN949" s="8"/>
      <c r="CO949" s="5"/>
      <c r="CP949" s="5"/>
      <c r="CQ949" s="5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</row>
    <row r="950" spans="1:166" x14ac:dyDescent="0.25">
      <c r="A950" t="s">
        <v>142</v>
      </c>
      <c r="C950" s="6">
        <v>40233</v>
      </c>
      <c r="D950" s="5"/>
      <c r="E950" s="6"/>
      <c r="G950" s="5">
        <v>85</v>
      </c>
      <c r="H950" t="s">
        <v>116</v>
      </c>
      <c r="I950" s="7">
        <v>6.9</v>
      </c>
      <c r="J950">
        <v>750</v>
      </c>
      <c r="K950" s="5">
        <f t="shared" si="15"/>
        <v>193.23671497584542</v>
      </c>
      <c r="L950" s="5"/>
      <c r="M950" s="8"/>
      <c r="N950" s="7">
        <v>23.5</v>
      </c>
      <c r="O950" s="7"/>
      <c r="P950" s="7"/>
      <c r="Q950" s="5"/>
      <c r="R950" s="5"/>
      <c r="S950" s="5"/>
      <c r="T950" s="5"/>
      <c r="U950" s="5"/>
      <c r="V950" s="5"/>
      <c r="W950" s="5"/>
      <c r="X950" s="8"/>
      <c r="Y950" s="8"/>
      <c r="Z950" s="8"/>
      <c r="AA950" s="8"/>
      <c r="AB950" s="8"/>
      <c r="AC950" s="5"/>
      <c r="AD950" s="8"/>
      <c r="AE950" s="8"/>
      <c r="AF950" s="8"/>
      <c r="AG950" s="8"/>
      <c r="AH950" s="8"/>
      <c r="AI950" s="8"/>
      <c r="AJ950" s="5"/>
      <c r="AK950" s="8"/>
      <c r="AL950" s="8"/>
      <c r="AM950" s="8"/>
      <c r="AN950" s="8"/>
      <c r="AO950" s="8"/>
      <c r="AP950" s="8"/>
      <c r="AQ950" s="9"/>
      <c r="AR950" s="8"/>
      <c r="AS950" s="8"/>
      <c r="AT950" s="8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8"/>
      <c r="BJ950" s="5"/>
      <c r="BK950" s="5"/>
      <c r="BL950" s="5"/>
      <c r="BM950" s="8"/>
      <c r="BN950" s="8"/>
      <c r="BO950" s="7"/>
      <c r="BP950" s="5"/>
      <c r="BQ950" s="5"/>
      <c r="BR950" s="5"/>
      <c r="BS950" s="5"/>
      <c r="BT950" s="7"/>
      <c r="BU950" s="7"/>
      <c r="BV950" s="7"/>
      <c r="BW950" s="7"/>
      <c r="BX950" s="7"/>
      <c r="BY950" s="7"/>
      <c r="BZ950" s="7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8"/>
      <c r="CL950" s="5"/>
      <c r="CM950" s="5"/>
      <c r="CN950" s="8"/>
      <c r="CO950" s="5"/>
      <c r="CP950" s="5"/>
      <c r="CQ950" s="5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</row>
    <row r="951" spans="1:166" x14ac:dyDescent="0.25">
      <c r="A951" t="s">
        <v>142</v>
      </c>
      <c r="C951" s="6">
        <v>40240</v>
      </c>
      <c r="D951" s="5">
        <v>6</v>
      </c>
      <c r="E951" s="6" t="s">
        <v>239</v>
      </c>
      <c r="F951" t="s">
        <v>89</v>
      </c>
      <c r="G951" s="5">
        <v>92</v>
      </c>
      <c r="H951" t="s">
        <v>116</v>
      </c>
      <c r="I951" s="7">
        <v>6.9</v>
      </c>
      <c r="J951">
        <v>750</v>
      </c>
      <c r="K951" s="5">
        <f t="shared" si="15"/>
        <v>193.23671497584542</v>
      </c>
      <c r="L951" s="5"/>
      <c r="M951" s="8"/>
      <c r="N951" s="8"/>
      <c r="O951" s="8"/>
      <c r="P951" s="8"/>
      <c r="Q951" s="5"/>
      <c r="R951" s="5"/>
      <c r="S951" s="5"/>
      <c r="T951" s="5"/>
      <c r="U951" s="5"/>
      <c r="V951" s="5"/>
      <c r="W951" s="5"/>
      <c r="X951" s="8"/>
      <c r="Y951" s="8"/>
      <c r="Z951" s="8"/>
      <c r="AA951" s="8"/>
      <c r="AB951" s="8"/>
      <c r="AC951" s="5"/>
      <c r="AD951" s="8"/>
      <c r="AE951" s="8"/>
      <c r="AF951" s="8"/>
      <c r="AG951" s="8"/>
      <c r="AH951" s="8"/>
      <c r="AI951" s="8"/>
      <c r="AJ951" s="5"/>
      <c r="AK951" s="8"/>
      <c r="AL951" s="8"/>
      <c r="AM951" s="8"/>
      <c r="AN951" s="8"/>
      <c r="AO951" s="8"/>
      <c r="AP951" s="8"/>
      <c r="AQ951" s="9"/>
      <c r="AR951" s="8"/>
      <c r="AS951" s="8"/>
      <c r="AT951" s="8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8"/>
      <c r="BJ951" s="5"/>
      <c r="BK951" s="5"/>
      <c r="BL951" s="5"/>
      <c r="BM951" s="8"/>
      <c r="BN951" s="8"/>
      <c r="BO951" s="7"/>
      <c r="BP951" s="5"/>
      <c r="BQ951" s="5"/>
      <c r="BR951" s="5"/>
      <c r="BS951" s="5"/>
      <c r="BT951" s="7"/>
      <c r="BU951" s="7"/>
      <c r="BV951" s="7"/>
      <c r="BW951" s="7"/>
      <c r="BX951" s="7"/>
      <c r="BY951" s="7"/>
      <c r="BZ951" s="7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8"/>
      <c r="CL951" s="5"/>
      <c r="CM951" s="5"/>
      <c r="CN951" s="8"/>
      <c r="CO951" s="5"/>
      <c r="CP951" s="5"/>
      <c r="CQ951" s="5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</row>
    <row r="952" spans="1:166" x14ac:dyDescent="0.25">
      <c r="A952" t="s">
        <v>142</v>
      </c>
      <c r="C952" s="6">
        <v>40246</v>
      </c>
      <c r="D952" s="5">
        <v>8</v>
      </c>
      <c r="E952" t="s">
        <v>208</v>
      </c>
      <c r="F952" t="s">
        <v>14</v>
      </c>
      <c r="G952" s="5">
        <v>98</v>
      </c>
      <c r="H952" t="s">
        <v>116</v>
      </c>
      <c r="I952" s="7">
        <v>6.9</v>
      </c>
      <c r="J952">
        <v>750</v>
      </c>
      <c r="K952" s="5">
        <f t="shared" si="15"/>
        <v>193.23671497584542</v>
      </c>
      <c r="L952" s="5"/>
      <c r="M952" s="8"/>
      <c r="N952" s="8"/>
      <c r="O952" s="8"/>
      <c r="P952" s="8"/>
      <c r="Q952" s="5"/>
      <c r="R952" s="5"/>
      <c r="S952" s="5"/>
      <c r="T952" s="5"/>
      <c r="U952" s="5">
        <v>98</v>
      </c>
      <c r="V952" s="5"/>
      <c r="W952" s="5"/>
      <c r="X952" s="8"/>
      <c r="Y952" s="8"/>
      <c r="Z952" s="8"/>
      <c r="AA952" s="8"/>
      <c r="AB952" s="8"/>
      <c r="AC952" s="5"/>
      <c r="AD952" s="8"/>
      <c r="AE952" s="8"/>
      <c r="AF952" s="8"/>
      <c r="AG952" s="8"/>
      <c r="AH952" s="8"/>
      <c r="AI952" s="8"/>
      <c r="AJ952" s="5"/>
      <c r="AK952" s="8"/>
      <c r="AL952" s="8"/>
      <c r="AM952" s="8"/>
      <c r="AN952" s="8"/>
      <c r="AO952" s="8"/>
      <c r="AP952" s="8"/>
      <c r="AQ952" s="9"/>
      <c r="AR952" s="8"/>
      <c r="AS952" s="8"/>
      <c r="AT952" s="8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8"/>
      <c r="BJ952" s="5"/>
      <c r="BK952" s="5"/>
      <c r="BL952" s="5"/>
      <c r="BM952" s="8"/>
      <c r="BN952" s="8"/>
      <c r="BO952" s="7"/>
      <c r="BP952" s="5"/>
      <c r="BQ952" s="5"/>
      <c r="BR952" s="5"/>
      <c r="BS952" s="5"/>
      <c r="BT952" s="7"/>
      <c r="BU952" s="7"/>
      <c r="BV952" s="7"/>
      <c r="BW952" s="7"/>
      <c r="BX952" s="7"/>
      <c r="BY952" s="7"/>
      <c r="BZ952" s="7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8"/>
      <c r="CL952" s="5"/>
      <c r="CM952" s="5"/>
      <c r="CN952" s="8"/>
      <c r="CO952" s="5"/>
      <c r="CP952" s="5"/>
      <c r="CQ952" s="5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</row>
    <row r="953" spans="1:166" x14ac:dyDescent="0.25">
      <c r="A953" t="s">
        <v>142</v>
      </c>
      <c r="C953" s="6">
        <v>40247</v>
      </c>
      <c r="D953" s="5"/>
      <c r="E953" s="6"/>
      <c r="F953" s="14"/>
      <c r="G953" s="5">
        <v>99</v>
      </c>
      <c r="H953" t="s">
        <v>116</v>
      </c>
      <c r="I953" s="7">
        <v>6.9</v>
      </c>
      <c r="J953">
        <v>750</v>
      </c>
      <c r="K953" s="5">
        <f t="shared" si="15"/>
        <v>193.23671497584542</v>
      </c>
      <c r="L953" s="5"/>
      <c r="M953" s="8"/>
      <c r="N953" s="7">
        <v>26.3</v>
      </c>
      <c r="O953" s="7"/>
      <c r="P953" s="7"/>
      <c r="Q953" s="5"/>
      <c r="R953" s="5"/>
      <c r="S953" s="5"/>
      <c r="T953" s="5"/>
      <c r="U953" s="5"/>
      <c r="V953" s="5"/>
      <c r="W953" s="5"/>
      <c r="X953" s="8"/>
      <c r="Y953" s="8"/>
      <c r="Z953" s="8"/>
      <c r="AA953" s="8"/>
      <c r="AB953" s="8"/>
      <c r="AC953" s="5">
        <v>449.86299788575752</v>
      </c>
      <c r="AD953" s="8"/>
      <c r="AE953" s="8"/>
      <c r="AF953" s="8"/>
      <c r="AG953" s="8"/>
      <c r="AH953" s="8"/>
      <c r="AI953" s="8"/>
      <c r="AJ953" s="5">
        <v>209.98806331657056</v>
      </c>
      <c r="AK953" s="8">
        <v>2.8379478874665502</v>
      </c>
      <c r="AL953" s="8"/>
      <c r="AM953" s="8"/>
      <c r="AN953" s="8"/>
      <c r="AO953" s="8"/>
      <c r="AP953" s="8"/>
      <c r="AQ953" s="9">
        <f>AK953/AJ953</f>
        <v>1.3514805759164323E-2</v>
      </c>
      <c r="AR953" s="8"/>
      <c r="AS953" s="8"/>
      <c r="AT953" s="8"/>
      <c r="AU953" s="5">
        <v>4.6555478285551013</v>
      </c>
      <c r="AV953" s="5"/>
      <c r="AW953" s="5"/>
      <c r="AX953" s="5"/>
      <c r="AY953" s="5">
        <v>274.66877957517886</v>
      </c>
      <c r="AZ953" s="5"/>
      <c r="BA953" s="5"/>
      <c r="BB953" s="5"/>
      <c r="BC953" s="5"/>
      <c r="BD953" s="5"/>
      <c r="BE953" s="5"/>
      <c r="BF953" s="5">
        <v>5.2519456797258979</v>
      </c>
      <c r="BG953" s="5">
        <v>0</v>
      </c>
      <c r="BH953" s="5">
        <v>284.57627308345985</v>
      </c>
      <c r="BI953" s="8"/>
      <c r="BJ953" s="5"/>
      <c r="BK953" s="5">
        <f>AC953+AJ953+BH953</f>
        <v>944.42733428578799</v>
      </c>
      <c r="BL953" s="5"/>
      <c r="BM953" s="8">
        <f>BH953/BK953</f>
        <v>0.30132151278601788</v>
      </c>
      <c r="BN953" s="8"/>
      <c r="BO953" s="7"/>
      <c r="BP953" s="5"/>
      <c r="BQ953" s="5"/>
      <c r="BR953" s="5"/>
      <c r="BS953" s="5"/>
      <c r="BT953" s="7"/>
      <c r="BU953" s="7"/>
      <c r="BV953" s="7"/>
      <c r="BW953" s="7"/>
      <c r="BX953" s="8">
        <f>AC953/BK953</f>
        <v>0.47633415674691487</v>
      </c>
      <c r="BY953" s="8">
        <f>AJ953/BK953</f>
        <v>0.22234433046706717</v>
      </c>
      <c r="BZ953" s="8">
        <f>BH953/BK953</f>
        <v>0.30132151278601788</v>
      </c>
      <c r="CA953" s="5">
        <f>CB953+CC953+CD953+CI953</f>
        <v>173.97819739504891</v>
      </c>
      <c r="CB953" s="5">
        <v>57.750822872893821</v>
      </c>
      <c r="CC953" s="5">
        <v>91.511504564308808</v>
      </c>
      <c r="CD953" s="5">
        <v>0</v>
      </c>
      <c r="CE953" s="5"/>
      <c r="CF953" s="5"/>
      <c r="CG953" s="5"/>
      <c r="CH953" s="5"/>
      <c r="CI953" s="5">
        <v>24.71586995784628</v>
      </c>
      <c r="CJ953" s="5"/>
      <c r="CK953" s="8"/>
      <c r="CL953" s="5"/>
      <c r="CM953" s="5"/>
      <c r="CN953" s="8"/>
      <c r="CO953" s="5"/>
      <c r="CP953" s="5"/>
      <c r="CQ953" s="5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</row>
    <row r="954" spans="1:166" x14ac:dyDescent="0.25">
      <c r="A954" t="s">
        <v>142</v>
      </c>
      <c r="C954" s="6">
        <v>40262</v>
      </c>
      <c r="D954" s="5"/>
      <c r="E954" s="6"/>
      <c r="G954" s="5">
        <v>114</v>
      </c>
      <c r="H954" t="s">
        <v>116</v>
      </c>
      <c r="I954" s="7">
        <v>6.9</v>
      </c>
      <c r="J954">
        <v>750</v>
      </c>
      <c r="K954" s="5">
        <f t="shared" si="15"/>
        <v>193.23671497584542</v>
      </c>
      <c r="L954" s="5"/>
      <c r="M954" s="8"/>
      <c r="N954" s="7">
        <v>28.3</v>
      </c>
      <c r="O954" s="7"/>
      <c r="P954" s="7"/>
      <c r="Q954" s="5"/>
      <c r="R954" s="5"/>
      <c r="S954" s="5"/>
      <c r="T954" s="5"/>
      <c r="U954" s="5"/>
      <c r="V954" s="5"/>
      <c r="W954" s="5"/>
      <c r="X954" s="8"/>
      <c r="Y954" s="8"/>
      <c r="Z954" s="8"/>
      <c r="AA954" s="8"/>
      <c r="AB954" s="8"/>
      <c r="AC954" s="5"/>
      <c r="AD954" s="8"/>
      <c r="AE954" s="8"/>
      <c r="AF954" s="8"/>
      <c r="AG954" s="8"/>
      <c r="AH954" s="8"/>
      <c r="AI954" s="8"/>
      <c r="AJ954" s="5"/>
      <c r="AK954" s="8"/>
      <c r="AL954" s="8"/>
      <c r="AM954" s="8"/>
      <c r="AN954" s="8"/>
      <c r="AO954" s="8"/>
      <c r="AP954" s="8"/>
      <c r="AQ954" s="9"/>
      <c r="AR954" s="8"/>
      <c r="AS954" s="8"/>
      <c r="AT954" s="8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8"/>
      <c r="BJ954" s="5"/>
      <c r="BK954" s="5"/>
      <c r="BL954" s="5"/>
      <c r="BM954" s="8"/>
      <c r="BN954" s="8"/>
      <c r="BO954" s="7"/>
      <c r="BP954" s="5"/>
      <c r="BQ954" s="5"/>
      <c r="BR954" s="5"/>
      <c r="BS954" s="5"/>
      <c r="BT954" s="7"/>
      <c r="BU954" s="7"/>
      <c r="BV954" s="7"/>
      <c r="BW954" s="7"/>
      <c r="BX954" s="7"/>
      <c r="BY954" s="7"/>
      <c r="BZ954" s="7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8"/>
      <c r="CL954" s="5"/>
      <c r="CM954" s="5"/>
      <c r="CN954" s="8"/>
      <c r="CO954" s="5"/>
      <c r="CP954" s="5"/>
      <c r="CQ954" s="5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</row>
    <row r="955" spans="1:166" x14ac:dyDescent="0.25">
      <c r="A955" t="s">
        <v>142</v>
      </c>
      <c r="C955" s="6">
        <v>40263</v>
      </c>
      <c r="D955" s="5"/>
      <c r="E955" s="6"/>
      <c r="G955" s="5">
        <v>115</v>
      </c>
      <c r="H955" t="s">
        <v>116</v>
      </c>
      <c r="I955" s="7">
        <v>6.9</v>
      </c>
      <c r="J955">
        <v>750</v>
      </c>
      <c r="K955" s="5">
        <f t="shared" si="15"/>
        <v>193.23671497584542</v>
      </c>
      <c r="L955" s="5"/>
      <c r="M955" s="8"/>
      <c r="N955" s="8"/>
      <c r="O955" s="8"/>
      <c r="P955" s="8"/>
      <c r="Q955" s="5"/>
      <c r="R955" s="5"/>
      <c r="S955" s="5"/>
      <c r="T955" s="5"/>
      <c r="U955" s="5"/>
      <c r="V955" s="5"/>
      <c r="W955" s="5"/>
      <c r="X955" s="8"/>
      <c r="Y955" s="8"/>
      <c r="Z955" s="8"/>
      <c r="AA955" s="8"/>
      <c r="AB955" s="8"/>
      <c r="AC955" s="5"/>
      <c r="AD955" s="8"/>
      <c r="AE955" s="8"/>
      <c r="AF955" s="8"/>
      <c r="AG955" s="8"/>
      <c r="AH955" s="8"/>
      <c r="AI955" s="8"/>
      <c r="AJ955" s="5"/>
      <c r="AK955" s="8"/>
      <c r="AL955" s="8"/>
      <c r="AM955" s="8"/>
      <c r="AN955" s="8"/>
      <c r="AO955" s="8"/>
      <c r="AP955" s="8"/>
      <c r="AQ955" s="9"/>
      <c r="AR955" s="8"/>
      <c r="AS955" s="8"/>
      <c r="AT955" s="8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8"/>
      <c r="BJ955" s="5"/>
      <c r="BK955" s="5"/>
      <c r="BL955" s="5"/>
      <c r="BM955" s="8"/>
      <c r="BN955" s="8"/>
      <c r="BO955" s="7"/>
      <c r="BP955" s="5"/>
      <c r="BQ955" s="5"/>
      <c r="BR955" s="5"/>
      <c r="BS955" s="5"/>
      <c r="BT955" s="7"/>
      <c r="BU955" s="7"/>
      <c r="BV955" s="7"/>
      <c r="BW955" s="7"/>
      <c r="BX955" s="7"/>
      <c r="BY955" s="7"/>
      <c r="BZ955" s="7"/>
      <c r="CA955" s="5"/>
      <c r="CB955" s="5"/>
      <c r="CC955" s="5"/>
      <c r="CD955" s="5"/>
      <c r="CE955" s="5"/>
      <c r="CF955" s="5"/>
      <c r="CG955" s="5"/>
      <c r="CH955" s="5"/>
      <c r="CI955" s="5"/>
      <c r="CJ955" s="5">
        <v>3.5896010604181816</v>
      </c>
      <c r="CK955" s="8">
        <v>4.7971428571428572</v>
      </c>
      <c r="CL955" s="5"/>
      <c r="CM955" s="5"/>
      <c r="CN955" s="8"/>
      <c r="CO955" s="5"/>
      <c r="CP955" s="5"/>
      <c r="CQ955" s="5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</row>
    <row r="956" spans="1:166" x14ac:dyDescent="0.25">
      <c r="A956" t="s">
        <v>142</v>
      </c>
      <c r="C956" s="6">
        <v>40269</v>
      </c>
      <c r="D956" s="5"/>
      <c r="E956" s="6"/>
      <c r="G956" s="5">
        <v>121</v>
      </c>
      <c r="H956" t="s">
        <v>116</v>
      </c>
      <c r="I956" s="7">
        <v>6.9</v>
      </c>
      <c r="J956">
        <v>750</v>
      </c>
      <c r="K956" s="5">
        <f t="shared" si="15"/>
        <v>193.23671497584542</v>
      </c>
      <c r="L956" s="5"/>
      <c r="M956" s="8"/>
      <c r="N956" s="8"/>
      <c r="O956" s="8"/>
      <c r="P956" s="8"/>
      <c r="Q956" s="5"/>
      <c r="R956" s="5"/>
      <c r="S956" s="5"/>
      <c r="T956" s="5"/>
      <c r="U956" s="5"/>
      <c r="V956" s="5"/>
      <c r="W956" s="5"/>
      <c r="X956" s="8"/>
      <c r="Y956" s="8"/>
      <c r="Z956" s="8"/>
      <c r="AA956" s="8"/>
      <c r="AB956" s="8"/>
      <c r="AC956" s="5"/>
      <c r="AD956" s="8"/>
      <c r="AE956" s="8"/>
      <c r="AF956" s="8"/>
      <c r="AG956" s="8"/>
      <c r="AH956" s="8"/>
      <c r="AI956" s="8"/>
      <c r="AJ956" s="5"/>
      <c r="AK956" s="8"/>
      <c r="AL956" s="8"/>
      <c r="AM956" s="8"/>
      <c r="AN956" s="8"/>
      <c r="AO956" s="8"/>
      <c r="AP956" s="8"/>
      <c r="AQ956" s="9"/>
      <c r="AR956" s="8"/>
      <c r="AS956" s="8"/>
      <c r="AT956" s="8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8"/>
      <c r="BJ956" s="5"/>
      <c r="BK956" s="5"/>
      <c r="BL956" s="5"/>
      <c r="BM956" s="8"/>
      <c r="BN956" s="8"/>
      <c r="BO956" s="7"/>
      <c r="BP956" s="5"/>
      <c r="BQ956" s="5"/>
      <c r="BR956" s="5"/>
      <c r="BS956" s="5"/>
      <c r="BT956" s="7"/>
      <c r="BU956" s="7"/>
      <c r="BV956" s="7"/>
      <c r="BW956" s="7"/>
      <c r="BX956" s="7"/>
      <c r="BY956" s="7"/>
      <c r="BZ956" s="7"/>
      <c r="CA956" s="5"/>
      <c r="CB956" s="5"/>
      <c r="CC956" s="5"/>
      <c r="CD956" s="5"/>
      <c r="CE956" s="5"/>
      <c r="CF956" s="5"/>
      <c r="CG956" s="5"/>
      <c r="CH956" s="5"/>
      <c r="CI956" s="5"/>
      <c r="CJ956" s="5">
        <v>13.663573780305299</v>
      </c>
      <c r="CK956" s="8">
        <v>5.3545454545454545</v>
      </c>
      <c r="CL956" s="5"/>
      <c r="CM956" s="5"/>
      <c r="CN956" s="8"/>
      <c r="CO956" s="5"/>
      <c r="CP956" s="5"/>
      <c r="CQ956" s="5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</row>
    <row r="957" spans="1:166" x14ac:dyDescent="0.25">
      <c r="A957" t="s">
        <v>142</v>
      </c>
      <c r="C957" s="6">
        <v>40277</v>
      </c>
      <c r="D957" s="5"/>
      <c r="E957" s="6"/>
      <c r="G957" s="5">
        <v>129</v>
      </c>
      <c r="H957" t="s">
        <v>116</v>
      </c>
      <c r="I957" s="7">
        <v>6.9</v>
      </c>
      <c r="J957">
        <v>750</v>
      </c>
      <c r="K957" s="5">
        <f t="shared" si="15"/>
        <v>193.23671497584542</v>
      </c>
      <c r="L957" s="5"/>
      <c r="M957" s="8"/>
      <c r="N957" s="8"/>
      <c r="O957" s="8"/>
      <c r="P957" s="8"/>
      <c r="Q957" s="5"/>
      <c r="R957" s="5"/>
      <c r="S957" s="5"/>
      <c r="T957" s="5"/>
      <c r="U957" s="5"/>
      <c r="V957" s="5"/>
      <c r="W957" s="5"/>
      <c r="X957" s="8"/>
      <c r="Y957" s="8"/>
      <c r="Z957" s="8"/>
      <c r="AA957" s="8"/>
      <c r="AB957" s="8"/>
      <c r="AC957" s="5"/>
      <c r="AD957" s="8"/>
      <c r="AE957" s="8"/>
      <c r="AF957" s="8"/>
      <c r="AG957" s="8"/>
      <c r="AH957" s="8"/>
      <c r="AI957" s="8"/>
      <c r="AJ957" s="5"/>
      <c r="AK957" s="8"/>
      <c r="AL957" s="8"/>
      <c r="AM957" s="8"/>
      <c r="AN957" s="8"/>
      <c r="AO957" s="8"/>
      <c r="AP957" s="8"/>
      <c r="AQ957" s="9"/>
      <c r="AR957" s="8"/>
      <c r="AS957" s="8"/>
      <c r="AT957" s="8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8"/>
      <c r="BJ957" s="5"/>
      <c r="BK957" s="5"/>
      <c r="BL957" s="5"/>
      <c r="BM957" s="8"/>
      <c r="BN957" s="8"/>
      <c r="BO957" s="7"/>
      <c r="BP957" s="5"/>
      <c r="BQ957" s="5"/>
      <c r="BR957" s="5"/>
      <c r="BS957" s="5"/>
      <c r="BT957" s="7"/>
      <c r="BU957" s="7"/>
      <c r="BV957" s="7"/>
      <c r="BW957" s="7"/>
      <c r="BX957" s="7"/>
      <c r="BY957" s="7"/>
      <c r="BZ957" s="7"/>
      <c r="CA957" s="5"/>
      <c r="CB957" s="5"/>
      <c r="CC957" s="5"/>
      <c r="CD957" s="5"/>
      <c r="CE957" s="5"/>
      <c r="CF957" s="5"/>
      <c r="CG957" s="5"/>
      <c r="CH957" s="5"/>
      <c r="CI957" s="5"/>
      <c r="CJ957" s="5">
        <v>30.606747338264856</v>
      </c>
      <c r="CK957" s="8">
        <v>4.4774011299435026</v>
      </c>
      <c r="CL957" s="5"/>
      <c r="CM957" s="5"/>
      <c r="CN957" s="8"/>
      <c r="CO957" s="5"/>
      <c r="CP957" s="5"/>
      <c r="CQ957" s="5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</row>
    <row r="958" spans="1:166" x14ac:dyDescent="0.25">
      <c r="A958" t="s">
        <v>142</v>
      </c>
      <c r="C958" s="6">
        <v>40283</v>
      </c>
      <c r="D958" s="5"/>
      <c r="E958" s="6"/>
      <c r="G958" s="5">
        <v>135</v>
      </c>
      <c r="H958" t="s">
        <v>116</v>
      </c>
      <c r="I958" s="7">
        <v>6.9</v>
      </c>
      <c r="J958">
        <v>750</v>
      </c>
      <c r="K958" s="5">
        <f t="shared" si="15"/>
        <v>193.23671497584542</v>
      </c>
      <c r="L958" s="5"/>
      <c r="M958" s="8"/>
      <c r="N958" s="8"/>
      <c r="O958" s="8"/>
      <c r="P958" s="8"/>
      <c r="Q958" s="5"/>
      <c r="R958" s="5"/>
      <c r="S958" s="5"/>
      <c r="T958" s="5"/>
      <c r="U958" s="5"/>
      <c r="V958" s="5"/>
      <c r="W958" s="5"/>
      <c r="X958" s="8"/>
      <c r="Y958" s="8"/>
      <c r="Z958" s="8"/>
      <c r="AA958" s="8"/>
      <c r="AB958" s="8"/>
      <c r="AC958" s="5">
        <v>612.81515443971125</v>
      </c>
      <c r="AD958" s="8"/>
      <c r="AE958" s="8"/>
      <c r="AF958" s="8"/>
      <c r="AG958" s="8"/>
      <c r="AH958" s="8"/>
      <c r="AI958" s="8"/>
      <c r="AJ958" s="5">
        <v>199.17793588879331</v>
      </c>
      <c r="AK958" s="8">
        <v>2.6398810577922758</v>
      </c>
      <c r="AL958" s="8"/>
      <c r="AM958" s="8"/>
      <c r="AN958" s="8"/>
      <c r="AO958" s="8"/>
      <c r="AP958" s="8"/>
      <c r="AQ958" s="9">
        <f>AK958/AJ958</f>
        <v>1.3253882996689935E-2</v>
      </c>
      <c r="AR958" s="8"/>
      <c r="AS958" s="8"/>
      <c r="AT958" s="8"/>
      <c r="AU958" s="5">
        <v>0</v>
      </c>
      <c r="AV958" s="5"/>
      <c r="AW958" s="5"/>
      <c r="AX958" s="5"/>
      <c r="AY958" s="5">
        <v>216.55404589131234</v>
      </c>
      <c r="AZ958" s="5"/>
      <c r="BA958" s="5"/>
      <c r="BB958" s="5"/>
      <c r="BC958" s="5"/>
      <c r="BD958" s="5"/>
      <c r="BE958" s="5"/>
      <c r="BF958" s="5">
        <v>23.66980896204976</v>
      </c>
      <c r="BG958" s="5">
        <v>162.60693278956913</v>
      </c>
      <c r="BH958" s="5">
        <v>402.83078764293123</v>
      </c>
      <c r="BI958" s="8"/>
      <c r="BJ958" s="5"/>
      <c r="BK958" s="5">
        <f>AC958+AJ958+BH958</f>
        <v>1214.8238779714356</v>
      </c>
      <c r="BL958" s="5"/>
      <c r="BM958" s="8">
        <f>BH958/BK958</f>
        <v>0.33159604033762913</v>
      </c>
      <c r="BN958" s="8"/>
      <c r="BO958" s="7"/>
      <c r="BP958" s="5"/>
      <c r="BQ958" s="5"/>
      <c r="BR958" s="5"/>
      <c r="BS958" s="5"/>
      <c r="BT958" s="7"/>
      <c r="BU958" s="7"/>
      <c r="BV958" s="7"/>
      <c r="BW958" s="7"/>
      <c r="BX958" s="8">
        <f>AC958/BK958</f>
        <v>0.504447735636392</v>
      </c>
      <c r="BY958" s="8">
        <f>AJ958/BK958</f>
        <v>0.16395622402597904</v>
      </c>
      <c r="BZ958" s="8">
        <f>BH958/BK958</f>
        <v>0.33159604033762913</v>
      </c>
      <c r="CA958" s="5">
        <f>CB958+CC958+CD958+CI958</f>
        <v>172.55536741977576</v>
      </c>
      <c r="CB958" s="5">
        <v>0</v>
      </c>
      <c r="CC958" s="5">
        <v>62.005530372130025</v>
      </c>
      <c r="CD958" s="5">
        <v>31.195794416095143</v>
      </c>
      <c r="CE958" s="5"/>
      <c r="CF958" s="5"/>
      <c r="CG958" s="5"/>
      <c r="CH958" s="5"/>
      <c r="CI958" s="5">
        <v>79.354042631550598</v>
      </c>
      <c r="CJ958" s="5"/>
      <c r="CK958" s="8"/>
      <c r="CL958" s="5"/>
      <c r="CM958" s="5"/>
      <c r="CN958" s="8"/>
      <c r="CO958" s="5"/>
      <c r="CP958" s="5"/>
      <c r="CQ958" s="5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</row>
    <row r="959" spans="1:166" x14ac:dyDescent="0.25">
      <c r="A959" t="s">
        <v>142</v>
      </c>
      <c r="C959" s="6">
        <v>40284</v>
      </c>
      <c r="D959" s="5"/>
      <c r="E959" s="6"/>
      <c r="G959" s="5">
        <v>136</v>
      </c>
      <c r="H959" t="s">
        <v>116</v>
      </c>
      <c r="I959" s="7">
        <v>6.9</v>
      </c>
      <c r="J959">
        <v>750</v>
      </c>
      <c r="K959" s="5">
        <f t="shared" si="15"/>
        <v>193.23671497584542</v>
      </c>
      <c r="L959" s="5"/>
      <c r="M959" s="8"/>
      <c r="N959" s="8"/>
      <c r="O959" s="8"/>
      <c r="P959" s="8"/>
      <c r="Q959" s="5"/>
      <c r="R959" s="5"/>
      <c r="S959" s="5"/>
      <c r="T959" s="5"/>
      <c r="U959" s="5"/>
      <c r="V959" s="5"/>
      <c r="W959" s="5"/>
      <c r="X959" s="8"/>
      <c r="Y959" s="8"/>
      <c r="Z959" s="8"/>
      <c r="AA959" s="8"/>
      <c r="AB959" s="8"/>
      <c r="AC959" s="5"/>
      <c r="AD959" s="8"/>
      <c r="AE959" s="8"/>
      <c r="AF959" s="8"/>
      <c r="AG959" s="8"/>
      <c r="AH959" s="8"/>
      <c r="AI959" s="8"/>
      <c r="AJ959" s="5"/>
      <c r="AK959" s="8"/>
      <c r="AL959" s="8"/>
      <c r="AM959" s="8"/>
      <c r="AN959" s="8"/>
      <c r="AO959" s="8"/>
      <c r="AP959" s="8"/>
      <c r="AQ959" s="9"/>
      <c r="AR959" s="8"/>
      <c r="AS959" s="8"/>
      <c r="AT959" s="8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8"/>
      <c r="BJ959" s="5"/>
      <c r="BK959" s="5"/>
      <c r="BL959" s="5"/>
      <c r="BM959" s="8"/>
      <c r="BN959" s="8"/>
      <c r="BO959" s="7"/>
      <c r="BP959" s="5"/>
      <c r="BQ959" s="5"/>
      <c r="BR959" s="5"/>
      <c r="BS959" s="5"/>
      <c r="BT959" s="7"/>
      <c r="BU959" s="7"/>
      <c r="BV959" s="7"/>
      <c r="BW959" s="7"/>
      <c r="BX959" s="7"/>
      <c r="BY959" s="7"/>
      <c r="BZ959" s="7"/>
      <c r="CA959" s="5"/>
      <c r="CB959" s="5"/>
      <c r="CC959" s="5"/>
      <c r="CD959" s="5"/>
      <c r="CE959" s="5"/>
      <c r="CF959" s="5"/>
      <c r="CG959" s="5"/>
      <c r="CH959" s="5"/>
      <c r="CI959" s="5"/>
      <c r="CJ959" s="5">
        <v>33.518621456364656</v>
      </c>
      <c r="CK959" s="8">
        <v>4.8642857142857139</v>
      </c>
      <c r="CL959" s="5"/>
      <c r="CM959" s="5"/>
      <c r="CN959" s="8"/>
      <c r="CO959" s="5"/>
      <c r="CP959" s="5"/>
      <c r="CQ959" s="5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</row>
    <row r="960" spans="1:166" x14ac:dyDescent="0.25">
      <c r="A960" t="s">
        <v>142</v>
      </c>
      <c r="C960" s="6">
        <v>40290</v>
      </c>
      <c r="D960" s="5"/>
      <c r="E960" s="6"/>
      <c r="G960" s="5">
        <v>142</v>
      </c>
      <c r="H960" t="s">
        <v>116</v>
      </c>
      <c r="I960" s="7">
        <v>6.9</v>
      </c>
      <c r="J960">
        <v>750</v>
      </c>
      <c r="K960" s="5">
        <f t="shared" si="15"/>
        <v>193.23671497584542</v>
      </c>
      <c r="L960" s="5"/>
      <c r="M960" s="8"/>
      <c r="N960" s="8"/>
      <c r="O960" s="8"/>
      <c r="P960" s="8"/>
      <c r="Q960" s="5"/>
      <c r="R960" s="5"/>
      <c r="S960" s="5"/>
      <c r="T960" s="5"/>
      <c r="U960" s="5"/>
      <c r="V960" s="5"/>
      <c r="W960" s="5"/>
      <c r="X960" s="8"/>
      <c r="Y960" s="8"/>
      <c r="Z960" s="8"/>
      <c r="AA960" s="8"/>
      <c r="AB960" s="8"/>
      <c r="AC960" s="5"/>
      <c r="AD960" s="8"/>
      <c r="AE960" s="8"/>
      <c r="AF960" s="8"/>
      <c r="AG960" s="8"/>
      <c r="AH960" s="8"/>
      <c r="AI960" s="8"/>
      <c r="AJ960" s="5"/>
      <c r="AK960" s="8"/>
      <c r="AL960" s="8"/>
      <c r="AM960" s="8"/>
      <c r="AN960" s="8"/>
      <c r="AO960" s="8"/>
      <c r="AP960" s="8"/>
      <c r="AQ960" s="9"/>
      <c r="AR960" s="8"/>
      <c r="AS960" s="8"/>
      <c r="AT960" s="8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8"/>
      <c r="BJ960" s="5"/>
      <c r="BK960" s="5"/>
      <c r="BL960" s="5"/>
      <c r="BM960" s="8"/>
      <c r="BN960" s="8"/>
      <c r="BO960" s="7"/>
      <c r="BP960" s="5"/>
      <c r="BQ960" s="5"/>
      <c r="BR960" s="5"/>
      <c r="BS960" s="5"/>
      <c r="BT960" s="7"/>
      <c r="BU960" s="7"/>
      <c r="BV960" s="7"/>
      <c r="BW960" s="7"/>
      <c r="BX960" s="7"/>
      <c r="BY960" s="7"/>
      <c r="BZ960" s="7"/>
      <c r="CA960" s="5"/>
      <c r="CB960" s="5"/>
      <c r="CC960" s="5"/>
      <c r="CD960" s="5"/>
      <c r="CE960" s="5"/>
      <c r="CF960" s="5"/>
      <c r="CG960" s="5"/>
      <c r="CH960" s="5"/>
      <c r="CI960" s="5"/>
      <c r="CJ960" s="5">
        <v>34.322486851669737</v>
      </c>
      <c r="CK960" s="8">
        <v>5.3714285714285719</v>
      </c>
      <c r="CL960" s="5"/>
      <c r="CM960" s="5"/>
      <c r="CN960" s="8"/>
      <c r="CO960" s="5"/>
      <c r="CP960" s="5"/>
      <c r="CQ960" s="5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</row>
    <row r="961" spans="1:166" x14ac:dyDescent="0.25">
      <c r="A961" t="s">
        <v>142</v>
      </c>
      <c r="C961" s="6">
        <v>40298</v>
      </c>
      <c r="D961" s="5"/>
      <c r="E961" s="6"/>
      <c r="G961" s="5">
        <v>150</v>
      </c>
      <c r="H961" t="s">
        <v>116</v>
      </c>
      <c r="I961" s="7">
        <v>6.9</v>
      </c>
      <c r="J961">
        <v>750</v>
      </c>
      <c r="K961" s="5">
        <f t="shared" si="15"/>
        <v>193.23671497584542</v>
      </c>
      <c r="L961" s="5"/>
      <c r="M961" s="8"/>
      <c r="N961" s="8"/>
      <c r="O961" s="8"/>
      <c r="P961" s="8"/>
      <c r="Q961" s="5"/>
      <c r="R961" s="5"/>
      <c r="S961" s="5"/>
      <c r="T961" s="5"/>
      <c r="U961" s="5"/>
      <c r="V961" s="5"/>
      <c r="W961" s="5"/>
      <c r="X961" s="8"/>
      <c r="Y961" s="8"/>
      <c r="Z961" s="8"/>
      <c r="AA961" s="8"/>
      <c r="AB961" s="8"/>
      <c r="AC961" s="5"/>
      <c r="AD961" s="8"/>
      <c r="AE961" s="8"/>
      <c r="AF961" s="8"/>
      <c r="AG961" s="8"/>
      <c r="AH961" s="8"/>
      <c r="AI961" s="8"/>
      <c r="AJ961" s="5"/>
      <c r="AK961" s="8"/>
      <c r="AL961" s="8"/>
      <c r="AM961" s="8"/>
      <c r="AN961" s="8"/>
      <c r="AO961" s="8"/>
      <c r="AP961" s="8"/>
      <c r="AQ961" s="9"/>
      <c r="AR961" s="8"/>
      <c r="AS961" s="8"/>
      <c r="AT961" s="8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8"/>
      <c r="BJ961" s="5"/>
      <c r="BK961" s="5"/>
      <c r="BL961" s="5"/>
      <c r="BM961" s="8"/>
      <c r="BN961" s="8"/>
      <c r="BO961" s="7"/>
      <c r="BP961" s="5"/>
      <c r="BQ961" s="5"/>
      <c r="BR961" s="5"/>
      <c r="BS961" s="5"/>
      <c r="BT961" s="7"/>
      <c r="BU961" s="7"/>
      <c r="BV961" s="7"/>
      <c r="BW961" s="7"/>
      <c r="BX961" s="7"/>
      <c r="BY961" s="7"/>
      <c r="BZ961" s="7"/>
      <c r="CA961" s="5"/>
      <c r="CB961" s="5"/>
      <c r="CC961" s="5"/>
      <c r="CD961" s="5"/>
      <c r="CE961" s="5"/>
      <c r="CF961" s="5"/>
      <c r="CG961" s="5"/>
      <c r="CH961" s="5"/>
      <c r="CI961" s="5"/>
      <c r="CJ961" s="5">
        <v>47.840680720058153</v>
      </c>
      <c r="CK961" s="8">
        <v>5.1827868852459016</v>
      </c>
      <c r="CL961" s="5"/>
      <c r="CM961" s="5"/>
      <c r="CN961" s="8"/>
      <c r="CO961" s="5"/>
      <c r="CP961" s="5"/>
      <c r="CQ961" s="5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</row>
    <row r="962" spans="1:166" x14ac:dyDescent="0.25">
      <c r="A962" t="s">
        <v>142</v>
      </c>
      <c r="C962" s="6">
        <v>40305</v>
      </c>
      <c r="D962" s="5"/>
      <c r="E962" s="6"/>
      <c r="G962" s="5">
        <v>157</v>
      </c>
      <c r="H962" t="s">
        <v>116</v>
      </c>
      <c r="I962" s="7">
        <v>6.9</v>
      </c>
      <c r="J962">
        <v>750</v>
      </c>
      <c r="K962" s="5">
        <f t="shared" si="15"/>
        <v>193.23671497584542</v>
      </c>
      <c r="L962" s="5"/>
      <c r="M962" s="8"/>
      <c r="N962" s="8"/>
      <c r="O962" s="8"/>
      <c r="P962" s="8"/>
      <c r="Q962" s="5"/>
      <c r="R962" s="5"/>
      <c r="S962" s="5"/>
      <c r="T962" s="5"/>
      <c r="U962" s="5"/>
      <c r="V962" s="5"/>
      <c r="W962" s="5"/>
      <c r="X962" s="8"/>
      <c r="Y962" s="8"/>
      <c r="Z962" s="8"/>
      <c r="AA962" s="8"/>
      <c r="AB962" s="8"/>
      <c r="AC962" s="5"/>
      <c r="AD962" s="8"/>
      <c r="AE962" s="8"/>
      <c r="AF962" s="8"/>
      <c r="AG962" s="8"/>
      <c r="AH962" s="8"/>
      <c r="AI962" s="8"/>
      <c r="AJ962" s="5"/>
      <c r="AK962" s="8"/>
      <c r="AL962" s="8"/>
      <c r="AM962" s="8"/>
      <c r="AN962" s="8"/>
      <c r="AO962" s="8"/>
      <c r="AP962" s="8"/>
      <c r="AQ962" s="9"/>
      <c r="AR962" s="8"/>
      <c r="AS962" s="8"/>
      <c r="AT962" s="8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8"/>
      <c r="BJ962" s="5"/>
      <c r="BK962" s="5"/>
      <c r="BL962" s="5"/>
      <c r="BM962" s="8"/>
      <c r="BN962" s="8"/>
      <c r="BO962" s="7"/>
      <c r="BP962" s="5"/>
      <c r="BQ962" s="5"/>
      <c r="BR962" s="5"/>
      <c r="BS962" s="5"/>
      <c r="BT962" s="7"/>
      <c r="BU962" s="7"/>
      <c r="BV962" s="7"/>
      <c r="BW962" s="7"/>
      <c r="BX962" s="7"/>
      <c r="BY962" s="7"/>
      <c r="BZ962" s="7"/>
      <c r="CA962" s="5"/>
      <c r="CB962" s="5"/>
      <c r="CC962" s="5"/>
      <c r="CD962" s="5"/>
      <c r="CE962" s="5"/>
      <c r="CF962" s="5"/>
      <c r="CG962" s="5"/>
      <c r="CH962" s="5"/>
      <c r="CI962" s="5"/>
      <c r="CJ962" s="5">
        <v>54.942917005173818</v>
      </c>
      <c r="CK962" s="8">
        <v>4.6788732394366193</v>
      </c>
      <c r="CL962" s="5"/>
      <c r="CM962" s="5"/>
      <c r="CN962" s="8"/>
      <c r="CO962" s="5"/>
      <c r="CP962" s="5"/>
      <c r="CQ962" s="5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</row>
    <row r="963" spans="1:166" x14ac:dyDescent="0.25">
      <c r="A963" t="s">
        <v>142</v>
      </c>
      <c r="C963" s="6">
        <v>40311</v>
      </c>
      <c r="D963" s="5"/>
      <c r="E963" s="6"/>
      <c r="G963" s="5">
        <v>163</v>
      </c>
      <c r="H963" t="s">
        <v>116</v>
      </c>
      <c r="I963" s="7">
        <v>6.9</v>
      </c>
      <c r="J963">
        <v>750</v>
      </c>
      <c r="K963" s="5">
        <f t="shared" si="15"/>
        <v>193.23671497584542</v>
      </c>
      <c r="L963" s="5"/>
      <c r="M963" s="8"/>
      <c r="N963" s="8"/>
      <c r="O963" s="8"/>
      <c r="P963" s="8"/>
      <c r="Q963" s="5"/>
      <c r="R963" s="5"/>
      <c r="S963" s="5"/>
      <c r="T963" s="5"/>
      <c r="U963" s="5"/>
      <c r="V963" s="5"/>
      <c r="W963" s="5"/>
      <c r="X963" s="8"/>
      <c r="Y963" s="8"/>
      <c r="Z963" s="8"/>
      <c r="AA963" s="8"/>
      <c r="AB963" s="8"/>
      <c r="AC963" s="5"/>
      <c r="AD963" s="8"/>
      <c r="AE963" s="8"/>
      <c r="AF963" s="8"/>
      <c r="AG963" s="8"/>
      <c r="AH963" s="8"/>
      <c r="AI963" s="8"/>
      <c r="AJ963" s="5"/>
      <c r="AK963" s="8"/>
      <c r="AL963" s="8"/>
      <c r="AM963" s="8"/>
      <c r="AN963" s="8"/>
      <c r="AO963" s="8"/>
      <c r="AP963" s="8"/>
      <c r="AQ963" s="9"/>
      <c r="AR963" s="8"/>
      <c r="AS963" s="8"/>
      <c r="AT963" s="8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8"/>
      <c r="BJ963" s="5"/>
      <c r="BK963" s="5"/>
      <c r="BL963" s="5"/>
      <c r="BM963" s="8"/>
      <c r="BN963" s="8"/>
      <c r="BO963" s="7"/>
      <c r="BP963" s="5"/>
      <c r="BQ963" s="5"/>
      <c r="BR963" s="5"/>
      <c r="BS963" s="5"/>
      <c r="BT963" s="7"/>
      <c r="BU963" s="7"/>
      <c r="BV963" s="7"/>
      <c r="BW963" s="7"/>
      <c r="BX963" s="7"/>
      <c r="BY963" s="7"/>
      <c r="BZ963" s="7"/>
      <c r="CA963" s="5"/>
      <c r="CB963" s="5"/>
      <c r="CC963" s="5"/>
      <c r="CD963" s="5"/>
      <c r="CE963" s="5"/>
      <c r="CF963" s="5"/>
      <c r="CG963" s="5"/>
      <c r="CH963" s="5"/>
      <c r="CI963" s="5"/>
      <c r="CJ963" s="5">
        <v>58.290930859024236</v>
      </c>
      <c r="CK963" s="8">
        <v>5.22</v>
      </c>
      <c r="CL963" s="5"/>
      <c r="CM963" s="5"/>
      <c r="CN963" s="8"/>
      <c r="CO963" s="5"/>
      <c r="CP963" s="5"/>
      <c r="CQ963" s="5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</row>
    <row r="964" spans="1:166" x14ac:dyDescent="0.25">
      <c r="A964" t="s">
        <v>142</v>
      </c>
      <c r="C964" s="6">
        <v>40313</v>
      </c>
      <c r="D964" s="5">
        <v>9</v>
      </c>
      <c r="E964" s="6" t="s">
        <v>207</v>
      </c>
      <c r="F964" t="s">
        <v>15</v>
      </c>
      <c r="G964" s="5">
        <v>165</v>
      </c>
      <c r="H964" t="s">
        <v>116</v>
      </c>
      <c r="I964" s="7">
        <v>6.9</v>
      </c>
      <c r="J964">
        <v>750</v>
      </c>
      <c r="K964" s="5">
        <f t="shared" si="15"/>
        <v>193.23671497584542</v>
      </c>
      <c r="L964" s="5"/>
      <c r="M964" s="8"/>
      <c r="N964" s="8"/>
      <c r="O964" s="8"/>
      <c r="P964" s="8"/>
      <c r="Q964" s="5"/>
      <c r="R964" s="5"/>
      <c r="S964" s="5"/>
      <c r="T964" s="5"/>
      <c r="U964" s="5"/>
      <c r="V964" s="5">
        <v>165</v>
      </c>
      <c r="W964" s="5"/>
      <c r="X964" s="8"/>
      <c r="Y964" s="8"/>
      <c r="Z964" s="8"/>
      <c r="AA964" s="8"/>
      <c r="AB964" s="8"/>
      <c r="AC964" s="5"/>
      <c r="AD964" s="8"/>
      <c r="AE964" s="8"/>
      <c r="AF964" s="8"/>
      <c r="AG964" s="8"/>
      <c r="AH964" s="8"/>
      <c r="AI964" s="8"/>
      <c r="AJ964" s="5"/>
      <c r="AK964" s="8"/>
      <c r="AL964" s="8"/>
      <c r="AM964" s="8"/>
      <c r="AN964" s="8"/>
      <c r="AO964" s="8"/>
      <c r="AP964" s="8"/>
      <c r="AQ964" s="9"/>
      <c r="AR964" s="8"/>
      <c r="AS964" s="8"/>
      <c r="AT964" s="8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8"/>
      <c r="BJ964" s="5"/>
      <c r="BK964" s="5"/>
      <c r="BL964" s="5"/>
      <c r="BM964" s="8"/>
      <c r="BN964" s="8"/>
      <c r="BO964" s="7"/>
      <c r="BP964" s="5"/>
      <c r="BQ964" s="5"/>
      <c r="BR964" s="5"/>
      <c r="BS964" s="5"/>
      <c r="BT964" s="7"/>
      <c r="BU964" s="7"/>
      <c r="BV964" s="7"/>
      <c r="BW964" s="7"/>
      <c r="BX964" s="7"/>
      <c r="BY964" s="7"/>
      <c r="BZ964" s="7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8"/>
      <c r="CL964" s="5"/>
      <c r="CM964" s="5"/>
      <c r="CN964" s="8"/>
      <c r="CO964" s="5"/>
      <c r="CP964" s="5"/>
      <c r="CQ964" s="5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</row>
    <row r="965" spans="1:166" x14ac:dyDescent="0.25">
      <c r="A965" t="s">
        <v>142</v>
      </c>
      <c r="C965" s="6">
        <v>40337</v>
      </c>
      <c r="D965" s="5">
        <v>10</v>
      </c>
      <c r="E965" s="6" t="s">
        <v>108</v>
      </c>
      <c r="F965" t="s">
        <v>16</v>
      </c>
      <c r="G965" s="5">
        <v>189</v>
      </c>
      <c r="H965" t="s">
        <v>116</v>
      </c>
      <c r="I965" s="7">
        <v>6.9</v>
      </c>
      <c r="J965">
        <v>750</v>
      </c>
      <c r="K965" s="5">
        <f t="shared" si="15"/>
        <v>193.23671497584542</v>
      </c>
      <c r="L965" s="5"/>
      <c r="M965" s="8"/>
      <c r="N965" s="8"/>
      <c r="O965" s="8"/>
      <c r="P965" s="8"/>
      <c r="Q965" s="5"/>
      <c r="R965" s="5"/>
      <c r="S965" s="5"/>
      <c r="T965" s="5"/>
      <c r="U965" s="5"/>
      <c r="V965" s="5"/>
      <c r="W965" s="5"/>
      <c r="X965" s="8"/>
      <c r="Y965" s="8"/>
      <c r="Z965" s="8"/>
      <c r="AA965" s="8"/>
      <c r="AB965" s="8"/>
      <c r="AC965" s="5"/>
      <c r="AD965" s="8"/>
      <c r="AE965" s="8"/>
      <c r="AF965" s="8"/>
      <c r="AG965" s="8"/>
      <c r="AH965" s="8"/>
      <c r="AI965" s="8"/>
      <c r="AJ965" s="5"/>
      <c r="AK965" s="8"/>
      <c r="AL965" s="8"/>
      <c r="AM965" s="8"/>
      <c r="AN965" s="8"/>
      <c r="AO965" s="8"/>
      <c r="AP965" s="8"/>
      <c r="AQ965" s="9"/>
      <c r="AR965" s="8"/>
      <c r="AS965" s="8"/>
      <c r="AT965" s="8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>
        <v>479.63365446181933</v>
      </c>
      <c r="BH965" s="5"/>
      <c r="BI965" s="8"/>
      <c r="BJ965" s="5"/>
      <c r="BK965" s="5"/>
      <c r="BL965" s="5"/>
      <c r="BM965" s="8"/>
      <c r="BN965" s="5">
        <f>BP965*(1/(BO965/100))</f>
        <v>479.63365446181928</v>
      </c>
      <c r="BO965" s="7">
        <v>42.304777160435791</v>
      </c>
      <c r="BP965" s="5">
        <v>202.90794870652726</v>
      </c>
      <c r="BQ965" s="5">
        <f>BN965-BP965</f>
        <v>276.72570575529198</v>
      </c>
      <c r="BR965" s="5"/>
      <c r="BS965" s="5"/>
      <c r="BT965" s="7">
        <v>8.9386761544725672</v>
      </c>
      <c r="BU965" s="7"/>
      <c r="BV965" s="7"/>
      <c r="BW965" s="7"/>
      <c r="BX965" s="7"/>
      <c r="BY965" s="7"/>
      <c r="BZ965" s="7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8"/>
      <c r="CL965" s="5"/>
      <c r="CM965" s="5"/>
      <c r="CN965" s="8"/>
      <c r="CO965" s="5"/>
      <c r="CP965" s="5"/>
      <c r="CQ965" s="5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</row>
    <row r="966" spans="1:166" x14ac:dyDescent="0.25">
      <c r="A966" t="s">
        <v>142</v>
      </c>
      <c r="C966" s="6">
        <v>40351</v>
      </c>
      <c r="D966" s="5"/>
      <c r="E966" s="6"/>
      <c r="G966" s="5">
        <v>203</v>
      </c>
      <c r="H966" t="s">
        <v>116</v>
      </c>
      <c r="I966" s="7">
        <v>6.9</v>
      </c>
      <c r="J966">
        <v>750</v>
      </c>
      <c r="K966" s="5">
        <f t="shared" si="15"/>
        <v>193.23671497584542</v>
      </c>
      <c r="L966" s="5"/>
      <c r="M966" s="8"/>
      <c r="N966" s="8"/>
      <c r="O966" s="8"/>
      <c r="P966" s="8"/>
      <c r="Q966" s="5"/>
      <c r="R966" s="5"/>
      <c r="S966" s="5"/>
      <c r="T966" s="5"/>
      <c r="U966" s="5"/>
      <c r="V966" s="5"/>
      <c r="W966" s="5"/>
      <c r="X966" s="8"/>
      <c r="Y966" s="8"/>
      <c r="Z966" s="8"/>
      <c r="AA966" s="8"/>
      <c r="AB966" s="8"/>
      <c r="AC966" s="5"/>
      <c r="AD966" s="8"/>
      <c r="AE966" s="8"/>
      <c r="AF966" s="8"/>
      <c r="AG966" s="8"/>
      <c r="AH966" s="8"/>
      <c r="AI966" s="8"/>
      <c r="AJ966" s="5"/>
      <c r="AK966" s="8"/>
      <c r="AL966" s="8"/>
      <c r="AM966" s="8"/>
      <c r="AN966" s="8"/>
      <c r="AO966" s="8"/>
      <c r="AP966" s="8"/>
      <c r="AQ966" s="9"/>
      <c r="AR966" s="8"/>
      <c r="AS966" s="8"/>
      <c r="AT966" s="8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8"/>
      <c r="BJ966" s="5"/>
      <c r="BK966" s="5"/>
      <c r="BL966" s="5"/>
      <c r="BM966" s="8"/>
      <c r="BN966" s="8"/>
      <c r="BO966" s="7"/>
      <c r="BP966" s="5"/>
      <c r="BQ966" s="5"/>
      <c r="BR966" s="5"/>
      <c r="BS966" s="5"/>
      <c r="BT966" s="7"/>
      <c r="BU966" s="7"/>
      <c r="BV966" s="7"/>
      <c r="BW966" s="7"/>
      <c r="BX966" s="7"/>
      <c r="BY966" s="7"/>
      <c r="BZ966" s="7"/>
      <c r="CA966" s="5"/>
      <c r="CB966" s="5"/>
      <c r="CC966" s="5"/>
      <c r="CD966" s="5"/>
      <c r="CE966" s="5"/>
      <c r="CF966" s="5"/>
      <c r="CG966" s="5"/>
      <c r="CH966" s="5"/>
      <c r="CI966" s="5"/>
      <c r="CJ966" s="5">
        <v>100</v>
      </c>
      <c r="CK966" s="8">
        <v>4.5903529411764712</v>
      </c>
      <c r="CL966" s="5"/>
      <c r="CM966" s="5"/>
      <c r="CN966" s="8"/>
      <c r="CO966" s="5"/>
      <c r="CP966" s="5"/>
      <c r="CQ966" s="5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</row>
    <row r="967" spans="1:166" x14ac:dyDescent="0.25">
      <c r="A967" t="s">
        <v>149</v>
      </c>
      <c r="C967" s="6">
        <v>40148</v>
      </c>
      <c r="D967" s="5">
        <v>1</v>
      </c>
      <c r="E967" s="6" t="s">
        <v>209</v>
      </c>
      <c r="F967" s="14" t="s">
        <v>10</v>
      </c>
      <c r="G967" s="5">
        <v>0</v>
      </c>
      <c r="H967" t="s">
        <v>117</v>
      </c>
      <c r="I967" s="7">
        <v>6.9</v>
      </c>
      <c r="J967">
        <v>750</v>
      </c>
      <c r="K967" s="5">
        <f t="shared" si="15"/>
        <v>193.23671497584542</v>
      </c>
      <c r="L967" s="5"/>
      <c r="M967" s="8"/>
      <c r="N967" s="8"/>
      <c r="O967" s="8"/>
      <c r="P967" s="8"/>
      <c r="Q967" s="5"/>
      <c r="R967" s="5"/>
      <c r="S967" s="5"/>
      <c r="T967" s="5"/>
      <c r="U967" s="5"/>
      <c r="V967" s="5"/>
      <c r="W967" s="5"/>
      <c r="X967" s="8"/>
      <c r="Y967" s="8"/>
      <c r="Z967" s="8"/>
      <c r="AA967" s="8"/>
      <c r="AB967" s="8"/>
      <c r="AC967" s="5"/>
      <c r="AD967" s="8"/>
      <c r="AE967" s="8"/>
      <c r="AF967" s="8"/>
      <c r="AG967" s="8"/>
      <c r="AH967" s="8"/>
      <c r="AI967" s="8"/>
      <c r="AJ967" s="5"/>
      <c r="AK967" s="8"/>
      <c r="AL967" s="8"/>
      <c r="AM967" s="8"/>
      <c r="AN967" s="8"/>
      <c r="AO967" s="8"/>
      <c r="AP967" s="8"/>
      <c r="AQ967" s="9"/>
      <c r="AR967" s="8"/>
      <c r="AS967" s="8"/>
      <c r="AT967" s="8"/>
      <c r="AU967" s="5">
        <v>0</v>
      </c>
      <c r="AV967" s="5"/>
      <c r="AW967" s="5"/>
      <c r="AX967" s="5"/>
      <c r="AY967" s="5">
        <v>0</v>
      </c>
      <c r="AZ967" s="5"/>
      <c r="BA967" s="5"/>
      <c r="BB967" s="5"/>
      <c r="BC967" s="5"/>
      <c r="BD967" s="5"/>
      <c r="BE967" s="5"/>
      <c r="BF967" s="5">
        <v>0</v>
      </c>
      <c r="BG967" s="5">
        <v>0</v>
      </c>
      <c r="BH967" s="5"/>
      <c r="BI967" s="8"/>
      <c r="BJ967" s="5"/>
      <c r="BK967" s="5"/>
      <c r="BL967" s="5"/>
      <c r="BM967" s="8"/>
      <c r="BN967" s="8"/>
      <c r="BO967" s="7"/>
      <c r="BP967" s="5"/>
      <c r="BQ967" s="5"/>
      <c r="BR967" s="5"/>
      <c r="BS967" s="5"/>
      <c r="BT967" s="7"/>
      <c r="BU967" s="7"/>
      <c r="BV967" s="7"/>
      <c r="BW967" s="7"/>
      <c r="BX967" s="7"/>
      <c r="BY967" s="7"/>
      <c r="BZ967" s="7"/>
      <c r="CA967" s="5">
        <f>CB967+CC967+CD967+CI967</f>
        <v>0</v>
      </c>
      <c r="CB967" s="5">
        <v>0</v>
      </c>
      <c r="CC967" s="5">
        <v>0</v>
      </c>
      <c r="CD967" s="5">
        <v>0</v>
      </c>
      <c r="CE967" s="5"/>
      <c r="CF967" s="5"/>
      <c r="CG967" s="5"/>
      <c r="CH967" s="5"/>
      <c r="CI967" s="5">
        <v>0</v>
      </c>
      <c r="CJ967" s="5"/>
      <c r="CK967" s="8"/>
      <c r="CL967" s="5"/>
      <c r="CM967" s="5"/>
      <c r="CN967" s="8"/>
      <c r="CO967" s="5"/>
      <c r="CP967" s="5"/>
      <c r="CQ967" s="5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</row>
    <row r="968" spans="1:166" x14ac:dyDescent="0.25">
      <c r="A968" t="s">
        <v>149</v>
      </c>
      <c r="C968" s="6">
        <v>40173</v>
      </c>
      <c r="D968" s="5"/>
      <c r="E968" s="6"/>
      <c r="F968" s="14"/>
      <c r="G968" s="5">
        <v>25</v>
      </c>
      <c r="H968" t="s">
        <v>117</v>
      </c>
      <c r="I968" s="7">
        <v>6.9</v>
      </c>
      <c r="J968">
        <v>750</v>
      </c>
      <c r="K968" s="5">
        <f t="shared" si="15"/>
        <v>193.23671497584542</v>
      </c>
      <c r="L968" s="5"/>
      <c r="M968" s="8"/>
      <c r="N968" s="7">
        <v>5.95</v>
      </c>
      <c r="O968" s="7"/>
      <c r="P968" s="7"/>
      <c r="Q968" s="5"/>
      <c r="R968" s="5"/>
      <c r="S968" s="5"/>
      <c r="T968" s="5"/>
      <c r="U968" s="5"/>
      <c r="V968" s="5"/>
      <c r="W968" s="5"/>
      <c r="X968" s="8"/>
      <c r="Y968" s="8"/>
      <c r="Z968" s="8"/>
      <c r="AA968" s="8"/>
      <c r="AB968" s="8"/>
      <c r="AC968" s="5"/>
      <c r="AD968" s="8"/>
      <c r="AE968" s="8"/>
      <c r="AF968" s="8"/>
      <c r="AG968" s="8"/>
      <c r="AH968" s="8"/>
      <c r="AI968" s="8"/>
      <c r="AJ968" s="5"/>
      <c r="AK968" s="8">
        <v>0.19759440789473687</v>
      </c>
      <c r="AL968" s="8"/>
      <c r="AM968" s="8"/>
      <c r="AN968" s="8"/>
      <c r="AO968" s="8"/>
      <c r="AP968" s="8"/>
      <c r="AQ968" s="9"/>
      <c r="AR968" s="8"/>
      <c r="AS968" s="8"/>
      <c r="AT968" s="8"/>
      <c r="AU968" s="5">
        <v>0</v>
      </c>
      <c r="AV968" s="5"/>
      <c r="AW968" s="5"/>
      <c r="AX968" s="5"/>
      <c r="AY968" s="5">
        <v>0</v>
      </c>
      <c r="AZ968" s="5"/>
      <c r="BA968" s="5"/>
      <c r="BB968" s="5"/>
      <c r="BC968" s="5"/>
      <c r="BD968" s="5"/>
      <c r="BE968" s="5"/>
      <c r="BF968" s="5">
        <v>0</v>
      </c>
      <c r="BG968" s="5">
        <v>0</v>
      </c>
      <c r="BH968" s="5"/>
      <c r="BI968" s="8"/>
      <c r="BJ968" s="5"/>
      <c r="BK968" s="5"/>
      <c r="BL968" s="5"/>
      <c r="BM968" s="8"/>
      <c r="BN968" s="8"/>
      <c r="BO968" s="7"/>
      <c r="BP968" s="5"/>
      <c r="BQ968" s="5"/>
      <c r="BR968" s="5"/>
      <c r="BS968" s="5"/>
      <c r="BT968" s="7"/>
      <c r="BU968" s="7"/>
      <c r="BV968" s="7"/>
      <c r="BW968" s="7"/>
      <c r="BX968" s="7"/>
      <c r="BY968" s="7"/>
      <c r="BZ968" s="7"/>
      <c r="CA968" s="5">
        <f>CB968+CC968+CD968+CI968</f>
        <v>0</v>
      </c>
      <c r="CB968" s="5">
        <v>0</v>
      </c>
      <c r="CC968" s="5">
        <v>0</v>
      </c>
      <c r="CD968" s="5">
        <v>0</v>
      </c>
      <c r="CE968" s="5"/>
      <c r="CF968" s="5"/>
      <c r="CG968" s="5"/>
      <c r="CH968" s="5"/>
      <c r="CI968" s="5">
        <v>0</v>
      </c>
      <c r="CJ968" s="5"/>
      <c r="CK968" s="8"/>
      <c r="CL968" s="5"/>
      <c r="CM968" s="5"/>
      <c r="CN968" s="8"/>
      <c r="CO968" s="5"/>
      <c r="CP968" s="5"/>
      <c r="CQ968" s="5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</row>
    <row r="969" spans="1:166" x14ac:dyDescent="0.25">
      <c r="A969" t="s">
        <v>149</v>
      </c>
      <c r="C969" s="6">
        <v>40174</v>
      </c>
      <c r="D969" s="5">
        <v>4</v>
      </c>
      <c r="E969" t="s">
        <v>210</v>
      </c>
      <c r="F969" t="s">
        <v>12</v>
      </c>
      <c r="G969" s="5">
        <v>26</v>
      </c>
      <c r="H969" t="s">
        <v>117</v>
      </c>
      <c r="I969" s="7">
        <v>6.9</v>
      </c>
      <c r="J969">
        <v>750</v>
      </c>
      <c r="K969" s="5">
        <f t="shared" si="15"/>
        <v>193.23671497584542</v>
      </c>
      <c r="L969" s="5"/>
      <c r="M969" s="8"/>
      <c r="N969" s="8"/>
      <c r="O969" s="8"/>
      <c r="P969" s="8"/>
      <c r="Q969" s="5"/>
      <c r="R969" s="5">
        <v>26</v>
      </c>
      <c r="S969" s="5"/>
      <c r="T969" s="5"/>
      <c r="U969" s="5"/>
      <c r="V969" s="5"/>
      <c r="W969" s="5"/>
      <c r="X969" s="8"/>
      <c r="Y969" s="8"/>
      <c r="Z969" s="8"/>
      <c r="AA969" s="8"/>
      <c r="AB969" s="8"/>
      <c r="AC969" s="5"/>
      <c r="AD969" s="8"/>
      <c r="AE969" s="8"/>
      <c r="AF969" s="8"/>
      <c r="AG969" s="8"/>
      <c r="AH969" s="8"/>
      <c r="AI969" s="8"/>
      <c r="AJ969" s="5"/>
      <c r="AK969" s="8"/>
      <c r="AL969" s="8"/>
      <c r="AM969" s="8"/>
      <c r="AN969" s="8"/>
      <c r="AO969" s="8"/>
      <c r="AP969" s="8"/>
      <c r="AQ969" s="9"/>
      <c r="AR969" s="8"/>
      <c r="AS969" s="8"/>
      <c r="AT969" s="8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8"/>
      <c r="BJ969" s="5"/>
      <c r="BK969" s="5"/>
      <c r="BL969" s="5"/>
      <c r="BM969" s="8"/>
      <c r="BN969" s="8"/>
      <c r="BO969" s="7"/>
      <c r="BP969" s="5"/>
      <c r="BQ969" s="5"/>
      <c r="BR969" s="5"/>
      <c r="BS969" s="5"/>
      <c r="BT969" s="7"/>
      <c r="BU969" s="7"/>
      <c r="BV969" s="7"/>
      <c r="BW969" s="7"/>
      <c r="BX969" s="7"/>
      <c r="BY969" s="7"/>
      <c r="BZ969" s="7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8"/>
      <c r="CL969" s="5"/>
      <c r="CM969" s="5"/>
      <c r="CN969" s="8"/>
      <c r="CO969" s="5"/>
      <c r="CP969" s="5"/>
      <c r="CQ969" s="5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</row>
    <row r="970" spans="1:166" x14ac:dyDescent="0.25">
      <c r="A970" t="s">
        <v>149</v>
      </c>
      <c r="C970" s="6">
        <v>40184</v>
      </c>
      <c r="D970" s="5"/>
      <c r="E970" s="6"/>
      <c r="G970" s="5">
        <v>36</v>
      </c>
      <c r="H970" t="s">
        <v>117</v>
      </c>
      <c r="I970" s="7">
        <v>6.9</v>
      </c>
      <c r="J970">
        <v>750</v>
      </c>
      <c r="K970" s="5">
        <f t="shared" si="15"/>
        <v>193.23671497584542</v>
      </c>
      <c r="L970" s="5"/>
      <c r="M970" s="8"/>
      <c r="N970" s="7">
        <v>11.45</v>
      </c>
      <c r="O970" s="7"/>
      <c r="P970" s="7"/>
      <c r="Q970" s="5"/>
      <c r="R970" s="5"/>
      <c r="S970" s="5"/>
      <c r="T970" s="5"/>
      <c r="U970" s="5"/>
      <c r="V970" s="5"/>
      <c r="W970" s="5"/>
      <c r="X970" s="8"/>
      <c r="Y970" s="8"/>
      <c r="Z970" s="8"/>
      <c r="AA970" s="8"/>
      <c r="AB970" s="8"/>
      <c r="AC970" s="5"/>
      <c r="AD970" s="8"/>
      <c r="AE970" s="8"/>
      <c r="AF970" s="8"/>
      <c r="AG970" s="8"/>
      <c r="AH970" s="8"/>
      <c r="AI970" s="8"/>
      <c r="AJ970" s="5"/>
      <c r="AK970" s="8"/>
      <c r="AL970" s="8"/>
      <c r="AM970" s="8"/>
      <c r="AN970" s="8"/>
      <c r="AO970" s="8"/>
      <c r="AP970" s="8"/>
      <c r="AQ970" s="9"/>
      <c r="AR970" s="8"/>
      <c r="AS970" s="8"/>
      <c r="AT970" s="8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8"/>
      <c r="BJ970" s="5"/>
      <c r="BK970" s="5"/>
      <c r="BL970" s="5"/>
      <c r="BM970" s="8"/>
      <c r="BN970" s="8"/>
      <c r="BO970" s="7"/>
      <c r="BP970" s="5"/>
      <c r="BQ970" s="5"/>
      <c r="BR970" s="5"/>
      <c r="BS970" s="5"/>
      <c r="BT970" s="7"/>
      <c r="BU970" s="7"/>
      <c r="BV970" s="7"/>
      <c r="BW970" s="7"/>
      <c r="BX970" s="7"/>
      <c r="BY970" s="7"/>
      <c r="BZ970" s="7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8"/>
      <c r="CL970" s="5"/>
      <c r="CM970" s="5"/>
      <c r="CN970" s="8"/>
      <c r="CO970" s="5"/>
      <c r="CP970" s="5"/>
      <c r="CQ970" s="5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</row>
    <row r="971" spans="1:166" x14ac:dyDescent="0.25">
      <c r="A971" t="s">
        <v>149</v>
      </c>
      <c r="C971" s="6">
        <v>40189</v>
      </c>
      <c r="D971" s="5"/>
      <c r="E971" s="6"/>
      <c r="F971" s="14"/>
      <c r="G971" s="5">
        <v>41</v>
      </c>
      <c r="H971" t="s">
        <v>117</v>
      </c>
      <c r="I971" s="7">
        <v>6.9</v>
      </c>
      <c r="J971">
        <v>750</v>
      </c>
      <c r="K971" s="5">
        <f t="shared" si="15"/>
        <v>193.23671497584542</v>
      </c>
      <c r="L971" s="5"/>
      <c r="M971" s="8"/>
      <c r="N971" s="7">
        <v>12.2</v>
      </c>
      <c r="O971" s="7"/>
      <c r="P971" s="7"/>
      <c r="Q971" s="5"/>
      <c r="R971" s="5"/>
      <c r="S971" s="5"/>
      <c r="T971" s="5"/>
      <c r="U971" s="5"/>
      <c r="V971" s="5"/>
      <c r="W971" s="5"/>
      <c r="X971" s="8"/>
      <c r="Y971" s="8"/>
      <c r="Z971" s="8"/>
      <c r="AA971" s="8"/>
      <c r="AB971" s="8"/>
      <c r="AC971" s="5">
        <v>81.529016631011004</v>
      </c>
      <c r="AD971" s="8"/>
      <c r="AE971" s="8"/>
      <c r="AF971" s="8"/>
      <c r="AG971" s="8"/>
      <c r="AH971" s="8"/>
      <c r="AI971" s="8"/>
      <c r="AJ971" s="5">
        <v>88.370416313204913</v>
      </c>
      <c r="AK971" s="8">
        <v>1.1924720756719311</v>
      </c>
      <c r="AL971" s="8"/>
      <c r="AM971" s="8"/>
      <c r="AN971" s="8"/>
      <c r="AO971" s="8"/>
      <c r="AP971" s="8"/>
      <c r="AQ971" s="9">
        <f>AK971/AJ971</f>
        <v>1.3494018987593519E-2</v>
      </c>
      <c r="AR971" s="8"/>
      <c r="AS971" s="8"/>
      <c r="AT971" s="8"/>
      <c r="AU971" s="5">
        <v>6.6491961801347887</v>
      </c>
      <c r="AV971" s="5"/>
      <c r="AW971" s="5"/>
      <c r="AX971" s="5"/>
      <c r="AY971" s="5">
        <v>0</v>
      </c>
      <c r="AZ971" s="5"/>
      <c r="BA971" s="5"/>
      <c r="BB971" s="5"/>
      <c r="BC971" s="5"/>
      <c r="BD971" s="5"/>
      <c r="BE971" s="5"/>
      <c r="BF971" s="5">
        <v>0</v>
      </c>
      <c r="BG971" s="5">
        <v>0</v>
      </c>
      <c r="BH971" s="5">
        <v>6.6491961801347887</v>
      </c>
      <c r="BI971" s="8"/>
      <c r="BJ971" s="5"/>
      <c r="BK971" s="5">
        <f>AC971+AJ971+BH971</f>
        <v>176.5486291243507</v>
      </c>
      <c r="BL971" s="5"/>
      <c r="BM971" s="8">
        <f>BH971/BK971</f>
        <v>3.7662122969255557E-2</v>
      </c>
      <c r="BN971" s="8"/>
      <c r="BO971" s="7"/>
      <c r="BP971" s="5"/>
      <c r="BQ971" s="5"/>
      <c r="BR971" s="5"/>
      <c r="BS971" s="5"/>
      <c r="BT971" s="7"/>
      <c r="BU971" s="7"/>
      <c r="BV971" s="7"/>
      <c r="BW971" s="7"/>
      <c r="BX971" s="8">
        <f>AC971/BK971</f>
        <v>0.46179354116415516</v>
      </c>
      <c r="BY971" s="8">
        <f>AJ971/BK971</f>
        <v>0.50054433586658931</v>
      </c>
      <c r="BZ971" s="8">
        <f>BH971/BK971</f>
        <v>3.7662122969255557E-2</v>
      </c>
      <c r="CA971" s="5">
        <f>CB971+CC971+CD971+CI971</f>
        <v>144.04152573091631</v>
      </c>
      <c r="CB971" s="5">
        <v>144.04152573091631</v>
      </c>
      <c r="CC971" s="5">
        <v>0</v>
      </c>
      <c r="CD971" s="5">
        <v>0</v>
      </c>
      <c r="CE971" s="5"/>
      <c r="CF971" s="5"/>
      <c r="CG971" s="5"/>
      <c r="CH971" s="5"/>
      <c r="CI971" s="5">
        <v>0</v>
      </c>
      <c r="CJ971" s="5"/>
      <c r="CK971" s="8"/>
      <c r="CL971" s="5"/>
      <c r="CM971" s="5"/>
      <c r="CN971" s="8"/>
      <c r="CO971" s="5"/>
      <c r="CP971" s="5"/>
      <c r="CQ971" s="5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</row>
    <row r="972" spans="1:166" x14ac:dyDescent="0.25">
      <c r="A972" t="s">
        <v>149</v>
      </c>
      <c r="C972" s="6">
        <v>40196</v>
      </c>
      <c r="D972" s="5">
        <v>4</v>
      </c>
      <c r="E972" t="s">
        <v>206</v>
      </c>
      <c r="F972" t="s">
        <v>13</v>
      </c>
      <c r="G972" s="5">
        <v>48</v>
      </c>
      <c r="H972" t="s">
        <v>117</v>
      </c>
      <c r="I972" s="7">
        <v>6.9</v>
      </c>
      <c r="J972">
        <v>750</v>
      </c>
      <c r="K972" s="5">
        <f t="shared" si="15"/>
        <v>193.23671497584542</v>
      </c>
      <c r="L972" s="5"/>
      <c r="M972" s="8"/>
      <c r="N972" s="8"/>
      <c r="O972" s="8"/>
      <c r="P972" s="8"/>
      <c r="Q972" s="5"/>
      <c r="R972" s="5"/>
      <c r="S972" s="5">
        <v>48</v>
      </c>
      <c r="T972" s="5"/>
      <c r="U972" s="5"/>
      <c r="V972" s="5"/>
      <c r="W972" s="5"/>
      <c r="X972" s="8"/>
      <c r="Y972" s="8"/>
      <c r="Z972" s="8"/>
      <c r="AA972" s="8"/>
      <c r="AB972" s="8"/>
      <c r="AC972" s="5">
        <v>139.63514750047233</v>
      </c>
      <c r="AD972" s="8"/>
      <c r="AE972" s="8"/>
      <c r="AF972" s="8"/>
      <c r="AG972" s="8"/>
      <c r="AH972" s="8"/>
      <c r="AI972" s="8"/>
      <c r="AJ972" s="5">
        <v>125.36973442527069</v>
      </c>
      <c r="AK972" s="8">
        <v>1.3939224458003259</v>
      </c>
      <c r="AL972" s="8"/>
      <c r="AM972" s="8"/>
      <c r="AN972" s="8"/>
      <c r="AO972" s="8"/>
      <c r="AP972" s="8"/>
      <c r="AQ972" s="9">
        <f>AK972/AJ972</f>
        <v>1.1118492451072416E-2</v>
      </c>
      <c r="AR972" s="8"/>
      <c r="AS972" s="8"/>
      <c r="AT972" s="8"/>
      <c r="AU972" s="5">
        <v>23.477724420122328</v>
      </c>
      <c r="AV972" s="5"/>
      <c r="AW972" s="5"/>
      <c r="AX972" s="5"/>
      <c r="AY972" s="5">
        <v>0</v>
      </c>
      <c r="AZ972" s="5"/>
      <c r="BA972" s="5"/>
      <c r="BB972" s="5"/>
      <c r="BC972" s="5"/>
      <c r="BD972" s="5"/>
      <c r="BE972" s="5"/>
      <c r="BF972" s="5">
        <v>0</v>
      </c>
      <c r="BG972" s="5">
        <v>0</v>
      </c>
      <c r="BH972" s="5">
        <v>23.477724420122328</v>
      </c>
      <c r="BI972" s="8"/>
      <c r="BJ972" s="5"/>
      <c r="BK972" s="5">
        <f>AC972+AJ972+BH972</f>
        <v>288.48260634586535</v>
      </c>
      <c r="BL972" s="5"/>
      <c r="BM972" s="8">
        <f>BH972/BK972</f>
        <v>8.1383500785397772E-2</v>
      </c>
      <c r="BN972" s="8"/>
      <c r="BO972" s="7"/>
      <c r="BP972" s="5"/>
      <c r="BQ972" s="5"/>
      <c r="BR972" s="5"/>
      <c r="BS972" s="5"/>
      <c r="BT972" s="7"/>
      <c r="BU972" s="7"/>
      <c r="BV972" s="7"/>
      <c r="BW972" s="7"/>
      <c r="BX972" s="8">
        <f>AC972/BK972</f>
        <v>0.48403315981228356</v>
      </c>
      <c r="BY972" s="8">
        <f>AJ972/BK972</f>
        <v>0.43458333940231869</v>
      </c>
      <c r="BZ972" s="8">
        <f>BH972/BK972</f>
        <v>8.1383500785397772E-2</v>
      </c>
      <c r="CA972" s="5">
        <f>CB972+CC972+CD972+CI972</f>
        <v>234.93955373622117</v>
      </c>
      <c r="CB972" s="5">
        <v>234.93955373622117</v>
      </c>
      <c r="CC972" s="5">
        <v>0</v>
      </c>
      <c r="CD972" s="5">
        <v>0</v>
      </c>
      <c r="CE972" s="5"/>
      <c r="CF972" s="5"/>
      <c r="CG972" s="5"/>
      <c r="CH972" s="5"/>
      <c r="CI972" s="5">
        <v>0</v>
      </c>
      <c r="CJ972" s="5"/>
      <c r="CK972" s="8"/>
      <c r="CL972" s="5"/>
      <c r="CM972" s="5"/>
      <c r="CN972" s="8"/>
      <c r="CO972" s="5"/>
      <c r="CP972" s="5"/>
      <c r="CQ972" s="5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</row>
    <row r="973" spans="1:166" x14ac:dyDescent="0.25">
      <c r="A973" t="s">
        <v>149</v>
      </c>
      <c r="C973" s="6">
        <v>40197</v>
      </c>
      <c r="D973" s="5"/>
      <c r="E973" s="6"/>
      <c r="G973" s="5">
        <v>49</v>
      </c>
      <c r="H973" t="s">
        <v>117</v>
      </c>
      <c r="I973" s="7">
        <v>6.9</v>
      </c>
      <c r="J973">
        <v>750</v>
      </c>
      <c r="K973" s="5">
        <f t="shared" si="15"/>
        <v>193.23671497584542</v>
      </c>
      <c r="L973" s="5"/>
      <c r="M973" s="8"/>
      <c r="N973" s="7">
        <v>14.65</v>
      </c>
      <c r="O973" s="7"/>
      <c r="P973" s="7"/>
      <c r="Q973" s="5"/>
      <c r="R973" s="5"/>
      <c r="S973" s="5"/>
      <c r="T973" s="5"/>
      <c r="U973" s="5"/>
      <c r="V973" s="5"/>
      <c r="W973" s="5"/>
      <c r="X973" s="8"/>
      <c r="Y973" s="8"/>
      <c r="Z973" s="8"/>
      <c r="AA973" s="8"/>
      <c r="AB973" s="8"/>
      <c r="AC973" s="5"/>
      <c r="AD973" s="8"/>
      <c r="AE973" s="8"/>
      <c r="AF973" s="8"/>
      <c r="AG973" s="8"/>
      <c r="AH973" s="8"/>
      <c r="AI973" s="8"/>
      <c r="AJ973" s="5"/>
      <c r="AK973" s="8"/>
      <c r="AL973" s="8"/>
      <c r="AM973" s="8"/>
      <c r="AN973" s="8"/>
      <c r="AO973" s="8"/>
      <c r="AP973" s="8"/>
      <c r="AQ973" s="9"/>
      <c r="AR973" s="8"/>
      <c r="AS973" s="8"/>
      <c r="AT973" s="8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8"/>
      <c r="BJ973" s="5"/>
      <c r="BK973" s="5"/>
      <c r="BL973" s="5"/>
      <c r="BM973" s="8"/>
      <c r="BN973" s="8"/>
      <c r="BO973" s="7"/>
      <c r="BP973" s="5"/>
      <c r="BQ973" s="5"/>
      <c r="BR973" s="5"/>
      <c r="BS973" s="5"/>
      <c r="BT973" s="7"/>
      <c r="BU973" s="7"/>
      <c r="BV973" s="7"/>
      <c r="BW973" s="7"/>
      <c r="BX973" s="7"/>
      <c r="BY973" s="7"/>
      <c r="BZ973" s="7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8"/>
      <c r="CL973" s="5"/>
      <c r="CM973" s="5"/>
      <c r="CN973" s="8"/>
      <c r="CO973" s="5"/>
      <c r="CP973" s="5"/>
      <c r="CQ973" s="5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</row>
    <row r="974" spans="1:166" x14ac:dyDescent="0.25">
      <c r="A974" t="s">
        <v>149</v>
      </c>
      <c r="C974" s="6">
        <v>40200</v>
      </c>
      <c r="D974" s="5"/>
      <c r="E974" s="6"/>
      <c r="G974" s="5">
        <v>52</v>
      </c>
      <c r="H974" t="s">
        <v>117</v>
      </c>
      <c r="I974" s="7">
        <v>6.9</v>
      </c>
      <c r="J974">
        <v>750</v>
      </c>
      <c r="K974" s="5">
        <f t="shared" si="15"/>
        <v>193.23671497584542</v>
      </c>
      <c r="L974" s="5"/>
      <c r="M974" s="8"/>
      <c r="N974" s="7">
        <v>15.8</v>
      </c>
      <c r="O974" s="7"/>
      <c r="P974" s="7"/>
      <c r="Q974" s="5"/>
      <c r="R974" s="5"/>
      <c r="S974" s="5"/>
      <c r="T974" s="5"/>
      <c r="U974" s="5"/>
      <c r="V974" s="5"/>
      <c r="W974" s="5"/>
      <c r="X974" s="8"/>
      <c r="Y974" s="8"/>
      <c r="Z974" s="8"/>
      <c r="AA974" s="8"/>
      <c r="AB974" s="8"/>
      <c r="AC974" s="5"/>
      <c r="AD974" s="8"/>
      <c r="AE974" s="8"/>
      <c r="AF974" s="8"/>
      <c r="AG974" s="8"/>
      <c r="AH974" s="8"/>
      <c r="AI974" s="8"/>
      <c r="AJ974" s="5"/>
      <c r="AK974" s="8"/>
      <c r="AL974" s="8"/>
      <c r="AM974" s="8"/>
      <c r="AN974" s="8"/>
      <c r="AO974" s="8"/>
      <c r="AP974" s="8"/>
      <c r="AQ974" s="9"/>
      <c r="AR974" s="8"/>
      <c r="AS974" s="8"/>
      <c r="AT974" s="8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8"/>
      <c r="BJ974" s="5"/>
      <c r="BK974" s="5"/>
      <c r="BL974" s="5"/>
      <c r="BM974" s="8"/>
      <c r="BN974" s="8"/>
      <c r="BO974" s="7"/>
      <c r="BP974" s="5"/>
      <c r="BQ974" s="5"/>
      <c r="BR974" s="5"/>
      <c r="BS974" s="5"/>
      <c r="BT974" s="7"/>
      <c r="BU974" s="7"/>
      <c r="BV974" s="7"/>
      <c r="BW974" s="7"/>
      <c r="BX974" s="7"/>
      <c r="BY974" s="7"/>
      <c r="BZ974" s="7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8"/>
      <c r="CL974" s="5"/>
      <c r="CM974" s="5"/>
      <c r="CN974" s="8"/>
      <c r="CO974" s="5"/>
      <c r="CP974" s="5"/>
      <c r="CQ974" s="5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</row>
    <row r="975" spans="1:166" x14ac:dyDescent="0.25">
      <c r="A975" t="s">
        <v>149</v>
      </c>
      <c r="C975" s="6">
        <v>40211</v>
      </c>
      <c r="D975" s="5"/>
      <c r="E975" s="6"/>
      <c r="F975" s="14"/>
      <c r="G975" s="5">
        <v>63</v>
      </c>
      <c r="H975" t="s">
        <v>117</v>
      </c>
      <c r="I975" s="7">
        <v>6.9</v>
      </c>
      <c r="J975">
        <v>750</v>
      </c>
      <c r="K975" s="5">
        <f t="shared" si="15"/>
        <v>193.23671497584542</v>
      </c>
      <c r="L975" s="5"/>
      <c r="M975" s="8"/>
      <c r="N975" s="7">
        <v>18.5</v>
      </c>
      <c r="O975" s="7"/>
      <c r="P975" s="7"/>
      <c r="Q975" s="5"/>
      <c r="R975" s="5"/>
      <c r="S975" s="5"/>
      <c r="T975" s="5"/>
      <c r="U975" s="5"/>
      <c r="V975" s="5"/>
      <c r="W975" s="5"/>
      <c r="X975" s="8"/>
      <c r="Y975" s="8"/>
      <c r="Z975" s="8"/>
      <c r="AA975" s="8"/>
      <c r="AB975" s="8"/>
      <c r="AC975" s="5">
        <v>167.86540688982191</v>
      </c>
      <c r="AD975" s="8"/>
      <c r="AE975" s="8"/>
      <c r="AF975" s="8"/>
      <c r="AG975" s="8"/>
      <c r="AH975" s="8"/>
      <c r="AI975" s="8"/>
      <c r="AJ975" s="5">
        <v>102.80277239546754</v>
      </c>
      <c r="AK975" s="8">
        <v>4.25926910627207</v>
      </c>
      <c r="AL975" s="8"/>
      <c r="AM975" s="8"/>
      <c r="AN975" s="8"/>
      <c r="AO975" s="8"/>
      <c r="AP975" s="8"/>
      <c r="AQ975" s="9">
        <f>AK975/AJ975</f>
        <v>4.1431461496848274E-2</v>
      </c>
      <c r="AR975" s="8"/>
      <c r="AS975" s="8"/>
      <c r="AT975" s="8"/>
      <c r="AU975" s="5">
        <v>21.032945299974191</v>
      </c>
      <c r="AV975" s="5"/>
      <c r="AW975" s="5"/>
      <c r="AX975" s="5"/>
      <c r="AY975" s="5">
        <v>14.888711869192637</v>
      </c>
      <c r="AZ975" s="5"/>
      <c r="BA975" s="5"/>
      <c r="BB975" s="5"/>
      <c r="BC975" s="5"/>
      <c r="BD975" s="5"/>
      <c r="BE975" s="5"/>
      <c r="BF975" s="5">
        <v>0</v>
      </c>
      <c r="BG975" s="5">
        <v>0</v>
      </c>
      <c r="BH975" s="5">
        <v>35.921657169166828</v>
      </c>
      <c r="BI975" s="8"/>
      <c r="BJ975" s="5"/>
      <c r="BK975" s="5">
        <f>AC975+AJ975+BH975</f>
        <v>306.5898364544563</v>
      </c>
      <c r="BL975" s="5"/>
      <c r="BM975" s="8">
        <f>BH975/BK975</f>
        <v>0.11716519237748106</v>
      </c>
      <c r="BN975" s="8"/>
      <c r="BO975" s="7"/>
      <c r="BP975" s="5"/>
      <c r="BQ975" s="5"/>
      <c r="BR975" s="5"/>
      <c r="BS975" s="5"/>
      <c r="BT975" s="7"/>
      <c r="BU975" s="7"/>
      <c r="BV975" s="7"/>
      <c r="BW975" s="7"/>
      <c r="BX975" s="8">
        <f>AC975/BK975</f>
        <v>0.54752436946734273</v>
      </c>
      <c r="BY975" s="8">
        <f>AJ975/BK975</f>
        <v>0.33531043815517614</v>
      </c>
      <c r="BZ975" s="8">
        <f>BH975/BK975</f>
        <v>0.11716519237748106</v>
      </c>
      <c r="CA975" s="5">
        <f>CB975+CC975+CD975+CI975</f>
        <v>346.87278028673416</v>
      </c>
      <c r="CB975" s="5">
        <v>313.39221912686867</v>
      </c>
      <c r="CC975" s="5">
        <v>33.480561159865502</v>
      </c>
      <c r="CD975" s="5">
        <v>0</v>
      </c>
      <c r="CE975" s="5"/>
      <c r="CF975" s="5"/>
      <c r="CG975" s="5"/>
      <c r="CH975" s="5"/>
      <c r="CI975" s="5">
        <v>0</v>
      </c>
      <c r="CJ975" s="5"/>
      <c r="CK975" s="8"/>
      <c r="CL975" s="5"/>
      <c r="CM975" s="5"/>
      <c r="CN975" s="8"/>
      <c r="CO975" s="5"/>
      <c r="CP975" s="5"/>
      <c r="CQ975" s="5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</row>
    <row r="976" spans="1:166" x14ac:dyDescent="0.25">
      <c r="A976" t="s">
        <v>149</v>
      </c>
      <c r="C976" s="6">
        <v>40217</v>
      </c>
      <c r="D976" s="5"/>
      <c r="E976" s="6"/>
      <c r="G976" s="5">
        <v>69</v>
      </c>
      <c r="H976" t="s">
        <v>117</v>
      </c>
      <c r="I976" s="7">
        <v>6.9</v>
      </c>
      <c r="J976">
        <v>750</v>
      </c>
      <c r="K976" s="5">
        <f t="shared" si="15"/>
        <v>193.23671497584542</v>
      </c>
      <c r="L976" s="5"/>
      <c r="M976" s="8"/>
      <c r="N976" s="7">
        <v>20.350000000000001</v>
      </c>
      <c r="O976" s="7"/>
      <c r="P976" s="7"/>
      <c r="Q976" s="5"/>
      <c r="R976" s="5"/>
      <c r="S976" s="5"/>
      <c r="T976" s="5"/>
      <c r="U976" s="5"/>
      <c r="V976" s="5"/>
      <c r="W976" s="5"/>
      <c r="X976" s="8"/>
      <c r="Y976" s="8"/>
      <c r="Z976" s="8"/>
      <c r="AA976" s="8"/>
      <c r="AB976" s="8"/>
      <c r="AC976" s="5"/>
      <c r="AD976" s="8"/>
      <c r="AE976" s="8"/>
      <c r="AF976" s="8"/>
      <c r="AG976" s="8"/>
      <c r="AH976" s="8"/>
      <c r="AI976" s="8"/>
      <c r="AJ976" s="5"/>
      <c r="AK976" s="8"/>
      <c r="AL976" s="8"/>
      <c r="AM976" s="8"/>
      <c r="AN976" s="8"/>
      <c r="AO976" s="8"/>
      <c r="AP976" s="8"/>
      <c r="AQ976" s="9"/>
      <c r="AR976" s="8"/>
      <c r="AS976" s="8"/>
      <c r="AT976" s="8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8"/>
      <c r="BJ976" s="5"/>
      <c r="BK976" s="5"/>
      <c r="BL976" s="5"/>
      <c r="BM976" s="8"/>
      <c r="BN976" s="8"/>
      <c r="BO976" s="7"/>
      <c r="BP976" s="5"/>
      <c r="BQ976" s="5"/>
      <c r="BR976" s="5"/>
      <c r="BS976" s="5"/>
      <c r="BT976" s="7"/>
      <c r="BU976" s="7"/>
      <c r="BV976" s="7"/>
      <c r="BW976" s="7"/>
      <c r="BX976" s="7"/>
      <c r="BY976" s="7"/>
      <c r="BZ976" s="7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8"/>
      <c r="CL976" s="5"/>
      <c r="CM976" s="5"/>
      <c r="CN976" s="8"/>
      <c r="CO976" s="5"/>
      <c r="CP976" s="5"/>
      <c r="CQ976" s="5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</row>
    <row r="977" spans="1:166" x14ac:dyDescent="0.25">
      <c r="A977" t="s">
        <v>149</v>
      </c>
      <c r="C977" s="6">
        <v>40225</v>
      </c>
      <c r="D977" s="5"/>
      <c r="E977" s="6"/>
      <c r="G977" s="5">
        <v>77</v>
      </c>
      <c r="H977" t="s">
        <v>117</v>
      </c>
      <c r="I977" s="7">
        <v>6.9</v>
      </c>
      <c r="J977">
        <v>750</v>
      </c>
      <c r="K977" s="5">
        <f t="shared" si="15"/>
        <v>193.23671497584542</v>
      </c>
      <c r="L977" s="5"/>
      <c r="M977" s="8"/>
      <c r="N977" s="7">
        <v>22.95</v>
      </c>
      <c r="O977" s="7"/>
      <c r="P977" s="7"/>
      <c r="Q977" s="5"/>
      <c r="R977" s="5"/>
      <c r="S977" s="5"/>
      <c r="T977" s="5"/>
      <c r="U977" s="5"/>
      <c r="V977" s="5"/>
      <c r="W977" s="5"/>
      <c r="X977" s="8"/>
      <c r="Y977" s="8"/>
      <c r="Z977" s="8"/>
      <c r="AA977" s="8"/>
      <c r="AB977" s="8"/>
      <c r="AC977" s="5"/>
      <c r="AD977" s="8"/>
      <c r="AE977" s="8"/>
      <c r="AF977" s="8"/>
      <c r="AG977" s="8"/>
      <c r="AH977" s="8"/>
      <c r="AI977" s="8"/>
      <c r="AJ977" s="5"/>
      <c r="AK977" s="8"/>
      <c r="AL977" s="8"/>
      <c r="AM977" s="8"/>
      <c r="AN977" s="8"/>
      <c r="AO977" s="8"/>
      <c r="AP977" s="8"/>
      <c r="AQ977" s="9"/>
      <c r="AR977" s="8"/>
      <c r="AS977" s="8"/>
      <c r="AT977" s="8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8"/>
      <c r="BJ977" s="5"/>
      <c r="BK977" s="5"/>
      <c r="BL977" s="5"/>
      <c r="BM977" s="8"/>
      <c r="BN977" s="8"/>
      <c r="BO977" s="7"/>
      <c r="BP977" s="5"/>
      <c r="BQ977" s="5"/>
      <c r="BR977" s="5"/>
      <c r="BS977" s="5"/>
      <c r="BT977" s="7"/>
      <c r="BU977" s="7"/>
      <c r="BV977" s="7"/>
      <c r="BW977" s="7"/>
      <c r="BX977" s="7"/>
      <c r="BY977" s="7"/>
      <c r="BZ977" s="7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8"/>
      <c r="CL977" s="5"/>
      <c r="CM977" s="5"/>
      <c r="CN977" s="8"/>
      <c r="CO977" s="5"/>
      <c r="CP977" s="5"/>
      <c r="CQ977" s="5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</row>
    <row r="978" spans="1:166" x14ac:dyDescent="0.25">
      <c r="A978" t="s">
        <v>149</v>
      </c>
      <c r="C978" s="6">
        <v>40226</v>
      </c>
      <c r="D978" s="5"/>
      <c r="E978" s="6"/>
      <c r="F978" s="14"/>
      <c r="G978" s="5">
        <v>78</v>
      </c>
      <c r="H978" t="s">
        <v>117</v>
      </c>
      <c r="I978" s="7">
        <v>6.9</v>
      </c>
      <c r="J978">
        <v>750</v>
      </c>
      <c r="K978" s="5">
        <f t="shared" si="15"/>
        <v>193.23671497584542</v>
      </c>
      <c r="L978" s="5"/>
      <c r="M978" s="8"/>
      <c r="N978" s="8"/>
      <c r="O978" s="8"/>
      <c r="P978" s="8"/>
      <c r="Q978" s="5"/>
      <c r="R978" s="5"/>
      <c r="S978" s="5"/>
      <c r="T978" s="5"/>
      <c r="U978" s="5"/>
      <c r="V978" s="5"/>
      <c r="W978" s="5"/>
      <c r="X978" s="8"/>
      <c r="Y978" s="8"/>
      <c r="Z978" s="8"/>
      <c r="AA978" s="8"/>
      <c r="AB978" s="8"/>
      <c r="AC978" s="5">
        <v>391.86038864815839</v>
      </c>
      <c r="AD978" s="8"/>
      <c r="AE978" s="8"/>
      <c r="AF978" s="8"/>
      <c r="AG978" s="8"/>
      <c r="AH978" s="8"/>
      <c r="AI978" s="8"/>
      <c r="AJ978" s="5">
        <v>220.65407982675242</v>
      </c>
      <c r="AK978" s="8">
        <v>3.6721896645859253</v>
      </c>
      <c r="AL978" s="8"/>
      <c r="AM978" s="8"/>
      <c r="AN978" s="8"/>
      <c r="AO978" s="8"/>
      <c r="AP978" s="8"/>
      <c r="AQ978" s="9">
        <f>AK978/AJ978</f>
        <v>1.6642292168217158E-2</v>
      </c>
      <c r="AR978" s="8"/>
      <c r="AS978" s="8"/>
      <c r="AT978" s="8"/>
      <c r="AU978" s="5">
        <v>6.0732833434911679</v>
      </c>
      <c r="AV978" s="5"/>
      <c r="AW978" s="5"/>
      <c r="AX978" s="5"/>
      <c r="AY978" s="5">
        <v>157.92605062067375</v>
      </c>
      <c r="AZ978" s="5"/>
      <c r="BA978" s="5"/>
      <c r="BB978" s="5"/>
      <c r="BC978" s="5"/>
      <c r="BD978" s="5"/>
      <c r="BE978" s="5"/>
      <c r="BF978" s="5">
        <v>0</v>
      </c>
      <c r="BG978" s="5">
        <v>0</v>
      </c>
      <c r="BH978" s="5">
        <v>163.99933396416492</v>
      </c>
      <c r="BI978" s="8"/>
      <c r="BJ978" s="5"/>
      <c r="BK978" s="5">
        <f>AC978+AJ978+BH978</f>
        <v>776.51380243907579</v>
      </c>
      <c r="BL978" s="5"/>
      <c r="BM978" s="8">
        <f>BH978/BK978</f>
        <v>0.21119950920258379</v>
      </c>
      <c r="BN978" s="8"/>
      <c r="BO978" s="7"/>
      <c r="BP978" s="5"/>
      <c r="BQ978" s="5"/>
      <c r="BR978" s="5"/>
      <c r="BS978" s="5"/>
      <c r="BT978" s="7"/>
      <c r="BU978" s="7"/>
      <c r="BV978" s="7"/>
      <c r="BW978" s="7"/>
      <c r="BX978" s="8">
        <f>AC978/BK978</f>
        <v>0.50464059675089057</v>
      </c>
      <c r="BY978" s="8">
        <f>AJ978/BK978</f>
        <v>0.28415989404652553</v>
      </c>
      <c r="BZ978" s="8">
        <f>BH978/BK978</f>
        <v>0.21119950920258379</v>
      </c>
      <c r="CA978" s="5">
        <f>CB978+CC978+CD978+CI978</f>
        <v>205.91448620325963</v>
      </c>
      <c r="CB978" s="5">
        <v>111.88947118473769</v>
      </c>
      <c r="CC978" s="5">
        <v>94.025015018521927</v>
      </c>
      <c r="CD978" s="5">
        <v>0</v>
      </c>
      <c r="CE978" s="5"/>
      <c r="CF978" s="5"/>
      <c r="CG978" s="5"/>
      <c r="CH978" s="5"/>
      <c r="CI978" s="5">
        <v>0</v>
      </c>
      <c r="CJ978" s="5"/>
      <c r="CK978" s="8"/>
      <c r="CL978" s="5"/>
      <c r="CM978" s="5"/>
      <c r="CN978" s="8"/>
      <c r="CO978" s="5"/>
      <c r="CP978" s="5"/>
      <c r="CQ978" s="5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</row>
    <row r="979" spans="1:166" x14ac:dyDescent="0.25">
      <c r="A979" t="s">
        <v>149</v>
      </c>
      <c r="C979" s="6">
        <v>40233</v>
      </c>
      <c r="D979" s="5"/>
      <c r="E979" s="6"/>
      <c r="G979" s="5">
        <v>85</v>
      </c>
      <c r="H979" t="s">
        <v>117</v>
      </c>
      <c r="I979" s="7">
        <v>6.9</v>
      </c>
      <c r="J979">
        <v>750</v>
      </c>
      <c r="K979" s="5">
        <f t="shared" si="15"/>
        <v>193.23671497584542</v>
      </c>
      <c r="L979" s="5"/>
      <c r="M979" s="8"/>
      <c r="N979" s="7">
        <v>24.3</v>
      </c>
      <c r="O979" s="7"/>
      <c r="P979" s="7"/>
      <c r="Q979" s="5"/>
      <c r="R979" s="5"/>
      <c r="S979" s="5"/>
      <c r="T979" s="5"/>
      <c r="U979" s="5"/>
      <c r="V979" s="5"/>
      <c r="W979" s="5"/>
      <c r="X979" s="8"/>
      <c r="Y979" s="8"/>
      <c r="Z979" s="8"/>
      <c r="AA979" s="8"/>
      <c r="AB979" s="8"/>
      <c r="AC979" s="5"/>
      <c r="AD979" s="8"/>
      <c r="AE979" s="8"/>
      <c r="AF979" s="8"/>
      <c r="AG979" s="8"/>
      <c r="AH979" s="8"/>
      <c r="AI979" s="8"/>
      <c r="AJ979" s="5"/>
      <c r="AK979" s="8"/>
      <c r="AL979" s="8"/>
      <c r="AM979" s="8"/>
      <c r="AN979" s="8"/>
      <c r="AO979" s="8"/>
      <c r="AP979" s="8"/>
      <c r="AQ979" s="9"/>
      <c r="AR979" s="8"/>
      <c r="AS979" s="8"/>
      <c r="AT979" s="8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8"/>
      <c r="BJ979" s="5"/>
      <c r="BK979" s="5"/>
      <c r="BL979" s="5"/>
      <c r="BM979" s="8"/>
      <c r="BN979" s="8"/>
      <c r="BO979" s="7"/>
      <c r="BP979" s="5"/>
      <c r="BQ979" s="5"/>
      <c r="BR979" s="5"/>
      <c r="BS979" s="5"/>
      <c r="BT979" s="7"/>
      <c r="BU979" s="7"/>
      <c r="BV979" s="7"/>
      <c r="BW979" s="7"/>
      <c r="BX979" s="7"/>
      <c r="BY979" s="7"/>
      <c r="BZ979" s="7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8"/>
      <c r="CL979" s="5"/>
      <c r="CM979" s="5"/>
      <c r="CN979" s="8"/>
      <c r="CO979" s="5"/>
      <c r="CP979" s="5"/>
      <c r="CQ979" s="5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</row>
    <row r="980" spans="1:166" x14ac:dyDescent="0.25">
      <c r="A980" t="s">
        <v>149</v>
      </c>
      <c r="C980" s="6">
        <v>40240</v>
      </c>
      <c r="D980" s="5">
        <v>6</v>
      </c>
      <c r="E980" s="6" t="s">
        <v>239</v>
      </c>
      <c r="F980" t="s">
        <v>89</v>
      </c>
      <c r="G980" s="5">
        <v>92</v>
      </c>
      <c r="H980" t="s">
        <v>117</v>
      </c>
      <c r="I980" s="7">
        <v>6.9</v>
      </c>
      <c r="J980">
        <v>750</v>
      </c>
      <c r="K980" s="5">
        <f t="shared" si="15"/>
        <v>193.23671497584542</v>
      </c>
      <c r="L980" s="5"/>
      <c r="M980" s="8"/>
      <c r="N980" s="8"/>
      <c r="O980" s="8"/>
      <c r="P980" s="8"/>
      <c r="Q980" s="5"/>
      <c r="R980" s="5"/>
      <c r="S980" s="5"/>
      <c r="T980" s="5"/>
      <c r="U980" s="5"/>
      <c r="V980" s="5"/>
      <c r="W980" s="5"/>
      <c r="X980" s="8"/>
      <c r="Y980" s="8"/>
      <c r="Z980" s="8"/>
      <c r="AA980" s="8"/>
      <c r="AB980" s="8"/>
      <c r="AC980" s="5"/>
      <c r="AD980" s="8"/>
      <c r="AE980" s="8"/>
      <c r="AF980" s="8"/>
      <c r="AG980" s="8"/>
      <c r="AH980" s="8"/>
      <c r="AI980" s="8"/>
      <c r="AJ980" s="5"/>
      <c r="AK980" s="8"/>
      <c r="AL980" s="8"/>
      <c r="AM980" s="8"/>
      <c r="AN980" s="8"/>
      <c r="AO980" s="8"/>
      <c r="AP980" s="8"/>
      <c r="AQ980" s="9"/>
      <c r="AR980" s="8"/>
      <c r="AS980" s="8"/>
      <c r="AT980" s="8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8"/>
      <c r="BJ980" s="5"/>
      <c r="BK980" s="5"/>
      <c r="BL980" s="5"/>
      <c r="BM980" s="8"/>
      <c r="BN980" s="8"/>
      <c r="BO980" s="7"/>
      <c r="BP980" s="5"/>
      <c r="BQ980" s="5"/>
      <c r="BR980" s="5"/>
      <c r="BS980" s="5"/>
      <c r="BT980" s="7"/>
      <c r="BU980" s="7"/>
      <c r="BV980" s="7"/>
      <c r="BW980" s="7"/>
      <c r="BX980" s="7"/>
      <c r="BY980" s="7"/>
      <c r="BZ980" s="7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8"/>
      <c r="CL980" s="5"/>
      <c r="CM980" s="5"/>
      <c r="CN980" s="8"/>
      <c r="CO980" s="5"/>
      <c r="CP980" s="5"/>
      <c r="CQ980" s="5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</row>
    <row r="981" spans="1:166" x14ac:dyDescent="0.25">
      <c r="A981" t="s">
        <v>149</v>
      </c>
      <c r="C981" s="6">
        <v>40246</v>
      </c>
      <c r="D981" s="5">
        <v>8</v>
      </c>
      <c r="E981" t="s">
        <v>208</v>
      </c>
      <c r="F981" t="s">
        <v>14</v>
      </c>
      <c r="G981" s="5">
        <v>98</v>
      </c>
      <c r="H981" t="s">
        <v>117</v>
      </c>
      <c r="I981" s="7">
        <v>6.9</v>
      </c>
      <c r="J981">
        <v>750</v>
      </c>
      <c r="K981" s="5">
        <f t="shared" si="15"/>
        <v>193.23671497584542</v>
      </c>
      <c r="L981" s="5"/>
      <c r="M981" s="8"/>
      <c r="N981" s="8"/>
      <c r="O981" s="8"/>
      <c r="P981" s="8"/>
      <c r="Q981" s="5"/>
      <c r="R981" s="5"/>
      <c r="S981" s="5"/>
      <c r="T981" s="5"/>
      <c r="U981" s="5">
        <v>98</v>
      </c>
      <c r="V981" s="5"/>
      <c r="W981" s="5"/>
      <c r="X981" s="8"/>
      <c r="Y981" s="8"/>
      <c r="Z981" s="8"/>
      <c r="AA981" s="8"/>
      <c r="AB981" s="8"/>
      <c r="AC981" s="5"/>
      <c r="AD981" s="8"/>
      <c r="AE981" s="8"/>
      <c r="AF981" s="8"/>
      <c r="AG981" s="8"/>
      <c r="AH981" s="8"/>
      <c r="AI981" s="8"/>
      <c r="AJ981" s="5"/>
      <c r="AK981" s="8"/>
      <c r="AL981" s="8"/>
      <c r="AM981" s="8"/>
      <c r="AN981" s="8"/>
      <c r="AO981" s="8"/>
      <c r="AP981" s="8"/>
      <c r="AQ981" s="9"/>
      <c r="AR981" s="8"/>
      <c r="AS981" s="8"/>
      <c r="AT981" s="8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8"/>
      <c r="BJ981" s="5"/>
      <c r="BK981" s="5"/>
      <c r="BL981" s="5"/>
      <c r="BM981" s="8"/>
      <c r="BN981" s="8"/>
      <c r="BO981" s="7"/>
      <c r="BP981" s="5"/>
      <c r="BQ981" s="5"/>
      <c r="BR981" s="5"/>
      <c r="BS981" s="5"/>
      <c r="BT981" s="7"/>
      <c r="BU981" s="7"/>
      <c r="BV981" s="7"/>
      <c r="BW981" s="7"/>
      <c r="BX981" s="7"/>
      <c r="BY981" s="7"/>
      <c r="BZ981" s="7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8"/>
      <c r="CL981" s="5"/>
      <c r="CM981" s="5"/>
      <c r="CN981" s="8"/>
      <c r="CO981" s="5"/>
      <c r="CP981" s="5"/>
      <c r="CQ981" s="5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</row>
    <row r="982" spans="1:166" x14ac:dyDescent="0.25">
      <c r="A982" t="s">
        <v>149</v>
      </c>
      <c r="C982" s="6">
        <v>40247</v>
      </c>
      <c r="D982" s="5"/>
      <c r="E982" s="6"/>
      <c r="F982" s="14"/>
      <c r="G982" s="5">
        <v>99</v>
      </c>
      <c r="H982" t="s">
        <v>117</v>
      </c>
      <c r="I982" s="7">
        <v>6.9</v>
      </c>
      <c r="J982">
        <v>750</v>
      </c>
      <c r="K982" s="5">
        <f t="shared" si="15"/>
        <v>193.23671497584542</v>
      </c>
      <c r="L982" s="5"/>
      <c r="M982" s="8"/>
      <c r="N982" s="7">
        <v>27.05</v>
      </c>
      <c r="O982" s="7"/>
      <c r="P982" s="7"/>
      <c r="Q982" s="5"/>
      <c r="R982" s="5"/>
      <c r="S982" s="5"/>
      <c r="T982" s="5"/>
      <c r="U982" s="5"/>
      <c r="V982" s="5"/>
      <c r="W982" s="5"/>
      <c r="X982" s="8"/>
      <c r="Y982" s="8"/>
      <c r="Z982" s="8"/>
      <c r="AA982" s="8"/>
      <c r="AB982" s="8"/>
      <c r="AC982" s="5">
        <v>464.74974236388698</v>
      </c>
      <c r="AD982" s="8"/>
      <c r="AE982" s="8"/>
      <c r="AF982" s="8"/>
      <c r="AG982" s="8"/>
      <c r="AH982" s="8"/>
      <c r="AI982" s="8"/>
      <c r="AJ982" s="5">
        <v>169.25768844836523</v>
      </c>
      <c r="AK982" s="8">
        <v>2.4876075087775242</v>
      </c>
      <c r="AL982" s="8"/>
      <c r="AM982" s="8"/>
      <c r="AN982" s="8"/>
      <c r="AO982" s="8"/>
      <c r="AP982" s="8"/>
      <c r="AQ982" s="9">
        <f>AK982/AJ982</f>
        <v>1.4697161065958956E-2</v>
      </c>
      <c r="AR982" s="8"/>
      <c r="AS982" s="8"/>
      <c r="AT982" s="8"/>
      <c r="AU982" s="5">
        <v>2.4451014230659833</v>
      </c>
      <c r="AV982" s="5"/>
      <c r="AW982" s="5"/>
      <c r="AX982" s="5"/>
      <c r="AY982" s="5">
        <v>397.24532784996848</v>
      </c>
      <c r="AZ982" s="5"/>
      <c r="BA982" s="5"/>
      <c r="BB982" s="5"/>
      <c r="BC982" s="5"/>
      <c r="BD982" s="5"/>
      <c r="BE982" s="5"/>
      <c r="BF982" s="5">
        <v>0.5411915550465568</v>
      </c>
      <c r="BG982" s="5">
        <v>0</v>
      </c>
      <c r="BH982" s="5">
        <v>400.23162082808096</v>
      </c>
      <c r="BI982" s="8"/>
      <c r="BJ982" s="5"/>
      <c r="BK982" s="5">
        <f>AC982+AJ982+BH982</f>
        <v>1034.2390516403332</v>
      </c>
      <c r="BL982" s="5"/>
      <c r="BM982" s="8">
        <f>BH982/BK982</f>
        <v>0.386981733278493</v>
      </c>
      <c r="BN982" s="8"/>
      <c r="BO982" s="7"/>
      <c r="BP982" s="5"/>
      <c r="BQ982" s="5"/>
      <c r="BR982" s="5"/>
      <c r="BS982" s="5"/>
      <c r="BT982" s="7"/>
      <c r="BU982" s="7"/>
      <c r="BV982" s="7"/>
      <c r="BW982" s="7"/>
      <c r="BX982" s="8">
        <f>AC982/BK982</f>
        <v>0.44936394697800319</v>
      </c>
      <c r="BY982" s="8">
        <f>AJ982/BK982</f>
        <v>0.16365431974350381</v>
      </c>
      <c r="BZ982" s="8">
        <f>BH982/BK982</f>
        <v>0.386981733278493</v>
      </c>
      <c r="CA982" s="5">
        <f>CB982+CC982+CD982+CI982</f>
        <v>145.00909627301257</v>
      </c>
      <c r="CB982" s="5">
        <v>33.345739903511728</v>
      </c>
      <c r="CC982" s="5">
        <v>106.43118889641177</v>
      </c>
      <c r="CD982" s="5">
        <v>0</v>
      </c>
      <c r="CE982" s="5"/>
      <c r="CF982" s="5"/>
      <c r="CG982" s="5"/>
      <c r="CH982" s="5"/>
      <c r="CI982" s="5">
        <v>5.2321674730890777</v>
      </c>
      <c r="CJ982" s="5"/>
      <c r="CK982" s="8"/>
      <c r="CL982" s="5"/>
      <c r="CM982" s="5"/>
      <c r="CN982" s="8"/>
      <c r="CO982" s="5"/>
      <c r="CP982" s="5"/>
      <c r="CQ982" s="5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</row>
    <row r="983" spans="1:166" x14ac:dyDescent="0.25">
      <c r="A983" t="s">
        <v>149</v>
      </c>
      <c r="C983" s="6">
        <v>40262</v>
      </c>
      <c r="D983" s="5"/>
      <c r="E983" s="6"/>
      <c r="G983" s="5">
        <v>114</v>
      </c>
      <c r="H983" t="s">
        <v>117</v>
      </c>
      <c r="I983" s="7">
        <v>6.9</v>
      </c>
      <c r="J983">
        <v>750</v>
      </c>
      <c r="K983" s="5">
        <f t="shared" si="15"/>
        <v>193.23671497584542</v>
      </c>
      <c r="L983" s="5"/>
      <c r="M983" s="8"/>
      <c r="N983" s="7">
        <v>29.1</v>
      </c>
      <c r="O983" s="7"/>
      <c r="P983" s="7"/>
      <c r="Q983" s="5"/>
      <c r="R983" s="5"/>
      <c r="S983" s="5"/>
      <c r="T983" s="5"/>
      <c r="U983" s="5"/>
      <c r="V983" s="5"/>
      <c r="W983" s="5"/>
      <c r="X983" s="8"/>
      <c r="Y983" s="8"/>
      <c r="Z983" s="8"/>
      <c r="AA983" s="8"/>
      <c r="AB983" s="8"/>
      <c r="AC983" s="5"/>
      <c r="AD983" s="8"/>
      <c r="AE983" s="8"/>
      <c r="AF983" s="8"/>
      <c r="AG983" s="8"/>
      <c r="AH983" s="8"/>
      <c r="AI983" s="8"/>
      <c r="AJ983" s="5"/>
      <c r="AK983" s="8"/>
      <c r="AL983" s="8"/>
      <c r="AM983" s="8"/>
      <c r="AN983" s="8"/>
      <c r="AO983" s="8"/>
      <c r="AP983" s="8"/>
      <c r="AQ983" s="9"/>
      <c r="AR983" s="8"/>
      <c r="AS983" s="8"/>
      <c r="AT983" s="8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8"/>
      <c r="BJ983" s="5"/>
      <c r="BK983" s="5"/>
      <c r="BL983" s="5"/>
      <c r="BM983" s="8"/>
      <c r="BN983" s="8"/>
      <c r="BO983" s="7"/>
      <c r="BP983" s="5"/>
      <c r="BQ983" s="5"/>
      <c r="BR983" s="5"/>
      <c r="BS983" s="5"/>
      <c r="BT983" s="7"/>
      <c r="BU983" s="7"/>
      <c r="BV983" s="7"/>
      <c r="BW983" s="7"/>
      <c r="BX983" s="7"/>
      <c r="BY983" s="7"/>
      <c r="BZ983" s="7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8"/>
      <c r="CL983" s="5"/>
      <c r="CM983" s="5"/>
      <c r="CN983" s="8"/>
      <c r="CO983" s="5"/>
      <c r="CP983" s="5"/>
      <c r="CQ983" s="5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</row>
    <row r="984" spans="1:166" x14ac:dyDescent="0.25">
      <c r="A984" t="s">
        <v>149</v>
      </c>
      <c r="C984" s="6">
        <v>40263</v>
      </c>
      <c r="D984" s="5"/>
      <c r="E984" s="6"/>
      <c r="G984" s="5">
        <v>115</v>
      </c>
      <c r="H984" t="s">
        <v>117</v>
      </c>
      <c r="I984" s="7">
        <v>6.9</v>
      </c>
      <c r="J984">
        <v>750</v>
      </c>
      <c r="K984" s="5">
        <f t="shared" si="15"/>
        <v>193.23671497584542</v>
      </c>
      <c r="L984" s="5"/>
      <c r="M984" s="8"/>
      <c r="N984" s="8"/>
      <c r="O984" s="8"/>
      <c r="P984" s="8"/>
      <c r="Q984" s="5"/>
      <c r="R984" s="5"/>
      <c r="S984" s="5"/>
      <c r="T984" s="5"/>
      <c r="U984" s="5"/>
      <c r="V984" s="5"/>
      <c r="W984" s="5"/>
      <c r="X984" s="8"/>
      <c r="Y984" s="8"/>
      <c r="Z984" s="8"/>
      <c r="AA984" s="8"/>
      <c r="AB984" s="8"/>
      <c r="AC984" s="5"/>
      <c r="AD984" s="8"/>
      <c r="AE984" s="8"/>
      <c r="AF984" s="8"/>
      <c r="AG984" s="8"/>
      <c r="AH984" s="8"/>
      <c r="AI984" s="8"/>
      <c r="AJ984" s="5"/>
      <c r="AK984" s="8"/>
      <c r="AL984" s="8"/>
      <c r="AM984" s="8"/>
      <c r="AN984" s="8"/>
      <c r="AO984" s="8"/>
      <c r="AP984" s="8"/>
      <c r="AQ984" s="9"/>
      <c r="AR984" s="8"/>
      <c r="AS984" s="8"/>
      <c r="AT984" s="8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8"/>
      <c r="BJ984" s="5"/>
      <c r="BK984" s="5"/>
      <c r="BL984" s="5"/>
      <c r="BM984" s="8"/>
      <c r="BN984" s="8"/>
      <c r="BO984" s="7"/>
      <c r="BP984" s="5"/>
      <c r="BQ984" s="5"/>
      <c r="BR984" s="5"/>
      <c r="BS984" s="5"/>
      <c r="BT984" s="7"/>
      <c r="BU984" s="7"/>
      <c r="BV984" s="7"/>
      <c r="BW984" s="7"/>
      <c r="BX984" s="7"/>
      <c r="BY984" s="7"/>
      <c r="BZ984" s="7"/>
      <c r="CA984" s="5"/>
      <c r="CB984" s="5"/>
      <c r="CC984" s="5"/>
      <c r="CD984" s="5"/>
      <c r="CE984" s="5"/>
      <c r="CF984" s="5"/>
      <c r="CG984" s="5"/>
      <c r="CH984" s="5"/>
      <c r="CI984" s="5"/>
      <c r="CJ984" s="5">
        <v>5.6512497251337681</v>
      </c>
      <c r="CK984" s="8">
        <v>5.3172413793103441</v>
      </c>
      <c r="CL984" s="5"/>
      <c r="CM984" s="5"/>
      <c r="CN984" s="8"/>
      <c r="CO984" s="5"/>
      <c r="CP984" s="5"/>
      <c r="CQ984" s="5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</row>
    <row r="985" spans="1:166" x14ac:dyDescent="0.25">
      <c r="A985" t="s">
        <v>149</v>
      </c>
      <c r="C985" s="6">
        <v>40269</v>
      </c>
      <c r="D985" s="5"/>
      <c r="E985" s="6"/>
      <c r="G985" s="5">
        <v>121</v>
      </c>
      <c r="H985" t="s">
        <v>117</v>
      </c>
      <c r="I985" s="7">
        <v>6.9</v>
      </c>
      <c r="J985">
        <v>750</v>
      </c>
      <c r="K985" s="5">
        <f t="shared" si="15"/>
        <v>193.23671497584542</v>
      </c>
      <c r="L985" s="5"/>
      <c r="M985" s="8"/>
      <c r="N985" s="8"/>
      <c r="O985" s="8"/>
      <c r="P985" s="8"/>
      <c r="Q985" s="5"/>
      <c r="R985" s="5"/>
      <c r="S985" s="5"/>
      <c r="T985" s="5"/>
      <c r="U985" s="5"/>
      <c r="V985" s="5"/>
      <c r="W985" s="5"/>
      <c r="X985" s="8"/>
      <c r="Y985" s="8"/>
      <c r="Z985" s="8"/>
      <c r="AA985" s="8"/>
      <c r="AB985" s="8"/>
      <c r="AC985" s="5"/>
      <c r="AD985" s="8"/>
      <c r="AE985" s="8"/>
      <c r="AF985" s="8"/>
      <c r="AG985" s="8"/>
      <c r="AH985" s="8"/>
      <c r="AI985" s="8"/>
      <c r="AJ985" s="5"/>
      <c r="AK985" s="8"/>
      <c r="AL985" s="8"/>
      <c r="AM985" s="8"/>
      <c r="AN985" s="8"/>
      <c r="AO985" s="8"/>
      <c r="AP985" s="8"/>
      <c r="AQ985" s="9"/>
      <c r="AR985" s="8"/>
      <c r="AS985" s="8"/>
      <c r="AT985" s="8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8"/>
      <c r="BJ985" s="5"/>
      <c r="BK985" s="5"/>
      <c r="BL985" s="5"/>
      <c r="BM985" s="8"/>
      <c r="BN985" s="8"/>
      <c r="BO985" s="7"/>
      <c r="BP985" s="5"/>
      <c r="BQ985" s="5"/>
      <c r="BR985" s="5"/>
      <c r="BS985" s="5"/>
      <c r="BT985" s="7"/>
      <c r="BU985" s="7"/>
      <c r="BV985" s="7"/>
      <c r="BW985" s="7"/>
      <c r="BX985" s="7"/>
      <c r="BY985" s="7"/>
      <c r="BZ985" s="7"/>
      <c r="CA985" s="5"/>
      <c r="CB985" s="5"/>
      <c r="CC985" s="5"/>
      <c r="CD985" s="5"/>
      <c r="CE985" s="5"/>
      <c r="CF985" s="5"/>
      <c r="CG985" s="5"/>
      <c r="CH985" s="5"/>
      <c r="CI985" s="5"/>
      <c r="CJ985" s="5">
        <v>16.658726086637838</v>
      </c>
      <c r="CK985" s="8">
        <v>5.2692982456140358</v>
      </c>
      <c r="CL985" s="5"/>
      <c r="CM985" s="5"/>
      <c r="CN985" s="8"/>
      <c r="CO985" s="5"/>
      <c r="CP985" s="5"/>
      <c r="CQ985" s="5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</row>
    <row r="986" spans="1:166" x14ac:dyDescent="0.25">
      <c r="A986" t="s">
        <v>149</v>
      </c>
      <c r="C986" s="6">
        <v>40277</v>
      </c>
      <c r="D986" s="5"/>
      <c r="E986" s="6"/>
      <c r="G986" s="5">
        <v>129</v>
      </c>
      <c r="H986" t="s">
        <v>117</v>
      </c>
      <c r="I986" s="7">
        <v>6.9</v>
      </c>
      <c r="J986">
        <v>750</v>
      </c>
      <c r="K986" s="5">
        <f t="shared" si="15"/>
        <v>193.23671497584542</v>
      </c>
      <c r="L986" s="5"/>
      <c r="M986" s="8"/>
      <c r="N986" s="8"/>
      <c r="O986" s="8"/>
      <c r="P986" s="8"/>
      <c r="Q986" s="5"/>
      <c r="R986" s="5"/>
      <c r="S986" s="5"/>
      <c r="T986" s="5"/>
      <c r="U986" s="5"/>
      <c r="V986" s="5"/>
      <c r="W986" s="5"/>
      <c r="X986" s="8"/>
      <c r="Y986" s="8"/>
      <c r="Z986" s="8"/>
      <c r="AA986" s="8"/>
      <c r="AB986" s="8"/>
      <c r="AC986" s="5"/>
      <c r="AD986" s="8"/>
      <c r="AE986" s="8"/>
      <c r="AF986" s="8"/>
      <c r="AG986" s="8"/>
      <c r="AH986" s="8"/>
      <c r="AI986" s="8"/>
      <c r="AJ986" s="5"/>
      <c r="AK986" s="8"/>
      <c r="AL986" s="8"/>
      <c r="AM986" s="8"/>
      <c r="AN986" s="8"/>
      <c r="AO986" s="8"/>
      <c r="AP986" s="8"/>
      <c r="AQ986" s="9"/>
      <c r="AR986" s="8"/>
      <c r="AS986" s="8"/>
      <c r="AT986" s="8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8"/>
      <c r="BJ986" s="5"/>
      <c r="BK986" s="5"/>
      <c r="BL986" s="5"/>
      <c r="BM986" s="8"/>
      <c r="BN986" s="8"/>
      <c r="BO986" s="7"/>
      <c r="BP986" s="5"/>
      <c r="BQ986" s="5"/>
      <c r="BR986" s="5"/>
      <c r="BS986" s="5"/>
      <c r="BT986" s="7"/>
      <c r="BU986" s="7"/>
      <c r="BV986" s="7"/>
      <c r="BW986" s="7"/>
      <c r="BX986" s="7"/>
      <c r="BY986" s="7"/>
      <c r="BZ986" s="7"/>
      <c r="CA986" s="5"/>
      <c r="CB986" s="5"/>
      <c r="CC986" s="5"/>
      <c r="CD986" s="5"/>
      <c r="CE986" s="5"/>
      <c r="CF986" s="5"/>
      <c r="CG986" s="5"/>
      <c r="CH986" s="5"/>
      <c r="CI986" s="5"/>
      <c r="CJ986" s="5">
        <v>41.873121747416256</v>
      </c>
      <c r="CK986" s="8">
        <v>4.7285223367697595</v>
      </c>
      <c r="CL986" s="5"/>
      <c r="CM986" s="5"/>
      <c r="CN986" s="8"/>
      <c r="CO986" s="5"/>
      <c r="CP986" s="5"/>
      <c r="CQ986" s="5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</row>
    <row r="987" spans="1:166" x14ac:dyDescent="0.25">
      <c r="A987" t="s">
        <v>149</v>
      </c>
      <c r="C987" s="6">
        <v>40283</v>
      </c>
      <c r="D987" s="5"/>
      <c r="E987" s="6"/>
      <c r="F987" s="14"/>
      <c r="G987" s="5">
        <v>135</v>
      </c>
      <c r="H987" t="s">
        <v>117</v>
      </c>
      <c r="I987" s="7">
        <v>6.9</v>
      </c>
      <c r="J987">
        <v>750</v>
      </c>
      <c r="K987" s="5">
        <f t="shared" si="15"/>
        <v>193.23671497584542</v>
      </c>
      <c r="L987" s="5"/>
      <c r="M987" s="8"/>
      <c r="N987" s="8"/>
      <c r="O987" s="8"/>
      <c r="P987" s="8"/>
      <c r="Q987" s="5"/>
      <c r="R987" s="5"/>
      <c r="S987" s="5"/>
      <c r="T987" s="5"/>
      <c r="U987" s="5"/>
      <c r="V987" s="5"/>
      <c r="W987" s="5"/>
      <c r="X987" s="8"/>
      <c r="Y987" s="8"/>
      <c r="Z987" s="8"/>
      <c r="AA987" s="8"/>
      <c r="AB987" s="8"/>
      <c r="AC987" s="5">
        <v>630.91250891379207</v>
      </c>
      <c r="AD987" s="8"/>
      <c r="AE987" s="8"/>
      <c r="AF987" s="8"/>
      <c r="AG987" s="8"/>
      <c r="AH987" s="8"/>
      <c r="AI987" s="8"/>
      <c r="AJ987" s="5">
        <v>191.89197103395534</v>
      </c>
      <c r="AK987" s="8">
        <v>2.7305639441844525</v>
      </c>
      <c r="AL987" s="8"/>
      <c r="AM987" s="8"/>
      <c r="AN987" s="8"/>
      <c r="AO987" s="8"/>
      <c r="AP987" s="8"/>
      <c r="AQ987" s="9">
        <f>AK987/AJ987</f>
        <v>1.4229693558680881E-2</v>
      </c>
      <c r="AR987" s="8"/>
      <c r="AS987" s="8"/>
      <c r="AT987" s="8"/>
      <c r="AU987" s="5">
        <v>0</v>
      </c>
      <c r="AV987" s="5"/>
      <c r="AW987" s="5"/>
      <c r="AX987" s="5"/>
      <c r="AY987" s="5">
        <v>166.82650400433283</v>
      </c>
      <c r="AZ987" s="5"/>
      <c r="BA987" s="5"/>
      <c r="BB987" s="5"/>
      <c r="BC987" s="5"/>
      <c r="BD987" s="5"/>
      <c r="BE987" s="5"/>
      <c r="BF987" s="5">
        <v>9.8542549248618521</v>
      </c>
      <c r="BG987" s="5">
        <v>351.26044788695117</v>
      </c>
      <c r="BH987" s="5">
        <v>527.94120681614584</v>
      </c>
      <c r="BI987" s="8"/>
      <c r="BJ987" s="5"/>
      <c r="BK987" s="5">
        <f>AC987+AJ987+BH987</f>
        <v>1350.7456867638932</v>
      </c>
      <c r="BL987" s="5"/>
      <c r="BM987" s="8">
        <f>BH987/BK987</f>
        <v>0.39085166955519479</v>
      </c>
      <c r="BN987" s="8"/>
      <c r="BO987" s="7"/>
      <c r="BP987" s="5"/>
      <c r="BQ987" s="5"/>
      <c r="BR987" s="5"/>
      <c r="BS987" s="5"/>
      <c r="BT987" s="7"/>
      <c r="BU987" s="7"/>
      <c r="BV987" s="7"/>
      <c r="BW987" s="7"/>
      <c r="BX987" s="8">
        <f>AC987/BK987</f>
        <v>0.46708460008140223</v>
      </c>
      <c r="BY987" s="8">
        <f>AJ987/BK987</f>
        <v>0.142063730363403</v>
      </c>
      <c r="BZ987" s="8">
        <f>BH987/BK987</f>
        <v>0.39085166955519479</v>
      </c>
      <c r="CA987" s="5">
        <f>CB987+CC987+CD987+CI987</f>
        <v>139.28255180104836</v>
      </c>
      <c r="CB987" s="5">
        <v>0</v>
      </c>
      <c r="CC987" s="5">
        <v>48.61514164270546</v>
      </c>
      <c r="CD987" s="5">
        <v>66.055378584145757</v>
      </c>
      <c r="CE987" s="5"/>
      <c r="CF987" s="5"/>
      <c r="CG987" s="5"/>
      <c r="CH987" s="5"/>
      <c r="CI987" s="5">
        <v>24.61203157419715</v>
      </c>
      <c r="CJ987" s="5"/>
      <c r="CK987" s="8"/>
      <c r="CL987" s="5"/>
      <c r="CM987" s="5"/>
      <c r="CN987" s="8"/>
      <c r="CO987" s="5"/>
      <c r="CP987" s="5"/>
      <c r="CQ987" s="5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</row>
    <row r="988" spans="1:166" x14ac:dyDescent="0.25">
      <c r="A988" t="s">
        <v>149</v>
      </c>
      <c r="C988" s="6">
        <v>40284</v>
      </c>
      <c r="D988" s="5"/>
      <c r="E988" s="6"/>
      <c r="G988" s="5">
        <v>136</v>
      </c>
      <c r="H988" t="s">
        <v>117</v>
      </c>
      <c r="I988" s="7">
        <v>6.9</v>
      </c>
      <c r="J988">
        <v>750</v>
      </c>
      <c r="K988" s="5">
        <f t="shared" si="15"/>
        <v>193.23671497584542</v>
      </c>
      <c r="L988" s="5"/>
      <c r="M988" s="8"/>
      <c r="N988" s="8"/>
      <c r="O988" s="8"/>
      <c r="P988" s="8"/>
      <c r="Q988" s="5"/>
      <c r="R988" s="5"/>
      <c r="S988" s="5"/>
      <c r="T988" s="5"/>
      <c r="U988" s="5"/>
      <c r="V988" s="5"/>
      <c r="W988" s="5"/>
      <c r="X988" s="8"/>
      <c r="Y988" s="8"/>
      <c r="Z988" s="8"/>
      <c r="AA988" s="8"/>
      <c r="AB988" s="8"/>
      <c r="AC988" s="5"/>
      <c r="AD988" s="8"/>
      <c r="AE988" s="8"/>
      <c r="AF988" s="8"/>
      <c r="AG988" s="8"/>
      <c r="AH988" s="8"/>
      <c r="AI988" s="8"/>
      <c r="AJ988" s="5"/>
      <c r="AK988" s="8"/>
      <c r="AL988" s="8"/>
      <c r="AM988" s="8"/>
      <c r="AN988" s="8"/>
      <c r="AO988" s="8"/>
      <c r="AP988" s="8"/>
      <c r="AQ988" s="9"/>
      <c r="AR988" s="8"/>
      <c r="AS988" s="8"/>
      <c r="AT988" s="8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8"/>
      <c r="BJ988" s="5"/>
      <c r="BK988" s="5"/>
      <c r="BL988" s="5"/>
      <c r="BM988" s="8"/>
      <c r="BN988" s="8"/>
      <c r="BO988" s="7"/>
      <c r="BP988" s="5"/>
      <c r="BQ988" s="5"/>
      <c r="BR988" s="5"/>
      <c r="BS988" s="5"/>
      <c r="BT988" s="7"/>
      <c r="BU988" s="7"/>
      <c r="BV988" s="7"/>
      <c r="BW988" s="7"/>
      <c r="BX988" s="7"/>
      <c r="BY988" s="7"/>
      <c r="BZ988" s="7"/>
      <c r="CA988" s="5"/>
      <c r="CB988" s="5"/>
      <c r="CC988" s="5"/>
      <c r="CD988" s="5"/>
      <c r="CE988" s="5"/>
      <c r="CF988" s="5"/>
      <c r="CG988" s="5"/>
      <c r="CH988" s="5"/>
      <c r="CI988" s="5"/>
      <c r="CJ988" s="5">
        <v>49.041633071905011</v>
      </c>
      <c r="CK988" s="8">
        <v>4.0750000000000002</v>
      </c>
      <c r="CL988" s="5"/>
      <c r="CM988" s="5"/>
      <c r="CN988" s="8"/>
      <c r="CO988" s="5"/>
      <c r="CP988" s="5"/>
      <c r="CQ988" s="5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</row>
    <row r="989" spans="1:166" x14ac:dyDescent="0.25">
      <c r="A989" t="s">
        <v>149</v>
      </c>
      <c r="C989" s="6">
        <v>40290</v>
      </c>
      <c r="D989" s="5"/>
      <c r="E989" s="6"/>
      <c r="G989" s="5">
        <v>142</v>
      </c>
      <c r="H989" t="s">
        <v>117</v>
      </c>
      <c r="I989" s="7">
        <v>6.9</v>
      </c>
      <c r="J989">
        <v>750</v>
      </c>
      <c r="K989" s="5">
        <f t="shared" si="15"/>
        <v>193.23671497584542</v>
      </c>
      <c r="L989" s="5"/>
      <c r="M989" s="8"/>
      <c r="N989" s="8"/>
      <c r="O989" s="8"/>
      <c r="P989" s="8"/>
      <c r="Q989" s="5"/>
      <c r="R989" s="5"/>
      <c r="S989" s="5"/>
      <c r="T989" s="5"/>
      <c r="U989" s="5"/>
      <c r="V989" s="5"/>
      <c r="W989" s="5"/>
      <c r="X989" s="8"/>
      <c r="Y989" s="8"/>
      <c r="Z989" s="8"/>
      <c r="AA989" s="8"/>
      <c r="AB989" s="8"/>
      <c r="AC989" s="5"/>
      <c r="AD989" s="8"/>
      <c r="AE989" s="8"/>
      <c r="AF989" s="8"/>
      <c r="AG989" s="8"/>
      <c r="AH989" s="8"/>
      <c r="AI989" s="8"/>
      <c r="AJ989" s="5"/>
      <c r="AK989" s="8"/>
      <c r="AL989" s="8"/>
      <c r="AM989" s="8"/>
      <c r="AN989" s="8"/>
      <c r="AO989" s="8"/>
      <c r="AP989" s="8"/>
      <c r="AQ989" s="9"/>
      <c r="AR989" s="8"/>
      <c r="AS989" s="8"/>
      <c r="AT989" s="8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8"/>
      <c r="BJ989" s="5"/>
      <c r="BK989" s="5"/>
      <c r="BL989" s="5"/>
      <c r="BM989" s="8"/>
      <c r="BN989" s="8"/>
      <c r="BO989" s="7"/>
      <c r="BP989" s="5"/>
      <c r="BQ989" s="5"/>
      <c r="BR989" s="5"/>
      <c r="BS989" s="5"/>
      <c r="BT989" s="7"/>
      <c r="BU989" s="7"/>
      <c r="BV989" s="7"/>
      <c r="BW989" s="7"/>
      <c r="BX989" s="7"/>
      <c r="BY989" s="7"/>
      <c r="BZ989" s="7"/>
      <c r="CA989" s="5"/>
      <c r="CB989" s="5"/>
      <c r="CC989" s="5"/>
      <c r="CD989" s="5"/>
      <c r="CE989" s="5"/>
      <c r="CF989" s="5"/>
      <c r="CG989" s="5"/>
      <c r="CH989" s="5"/>
      <c r="CI989" s="5"/>
      <c r="CJ989" s="5">
        <v>50.164919739060323</v>
      </c>
      <c r="CK989" s="8">
        <v>5.1083333333333334</v>
      </c>
      <c r="CL989" s="5"/>
      <c r="CM989" s="5"/>
      <c r="CN989" s="8"/>
      <c r="CO989" s="5"/>
      <c r="CP989" s="5"/>
      <c r="CQ989" s="5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</row>
    <row r="990" spans="1:166" x14ac:dyDescent="0.25">
      <c r="A990" t="s">
        <v>149</v>
      </c>
      <c r="C990" s="6">
        <v>40298</v>
      </c>
      <c r="D990" s="5">
        <v>9</v>
      </c>
      <c r="E990" s="6" t="s">
        <v>207</v>
      </c>
      <c r="F990" t="s">
        <v>15</v>
      </c>
      <c r="G990" s="5">
        <v>150</v>
      </c>
      <c r="H990" t="s">
        <v>117</v>
      </c>
      <c r="I990" s="7">
        <v>6.9</v>
      </c>
      <c r="J990">
        <v>750</v>
      </c>
      <c r="K990" s="5">
        <f t="shared" si="15"/>
        <v>193.23671497584542</v>
      </c>
      <c r="L990" s="5"/>
      <c r="M990" s="8"/>
      <c r="N990" s="8"/>
      <c r="O990" s="8"/>
      <c r="P990" s="8"/>
      <c r="Q990" s="5"/>
      <c r="R990" s="5"/>
      <c r="S990" s="5"/>
      <c r="T990" s="5"/>
      <c r="U990" s="5"/>
      <c r="V990" s="5">
        <v>150</v>
      </c>
      <c r="W990" s="5"/>
      <c r="X990" s="8"/>
      <c r="Y990" s="8"/>
      <c r="Z990" s="8"/>
      <c r="AA990" s="8"/>
      <c r="AB990" s="8"/>
      <c r="AC990" s="5"/>
      <c r="AD990" s="8"/>
      <c r="AE990" s="8"/>
      <c r="AF990" s="8"/>
      <c r="AG990" s="8"/>
      <c r="AH990" s="8"/>
      <c r="AI990" s="8"/>
      <c r="AJ990" s="5"/>
      <c r="AK990" s="8"/>
      <c r="AL990" s="8"/>
      <c r="AM990" s="8"/>
      <c r="AN990" s="8"/>
      <c r="AO990" s="8"/>
      <c r="AP990" s="8"/>
      <c r="AQ990" s="9"/>
      <c r="AR990" s="8"/>
      <c r="AS990" s="8"/>
      <c r="AT990" s="8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8"/>
      <c r="BJ990" s="5"/>
      <c r="BK990" s="5"/>
      <c r="BL990" s="5"/>
      <c r="BM990" s="8"/>
      <c r="BN990" s="8"/>
      <c r="BO990" s="7"/>
      <c r="BP990" s="5"/>
      <c r="BQ990" s="5"/>
      <c r="BR990" s="5"/>
      <c r="BS990" s="5"/>
      <c r="BT990" s="7"/>
      <c r="BU990" s="7"/>
      <c r="BV990" s="7"/>
      <c r="BW990" s="7"/>
      <c r="BX990" s="7"/>
      <c r="BY990" s="7"/>
      <c r="BZ990" s="7"/>
      <c r="CA990" s="5"/>
      <c r="CB990" s="5"/>
      <c r="CC990" s="5"/>
      <c r="CD990" s="5"/>
      <c r="CE990" s="5"/>
      <c r="CF990" s="5"/>
      <c r="CG990" s="5"/>
      <c r="CH990" s="5"/>
      <c r="CI990" s="5"/>
      <c r="CJ990" s="5">
        <v>60.327640548266515</v>
      </c>
      <c r="CK990" s="8">
        <v>5.2320754716981135</v>
      </c>
      <c r="CL990" s="5"/>
      <c r="CM990" s="5"/>
      <c r="CN990" s="8"/>
      <c r="CO990" s="5"/>
      <c r="CP990" s="5"/>
      <c r="CQ990" s="5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</row>
    <row r="991" spans="1:166" x14ac:dyDescent="0.25">
      <c r="A991" t="s">
        <v>149</v>
      </c>
      <c r="C991" s="6">
        <v>40305</v>
      </c>
      <c r="D991" s="5"/>
      <c r="E991" s="6"/>
      <c r="G991" s="5">
        <v>157</v>
      </c>
      <c r="H991" t="s">
        <v>117</v>
      </c>
      <c r="I991" s="7">
        <v>6.9</v>
      </c>
      <c r="J991">
        <v>750</v>
      </c>
      <c r="K991" s="5">
        <f t="shared" si="15"/>
        <v>193.23671497584542</v>
      </c>
      <c r="L991" s="5"/>
      <c r="M991" s="8"/>
      <c r="N991" s="8"/>
      <c r="O991" s="8"/>
      <c r="P991" s="8"/>
      <c r="Q991" s="5"/>
      <c r="R991" s="5"/>
      <c r="S991" s="5"/>
      <c r="T991" s="5"/>
      <c r="U991" s="5"/>
      <c r="V991" s="5"/>
      <c r="W991" s="5"/>
      <c r="X991" s="8"/>
      <c r="Y991" s="8"/>
      <c r="Z991" s="8"/>
      <c r="AA991" s="8"/>
      <c r="AB991" s="8"/>
      <c r="AC991" s="5"/>
      <c r="AD991" s="8"/>
      <c r="AE991" s="8"/>
      <c r="AF991" s="8"/>
      <c r="AG991" s="8"/>
      <c r="AH991" s="8"/>
      <c r="AI991" s="8"/>
      <c r="AJ991" s="5"/>
      <c r="AK991" s="8"/>
      <c r="AL991" s="8"/>
      <c r="AM991" s="8"/>
      <c r="AN991" s="8"/>
      <c r="AO991" s="8"/>
      <c r="AP991" s="8"/>
      <c r="AQ991" s="9"/>
      <c r="AR991" s="8"/>
      <c r="AS991" s="8"/>
      <c r="AT991" s="8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8"/>
      <c r="BJ991" s="5"/>
      <c r="BK991" s="5"/>
      <c r="BL991" s="5"/>
      <c r="BM991" s="8"/>
      <c r="BN991" s="8"/>
      <c r="BO991" s="7"/>
      <c r="BP991" s="5"/>
      <c r="BQ991" s="5"/>
      <c r="BR991" s="5"/>
      <c r="BS991" s="5"/>
      <c r="BT991" s="7"/>
      <c r="BU991" s="7"/>
      <c r="BV991" s="7"/>
      <c r="BW991" s="7"/>
      <c r="BX991" s="7"/>
      <c r="BY991" s="7"/>
      <c r="BZ991" s="7"/>
      <c r="CA991" s="5"/>
      <c r="CB991" s="5"/>
      <c r="CC991" s="5"/>
      <c r="CD991" s="5"/>
      <c r="CE991" s="5"/>
      <c r="CF991" s="5"/>
      <c r="CG991" s="5"/>
      <c r="CH991" s="5"/>
      <c r="CI991" s="5"/>
      <c r="CJ991" s="5">
        <v>63.395147694788534</v>
      </c>
      <c r="CK991" s="8">
        <v>4.405263157894737</v>
      </c>
      <c r="CL991" s="5"/>
      <c r="CM991" s="5"/>
      <c r="CN991" s="8"/>
      <c r="CO991" s="5"/>
      <c r="CP991" s="5"/>
      <c r="CQ991" s="5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</row>
    <row r="992" spans="1:166" x14ac:dyDescent="0.25">
      <c r="A992" t="s">
        <v>149</v>
      </c>
      <c r="C992" s="6">
        <v>40311</v>
      </c>
      <c r="D992" s="5"/>
      <c r="E992" s="6"/>
      <c r="G992" s="5">
        <v>163</v>
      </c>
      <c r="H992" t="s">
        <v>117</v>
      </c>
      <c r="I992" s="7">
        <v>6.9</v>
      </c>
      <c r="J992">
        <v>750</v>
      </c>
      <c r="K992" s="5">
        <f t="shared" si="15"/>
        <v>193.23671497584542</v>
      </c>
      <c r="L992" s="5"/>
      <c r="M992" s="8"/>
      <c r="N992" s="8"/>
      <c r="O992" s="8"/>
      <c r="P992" s="8"/>
      <c r="Q992" s="5"/>
      <c r="R992" s="5"/>
      <c r="S992" s="5"/>
      <c r="T992" s="5"/>
      <c r="U992" s="5"/>
      <c r="V992" s="5"/>
      <c r="W992" s="5"/>
      <c r="X992" s="8"/>
      <c r="Y992" s="8"/>
      <c r="Z992" s="8"/>
      <c r="AA992" s="8"/>
      <c r="AB992" s="8"/>
      <c r="AC992" s="5"/>
      <c r="AD992" s="8"/>
      <c r="AE992" s="8"/>
      <c r="AF992" s="8"/>
      <c r="AG992" s="8"/>
      <c r="AH992" s="8"/>
      <c r="AI992" s="8"/>
      <c r="AJ992" s="5"/>
      <c r="AK992" s="8"/>
      <c r="AL992" s="8"/>
      <c r="AM992" s="8"/>
      <c r="AN992" s="8"/>
      <c r="AO992" s="8"/>
      <c r="AP992" s="8"/>
      <c r="AQ992" s="9"/>
      <c r="AR992" s="8"/>
      <c r="AS992" s="8"/>
      <c r="AT992" s="8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8"/>
      <c r="BJ992" s="5"/>
      <c r="BK992" s="5"/>
      <c r="BL992" s="5"/>
      <c r="BM992" s="8"/>
      <c r="BN992" s="8"/>
      <c r="BO992" s="7"/>
      <c r="BP992" s="5"/>
      <c r="BQ992" s="5"/>
      <c r="BR992" s="5"/>
      <c r="BS992" s="5"/>
      <c r="BT992" s="7"/>
      <c r="BU992" s="7"/>
      <c r="BV992" s="7"/>
      <c r="BW992" s="7"/>
      <c r="BX992" s="7"/>
      <c r="BY992" s="7"/>
      <c r="BZ992" s="7"/>
      <c r="CA992" s="5"/>
      <c r="CB992" s="5"/>
      <c r="CC992" s="5"/>
      <c r="CD992" s="5"/>
      <c r="CE992" s="5"/>
      <c r="CF992" s="5"/>
      <c r="CG992" s="5"/>
      <c r="CH992" s="5"/>
      <c r="CI992" s="5"/>
      <c r="CJ992" s="5">
        <v>66.211610349629851</v>
      </c>
      <c r="CK992" s="8">
        <v>4.6575757575757573</v>
      </c>
      <c r="CL992" s="5"/>
      <c r="CM992" s="5"/>
      <c r="CN992" s="8"/>
      <c r="CO992" s="5"/>
      <c r="CP992" s="5"/>
      <c r="CQ992" s="5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</row>
    <row r="993" spans="1:166" x14ac:dyDescent="0.25">
      <c r="A993" t="s">
        <v>149</v>
      </c>
      <c r="C993" s="6">
        <v>40337</v>
      </c>
      <c r="D993" s="5">
        <v>10</v>
      </c>
      <c r="E993" s="6" t="s">
        <v>108</v>
      </c>
      <c r="F993" t="s">
        <v>16</v>
      </c>
      <c r="G993" s="5">
        <v>189</v>
      </c>
      <c r="H993" t="s">
        <v>117</v>
      </c>
      <c r="I993" s="7">
        <v>6.9</v>
      </c>
      <c r="J993">
        <v>750</v>
      </c>
      <c r="K993" s="5">
        <f t="shared" si="15"/>
        <v>193.23671497584542</v>
      </c>
      <c r="L993" s="5"/>
      <c r="M993" s="8"/>
      <c r="N993" s="8"/>
      <c r="O993" s="8"/>
      <c r="P993" s="8"/>
      <c r="Q993" s="5"/>
      <c r="R993" s="5"/>
      <c r="S993" s="5"/>
      <c r="T993" s="5"/>
      <c r="U993" s="5"/>
      <c r="V993" s="5"/>
      <c r="W993" s="5"/>
      <c r="X993" s="8"/>
      <c r="Y993" s="8"/>
      <c r="Z993" s="8"/>
      <c r="AA993" s="8"/>
      <c r="AB993" s="8"/>
      <c r="AC993" s="5"/>
      <c r="AD993" s="8"/>
      <c r="AE993" s="8"/>
      <c r="AF993" s="8"/>
      <c r="AG993" s="8"/>
      <c r="AH993" s="8"/>
      <c r="AI993" s="8"/>
      <c r="AJ993" s="5"/>
      <c r="AK993" s="8"/>
      <c r="AL993" s="8"/>
      <c r="AM993" s="8"/>
      <c r="AN993" s="8"/>
      <c r="AO993" s="8"/>
      <c r="AP993" s="8"/>
      <c r="AQ993" s="9"/>
      <c r="AR993" s="8"/>
      <c r="AS993" s="8"/>
      <c r="AT993" s="8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>
        <v>544.11988333047725</v>
      </c>
      <c r="BH993" s="5"/>
      <c r="BI993" s="8"/>
      <c r="BJ993" s="5"/>
      <c r="BK993" s="5"/>
      <c r="BL993" s="5"/>
      <c r="BM993" s="8"/>
      <c r="BN993" s="5">
        <f>BP993*(1/(BO993/100))</f>
        <v>544.11988333047725</v>
      </c>
      <c r="BO993" s="7">
        <v>36.770216636223715</v>
      </c>
      <c r="BP993" s="5">
        <v>200.0740598613842</v>
      </c>
      <c r="BQ993" s="5">
        <f>BN993-BP993</f>
        <v>344.04582346909308</v>
      </c>
      <c r="BR993" s="5"/>
      <c r="BS993" s="5"/>
      <c r="BT993" s="7">
        <v>8.8138352361843264</v>
      </c>
      <c r="BU993" s="7"/>
      <c r="BV993" s="7"/>
      <c r="BW993" s="7"/>
      <c r="BX993" s="7"/>
      <c r="BY993" s="7"/>
      <c r="BZ993" s="7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8"/>
      <c r="CL993" s="5"/>
      <c r="CM993" s="5"/>
      <c r="CN993" s="8"/>
      <c r="CO993" s="5"/>
      <c r="CP993" s="5"/>
      <c r="CQ993" s="5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</row>
    <row r="994" spans="1:166" x14ac:dyDescent="0.25">
      <c r="A994" t="s">
        <v>149</v>
      </c>
      <c r="C994" s="6">
        <v>40351</v>
      </c>
      <c r="D994" s="5"/>
      <c r="E994" s="6"/>
      <c r="G994" s="5">
        <v>203</v>
      </c>
      <c r="H994" t="s">
        <v>117</v>
      </c>
      <c r="I994" s="7">
        <v>6.9</v>
      </c>
      <c r="J994">
        <v>750</v>
      </c>
      <c r="K994" s="5">
        <f t="shared" si="15"/>
        <v>193.23671497584542</v>
      </c>
      <c r="L994" s="5"/>
      <c r="M994" s="8"/>
      <c r="N994" s="8"/>
      <c r="O994" s="8"/>
      <c r="P994" s="8"/>
      <c r="Q994" s="5"/>
      <c r="R994" s="5"/>
      <c r="S994" s="5"/>
      <c r="T994" s="5"/>
      <c r="U994" s="5"/>
      <c r="V994" s="5"/>
      <c r="W994" s="5"/>
      <c r="X994" s="8"/>
      <c r="Y994" s="8"/>
      <c r="Z994" s="8"/>
      <c r="AA994" s="8"/>
      <c r="AB994" s="8"/>
      <c r="AC994" s="5"/>
      <c r="AD994" s="8"/>
      <c r="AE994" s="8"/>
      <c r="AF994" s="8"/>
      <c r="AG994" s="8"/>
      <c r="AH994" s="8"/>
      <c r="AI994" s="8"/>
      <c r="AJ994" s="5"/>
      <c r="AK994" s="8"/>
      <c r="AL994" s="8"/>
      <c r="AM994" s="8"/>
      <c r="AN994" s="8"/>
      <c r="AO994" s="8"/>
      <c r="AP994" s="8"/>
      <c r="AQ994" s="9"/>
      <c r="AR994" s="8"/>
      <c r="AS994" s="8"/>
      <c r="AT994" s="8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8"/>
      <c r="BJ994" s="5"/>
      <c r="BK994" s="5"/>
      <c r="BL994" s="5"/>
      <c r="BM994" s="8"/>
      <c r="BN994" s="8"/>
      <c r="BO994" s="7"/>
      <c r="BP994" s="5"/>
      <c r="BQ994" s="5"/>
      <c r="BR994" s="5"/>
      <c r="BS994" s="5"/>
      <c r="BT994" s="7"/>
      <c r="BU994" s="7"/>
      <c r="BV994" s="7"/>
      <c r="BW994" s="7"/>
      <c r="BX994" s="7"/>
      <c r="BY994" s="7"/>
      <c r="BZ994" s="7"/>
      <c r="CA994" s="5"/>
      <c r="CB994" s="5"/>
      <c r="CC994" s="5"/>
      <c r="CD994" s="5"/>
      <c r="CE994" s="5"/>
      <c r="CF994" s="5"/>
      <c r="CG994" s="5"/>
      <c r="CH994" s="5"/>
      <c r="CI994" s="5"/>
      <c r="CJ994" s="5">
        <v>100</v>
      </c>
      <c r="CK994" s="8">
        <v>4.8780423280423282</v>
      </c>
      <c r="CL994" s="5"/>
      <c r="CM994" s="5"/>
      <c r="CN994" s="8"/>
      <c r="CO994" s="5"/>
      <c r="CP994" s="5"/>
      <c r="CQ994" s="5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</row>
    <row r="995" spans="1:166" x14ac:dyDescent="0.25">
      <c r="A995" t="s">
        <v>164</v>
      </c>
      <c r="C995" s="6">
        <v>40166</v>
      </c>
      <c r="D995" s="5">
        <v>1</v>
      </c>
      <c r="E995" s="6" t="s">
        <v>209</v>
      </c>
      <c r="F995" s="14" t="s">
        <v>10</v>
      </c>
      <c r="G995" s="5">
        <v>0</v>
      </c>
      <c r="H995" t="s">
        <v>114</v>
      </c>
      <c r="I995" s="7">
        <v>7.1</v>
      </c>
      <c r="J995">
        <v>750</v>
      </c>
      <c r="K995" s="5">
        <f t="shared" si="15"/>
        <v>187.79342723004694</v>
      </c>
      <c r="L995" s="5"/>
      <c r="M995" s="8"/>
      <c r="N995" s="8"/>
      <c r="O995" s="8"/>
      <c r="P995" s="8"/>
      <c r="Q995" s="5"/>
      <c r="R995" s="5"/>
      <c r="S995" s="5"/>
      <c r="T995" s="5"/>
      <c r="U995" s="5"/>
      <c r="V995" s="5"/>
      <c r="W995" s="5"/>
      <c r="X995" s="8"/>
      <c r="Y995" s="8"/>
      <c r="Z995" s="8"/>
      <c r="AA995" s="8"/>
      <c r="AB995" s="8"/>
      <c r="AC995" s="5"/>
      <c r="AD995" s="8"/>
      <c r="AE995" s="8"/>
      <c r="AF995" s="8"/>
      <c r="AG995" s="8"/>
      <c r="AH995" s="8"/>
      <c r="AI995" s="8"/>
      <c r="AJ995" s="5"/>
      <c r="AK995" s="8"/>
      <c r="AL995" s="8"/>
      <c r="AM995" s="8"/>
      <c r="AN995" s="8"/>
      <c r="AO995" s="8"/>
      <c r="AP995" s="8"/>
      <c r="AQ995" s="9"/>
      <c r="AR995" s="8"/>
      <c r="AS995" s="8"/>
      <c r="AT995" s="8"/>
      <c r="AU995" s="5">
        <v>0</v>
      </c>
      <c r="AV995" s="5"/>
      <c r="AW995" s="5"/>
      <c r="AX995" s="5"/>
      <c r="AY995" s="5">
        <v>0</v>
      </c>
      <c r="AZ995" s="5"/>
      <c r="BA995" s="5"/>
      <c r="BB995" s="5"/>
      <c r="BC995" s="5"/>
      <c r="BD995" s="5"/>
      <c r="BE995" s="5"/>
      <c r="BF995" s="5">
        <v>0</v>
      </c>
      <c r="BG995" s="5">
        <v>0</v>
      </c>
      <c r="BH995" s="5"/>
      <c r="BI995" s="8"/>
      <c r="BJ995" s="5"/>
      <c r="BK995" s="5"/>
      <c r="BL995" s="5"/>
      <c r="BM995" s="8"/>
      <c r="BN995" s="8"/>
      <c r="BO995" s="7"/>
      <c r="BP995" s="5"/>
      <c r="BQ995" s="5"/>
      <c r="BR995" s="5"/>
      <c r="BS995" s="5"/>
      <c r="BT995" s="7"/>
      <c r="BU995" s="7"/>
      <c r="BV995" s="7"/>
      <c r="BW995" s="7"/>
      <c r="BX995" s="7"/>
      <c r="BY995" s="7"/>
      <c r="BZ995" s="7"/>
      <c r="CA995" s="5">
        <v>0</v>
      </c>
      <c r="CB995" s="5">
        <v>0</v>
      </c>
      <c r="CC995" s="5">
        <v>0</v>
      </c>
      <c r="CD995" s="5">
        <v>0</v>
      </c>
      <c r="CE995" s="5"/>
      <c r="CF995" s="5"/>
      <c r="CG995" s="5"/>
      <c r="CH995" s="5"/>
      <c r="CI995" s="5">
        <v>0</v>
      </c>
      <c r="CJ995" s="5"/>
      <c r="CK995" s="8"/>
      <c r="CL995" s="5"/>
      <c r="CM995" s="5"/>
      <c r="CN995" s="8"/>
      <c r="CO995" s="5"/>
      <c r="CP995" s="5"/>
      <c r="CQ995" s="5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</row>
    <row r="996" spans="1:166" x14ac:dyDescent="0.25">
      <c r="A996" t="s">
        <v>164</v>
      </c>
      <c r="C996" s="6">
        <v>40189</v>
      </c>
      <c r="D996" s="5"/>
      <c r="E996" s="6"/>
      <c r="F996" s="14"/>
      <c r="G996" s="5">
        <v>23</v>
      </c>
      <c r="H996" t="s">
        <v>114</v>
      </c>
      <c r="I996" s="7">
        <v>7.1</v>
      </c>
      <c r="J996">
        <v>750</v>
      </c>
      <c r="K996" s="5">
        <f t="shared" si="15"/>
        <v>187.79342723004694</v>
      </c>
      <c r="L996" s="5"/>
      <c r="M996" s="8"/>
      <c r="N996" s="7">
        <v>5.85</v>
      </c>
      <c r="O996" s="7"/>
      <c r="P996" s="7"/>
      <c r="Q996" s="5"/>
      <c r="R996" s="5"/>
      <c r="S996" s="5"/>
      <c r="T996" s="5"/>
      <c r="U996" s="5"/>
      <c r="V996" s="5"/>
      <c r="W996" s="5"/>
      <c r="X996" s="8"/>
      <c r="Y996" s="8"/>
      <c r="Z996" s="8"/>
      <c r="AA996" s="8"/>
      <c r="AB996" s="8"/>
      <c r="AC996" s="5"/>
      <c r="AD996" s="8"/>
      <c r="AE996" s="8"/>
      <c r="AF996" s="8"/>
      <c r="AG996" s="8"/>
      <c r="AH996" s="8"/>
      <c r="AI996" s="8"/>
      <c r="AJ996" s="5"/>
      <c r="AK996" s="8">
        <v>0.20329375</v>
      </c>
      <c r="AL996" s="8"/>
      <c r="AM996" s="8"/>
      <c r="AN996" s="8"/>
      <c r="AO996" s="8"/>
      <c r="AP996" s="8"/>
      <c r="AQ996" s="9"/>
      <c r="AR996" s="8"/>
      <c r="AS996" s="8"/>
      <c r="AT996" s="8"/>
      <c r="AU996" s="5">
        <v>0</v>
      </c>
      <c r="AV996" s="5"/>
      <c r="AW996" s="5"/>
      <c r="AX996" s="5"/>
      <c r="AY996" s="5">
        <v>0</v>
      </c>
      <c r="AZ996" s="5"/>
      <c r="BA996" s="5"/>
      <c r="BB996" s="5"/>
      <c r="BC996" s="5"/>
      <c r="BD996" s="5"/>
      <c r="BE996" s="5"/>
      <c r="BF996" s="5">
        <v>0</v>
      </c>
      <c r="BG996" s="5">
        <v>0</v>
      </c>
      <c r="BH996" s="5"/>
      <c r="BI996" s="8"/>
      <c r="BJ996" s="5"/>
      <c r="BK996" s="5"/>
      <c r="BL996" s="5"/>
      <c r="BM996" s="8"/>
      <c r="BN996" s="8"/>
      <c r="BO996" s="7"/>
      <c r="BP996" s="5"/>
      <c r="BQ996" s="5"/>
      <c r="BR996" s="5"/>
      <c r="BS996" s="5"/>
      <c r="BT996" s="7"/>
      <c r="BU996" s="7"/>
      <c r="BV996" s="7"/>
      <c r="BW996" s="7"/>
      <c r="BX996" s="7"/>
      <c r="BY996" s="7"/>
      <c r="BZ996" s="7"/>
      <c r="CA996" s="5">
        <v>0</v>
      </c>
      <c r="CB996" s="5">
        <v>0</v>
      </c>
      <c r="CC996" s="5">
        <v>0</v>
      </c>
      <c r="CD996" s="5">
        <v>0</v>
      </c>
      <c r="CE996" s="5"/>
      <c r="CF996" s="5"/>
      <c r="CG996" s="5"/>
      <c r="CH996" s="5"/>
      <c r="CI996" s="5">
        <v>0</v>
      </c>
      <c r="CJ996" s="5"/>
      <c r="CK996" s="8"/>
      <c r="CL996" s="5"/>
      <c r="CM996" s="5"/>
      <c r="CN996" s="8"/>
      <c r="CO996" s="5"/>
      <c r="CP996" s="5"/>
      <c r="CQ996" s="5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</row>
    <row r="997" spans="1:166" x14ac:dyDescent="0.25">
      <c r="A997" t="s">
        <v>164</v>
      </c>
      <c r="C997" s="6">
        <v>40191</v>
      </c>
      <c r="D997" s="5">
        <v>4</v>
      </c>
      <c r="E997" t="s">
        <v>210</v>
      </c>
      <c r="F997" t="s">
        <v>12</v>
      </c>
      <c r="G997" s="5">
        <v>25</v>
      </c>
      <c r="H997" t="s">
        <v>114</v>
      </c>
      <c r="I997" s="7">
        <v>7.1</v>
      </c>
      <c r="J997">
        <v>750</v>
      </c>
      <c r="K997" s="5">
        <f t="shared" si="15"/>
        <v>187.79342723004694</v>
      </c>
      <c r="L997" s="5"/>
      <c r="M997" s="8"/>
      <c r="N997" s="8"/>
      <c r="O997" s="8"/>
      <c r="P997" s="8"/>
      <c r="Q997" s="5"/>
      <c r="R997" s="5">
        <v>25</v>
      </c>
      <c r="S997" s="5"/>
      <c r="T997" s="5"/>
      <c r="U997" s="5"/>
      <c r="V997" s="5"/>
      <c r="W997" s="5"/>
      <c r="X997" s="8"/>
      <c r="Y997" s="8"/>
      <c r="Z997" s="8"/>
      <c r="AA997" s="8"/>
      <c r="AB997" s="8"/>
      <c r="AC997" s="5"/>
      <c r="AD997" s="8"/>
      <c r="AE997" s="8"/>
      <c r="AF997" s="8"/>
      <c r="AG997" s="8"/>
      <c r="AH997" s="8"/>
      <c r="AI997" s="8"/>
      <c r="AJ997" s="5"/>
      <c r="AK997" s="8"/>
      <c r="AL997" s="8"/>
      <c r="AM997" s="8"/>
      <c r="AN997" s="8"/>
      <c r="AO997" s="8"/>
      <c r="AP997" s="8"/>
      <c r="AQ997" s="9"/>
      <c r="AR997" s="8"/>
      <c r="AS997" s="8"/>
      <c r="AT997" s="8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8"/>
      <c r="BJ997" s="5"/>
      <c r="BK997" s="5"/>
      <c r="BL997" s="5"/>
      <c r="BM997" s="8"/>
      <c r="BN997" s="8"/>
      <c r="BO997" s="7"/>
      <c r="BP997" s="5"/>
      <c r="BQ997" s="5"/>
      <c r="BR997" s="5"/>
      <c r="BS997" s="5"/>
      <c r="BT997" s="7"/>
      <c r="BU997" s="7"/>
      <c r="BV997" s="7"/>
      <c r="BW997" s="7"/>
      <c r="BX997" s="7"/>
      <c r="BY997" s="7"/>
      <c r="BZ997" s="7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8"/>
      <c r="CL997" s="5"/>
      <c r="CM997" s="5"/>
      <c r="CN997" s="8"/>
      <c r="CO997" s="5"/>
      <c r="CP997" s="5"/>
      <c r="CQ997" s="5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</row>
    <row r="998" spans="1:166" x14ac:dyDescent="0.25">
      <c r="A998" t="s">
        <v>164</v>
      </c>
      <c r="C998" s="6">
        <v>40197</v>
      </c>
      <c r="D998" s="5"/>
      <c r="E998" s="6"/>
      <c r="G998" s="5">
        <v>31</v>
      </c>
      <c r="H998" t="s">
        <v>114</v>
      </c>
      <c r="I998" s="7">
        <v>7.1</v>
      </c>
      <c r="J998">
        <v>750</v>
      </c>
      <c r="K998" s="5">
        <f t="shared" ref="K998:K1061" si="16">1000000/I998/J998</f>
        <v>187.79342723004694</v>
      </c>
      <c r="L998" s="5"/>
      <c r="M998" s="8"/>
      <c r="N998" s="7">
        <v>8.75</v>
      </c>
      <c r="O998" s="7"/>
      <c r="P998" s="7"/>
      <c r="Q998" s="5"/>
      <c r="R998" s="5"/>
      <c r="S998" s="5"/>
      <c r="T998" s="5"/>
      <c r="U998" s="5"/>
      <c r="V998" s="5"/>
      <c r="W998" s="5"/>
      <c r="X998" s="8"/>
      <c r="Y998" s="8"/>
      <c r="Z998" s="8"/>
      <c r="AA998" s="8"/>
      <c r="AB998" s="8"/>
      <c r="AC998" s="5"/>
      <c r="AD998" s="8"/>
      <c r="AE998" s="8"/>
      <c r="AF998" s="8"/>
      <c r="AG998" s="8"/>
      <c r="AH998" s="8"/>
      <c r="AI998" s="8"/>
      <c r="AJ998" s="5"/>
      <c r="AK998" s="8"/>
      <c r="AL998" s="8"/>
      <c r="AM998" s="8"/>
      <c r="AN998" s="8"/>
      <c r="AO998" s="8"/>
      <c r="AP998" s="8"/>
      <c r="AQ998" s="9"/>
      <c r="AR998" s="8"/>
      <c r="AS998" s="8"/>
      <c r="AT998" s="8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8"/>
      <c r="BJ998" s="5"/>
      <c r="BK998" s="5"/>
      <c r="BL998" s="5"/>
      <c r="BM998" s="8"/>
      <c r="BN998" s="8"/>
      <c r="BO998" s="7"/>
      <c r="BP998" s="5"/>
      <c r="BQ998" s="5"/>
      <c r="BR998" s="5"/>
      <c r="BS998" s="5"/>
      <c r="BT998" s="7"/>
      <c r="BU998" s="7"/>
      <c r="BV998" s="7"/>
      <c r="BW998" s="7"/>
      <c r="BX998" s="7"/>
      <c r="BY998" s="7"/>
      <c r="BZ998" s="7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8"/>
      <c r="CL998" s="5"/>
      <c r="CM998" s="5"/>
      <c r="CN998" s="8"/>
      <c r="CO998" s="5"/>
      <c r="CP998" s="5"/>
      <c r="CQ998" s="5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</row>
    <row r="999" spans="1:166" x14ac:dyDescent="0.25">
      <c r="A999" t="s">
        <v>164</v>
      </c>
      <c r="C999" s="6">
        <v>40200</v>
      </c>
      <c r="D999" s="5"/>
      <c r="E999" s="6"/>
      <c r="G999" s="5">
        <v>34</v>
      </c>
      <c r="H999" t="s">
        <v>114</v>
      </c>
      <c r="I999" s="7">
        <v>7.1</v>
      </c>
      <c r="J999">
        <v>750</v>
      </c>
      <c r="K999" s="5">
        <f t="shared" si="16"/>
        <v>187.79342723004694</v>
      </c>
      <c r="L999" s="5"/>
      <c r="M999" s="8"/>
      <c r="N999" s="7">
        <v>9.4499999999999993</v>
      </c>
      <c r="O999" s="7"/>
      <c r="P999" s="7"/>
      <c r="Q999" s="5"/>
      <c r="R999" s="5"/>
      <c r="S999" s="5"/>
      <c r="T999" s="5"/>
      <c r="U999" s="5"/>
      <c r="V999" s="5"/>
      <c r="W999" s="5"/>
      <c r="X999" s="8"/>
      <c r="Y999" s="8"/>
      <c r="Z999" s="8"/>
      <c r="AA999" s="8"/>
      <c r="AB999" s="8"/>
      <c r="AC999" s="5"/>
      <c r="AD999" s="8"/>
      <c r="AE999" s="8"/>
      <c r="AF999" s="8"/>
      <c r="AG999" s="8"/>
      <c r="AH999" s="8"/>
      <c r="AI999" s="8"/>
      <c r="AJ999" s="5"/>
      <c r="AK999" s="8"/>
      <c r="AL999" s="8"/>
      <c r="AM999" s="8"/>
      <c r="AN999" s="8"/>
      <c r="AO999" s="8"/>
      <c r="AP999" s="8"/>
      <c r="AQ999" s="9"/>
      <c r="AR999" s="8"/>
      <c r="AS999" s="8"/>
      <c r="AT999" s="8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8"/>
      <c r="BJ999" s="5"/>
      <c r="BK999" s="5"/>
      <c r="BL999" s="5"/>
      <c r="BM999" s="8"/>
      <c r="BN999" s="8"/>
      <c r="BO999" s="7"/>
      <c r="BP999" s="5"/>
      <c r="BQ999" s="5"/>
      <c r="BR999" s="5"/>
      <c r="BS999" s="5"/>
      <c r="BT999" s="7"/>
      <c r="BU999" s="7"/>
      <c r="BV999" s="7"/>
      <c r="BW999" s="7"/>
      <c r="BX999" s="7"/>
      <c r="BY999" s="7"/>
      <c r="BZ999" s="7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8"/>
      <c r="CL999" s="5"/>
      <c r="CM999" s="5"/>
      <c r="CN999" s="8"/>
      <c r="CO999" s="5"/>
      <c r="CP999" s="5"/>
      <c r="CQ999" s="5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</row>
    <row r="1000" spans="1:166" x14ac:dyDescent="0.25">
      <c r="A1000" t="s">
        <v>164</v>
      </c>
      <c r="C1000" s="6">
        <v>40203</v>
      </c>
      <c r="D1000" s="5"/>
      <c r="E1000" s="6"/>
      <c r="F1000" s="14"/>
      <c r="G1000" s="5">
        <v>37</v>
      </c>
      <c r="H1000" t="s">
        <v>114</v>
      </c>
      <c r="I1000" s="7">
        <v>7.1</v>
      </c>
      <c r="J1000">
        <v>750</v>
      </c>
      <c r="K1000" s="5">
        <f t="shared" si="16"/>
        <v>187.79342723004694</v>
      </c>
      <c r="L1000" s="5"/>
      <c r="M1000" s="8"/>
      <c r="N1000" s="8"/>
      <c r="O1000" s="8"/>
      <c r="P1000" s="8"/>
      <c r="Q1000" s="5"/>
      <c r="R1000" s="5"/>
      <c r="S1000" s="5"/>
      <c r="T1000" s="5"/>
      <c r="U1000" s="5"/>
      <c r="V1000" s="5"/>
      <c r="W1000" s="5"/>
      <c r="X1000" s="8"/>
      <c r="Y1000" s="8"/>
      <c r="Z1000" s="8"/>
      <c r="AA1000" s="8"/>
      <c r="AB1000" s="8"/>
      <c r="AC1000" s="5">
        <v>31.459042495856799</v>
      </c>
      <c r="AD1000" s="8"/>
      <c r="AE1000" s="8"/>
      <c r="AF1000" s="8"/>
      <c r="AG1000" s="8"/>
      <c r="AH1000" s="8"/>
      <c r="AI1000" s="8"/>
      <c r="AJ1000" s="5">
        <v>45.845850602020882</v>
      </c>
      <c r="AK1000" s="8">
        <v>0.85141443906049086</v>
      </c>
      <c r="AL1000" s="8"/>
      <c r="AM1000" s="8"/>
      <c r="AN1000" s="8"/>
      <c r="AO1000" s="8"/>
      <c r="AP1000" s="8"/>
      <c r="AQ1000" s="9">
        <f>AK1000/AJ1000</f>
        <v>1.8571243152438327E-2</v>
      </c>
      <c r="AR1000" s="8"/>
      <c r="AS1000" s="8"/>
      <c r="AT1000" s="8"/>
      <c r="AU1000" s="5">
        <v>4.6735919379706568</v>
      </c>
      <c r="AV1000" s="5"/>
      <c r="AW1000" s="5"/>
      <c r="AX1000" s="5"/>
      <c r="AY1000" s="5">
        <v>0</v>
      </c>
      <c r="AZ1000" s="5"/>
      <c r="BA1000" s="5"/>
      <c r="BB1000" s="5"/>
      <c r="BC1000" s="5"/>
      <c r="BD1000" s="5"/>
      <c r="BE1000" s="5"/>
      <c r="BF1000" s="5">
        <v>0</v>
      </c>
      <c r="BG1000" s="5">
        <v>0</v>
      </c>
      <c r="BH1000" s="5">
        <v>4.6735919379706568</v>
      </c>
      <c r="BI1000" s="8"/>
      <c r="BJ1000" s="5"/>
      <c r="BK1000" s="5">
        <f>AC1000+AJ1000+BH1000</f>
        <v>81.978485035848337</v>
      </c>
      <c r="BL1000" s="5"/>
      <c r="BM1000" s="8">
        <f>BH1000/BK1000</f>
        <v>5.7009981776644736E-2</v>
      </c>
      <c r="BN1000" s="8"/>
      <c r="BO1000" s="7"/>
      <c r="BP1000" s="5"/>
      <c r="BQ1000" s="5"/>
      <c r="BR1000" s="5"/>
      <c r="BS1000" s="5"/>
      <c r="BT1000" s="7"/>
      <c r="BU1000" s="7"/>
      <c r="BV1000" s="7"/>
      <c r="BW1000" s="7"/>
      <c r="BX1000" s="8">
        <f>AC1000/BK1000</f>
        <v>0.38374754647027315</v>
      </c>
      <c r="BY1000" s="8">
        <f>AJ1000/BK1000</f>
        <v>0.55924247175308217</v>
      </c>
      <c r="BZ1000" s="8">
        <f>BH1000/BK1000</f>
        <v>5.7009981776644736E-2</v>
      </c>
      <c r="CA1000" s="5">
        <v>90.469121564765658</v>
      </c>
      <c r="CB1000" s="5">
        <v>90.469121564765658</v>
      </c>
      <c r="CC1000" s="5">
        <v>0</v>
      </c>
      <c r="CD1000" s="5">
        <v>0</v>
      </c>
      <c r="CE1000" s="5"/>
      <c r="CF1000" s="5"/>
      <c r="CG1000" s="5"/>
      <c r="CH1000" s="5"/>
      <c r="CI1000" s="5">
        <v>0</v>
      </c>
      <c r="CJ1000" s="5"/>
      <c r="CK1000" s="8"/>
      <c r="CL1000" s="5"/>
      <c r="CM1000" s="5"/>
      <c r="CN1000" s="8"/>
      <c r="CO1000" s="5"/>
      <c r="CP1000" s="5"/>
      <c r="CQ1000" s="5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</row>
    <row r="1001" spans="1:166" x14ac:dyDescent="0.25">
      <c r="A1001" t="s">
        <v>164</v>
      </c>
      <c r="C1001" s="6">
        <v>40210</v>
      </c>
      <c r="D1001" s="5"/>
      <c r="E1001" s="6"/>
      <c r="G1001" s="5">
        <v>44</v>
      </c>
      <c r="H1001" t="s">
        <v>114</v>
      </c>
      <c r="I1001" s="7">
        <v>7.1</v>
      </c>
      <c r="J1001">
        <v>750</v>
      </c>
      <c r="K1001" s="5">
        <f t="shared" si="16"/>
        <v>187.79342723004694</v>
      </c>
      <c r="L1001" s="5"/>
      <c r="M1001" s="8"/>
      <c r="N1001" s="7">
        <v>12.05</v>
      </c>
      <c r="O1001" s="7"/>
      <c r="P1001" s="7"/>
      <c r="Q1001" s="5"/>
      <c r="R1001" s="5"/>
      <c r="S1001" s="5"/>
      <c r="T1001" s="5"/>
      <c r="U1001" s="5"/>
      <c r="V1001" s="5"/>
      <c r="W1001" s="5"/>
      <c r="X1001" s="8"/>
      <c r="Y1001" s="8"/>
      <c r="Z1001" s="8"/>
      <c r="AA1001" s="8"/>
      <c r="AB1001" s="8"/>
      <c r="AC1001" s="5"/>
      <c r="AD1001" s="8"/>
      <c r="AE1001" s="8"/>
      <c r="AF1001" s="8"/>
      <c r="AG1001" s="8"/>
      <c r="AH1001" s="8"/>
      <c r="AI1001" s="8"/>
      <c r="AJ1001" s="5"/>
      <c r="AK1001" s="8"/>
      <c r="AL1001" s="8"/>
      <c r="AM1001" s="8"/>
      <c r="AN1001" s="8"/>
      <c r="AO1001" s="8"/>
      <c r="AP1001" s="8"/>
      <c r="AQ1001" s="9"/>
      <c r="AR1001" s="8"/>
      <c r="AS1001" s="8"/>
      <c r="AT1001" s="8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8"/>
      <c r="BJ1001" s="5"/>
      <c r="BK1001" s="5"/>
      <c r="BL1001" s="5"/>
      <c r="BM1001" s="8"/>
      <c r="BN1001" s="8"/>
      <c r="BO1001" s="7"/>
      <c r="BP1001" s="5"/>
      <c r="BQ1001" s="5"/>
      <c r="BR1001" s="5"/>
      <c r="BS1001" s="5"/>
      <c r="BT1001" s="7"/>
      <c r="BU1001" s="7"/>
      <c r="BV1001" s="7"/>
      <c r="BW1001" s="7"/>
      <c r="BX1001" s="7"/>
      <c r="BY1001" s="7"/>
      <c r="BZ1001" s="7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8"/>
      <c r="CL1001" s="5"/>
      <c r="CM1001" s="5"/>
      <c r="CN1001" s="8"/>
      <c r="CO1001" s="5"/>
      <c r="CP1001" s="5"/>
      <c r="CQ1001" s="5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</row>
    <row r="1002" spans="1:166" x14ac:dyDescent="0.25">
      <c r="A1002" t="s">
        <v>164</v>
      </c>
      <c r="C1002" s="6">
        <v>40217</v>
      </c>
      <c r="D1002" s="5"/>
      <c r="E1002" s="6"/>
      <c r="G1002" s="5">
        <v>51</v>
      </c>
      <c r="H1002" t="s">
        <v>114</v>
      </c>
      <c r="I1002" s="7">
        <v>7.1</v>
      </c>
      <c r="J1002">
        <v>750</v>
      </c>
      <c r="K1002" s="5">
        <f t="shared" si="16"/>
        <v>187.79342723004694</v>
      </c>
      <c r="L1002" s="5"/>
      <c r="M1002" s="8"/>
      <c r="N1002" s="7">
        <v>15.5</v>
      </c>
      <c r="O1002" s="7"/>
      <c r="P1002" s="7"/>
      <c r="Q1002" s="5"/>
      <c r="R1002" s="5"/>
      <c r="S1002" s="5"/>
      <c r="T1002" s="5"/>
      <c r="U1002" s="5"/>
      <c r="V1002" s="5"/>
      <c r="W1002" s="5"/>
      <c r="X1002" s="8"/>
      <c r="Y1002" s="8"/>
      <c r="Z1002" s="8"/>
      <c r="AA1002" s="8"/>
      <c r="AB1002" s="8"/>
      <c r="AC1002" s="5"/>
      <c r="AD1002" s="8"/>
      <c r="AE1002" s="8"/>
      <c r="AF1002" s="8"/>
      <c r="AG1002" s="8"/>
      <c r="AH1002" s="8"/>
      <c r="AI1002" s="8"/>
      <c r="AJ1002" s="5"/>
      <c r="AK1002" s="8"/>
      <c r="AL1002" s="8"/>
      <c r="AM1002" s="8"/>
      <c r="AN1002" s="8"/>
      <c r="AO1002" s="8"/>
      <c r="AP1002" s="8"/>
      <c r="AQ1002" s="9"/>
      <c r="AR1002" s="8"/>
      <c r="AS1002" s="8"/>
      <c r="AT1002" s="8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8"/>
      <c r="BJ1002" s="5"/>
      <c r="BK1002" s="5"/>
      <c r="BL1002" s="5"/>
      <c r="BM1002" s="8"/>
      <c r="BN1002" s="8"/>
      <c r="BO1002" s="7"/>
      <c r="BP1002" s="5"/>
      <c r="BQ1002" s="5"/>
      <c r="BR1002" s="5"/>
      <c r="BS1002" s="5"/>
      <c r="BT1002" s="7"/>
      <c r="BU1002" s="7"/>
      <c r="BV1002" s="7"/>
      <c r="BW1002" s="7"/>
      <c r="BX1002" s="7"/>
      <c r="BY1002" s="7"/>
      <c r="BZ1002" s="7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8"/>
      <c r="CL1002" s="5"/>
      <c r="CM1002" s="5"/>
      <c r="CN1002" s="8"/>
      <c r="CO1002" s="5"/>
      <c r="CP1002" s="5"/>
      <c r="CQ1002" s="5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</row>
    <row r="1003" spans="1:166" x14ac:dyDescent="0.25">
      <c r="A1003" t="s">
        <v>164</v>
      </c>
      <c r="C1003" s="6">
        <v>40218</v>
      </c>
      <c r="D1003" s="5">
        <v>4</v>
      </c>
      <c r="E1003" t="s">
        <v>206</v>
      </c>
      <c r="F1003" t="s">
        <v>13</v>
      </c>
      <c r="G1003" s="5">
        <v>52</v>
      </c>
      <c r="H1003" t="s">
        <v>114</v>
      </c>
      <c r="I1003" s="7">
        <v>7.1</v>
      </c>
      <c r="J1003">
        <v>750</v>
      </c>
      <c r="K1003" s="5">
        <f t="shared" si="16"/>
        <v>187.79342723004694</v>
      </c>
      <c r="L1003" s="5"/>
      <c r="M1003" s="8"/>
      <c r="N1003" s="8"/>
      <c r="O1003" s="8"/>
      <c r="P1003" s="8"/>
      <c r="Q1003" s="5"/>
      <c r="R1003" s="5"/>
      <c r="S1003" s="5">
        <v>52</v>
      </c>
      <c r="T1003" s="5"/>
      <c r="U1003" s="5"/>
      <c r="V1003" s="5"/>
      <c r="W1003" s="5"/>
      <c r="X1003" s="8"/>
      <c r="Y1003" s="8"/>
      <c r="Z1003" s="8"/>
      <c r="AA1003" s="8"/>
      <c r="AB1003" s="8"/>
      <c r="AC1003" s="5">
        <v>197.72645957437896</v>
      </c>
      <c r="AD1003" s="8"/>
      <c r="AE1003" s="8"/>
      <c r="AF1003" s="8"/>
      <c r="AG1003" s="8"/>
      <c r="AH1003" s="8"/>
      <c r="AI1003" s="8"/>
      <c r="AJ1003" s="5">
        <v>206.9460317498544</v>
      </c>
      <c r="AK1003" s="8">
        <v>3.4200713117229045</v>
      </c>
      <c r="AL1003" s="8"/>
      <c r="AM1003" s="8"/>
      <c r="AN1003" s="8"/>
      <c r="AO1003" s="8"/>
      <c r="AP1003" s="8"/>
      <c r="AQ1003" s="9">
        <f>AK1003/AJ1003</f>
        <v>1.6526392329459638E-2</v>
      </c>
      <c r="AR1003" s="8"/>
      <c r="AS1003" s="8"/>
      <c r="AT1003" s="8"/>
      <c r="AU1003" s="5">
        <v>12.697359305411799</v>
      </c>
      <c r="AV1003" s="5"/>
      <c r="AW1003" s="5"/>
      <c r="AX1003" s="5"/>
      <c r="AY1003" s="5">
        <v>0</v>
      </c>
      <c r="AZ1003" s="5"/>
      <c r="BA1003" s="5"/>
      <c r="BB1003" s="5"/>
      <c r="BC1003" s="5"/>
      <c r="BD1003" s="5"/>
      <c r="BE1003" s="5"/>
      <c r="BF1003" s="5">
        <v>0</v>
      </c>
      <c r="BG1003" s="5">
        <v>0</v>
      </c>
      <c r="BH1003" s="5">
        <v>12.697359305411799</v>
      </c>
      <c r="BI1003" s="8"/>
      <c r="BJ1003" s="5"/>
      <c r="BK1003" s="5">
        <f>AC1003+AJ1003+BH1003</f>
        <v>417.36985062964516</v>
      </c>
      <c r="BL1003" s="5"/>
      <c r="BM1003" s="8">
        <f>BH1003/BK1003</f>
        <v>3.042232036227948E-2</v>
      </c>
      <c r="BN1003" s="8"/>
      <c r="BO1003" s="7"/>
      <c r="BP1003" s="5"/>
      <c r="BQ1003" s="5"/>
      <c r="BR1003" s="5"/>
      <c r="BS1003" s="5"/>
      <c r="BT1003" s="7"/>
      <c r="BU1003" s="7"/>
      <c r="BV1003" s="7"/>
      <c r="BW1003" s="7"/>
      <c r="BX1003" s="8">
        <f>AC1003/BK1003</f>
        <v>0.4737439929503493</v>
      </c>
      <c r="BY1003" s="8">
        <f>AJ1003/BK1003</f>
        <v>0.49583368668737121</v>
      </c>
      <c r="BZ1003" s="8">
        <f>BH1003/BK1003</f>
        <v>3.042232036227948E-2</v>
      </c>
      <c r="CA1003" s="5">
        <v>259.02513077597422</v>
      </c>
      <c r="CB1003" s="5">
        <v>259.02513077597422</v>
      </c>
      <c r="CC1003" s="5">
        <v>0</v>
      </c>
      <c r="CD1003" s="5">
        <v>0</v>
      </c>
      <c r="CE1003" s="5"/>
      <c r="CF1003" s="5"/>
      <c r="CG1003" s="5"/>
      <c r="CH1003" s="5"/>
      <c r="CI1003" s="5">
        <v>0</v>
      </c>
      <c r="CJ1003" s="5"/>
      <c r="CK1003" s="8"/>
      <c r="CL1003" s="5"/>
      <c r="CM1003" s="5"/>
      <c r="CN1003" s="8"/>
      <c r="CO1003" s="5"/>
      <c r="CP1003" s="5"/>
      <c r="CQ1003" s="5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</row>
    <row r="1004" spans="1:166" x14ac:dyDescent="0.25">
      <c r="A1004" t="s">
        <v>164</v>
      </c>
      <c r="C1004" s="6">
        <v>40225</v>
      </c>
      <c r="D1004" s="5"/>
      <c r="E1004" s="6"/>
      <c r="G1004" s="5">
        <v>59</v>
      </c>
      <c r="H1004" t="s">
        <v>114</v>
      </c>
      <c r="I1004" s="7">
        <v>7.1</v>
      </c>
      <c r="J1004">
        <v>750</v>
      </c>
      <c r="K1004" s="5">
        <f t="shared" si="16"/>
        <v>187.79342723004694</v>
      </c>
      <c r="L1004" s="5"/>
      <c r="M1004" s="8"/>
      <c r="N1004" s="7">
        <v>17.7</v>
      </c>
      <c r="O1004" s="7"/>
      <c r="P1004" s="7"/>
      <c r="Q1004" s="5"/>
      <c r="R1004" s="5"/>
      <c r="S1004" s="5"/>
      <c r="T1004" s="5"/>
      <c r="U1004" s="5"/>
      <c r="V1004" s="5"/>
      <c r="W1004" s="5"/>
      <c r="X1004" s="8"/>
      <c r="Y1004" s="8"/>
      <c r="Z1004" s="8"/>
      <c r="AA1004" s="8"/>
      <c r="AB1004" s="8"/>
      <c r="AC1004" s="5"/>
      <c r="AD1004" s="8"/>
      <c r="AE1004" s="8"/>
      <c r="AF1004" s="8"/>
      <c r="AG1004" s="8"/>
      <c r="AH1004" s="8"/>
      <c r="AI1004" s="8"/>
      <c r="AJ1004" s="5"/>
      <c r="AK1004" s="8"/>
      <c r="AL1004" s="8"/>
      <c r="AM1004" s="8"/>
      <c r="AN1004" s="8"/>
      <c r="AO1004" s="8"/>
      <c r="AP1004" s="8"/>
      <c r="AQ1004" s="9"/>
      <c r="AR1004" s="8"/>
      <c r="AS1004" s="8"/>
      <c r="AT1004" s="8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8"/>
      <c r="BJ1004" s="5"/>
      <c r="BK1004" s="5"/>
      <c r="BL1004" s="5"/>
      <c r="BM1004" s="8"/>
      <c r="BN1004" s="8"/>
      <c r="BO1004" s="7"/>
      <c r="BP1004" s="5"/>
      <c r="BQ1004" s="5"/>
      <c r="BR1004" s="5"/>
      <c r="BS1004" s="5"/>
      <c r="BT1004" s="7"/>
      <c r="BU1004" s="7"/>
      <c r="BV1004" s="7"/>
      <c r="BW1004" s="7"/>
      <c r="BX1004" s="7"/>
      <c r="BY1004" s="7"/>
      <c r="BZ1004" s="7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8"/>
      <c r="CL1004" s="5"/>
      <c r="CM1004" s="5"/>
      <c r="CN1004" s="8"/>
      <c r="CO1004" s="5"/>
      <c r="CP1004" s="5"/>
      <c r="CQ1004" s="5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</row>
    <row r="1005" spans="1:166" x14ac:dyDescent="0.25">
      <c r="A1005" t="s">
        <v>164</v>
      </c>
      <c r="C1005" s="6">
        <v>40231</v>
      </c>
      <c r="D1005" s="5"/>
      <c r="E1005" s="6"/>
      <c r="F1005" s="14"/>
      <c r="G1005" s="5">
        <v>65</v>
      </c>
      <c r="H1005" t="s">
        <v>114</v>
      </c>
      <c r="I1005" s="7">
        <v>7.1</v>
      </c>
      <c r="J1005">
        <v>750</v>
      </c>
      <c r="K1005" s="5">
        <f t="shared" si="16"/>
        <v>187.79342723004694</v>
      </c>
      <c r="L1005" s="5"/>
      <c r="M1005" s="8"/>
      <c r="N1005" s="8"/>
      <c r="O1005" s="8"/>
      <c r="P1005" s="8"/>
      <c r="Q1005" s="5"/>
      <c r="R1005" s="5"/>
      <c r="S1005" s="5"/>
      <c r="T1005" s="5"/>
      <c r="U1005" s="5"/>
      <c r="V1005" s="5"/>
      <c r="W1005" s="5"/>
      <c r="X1005" s="8"/>
      <c r="Y1005" s="8"/>
      <c r="Z1005" s="8"/>
      <c r="AA1005" s="8"/>
      <c r="AB1005" s="8"/>
      <c r="AC1005" s="5">
        <v>316.99695827281715</v>
      </c>
      <c r="AD1005" s="8"/>
      <c r="AE1005" s="8"/>
      <c r="AF1005" s="8"/>
      <c r="AG1005" s="8"/>
      <c r="AH1005" s="8"/>
      <c r="AI1005" s="8"/>
      <c r="AJ1005" s="5">
        <v>267.9971101413588</v>
      </c>
      <c r="AK1005" s="8">
        <v>3.7636340966637252</v>
      </c>
      <c r="AL1005" s="8"/>
      <c r="AM1005" s="8"/>
      <c r="AN1005" s="8"/>
      <c r="AO1005" s="8"/>
      <c r="AP1005" s="8"/>
      <c r="AQ1005" s="9">
        <f>AK1005/AJ1005</f>
        <v>1.4043562240945598E-2</v>
      </c>
      <c r="AR1005" s="8"/>
      <c r="AS1005" s="8"/>
      <c r="AT1005" s="8"/>
      <c r="AU1005" s="5">
        <v>16.670203820105858</v>
      </c>
      <c r="AV1005" s="5"/>
      <c r="AW1005" s="5"/>
      <c r="AX1005" s="5"/>
      <c r="AY1005" s="5">
        <v>25.311842605885644</v>
      </c>
      <c r="AZ1005" s="5"/>
      <c r="BA1005" s="5"/>
      <c r="BB1005" s="5"/>
      <c r="BC1005" s="5"/>
      <c r="BD1005" s="5"/>
      <c r="BE1005" s="5"/>
      <c r="BF1005" s="5">
        <v>0</v>
      </c>
      <c r="BG1005" s="5">
        <v>0</v>
      </c>
      <c r="BH1005" s="5">
        <v>41.982046425991498</v>
      </c>
      <c r="BI1005" s="8"/>
      <c r="BJ1005" s="5"/>
      <c r="BK1005" s="5">
        <f>AC1005+AJ1005+BH1005</f>
        <v>626.97611484016738</v>
      </c>
      <c r="BL1005" s="5"/>
      <c r="BM1005" s="8">
        <f>BH1005/BK1005</f>
        <v>6.6959562624955532E-2</v>
      </c>
      <c r="BN1005" s="8"/>
      <c r="BO1005" s="7"/>
      <c r="BP1005" s="5"/>
      <c r="BQ1005" s="5"/>
      <c r="BR1005" s="5"/>
      <c r="BS1005" s="5"/>
      <c r="BT1005" s="7"/>
      <c r="BU1005" s="7"/>
      <c r="BV1005" s="7"/>
      <c r="BW1005" s="7"/>
      <c r="BX1005" s="8">
        <f>AC1005/BK1005</f>
        <v>0.50559654629527306</v>
      </c>
      <c r="BY1005" s="8">
        <f>AJ1005/BK1005</f>
        <v>0.42744389107977149</v>
      </c>
      <c r="BZ1005" s="8">
        <f>BH1005/BK1005</f>
        <v>6.6959562624955532E-2</v>
      </c>
      <c r="CA1005" s="5">
        <v>248.46975619477666</v>
      </c>
      <c r="CB1005" s="5">
        <v>239.43174703120332</v>
      </c>
      <c r="CC1005" s="5">
        <v>9.0380091635733475</v>
      </c>
      <c r="CD1005" s="5">
        <v>0</v>
      </c>
      <c r="CE1005" s="5"/>
      <c r="CF1005" s="5"/>
      <c r="CG1005" s="5"/>
      <c r="CH1005" s="5"/>
      <c r="CI1005" s="5">
        <v>0</v>
      </c>
      <c r="CJ1005" s="5"/>
      <c r="CK1005" s="8"/>
      <c r="CL1005" s="5"/>
      <c r="CM1005" s="5"/>
      <c r="CN1005" s="8"/>
      <c r="CO1005" s="5"/>
      <c r="CP1005" s="5"/>
      <c r="CQ1005" s="5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</row>
    <row r="1006" spans="1:166" x14ac:dyDescent="0.25">
      <c r="A1006" t="s">
        <v>164</v>
      </c>
      <c r="C1006" s="6">
        <v>40233</v>
      </c>
      <c r="D1006" s="5"/>
      <c r="E1006" s="6"/>
      <c r="G1006" s="5">
        <v>67</v>
      </c>
      <c r="H1006" t="s">
        <v>114</v>
      </c>
      <c r="I1006" s="7">
        <v>7.1</v>
      </c>
      <c r="J1006">
        <v>750</v>
      </c>
      <c r="K1006" s="5">
        <f t="shared" si="16"/>
        <v>187.79342723004694</v>
      </c>
      <c r="L1006" s="5"/>
      <c r="M1006" s="8"/>
      <c r="N1006" s="7">
        <v>18.95</v>
      </c>
      <c r="O1006" s="7"/>
      <c r="P1006" s="7"/>
      <c r="Q1006" s="5"/>
      <c r="R1006" s="5"/>
      <c r="S1006" s="5"/>
      <c r="T1006" s="5"/>
      <c r="U1006" s="5"/>
      <c r="V1006" s="5"/>
      <c r="W1006" s="5"/>
      <c r="X1006" s="8"/>
      <c r="Y1006" s="8"/>
      <c r="Z1006" s="8"/>
      <c r="AA1006" s="8"/>
      <c r="AB1006" s="8"/>
      <c r="AC1006" s="5"/>
      <c r="AD1006" s="8"/>
      <c r="AE1006" s="8"/>
      <c r="AF1006" s="8"/>
      <c r="AG1006" s="8"/>
      <c r="AH1006" s="8"/>
      <c r="AI1006" s="8"/>
      <c r="AJ1006" s="5"/>
      <c r="AK1006" s="8"/>
      <c r="AL1006" s="8"/>
      <c r="AM1006" s="8"/>
      <c r="AN1006" s="8"/>
      <c r="AO1006" s="8"/>
      <c r="AP1006" s="8"/>
      <c r="AQ1006" s="9"/>
      <c r="AR1006" s="8"/>
      <c r="AS1006" s="8"/>
      <c r="AT1006" s="8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8"/>
      <c r="BJ1006" s="5"/>
      <c r="BK1006" s="5"/>
      <c r="BL1006" s="5"/>
      <c r="BM1006" s="8"/>
      <c r="BN1006" s="8"/>
      <c r="BO1006" s="7"/>
      <c r="BP1006" s="5"/>
      <c r="BQ1006" s="5"/>
      <c r="BR1006" s="5"/>
      <c r="BS1006" s="5"/>
      <c r="BT1006" s="7"/>
      <c r="BU1006" s="7"/>
      <c r="BV1006" s="7"/>
      <c r="BW1006" s="7"/>
      <c r="BX1006" s="7"/>
      <c r="BY1006" s="7"/>
      <c r="BZ1006" s="7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8"/>
      <c r="CL1006" s="5"/>
      <c r="CM1006" s="5"/>
      <c r="CN1006" s="8"/>
      <c r="CO1006" s="5"/>
      <c r="CP1006" s="5"/>
      <c r="CQ1006" s="5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</row>
    <row r="1007" spans="1:166" x14ac:dyDescent="0.25">
      <c r="A1007" t="s">
        <v>164</v>
      </c>
      <c r="C1007" s="6">
        <v>40240</v>
      </c>
      <c r="D1007" s="5"/>
      <c r="E1007" s="6"/>
      <c r="G1007" s="5">
        <v>74</v>
      </c>
      <c r="H1007" t="s">
        <v>114</v>
      </c>
      <c r="I1007" s="7">
        <v>7.1</v>
      </c>
      <c r="J1007">
        <v>750</v>
      </c>
      <c r="K1007" s="5">
        <f t="shared" si="16"/>
        <v>187.79342723004694</v>
      </c>
      <c r="L1007" s="5"/>
      <c r="M1007" s="8"/>
      <c r="N1007" s="7">
        <v>22.066666666666666</v>
      </c>
      <c r="O1007" s="7"/>
      <c r="P1007" s="7"/>
      <c r="Q1007" s="5"/>
      <c r="R1007" s="5"/>
      <c r="S1007" s="5"/>
      <c r="T1007" s="5"/>
      <c r="U1007" s="5"/>
      <c r="V1007" s="5"/>
      <c r="W1007" s="5"/>
      <c r="X1007" s="8"/>
      <c r="Y1007" s="8"/>
      <c r="Z1007" s="8"/>
      <c r="AA1007" s="8"/>
      <c r="AB1007" s="8"/>
      <c r="AC1007" s="5"/>
      <c r="AD1007" s="8"/>
      <c r="AE1007" s="8"/>
      <c r="AF1007" s="8"/>
      <c r="AG1007" s="8"/>
      <c r="AH1007" s="8"/>
      <c r="AI1007" s="8"/>
      <c r="AJ1007" s="5"/>
      <c r="AK1007" s="8"/>
      <c r="AL1007" s="8"/>
      <c r="AM1007" s="8"/>
      <c r="AN1007" s="8"/>
      <c r="AO1007" s="8"/>
      <c r="AP1007" s="8"/>
      <c r="AQ1007" s="9"/>
      <c r="AR1007" s="8"/>
      <c r="AS1007" s="8"/>
      <c r="AT1007" s="8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8"/>
      <c r="BJ1007" s="5"/>
      <c r="BK1007" s="5"/>
      <c r="BL1007" s="5"/>
      <c r="BM1007" s="8"/>
      <c r="BN1007" s="8"/>
      <c r="BO1007" s="7"/>
      <c r="BP1007" s="5"/>
      <c r="BQ1007" s="5"/>
      <c r="BR1007" s="5"/>
      <c r="BS1007" s="5"/>
      <c r="BT1007" s="7"/>
      <c r="BU1007" s="7"/>
      <c r="BV1007" s="7"/>
      <c r="BW1007" s="7"/>
      <c r="BX1007" s="7"/>
      <c r="BY1007" s="7"/>
      <c r="BZ1007" s="7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8"/>
      <c r="CL1007" s="5"/>
      <c r="CM1007" s="5"/>
      <c r="CN1007" s="8"/>
      <c r="CO1007" s="5"/>
      <c r="CP1007" s="5"/>
      <c r="CQ1007" s="5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</row>
    <row r="1008" spans="1:166" x14ac:dyDescent="0.25">
      <c r="A1008" t="s">
        <v>164</v>
      </c>
      <c r="C1008" s="6">
        <v>40241</v>
      </c>
      <c r="D1008" s="5">
        <v>6</v>
      </c>
      <c r="E1008" s="6" t="s">
        <v>239</v>
      </c>
      <c r="F1008" t="s">
        <v>89</v>
      </c>
      <c r="G1008" s="5">
        <v>75</v>
      </c>
      <c r="H1008" t="s">
        <v>114</v>
      </c>
      <c r="I1008" s="7">
        <v>7.1</v>
      </c>
      <c r="J1008">
        <v>750</v>
      </c>
      <c r="K1008" s="5">
        <f t="shared" si="16"/>
        <v>187.79342723004694</v>
      </c>
      <c r="L1008" s="5"/>
      <c r="M1008" s="8"/>
      <c r="N1008" s="8"/>
      <c r="O1008" s="8"/>
      <c r="P1008" s="8"/>
      <c r="Q1008" s="5"/>
      <c r="R1008" s="5"/>
      <c r="S1008" s="5"/>
      <c r="T1008" s="5"/>
      <c r="U1008" s="5"/>
      <c r="V1008" s="5"/>
      <c r="W1008" s="5"/>
      <c r="X1008" s="8"/>
      <c r="Y1008" s="8"/>
      <c r="Z1008" s="8"/>
      <c r="AA1008" s="8"/>
      <c r="AB1008" s="8"/>
      <c r="AC1008" s="5"/>
      <c r="AD1008" s="8"/>
      <c r="AE1008" s="8"/>
      <c r="AF1008" s="8"/>
      <c r="AG1008" s="8"/>
      <c r="AH1008" s="8"/>
      <c r="AI1008" s="8"/>
      <c r="AJ1008" s="5"/>
      <c r="AK1008" s="8"/>
      <c r="AL1008" s="8"/>
      <c r="AM1008" s="8"/>
      <c r="AN1008" s="8"/>
      <c r="AO1008" s="8"/>
      <c r="AP1008" s="8"/>
      <c r="AQ1008" s="9"/>
      <c r="AR1008" s="8"/>
      <c r="AS1008" s="8"/>
      <c r="AT1008" s="8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8"/>
      <c r="BJ1008" s="5"/>
      <c r="BK1008" s="5"/>
      <c r="BL1008" s="5"/>
      <c r="BM1008" s="8"/>
      <c r="BN1008" s="8"/>
      <c r="BO1008" s="7"/>
      <c r="BP1008" s="5"/>
      <c r="BQ1008" s="5"/>
      <c r="BR1008" s="5"/>
      <c r="BS1008" s="5"/>
      <c r="BT1008" s="7"/>
      <c r="BU1008" s="7"/>
      <c r="BV1008" s="7"/>
      <c r="BW1008" s="7"/>
      <c r="BX1008" s="7"/>
      <c r="BY1008" s="7"/>
      <c r="BZ1008" s="7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8"/>
      <c r="CL1008" s="5"/>
      <c r="CM1008" s="5"/>
      <c r="CN1008" s="8"/>
      <c r="CO1008" s="5"/>
      <c r="CP1008" s="5"/>
      <c r="CQ1008" s="5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</row>
    <row r="1009" spans="1:166" x14ac:dyDescent="0.25">
      <c r="A1009" t="s">
        <v>164</v>
      </c>
      <c r="C1009" s="6">
        <v>40245</v>
      </c>
      <c r="D1009" s="5"/>
      <c r="E1009" s="6"/>
      <c r="F1009" s="14"/>
      <c r="G1009" s="5">
        <v>79</v>
      </c>
      <c r="H1009" t="s">
        <v>114</v>
      </c>
      <c r="I1009" s="7">
        <v>7.1</v>
      </c>
      <c r="J1009">
        <v>750</v>
      </c>
      <c r="K1009" s="5">
        <f t="shared" si="16"/>
        <v>187.79342723004694</v>
      </c>
      <c r="L1009" s="5"/>
      <c r="M1009" s="8"/>
      <c r="N1009" s="7">
        <v>22.15</v>
      </c>
      <c r="O1009" s="7"/>
      <c r="P1009" s="7"/>
      <c r="Q1009" s="5"/>
      <c r="R1009" s="5"/>
      <c r="S1009" s="5"/>
      <c r="T1009" s="5"/>
      <c r="U1009" s="5"/>
      <c r="V1009" s="5"/>
      <c r="W1009" s="5"/>
      <c r="X1009" s="8"/>
      <c r="Y1009" s="8"/>
      <c r="Z1009" s="8"/>
      <c r="AA1009" s="8"/>
      <c r="AB1009" s="8"/>
      <c r="AC1009" s="5">
        <v>344.59561376120365</v>
      </c>
      <c r="AD1009" s="8"/>
      <c r="AE1009" s="8"/>
      <c r="AF1009" s="8"/>
      <c r="AG1009" s="8"/>
      <c r="AH1009" s="8"/>
      <c r="AI1009" s="8"/>
      <c r="AJ1009" s="5">
        <v>223.09918168739404</v>
      </c>
      <c r="AK1009" s="8">
        <v>3.3754888917918855</v>
      </c>
      <c r="AL1009" s="8"/>
      <c r="AM1009" s="8"/>
      <c r="AN1009" s="8"/>
      <c r="AO1009" s="8"/>
      <c r="AP1009" s="8"/>
      <c r="AQ1009" s="9">
        <f>AK1009/AJ1009</f>
        <v>1.5129992258427963E-2</v>
      </c>
      <c r="AR1009" s="8"/>
      <c r="AS1009" s="8"/>
      <c r="AT1009" s="8"/>
      <c r="AU1009" s="5">
        <v>15.047063798579865</v>
      </c>
      <c r="AV1009" s="5"/>
      <c r="AW1009" s="5"/>
      <c r="AX1009" s="5"/>
      <c r="AY1009" s="5">
        <v>88.542460477504832</v>
      </c>
      <c r="AZ1009" s="5"/>
      <c r="BA1009" s="5"/>
      <c r="BB1009" s="5"/>
      <c r="BC1009" s="5"/>
      <c r="BD1009" s="5"/>
      <c r="BE1009" s="5"/>
      <c r="BF1009" s="5">
        <v>0</v>
      </c>
      <c r="BG1009" s="5">
        <v>0</v>
      </c>
      <c r="BH1009" s="5">
        <v>103.58952427608469</v>
      </c>
      <c r="BI1009" s="8"/>
      <c r="BJ1009" s="5"/>
      <c r="BK1009" s="5">
        <f>AC1009+AJ1009+BH1009</f>
        <v>671.2843197246824</v>
      </c>
      <c r="BL1009" s="5"/>
      <c r="BM1009" s="8">
        <f>BH1009/BK1009</f>
        <v>0.15431542378134266</v>
      </c>
      <c r="BN1009" s="8"/>
      <c r="BO1009" s="7"/>
      <c r="BP1009" s="5"/>
      <c r="BQ1009" s="5"/>
      <c r="BR1009" s="5"/>
      <c r="BS1009" s="5"/>
      <c r="BT1009" s="7"/>
      <c r="BU1009" s="7"/>
      <c r="BV1009" s="7"/>
      <c r="BW1009" s="7"/>
      <c r="BX1009" s="8">
        <f>AC1009/BK1009</f>
        <v>0.51333779687053405</v>
      </c>
      <c r="BY1009" s="8">
        <f>AJ1009/BK1009</f>
        <v>0.33234677934812323</v>
      </c>
      <c r="BZ1009" s="8">
        <f>BH1009/BK1009</f>
        <v>0.15431542378134266</v>
      </c>
      <c r="CA1009" s="5">
        <v>149.23225937750297</v>
      </c>
      <c r="CB1009" s="5">
        <v>88.488983377130253</v>
      </c>
      <c r="CC1009" s="5">
        <v>60.743276000372717</v>
      </c>
      <c r="CD1009" s="5">
        <v>0</v>
      </c>
      <c r="CE1009" s="5"/>
      <c r="CF1009" s="5"/>
      <c r="CG1009" s="5"/>
      <c r="CH1009" s="5"/>
      <c r="CI1009" s="5">
        <v>0</v>
      </c>
      <c r="CJ1009" s="5"/>
      <c r="CK1009" s="8"/>
      <c r="CL1009" s="5"/>
      <c r="CM1009" s="5"/>
      <c r="CN1009" s="8"/>
      <c r="CO1009" s="5"/>
      <c r="CP1009" s="5"/>
      <c r="CQ1009" s="5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</row>
    <row r="1010" spans="1:166" x14ac:dyDescent="0.25">
      <c r="A1010" t="s">
        <v>164</v>
      </c>
      <c r="C1010" s="6">
        <v>40252</v>
      </c>
      <c r="D1010" s="5"/>
      <c r="E1010" s="6"/>
      <c r="G1010" s="5">
        <v>86</v>
      </c>
      <c r="H1010" t="s">
        <v>114</v>
      </c>
      <c r="I1010" s="7">
        <v>7.1</v>
      </c>
      <c r="J1010">
        <v>750</v>
      </c>
      <c r="K1010" s="5">
        <f t="shared" si="16"/>
        <v>187.79342723004694</v>
      </c>
      <c r="L1010" s="5"/>
      <c r="M1010" s="8"/>
      <c r="N1010" s="7">
        <v>22.65</v>
      </c>
      <c r="O1010" s="7"/>
      <c r="P1010" s="7"/>
      <c r="Q1010" s="5"/>
      <c r="R1010" s="5"/>
      <c r="S1010" s="5"/>
      <c r="T1010" s="5"/>
      <c r="U1010" s="5"/>
      <c r="V1010" s="5"/>
      <c r="W1010" s="5"/>
      <c r="X1010" s="8"/>
      <c r="Y1010" s="8"/>
      <c r="Z1010" s="8"/>
      <c r="AA1010" s="8"/>
      <c r="AB1010" s="8"/>
      <c r="AC1010" s="5"/>
      <c r="AD1010" s="8"/>
      <c r="AE1010" s="8"/>
      <c r="AF1010" s="8"/>
      <c r="AG1010" s="8"/>
      <c r="AH1010" s="8"/>
      <c r="AI1010" s="8"/>
      <c r="AJ1010" s="5"/>
      <c r="AK1010" s="8"/>
      <c r="AL1010" s="8"/>
      <c r="AM1010" s="8"/>
      <c r="AN1010" s="8"/>
      <c r="AO1010" s="8"/>
      <c r="AP1010" s="8"/>
      <c r="AQ1010" s="9"/>
      <c r="AR1010" s="8"/>
      <c r="AS1010" s="8"/>
      <c r="AT1010" s="8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8"/>
      <c r="BJ1010" s="5"/>
      <c r="BK1010" s="5"/>
      <c r="BL1010" s="5"/>
      <c r="BM1010" s="8"/>
      <c r="BN1010" s="8"/>
      <c r="BO1010" s="7"/>
      <c r="BP1010" s="5"/>
      <c r="BQ1010" s="5"/>
      <c r="BR1010" s="5"/>
      <c r="BS1010" s="5"/>
      <c r="BT1010" s="7"/>
      <c r="BU1010" s="7"/>
      <c r="BV1010" s="7"/>
      <c r="BW1010" s="7"/>
      <c r="BX1010" s="7"/>
      <c r="BY1010" s="7"/>
      <c r="BZ1010" s="7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8"/>
      <c r="CL1010" s="5"/>
      <c r="CM1010" s="5"/>
      <c r="CN1010" s="8"/>
      <c r="CO1010" s="5"/>
      <c r="CP1010" s="5"/>
      <c r="CQ1010" s="5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</row>
    <row r="1011" spans="1:166" x14ac:dyDescent="0.25">
      <c r="A1011" t="s">
        <v>164</v>
      </c>
      <c r="C1011" s="6">
        <v>40259</v>
      </c>
      <c r="D1011" s="5"/>
      <c r="E1011" s="6"/>
      <c r="G1011" s="5">
        <v>93</v>
      </c>
      <c r="H1011" t="s">
        <v>114</v>
      </c>
      <c r="I1011" s="7">
        <v>7.1</v>
      </c>
      <c r="J1011">
        <v>750</v>
      </c>
      <c r="K1011" s="5">
        <f t="shared" si="16"/>
        <v>187.79342723004694</v>
      </c>
      <c r="L1011" s="5"/>
      <c r="M1011" s="8"/>
      <c r="N1011" s="8"/>
      <c r="O1011" s="8"/>
      <c r="P1011" s="8"/>
      <c r="Q1011" s="5"/>
      <c r="R1011" s="5"/>
      <c r="S1011" s="5"/>
      <c r="T1011" s="5"/>
      <c r="U1011" s="5"/>
      <c r="V1011" s="5"/>
      <c r="W1011" s="5"/>
      <c r="X1011" s="8"/>
      <c r="Y1011" s="8"/>
      <c r="Z1011" s="8"/>
      <c r="AA1011" s="8"/>
      <c r="AB1011" s="8"/>
      <c r="AC1011" s="5"/>
      <c r="AD1011" s="8"/>
      <c r="AE1011" s="8"/>
      <c r="AF1011" s="8"/>
      <c r="AG1011" s="8"/>
      <c r="AH1011" s="8"/>
      <c r="AI1011" s="8"/>
      <c r="AJ1011" s="5"/>
      <c r="AK1011" s="8"/>
      <c r="AL1011" s="8"/>
      <c r="AM1011" s="8"/>
      <c r="AN1011" s="8"/>
      <c r="AO1011" s="8"/>
      <c r="AP1011" s="8"/>
      <c r="AQ1011" s="9"/>
      <c r="AR1011" s="8"/>
      <c r="AS1011" s="8"/>
      <c r="AT1011" s="8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8"/>
      <c r="BJ1011" s="5"/>
      <c r="BK1011" s="5"/>
      <c r="BL1011" s="5"/>
      <c r="BM1011" s="8"/>
      <c r="BN1011" s="8"/>
      <c r="BO1011" s="7"/>
      <c r="BP1011" s="5"/>
      <c r="BQ1011" s="5"/>
      <c r="BR1011" s="5"/>
      <c r="BS1011" s="5"/>
      <c r="BT1011" s="7"/>
      <c r="BU1011" s="7"/>
      <c r="BV1011" s="7"/>
      <c r="BW1011" s="7"/>
      <c r="BX1011" s="7"/>
      <c r="BY1011" s="7"/>
      <c r="BZ1011" s="7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8"/>
      <c r="CL1011" s="5"/>
      <c r="CM1011" s="5"/>
      <c r="CN1011" s="8"/>
      <c r="CO1011" s="5"/>
      <c r="CP1011" s="5"/>
      <c r="CQ1011" s="5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</row>
    <row r="1012" spans="1:166" x14ac:dyDescent="0.25">
      <c r="A1012" t="s">
        <v>164</v>
      </c>
      <c r="C1012" s="6">
        <v>40260</v>
      </c>
      <c r="D1012" s="5"/>
      <c r="E1012" s="6"/>
      <c r="F1012" s="14"/>
      <c r="G1012" s="5">
        <v>94</v>
      </c>
      <c r="H1012" t="s">
        <v>114</v>
      </c>
      <c r="I1012" s="7">
        <v>7.1</v>
      </c>
      <c r="J1012">
        <v>750</v>
      </c>
      <c r="K1012" s="5">
        <f t="shared" si="16"/>
        <v>187.79342723004694</v>
      </c>
      <c r="L1012" s="5"/>
      <c r="M1012" s="8"/>
      <c r="N1012" s="8"/>
      <c r="O1012" s="8"/>
      <c r="P1012" s="8"/>
      <c r="Q1012" s="5"/>
      <c r="R1012" s="5"/>
      <c r="S1012" s="5"/>
      <c r="T1012" s="5"/>
      <c r="U1012" s="5"/>
      <c r="V1012" s="5"/>
      <c r="W1012" s="5"/>
      <c r="X1012" s="8"/>
      <c r="Y1012" s="8"/>
      <c r="Z1012" s="8"/>
      <c r="AA1012" s="8"/>
      <c r="AB1012" s="8"/>
      <c r="AC1012" s="5">
        <v>357.54329775431489</v>
      </c>
      <c r="AD1012" s="8"/>
      <c r="AE1012" s="8"/>
      <c r="AF1012" s="8"/>
      <c r="AG1012" s="8"/>
      <c r="AH1012" s="8"/>
      <c r="AI1012" s="8"/>
      <c r="AJ1012" s="5">
        <v>191.44115365638885</v>
      </c>
      <c r="AK1012" s="8">
        <v>3.2815387529212314</v>
      </c>
      <c r="AL1012" s="8"/>
      <c r="AM1012" s="8"/>
      <c r="AN1012" s="8"/>
      <c r="AO1012" s="8"/>
      <c r="AP1012" s="8"/>
      <c r="AQ1012" s="9">
        <f>AK1012/AJ1012</f>
        <v>1.7141239959361888E-2</v>
      </c>
      <c r="AR1012" s="8"/>
      <c r="AS1012" s="8"/>
      <c r="AT1012" s="8"/>
      <c r="AU1012" s="5">
        <v>10.250750022505716</v>
      </c>
      <c r="AV1012" s="5"/>
      <c r="AW1012" s="5"/>
      <c r="AX1012" s="5"/>
      <c r="AY1012" s="5">
        <v>205.84449574472447</v>
      </c>
      <c r="AZ1012" s="5"/>
      <c r="BA1012" s="5"/>
      <c r="BB1012" s="5"/>
      <c r="BC1012" s="5"/>
      <c r="BD1012" s="5"/>
      <c r="BE1012" s="5"/>
      <c r="BF1012" s="5">
        <v>0</v>
      </c>
      <c r="BG1012" s="5">
        <v>0</v>
      </c>
      <c r="BH1012" s="5">
        <v>216.09524576723021</v>
      </c>
      <c r="BI1012" s="8"/>
      <c r="BJ1012" s="5"/>
      <c r="BK1012" s="5">
        <f>AC1012+AJ1012+BH1012</f>
        <v>765.07969717793389</v>
      </c>
      <c r="BL1012" s="5"/>
      <c r="BM1012" s="8">
        <f>BH1012/BK1012</f>
        <v>0.28244802020536841</v>
      </c>
      <c r="BN1012" s="8"/>
      <c r="BO1012" s="7"/>
      <c r="BP1012" s="5"/>
      <c r="BQ1012" s="5"/>
      <c r="BR1012" s="5"/>
      <c r="BS1012" s="5"/>
      <c r="BT1012" s="7"/>
      <c r="BU1012" s="7"/>
      <c r="BV1012" s="7"/>
      <c r="BW1012" s="7"/>
      <c r="BX1012" s="8">
        <f>AC1012/BK1012</f>
        <v>0.46732817387933034</v>
      </c>
      <c r="BY1012" s="8">
        <f>AJ1012/BK1012</f>
        <v>0.25022380591530136</v>
      </c>
      <c r="BZ1012" s="8">
        <f>BH1012/BK1012</f>
        <v>0.28244802020536841</v>
      </c>
      <c r="CA1012" s="5">
        <v>106.50831544353413</v>
      </c>
      <c r="CB1012" s="5">
        <v>47.850874250084885</v>
      </c>
      <c r="CC1012" s="5">
        <v>58.657441193449245</v>
      </c>
      <c r="CD1012" s="5">
        <v>0</v>
      </c>
      <c r="CE1012" s="5"/>
      <c r="CF1012" s="5"/>
      <c r="CG1012" s="5"/>
      <c r="CH1012" s="5"/>
      <c r="CI1012" s="5">
        <v>0</v>
      </c>
      <c r="CJ1012" s="5"/>
      <c r="CK1012" s="8"/>
      <c r="CL1012" s="5"/>
      <c r="CM1012" s="5"/>
      <c r="CN1012" s="8"/>
      <c r="CO1012" s="5"/>
      <c r="CP1012" s="5"/>
      <c r="CQ1012" s="5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</row>
    <row r="1013" spans="1:166" x14ac:dyDescent="0.25">
      <c r="A1013" t="s">
        <v>164</v>
      </c>
      <c r="C1013" s="6">
        <v>40267</v>
      </c>
      <c r="D1013" s="5"/>
      <c r="E1013" s="6"/>
      <c r="G1013" s="5">
        <v>101</v>
      </c>
      <c r="H1013" t="s">
        <v>114</v>
      </c>
      <c r="I1013" s="7">
        <v>7.1</v>
      </c>
      <c r="J1013">
        <v>750</v>
      </c>
      <c r="K1013" s="5">
        <f t="shared" si="16"/>
        <v>187.79342723004694</v>
      </c>
      <c r="L1013" s="5"/>
      <c r="M1013" s="8"/>
      <c r="N1013" s="7">
        <v>23.15</v>
      </c>
      <c r="O1013" s="7"/>
      <c r="P1013" s="7"/>
      <c r="Q1013" s="5"/>
      <c r="R1013" s="5"/>
      <c r="S1013" s="5"/>
      <c r="T1013" s="5"/>
      <c r="U1013" s="5"/>
      <c r="V1013" s="5"/>
      <c r="W1013" s="5"/>
      <c r="X1013" s="8"/>
      <c r="Y1013" s="8"/>
      <c r="Z1013" s="8"/>
      <c r="AA1013" s="8"/>
      <c r="AB1013" s="8"/>
      <c r="AC1013" s="5"/>
      <c r="AD1013" s="8"/>
      <c r="AE1013" s="8"/>
      <c r="AF1013" s="8"/>
      <c r="AG1013" s="8"/>
      <c r="AH1013" s="8"/>
      <c r="AI1013" s="8"/>
      <c r="AJ1013" s="5"/>
      <c r="AK1013" s="8"/>
      <c r="AL1013" s="8"/>
      <c r="AM1013" s="8"/>
      <c r="AN1013" s="8"/>
      <c r="AO1013" s="8"/>
      <c r="AP1013" s="8"/>
      <c r="AQ1013" s="9"/>
      <c r="AR1013" s="8"/>
      <c r="AS1013" s="8"/>
      <c r="AT1013" s="8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8"/>
      <c r="BJ1013" s="5"/>
      <c r="BK1013" s="5"/>
      <c r="BL1013" s="5"/>
      <c r="BM1013" s="8"/>
      <c r="BN1013" s="8"/>
      <c r="BO1013" s="7"/>
      <c r="BP1013" s="5"/>
      <c r="BQ1013" s="5"/>
      <c r="BR1013" s="5"/>
      <c r="BS1013" s="5"/>
      <c r="BT1013" s="7"/>
      <c r="BU1013" s="7"/>
      <c r="BV1013" s="7"/>
      <c r="BW1013" s="7"/>
      <c r="BX1013" s="7"/>
      <c r="BY1013" s="7"/>
      <c r="BZ1013" s="7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8"/>
      <c r="CL1013" s="5"/>
      <c r="CM1013" s="5"/>
      <c r="CN1013" s="8"/>
      <c r="CO1013" s="5"/>
      <c r="CP1013" s="5"/>
      <c r="CQ1013" s="5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</row>
    <row r="1014" spans="1:166" x14ac:dyDescent="0.25">
      <c r="A1014" t="s">
        <v>164</v>
      </c>
      <c r="C1014" s="6">
        <v>40273</v>
      </c>
      <c r="D1014" s="5">
        <v>8</v>
      </c>
      <c r="E1014" t="s">
        <v>208</v>
      </c>
      <c r="F1014" t="s">
        <v>14</v>
      </c>
      <c r="G1014" s="5">
        <v>107</v>
      </c>
      <c r="H1014" t="s">
        <v>114</v>
      </c>
      <c r="I1014" s="7">
        <v>7.1</v>
      </c>
      <c r="J1014">
        <v>750</v>
      </c>
      <c r="K1014" s="5">
        <f t="shared" si="16"/>
        <v>187.79342723004694</v>
      </c>
      <c r="L1014" s="5"/>
      <c r="M1014" s="8"/>
      <c r="N1014" s="8"/>
      <c r="O1014" s="8"/>
      <c r="P1014" s="8"/>
      <c r="Q1014" s="5"/>
      <c r="R1014" s="5"/>
      <c r="S1014" s="5"/>
      <c r="T1014" s="5"/>
      <c r="U1014" s="5">
        <v>107</v>
      </c>
      <c r="V1014" s="5"/>
      <c r="W1014" s="5"/>
      <c r="X1014" s="8"/>
      <c r="Y1014" s="8"/>
      <c r="Z1014" s="8"/>
      <c r="AA1014" s="8"/>
      <c r="AB1014" s="8"/>
      <c r="AC1014" s="5"/>
      <c r="AD1014" s="8"/>
      <c r="AE1014" s="8"/>
      <c r="AF1014" s="8"/>
      <c r="AG1014" s="8"/>
      <c r="AH1014" s="8"/>
      <c r="AI1014" s="8"/>
      <c r="AJ1014" s="5"/>
      <c r="AK1014" s="8"/>
      <c r="AL1014" s="8"/>
      <c r="AM1014" s="8"/>
      <c r="AN1014" s="8"/>
      <c r="AO1014" s="8"/>
      <c r="AP1014" s="8"/>
      <c r="AQ1014" s="9"/>
      <c r="AR1014" s="8"/>
      <c r="AS1014" s="8"/>
      <c r="AT1014" s="8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8"/>
      <c r="BJ1014" s="5"/>
      <c r="BK1014" s="5"/>
      <c r="BL1014" s="5"/>
      <c r="BM1014" s="8"/>
      <c r="BN1014" s="8"/>
      <c r="BO1014" s="7"/>
      <c r="BP1014" s="5"/>
      <c r="BQ1014" s="5"/>
      <c r="BR1014" s="5"/>
      <c r="BS1014" s="5"/>
      <c r="BT1014" s="7"/>
      <c r="BU1014" s="7"/>
      <c r="BV1014" s="7"/>
      <c r="BW1014" s="7"/>
      <c r="BX1014" s="7"/>
      <c r="BY1014" s="7"/>
      <c r="BZ1014" s="7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8"/>
      <c r="CL1014" s="5"/>
      <c r="CM1014" s="5"/>
      <c r="CN1014" s="8"/>
      <c r="CO1014" s="5"/>
      <c r="CP1014" s="5"/>
      <c r="CQ1014" s="5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</row>
    <row r="1015" spans="1:166" x14ac:dyDescent="0.25">
      <c r="A1015" t="s">
        <v>164</v>
      </c>
      <c r="C1015" s="6">
        <v>40275</v>
      </c>
      <c r="D1015" s="5"/>
      <c r="E1015" s="6"/>
      <c r="F1015" s="14"/>
      <c r="G1015" s="5">
        <v>109</v>
      </c>
      <c r="H1015" t="s">
        <v>114</v>
      </c>
      <c r="I1015" s="7">
        <v>7.1</v>
      </c>
      <c r="J1015">
        <v>750</v>
      </c>
      <c r="K1015" s="5">
        <f t="shared" si="16"/>
        <v>187.79342723004694</v>
      </c>
      <c r="L1015" s="5"/>
      <c r="M1015" s="8"/>
      <c r="N1015" s="8"/>
      <c r="O1015" s="8"/>
      <c r="P1015" s="8"/>
      <c r="Q1015" s="5"/>
      <c r="R1015" s="5"/>
      <c r="S1015" s="5"/>
      <c r="T1015" s="5"/>
      <c r="U1015" s="5"/>
      <c r="V1015" s="5"/>
      <c r="W1015" s="5"/>
      <c r="X1015" s="8"/>
      <c r="Y1015" s="8"/>
      <c r="Z1015" s="8"/>
      <c r="AA1015" s="8"/>
      <c r="AB1015" s="8"/>
      <c r="AC1015" s="5">
        <v>429.04173539346937</v>
      </c>
      <c r="AD1015" s="8"/>
      <c r="AE1015" s="8"/>
      <c r="AF1015" s="8"/>
      <c r="AG1015" s="8"/>
      <c r="AH1015" s="8"/>
      <c r="AI1015" s="8"/>
      <c r="AJ1015" s="5">
        <v>213.67830067985005</v>
      </c>
      <c r="AK1015" s="8">
        <v>3.2213146722495103</v>
      </c>
      <c r="AL1015" s="8"/>
      <c r="AM1015" s="8"/>
      <c r="AN1015" s="8"/>
      <c r="AO1015" s="8"/>
      <c r="AP1015" s="8"/>
      <c r="AQ1015" s="9">
        <f>AK1015/AJ1015</f>
        <v>1.5075534867136284E-2</v>
      </c>
      <c r="AR1015" s="8"/>
      <c r="AS1015" s="8"/>
      <c r="AT1015" s="8"/>
      <c r="AU1015" s="5">
        <v>0</v>
      </c>
      <c r="AV1015" s="5"/>
      <c r="AW1015" s="5"/>
      <c r="AX1015" s="5"/>
      <c r="AY1015" s="5">
        <v>378.18390296707219</v>
      </c>
      <c r="AZ1015" s="5"/>
      <c r="BA1015" s="5"/>
      <c r="BB1015" s="5"/>
      <c r="BC1015" s="5"/>
      <c r="BD1015" s="5"/>
      <c r="BE1015" s="5"/>
      <c r="BF1015" s="5">
        <v>16.173629318012136</v>
      </c>
      <c r="BG1015" s="5">
        <v>76.867076258218376</v>
      </c>
      <c r="BH1015" s="5">
        <v>471.22460854330274</v>
      </c>
      <c r="BI1015" s="8"/>
      <c r="BJ1015" s="5"/>
      <c r="BK1015" s="5">
        <f>AC1015+AJ1015+BH1015</f>
        <v>1113.9446446166221</v>
      </c>
      <c r="BL1015" s="5"/>
      <c r="BM1015" s="8">
        <f>BH1015/BK1015</f>
        <v>0.42302336190635448</v>
      </c>
      <c r="BN1015" s="8"/>
      <c r="BO1015" s="7"/>
      <c r="BP1015" s="5"/>
      <c r="BQ1015" s="5"/>
      <c r="BR1015" s="5"/>
      <c r="BS1015" s="5"/>
      <c r="BT1015" s="7"/>
      <c r="BU1015" s="7"/>
      <c r="BV1015" s="7"/>
      <c r="BW1015" s="7"/>
      <c r="BX1015" s="8">
        <f>AC1015/BK1015</f>
        <v>0.38515534633332649</v>
      </c>
      <c r="BY1015" s="8">
        <f>AJ1015/BK1015</f>
        <v>0.19182129176031912</v>
      </c>
      <c r="BZ1015" s="8">
        <f>BH1015/BK1015</f>
        <v>0.42302336190635448</v>
      </c>
      <c r="CA1015" s="5">
        <v>76.997075857212735</v>
      </c>
      <c r="CB1015" s="5">
        <v>0</v>
      </c>
      <c r="CC1015" s="5">
        <v>56.603909700811798</v>
      </c>
      <c r="CD1015" s="5">
        <v>13.574068837498029</v>
      </c>
      <c r="CE1015" s="5"/>
      <c r="CF1015" s="5"/>
      <c r="CG1015" s="5"/>
      <c r="CH1015" s="5"/>
      <c r="CI1015" s="5">
        <v>6.8190973189029043</v>
      </c>
      <c r="CJ1015" s="5"/>
      <c r="CK1015" s="8"/>
      <c r="CL1015" s="5"/>
      <c r="CM1015" s="5"/>
      <c r="CN1015" s="8"/>
      <c r="CO1015" s="5"/>
      <c r="CP1015" s="5"/>
      <c r="CQ1015" s="5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</row>
    <row r="1016" spans="1:166" x14ac:dyDescent="0.25">
      <c r="A1016" t="s">
        <v>164</v>
      </c>
      <c r="C1016" s="6">
        <v>40280</v>
      </c>
      <c r="D1016" s="5"/>
      <c r="E1016" s="6"/>
      <c r="G1016" s="5">
        <v>114</v>
      </c>
      <c r="H1016" t="s">
        <v>114</v>
      </c>
      <c r="I1016" s="7">
        <v>7.1</v>
      </c>
      <c r="J1016">
        <v>750</v>
      </c>
      <c r="K1016" s="5">
        <f t="shared" si="16"/>
        <v>187.79342723004694</v>
      </c>
      <c r="L1016" s="5"/>
      <c r="M1016" s="8"/>
      <c r="N1016" s="7">
        <v>24.2</v>
      </c>
      <c r="O1016" s="7"/>
      <c r="P1016" s="7"/>
      <c r="Q1016" s="5"/>
      <c r="R1016" s="5"/>
      <c r="S1016" s="5"/>
      <c r="T1016" s="5"/>
      <c r="U1016" s="5"/>
      <c r="V1016" s="5"/>
      <c r="W1016" s="5"/>
      <c r="X1016" s="8"/>
      <c r="Y1016" s="8"/>
      <c r="Z1016" s="8"/>
      <c r="AA1016" s="8"/>
      <c r="AB1016" s="8"/>
      <c r="AC1016" s="5"/>
      <c r="AD1016" s="8"/>
      <c r="AE1016" s="8"/>
      <c r="AF1016" s="8"/>
      <c r="AG1016" s="8"/>
      <c r="AH1016" s="8"/>
      <c r="AI1016" s="8"/>
      <c r="AJ1016" s="5"/>
      <c r="AK1016" s="8"/>
      <c r="AL1016" s="8"/>
      <c r="AM1016" s="8"/>
      <c r="AN1016" s="8"/>
      <c r="AO1016" s="8"/>
      <c r="AP1016" s="8"/>
      <c r="AQ1016" s="9"/>
      <c r="AR1016" s="8"/>
      <c r="AS1016" s="8"/>
      <c r="AT1016" s="8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8"/>
      <c r="BJ1016" s="5"/>
      <c r="BK1016" s="5"/>
      <c r="BL1016" s="5"/>
      <c r="BM1016" s="8"/>
      <c r="BN1016" s="8"/>
      <c r="BO1016" s="7"/>
      <c r="BP1016" s="5"/>
      <c r="BQ1016" s="5"/>
      <c r="BR1016" s="5"/>
      <c r="BS1016" s="5"/>
      <c r="BT1016" s="7"/>
      <c r="BU1016" s="7"/>
      <c r="BV1016" s="7"/>
      <c r="BW1016" s="7"/>
      <c r="BX1016" s="7"/>
      <c r="BY1016" s="7"/>
      <c r="BZ1016" s="7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8"/>
      <c r="CL1016" s="5"/>
      <c r="CM1016" s="5"/>
      <c r="CN1016" s="8"/>
      <c r="CO1016" s="5"/>
      <c r="CP1016" s="5"/>
      <c r="CQ1016" s="5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</row>
    <row r="1017" spans="1:166" x14ac:dyDescent="0.25">
      <c r="A1017" t="s">
        <v>164</v>
      </c>
      <c r="C1017" s="6">
        <v>40284</v>
      </c>
      <c r="D1017" s="5"/>
      <c r="E1017" s="6"/>
      <c r="G1017" s="5">
        <v>118</v>
      </c>
      <c r="H1017" t="s">
        <v>114</v>
      </c>
      <c r="I1017" s="7">
        <v>7.1</v>
      </c>
      <c r="J1017">
        <v>750</v>
      </c>
      <c r="K1017" s="5">
        <f t="shared" si="16"/>
        <v>187.79342723004694</v>
      </c>
      <c r="L1017" s="5"/>
      <c r="M1017" s="8"/>
      <c r="N1017" s="8"/>
      <c r="O1017" s="8"/>
      <c r="P1017" s="8"/>
      <c r="Q1017" s="5"/>
      <c r="R1017" s="5"/>
      <c r="S1017" s="5"/>
      <c r="T1017" s="5"/>
      <c r="U1017" s="5"/>
      <c r="V1017" s="5"/>
      <c r="W1017" s="5"/>
      <c r="X1017" s="8"/>
      <c r="Y1017" s="8"/>
      <c r="Z1017" s="8"/>
      <c r="AA1017" s="8"/>
      <c r="AB1017" s="8"/>
      <c r="AC1017" s="5"/>
      <c r="AD1017" s="8"/>
      <c r="AE1017" s="8"/>
      <c r="AF1017" s="8"/>
      <c r="AG1017" s="8"/>
      <c r="AH1017" s="8"/>
      <c r="AI1017" s="8"/>
      <c r="AJ1017" s="5"/>
      <c r="AK1017" s="8"/>
      <c r="AL1017" s="8"/>
      <c r="AM1017" s="8"/>
      <c r="AN1017" s="8"/>
      <c r="AO1017" s="8"/>
      <c r="AP1017" s="8"/>
      <c r="AQ1017" s="9"/>
      <c r="AR1017" s="8"/>
      <c r="AS1017" s="8"/>
      <c r="AT1017" s="8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8"/>
      <c r="BJ1017" s="5"/>
      <c r="BK1017" s="5"/>
      <c r="BL1017" s="5"/>
      <c r="BM1017" s="8"/>
      <c r="BN1017" s="8"/>
      <c r="BO1017" s="7"/>
      <c r="BP1017" s="5"/>
      <c r="BQ1017" s="5"/>
      <c r="BR1017" s="5"/>
      <c r="BS1017" s="5"/>
      <c r="BT1017" s="7"/>
      <c r="BU1017" s="7"/>
      <c r="BV1017" s="7"/>
      <c r="BW1017" s="7"/>
      <c r="BX1017" s="7"/>
      <c r="BY1017" s="7"/>
      <c r="BZ1017" s="7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>
        <v>8.2072738976504667</v>
      </c>
      <c r="CK1017" s="8">
        <v>4.4129731379731378</v>
      </c>
      <c r="CL1017" s="5"/>
      <c r="CM1017" s="5"/>
      <c r="CN1017" s="8"/>
      <c r="CO1017" s="5"/>
      <c r="CP1017" s="5"/>
      <c r="CQ1017" s="5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</row>
    <row r="1018" spans="1:166" x14ac:dyDescent="0.25">
      <c r="A1018" t="s">
        <v>164</v>
      </c>
      <c r="C1018" s="6">
        <v>40290</v>
      </c>
      <c r="D1018" s="5"/>
      <c r="E1018" s="6"/>
      <c r="G1018" s="5">
        <v>124</v>
      </c>
      <c r="H1018" t="s">
        <v>114</v>
      </c>
      <c r="I1018" s="7">
        <v>7.1</v>
      </c>
      <c r="J1018">
        <v>750</v>
      </c>
      <c r="K1018" s="5">
        <f t="shared" si="16"/>
        <v>187.79342723004694</v>
      </c>
      <c r="L1018" s="5"/>
      <c r="M1018" s="8"/>
      <c r="N1018" s="8"/>
      <c r="O1018" s="8"/>
      <c r="P1018" s="8"/>
      <c r="Q1018" s="5"/>
      <c r="R1018" s="5"/>
      <c r="S1018" s="5"/>
      <c r="T1018" s="5"/>
      <c r="U1018" s="5"/>
      <c r="V1018" s="5"/>
      <c r="W1018" s="5"/>
      <c r="X1018" s="8"/>
      <c r="Y1018" s="8"/>
      <c r="Z1018" s="8"/>
      <c r="AA1018" s="8"/>
      <c r="AB1018" s="8"/>
      <c r="AC1018" s="5"/>
      <c r="AD1018" s="8"/>
      <c r="AE1018" s="8"/>
      <c r="AF1018" s="8"/>
      <c r="AG1018" s="8"/>
      <c r="AH1018" s="8"/>
      <c r="AI1018" s="8"/>
      <c r="AJ1018" s="5"/>
      <c r="AK1018" s="8"/>
      <c r="AL1018" s="8"/>
      <c r="AM1018" s="8"/>
      <c r="AN1018" s="8"/>
      <c r="AO1018" s="8"/>
      <c r="AP1018" s="8"/>
      <c r="AQ1018" s="9"/>
      <c r="AR1018" s="8"/>
      <c r="AS1018" s="8"/>
      <c r="AT1018" s="8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8"/>
      <c r="BJ1018" s="5"/>
      <c r="BK1018" s="5"/>
      <c r="BL1018" s="5"/>
      <c r="BM1018" s="8"/>
      <c r="BN1018" s="8"/>
      <c r="BO1018" s="7"/>
      <c r="BP1018" s="5"/>
      <c r="BQ1018" s="5"/>
      <c r="BR1018" s="5"/>
      <c r="BS1018" s="5"/>
      <c r="BT1018" s="7"/>
      <c r="BU1018" s="7"/>
      <c r="BV1018" s="7"/>
      <c r="BW1018" s="7"/>
      <c r="BX1018" s="7"/>
      <c r="BY1018" s="7"/>
      <c r="BZ1018" s="7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>
        <v>12.625449863943587</v>
      </c>
      <c r="CK1018" s="8">
        <v>6.4797101449275365</v>
      </c>
      <c r="CL1018" s="5"/>
      <c r="CM1018" s="5"/>
      <c r="CN1018" s="8"/>
      <c r="CO1018" s="5"/>
      <c r="CP1018" s="5"/>
      <c r="CQ1018" s="5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</row>
    <row r="1019" spans="1:166" x14ac:dyDescent="0.25">
      <c r="A1019" t="s">
        <v>164</v>
      </c>
      <c r="C1019" s="6">
        <v>40293</v>
      </c>
      <c r="D1019" s="5">
        <v>9</v>
      </c>
      <c r="E1019" s="6" t="s">
        <v>207</v>
      </c>
      <c r="F1019" t="s">
        <v>15</v>
      </c>
      <c r="G1019" s="5">
        <v>127</v>
      </c>
      <c r="H1019" t="s">
        <v>114</v>
      </c>
      <c r="I1019" s="7">
        <v>7.1</v>
      </c>
      <c r="J1019">
        <v>750</v>
      </c>
      <c r="K1019" s="5">
        <f t="shared" si="16"/>
        <v>187.79342723004694</v>
      </c>
      <c r="L1019" s="5"/>
      <c r="M1019" s="8"/>
      <c r="N1019" s="8"/>
      <c r="O1019" s="8"/>
      <c r="P1019" s="8"/>
      <c r="Q1019" s="5"/>
      <c r="R1019" s="5"/>
      <c r="S1019" s="5"/>
      <c r="T1019" s="5"/>
      <c r="U1019" s="5"/>
      <c r="V1019" s="5">
        <v>127</v>
      </c>
      <c r="W1019" s="5"/>
      <c r="X1019" s="8"/>
      <c r="Y1019" s="8"/>
      <c r="Z1019" s="8"/>
      <c r="AA1019" s="8"/>
      <c r="AB1019" s="8"/>
      <c r="AC1019" s="5"/>
      <c r="AD1019" s="8"/>
      <c r="AE1019" s="8"/>
      <c r="AF1019" s="8"/>
      <c r="AG1019" s="8"/>
      <c r="AH1019" s="8"/>
      <c r="AI1019" s="8"/>
      <c r="AJ1019" s="5"/>
      <c r="AK1019" s="8"/>
      <c r="AL1019" s="8"/>
      <c r="AM1019" s="8"/>
      <c r="AN1019" s="8"/>
      <c r="AO1019" s="8"/>
      <c r="AP1019" s="8"/>
      <c r="AQ1019" s="9"/>
      <c r="AR1019" s="8"/>
      <c r="AS1019" s="8"/>
      <c r="AT1019" s="8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8"/>
      <c r="BJ1019" s="5"/>
      <c r="BK1019" s="5"/>
      <c r="BL1019" s="5"/>
      <c r="BM1019" s="8"/>
      <c r="BN1019" s="8"/>
      <c r="BO1019" s="7"/>
      <c r="BP1019" s="5"/>
      <c r="BQ1019" s="5"/>
      <c r="BR1019" s="5"/>
      <c r="BS1019" s="5"/>
      <c r="BT1019" s="7"/>
      <c r="BU1019" s="7"/>
      <c r="BV1019" s="7"/>
      <c r="BW1019" s="7"/>
      <c r="BX1019" s="7"/>
      <c r="BY1019" s="7"/>
      <c r="BZ1019" s="7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8"/>
      <c r="CL1019" s="5"/>
      <c r="CM1019" s="5"/>
      <c r="CN1019" s="8"/>
      <c r="CO1019" s="5"/>
      <c r="CP1019" s="5"/>
      <c r="CQ1019" s="5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</row>
    <row r="1020" spans="1:166" x14ac:dyDescent="0.25">
      <c r="A1020" t="s">
        <v>164</v>
      </c>
      <c r="C1020" s="6">
        <v>40298</v>
      </c>
      <c r="D1020" s="5"/>
      <c r="E1020" s="6"/>
      <c r="G1020" s="5">
        <v>132</v>
      </c>
      <c r="H1020" t="s">
        <v>114</v>
      </c>
      <c r="I1020" s="7">
        <v>7.1</v>
      </c>
      <c r="J1020">
        <v>750</v>
      </c>
      <c r="K1020" s="5">
        <f t="shared" si="16"/>
        <v>187.79342723004694</v>
      </c>
      <c r="L1020" s="5"/>
      <c r="M1020" s="8"/>
      <c r="N1020" s="8"/>
      <c r="O1020" s="8"/>
      <c r="P1020" s="8"/>
      <c r="Q1020" s="5"/>
      <c r="R1020" s="5"/>
      <c r="S1020" s="5"/>
      <c r="T1020" s="5"/>
      <c r="U1020" s="5"/>
      <c r="V1020" s="5"/>
      <c r="W1020" s="5"/>
      <c r="X1020" s="8"/>
      <c r="Y1020" s="8"/>
      <c r="Z1020" s="8"/>
      <c r="AA1020" s="8"/>
      <c r="AB1020" s="8"/>
      <c r="AC1020" s="5"/>
      <c r="AD1020" s="8"/>
      <c r="AE1020" s="8"/>
      <c r="AF1020" s="8"/>
      <c r="AG1020" s="8"/>
      <c r="AH1020" s="8"/>
      <c r="AI1020" s="8"/>
      <c r="AJ1020" s="5"/>
      <c r="AK1020" s="8"/>
      <c r="AL1020" s="8"/>
      <c r="AM1020" s="8"/>
      <c r="AN1020" s="8"/>
      <c r="AO1020" s="8"/>
      <c r="AP1020" s="8"/>
      <c r="AQ1020" s="9"/>
      <c r="AR1020" s="8"/>
      <c r="AS1020" s="8"/>
      <c r="AT1020" s="8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8"/>
      <c r="BJ1020" s="5"/>
      <c r="BK1020" s="5"/>
      <c r="BL1020" s="5"/>
      <c r="BM1020" s="8"/>
      <c r="BN1020" s="8"/>
      <c r="BO1020" s="7"/>
      <c r="BP1020" s="5"/>
      <c r="BQ1020" s="5"/>
      <c r="BR1020" s="5"/>
      <c r="BS1020" s="5"/>
      <c r="BT1020" s="7"/>
      <c r="BU1020" s="7"/>
      <c r="BV1020" s="7"/>
      <c r="BW1020" s="7"/>
      <c r="BX1020" s="7"/>
      <c r="BY1020" s="7"/>
      <c r="BZ1020" s="7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>
        <v>45.021505690961753</v>
      </c>
      <c r="CK1020" s="8">
        <v>5.2397297065365098</v>
      </c>
      <c r="CL1020" s="5"/>
      <c r="CM1020" s="5"/>
      <c r="CN1020" s="8"/>
      <c r="CO1020" s="5"/>
      <c r="CP1020" s="5"/>
      <c r="CQ1020" s="5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</row>
    <row r="1021" spans="1:166" x14ac:dyDescent="0.25">
      <c r="A1021" t="s">
        <v>164</v>
      </c>
      <c r="C1021" s="6">
        <v>40302</v>
      </c>
      <c r="D1021" s="5"/>
      <c r="E1021" s="6"/>
      <c r="F1021" s="14"/>
      <c r="G1021" s="5">
        <v>136</v>
      </c>
      <c r="H1021" t="s">
        <v>114</v>
      </c>
      <c r="I1021" s="7">
        <v>7.1</v>
      </c>
      <c r="J1021">
        <v>750</v>
      </c>
      <c r="K1021" s="5">
        <f t="shared" si="16"/>
        <v>187.79342723004694</v>
      </c>
      <c r="L1021" s="5"/>
      <c r="M1021" s="8"/>
      <c r="N1021" s="8"/>
      <c r="O1021" s="8"/>
      <c r="P1021" s="8"/>
      <c r="Q1021" s="5"/>
      <c r="R1021" s="5"/>
      <c r="S1021" s="5"/>
      <c r="T1021" s="5"/>
      <c r="U1021" s="5"/>
      <c r="V1021" s="5"/>
      <c r="W1021" s="5"/>
      <c r="X1021" s="8"/>
      <c r="Y1021" s="8"/>
      <c r="Z1021" s="8"/>
      <c r="AA1021" s="8"/>
      <c r="AB1021" s="8"/>
      <c r="AC1021" s="5">
        <v>532.4383830342947</v>
      </c>
      <c r="AD1021" s="8"/>
      <c r="AE1021" s="8"/>
      <c r="AF1021" s="8"/>
      <c r="AG1021" s="8"/>
      <c r="AH1021" s="8"/>
      <c r="AI1021" s="8"/>
      <c r="AJ1021" s="5">
        <v>305.23619768214655</v>
      </c>
      <c r="AK1021" s="8"/>
      <c r="AL1021" s="8"/>
      <c r="AM1021" s="8"/>
      <c r="AN1021" s="8"/>
      <c r="AO1021" s="8"/>
      <c r="AP1021" s="8"/>
      <c r="AQ1021" s="9"/>
      <c r="AR1021" s="8"/>
      <c r="AS1021" s="8"/>
      <c r="AT1021" s="8"/>
      <c r="AU1021" s="5">
        <v>0</v>
      </c>
      <c r="AV1021" s="5"/>
      <c r="AW1021" s="5"/>
      <c r="AX1021" s="5"/>
      <c r="AY1021" s="5">
        <v>245.04384529732971</v>
      </c>
      <c r="AZ1021" s="5"/>
      <c r="BA1021" s="5"/>
      <c r="BB1021" s="5"/>
      <c r="BC1021" s="5"/>
      <c r="BD1021" s="5"/>
      <c r="BE1021" s="5"/>
      <c r="BF1021" s="5">
        <v>24.831188667424271</v>
      </c>
      <c r="BG1021" s="5">
        <v>461.4549466439359</v>
      </c>
      <c r="BH1021" s="5">
        <v>731.32998060868988</v>
      </c>
      <c r="BI1021" s="8"/>
      <c r="BJ1021" s="5"/>
      <c r="BK1021" s="5">
        <f>AC1021+AJ1021+BH1021</f>
        <v>1569.0045613251311</v>
      </c>
      <c r="BL1021" s="5"/>
      <c r="BM1021" s="8">
        <f>BH1021/BK1021</f>
        <v>0.46611080594375837</v>
      </c>
      <c r="BN1021" s="8"/>
      <c r="BO1021" s="7"/>
      <c r="BP1021" s="5"/>
      <c r="BQ1021" s="5"/>
      <c r="BR1021" s="5"/>
      <c r="BS1021" s="5"/>
      <c r="BT1021" s="7"/>
      <c r="BU1021" s="7"/>
      <c r="BV1021" s="7"/>
      <c r="BW1021" s="7"/>
      <c r="BX1021" s="8">
        <f>AC1021/BK1021</f>
        <v>0.33934788729015181</v>
      </c>
      <c r="BY1021" s="8">
        <f>AJ1021/BK1021</f>
        <v>0.19454130676608983</v>
      </c>
      <c r="BZ1021" s="8">
        <f>BH1021/BK1021</f>
        <v>0.46611080594375837</v>
      </c>
      <c r="CA1021" s="5">
        <v>112.63942012311196</v>
      </c>
      <c r="CB1021" s="5">
        <v>0</v>
      </c>
      <c r="CC1021" s="5">
        <v>29.290350751285324</v>
      </c>
      <c r="CD1021" s="5">
        <v>75.053501280986382</v>
      </c>
      <c r="CE1021" s="5"/>
      <c r="CF1021" s="5"/>
      <c r="CG1021" s="5"/>
      <c r="CH1021" s="5"/>
      <c r="CI1021" s="5">
        <v>8.2955680908402467</v>
      </c>
      <c r="CJ1021" s="5"/>
      <c r="CK1021" s="8"/>
      <c r="CL1021" s="5"/>
      <c r="CM1021" s="5"/>
      <c r="CN1021" s="8"/>
      <c r="CO1021" s="5"/>
      <c r="CP1021" s="5"/>
      <c r="CQ1021" s="5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</row>
    <row r="1022" spans="1:166" x14ac:dyDescent="0.25">
      <c r="A1022" t="s">
        <v>164</v>
      </c>
      <c r="C1022" s="6">
        <v>40305</v>
      </c>
      <c r="D1022" s="5"/>
      <c r="E1022" s="6"/>
      <c r="G1022" s="5">
        <v>139</v>
      </c>
      <c r="H1022" t="s">
        <v>114</v>
      </c>
      <c r="I1022" s="7">
        <v>7.1</v>
      </c>
      <c r="J1022">
        <v>750</v>
      </c>
      <c r="K1022" s="5">
        <f t="shared" si="16"/>
        <v>187.79342723004694</v>
      </c>
      <c r="L1022" s="5"/>
      <c r="M1022" s="8"/>
      <c r="N1022" s="8"/>
      <c r="O1022" s="8"/>
      <c r="P1022" s="8"/>
      <c r="Q1022" s="5"/>
      <c r="R1022" s="5"/>
      <c r="S1022" s="5"/>
      <c r="T1022" s="5"/>
      <c r="U1022" s="5"/>
      <c r="V1022" s="5"/>
      <c r="W1022" s="5"/>
      <c r="X1022" s="8"/>
      <c r="Y1022" s="8"/>
      <c r="Z1022" s="8"/>
      <c r="AA1022" s="8"/>
      <c r="AB1022" s="8"/>
      <c r="AC1022" s="5"/>
      <c r="AD1022" s="8"/>
      <c r="AE1022" s="8"/>
      <c r="AF1022" s="8"/>
      <c r="AG1022" s="8"/>
      <c r="AH1022" s="8"/>
      <c r="AI1022" s="8"/>
      <c r="AJ1022" s="5"/>
      <c r="AK1022" s="8"/>
      <c r="AL1022" s="8"/>
      <c r="AM1022" s="8"/>
      <c r="AN1022" s="8"/>
      <c r="AO1022" s="8"/>
      <c r="AP1022" s="8"/>
      <c r="AQ1022" s="9"/>
      <c r="AR1022" s="8"/>
      <c r="AS1022" s="8"/>
      <c r="AT1022" s="8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8"/>
      <c r="BJ1022" s="5"/>
      <c r="BK1022" s="5"/>
      <c r="BL1022" s="5"/>
      <c r="BM1022" s="8"/>
      <c r="BN1022" s="8"/>
      <c r="BO1022" s="7"/>
      <c r="BP1022" s="5"/>
      <c r="BQ1022" s="5"/>
      <c r="BR1022" s="5"/>
      <c r="BS1022" s="5"/>
      <c r="BT1022" s="7"/>
      <c r="BU1022" s="7"/>
      <c r="BV1022" s="7"/>
      <c r="BW1022" s="7"/>
      <c r="BX1022" s="7"/>
      <c r="BY1022" s="7"/>
      <c r="BZ1022" s="7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>
        <v>68.610469028879066</v>
      </c>
      <c r="CK1022" s="8">
        <v>4.8528032398595773</v>
      </c>
      <c r="CL1022" s="5"/>
      <c r="CM1022" s="5"/>
      <c r="CN1022" s="8"/>
      <c r="CO1022" s="5"/>
      <c r="CP1022" s="5"/>
      <c r="CQ1022" s="5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</row>
    <row r="1023" spans="1:166" x14ac:dyDescent="0.25">
      <c r="A1023" t="s">
        <v>164</v>
      </c>
      <c r="C1023" s="6">
        <v>40311</v>
      </c>
      <c r="D1023" s="5"/>
      <c r="E1023" s="6"/>
      <c r="G1023" s="5">
        <v>145</v>
      </c>
      <c r="H1023" t="s">
        <v>114</v>
      </c>
      <c r="I1023" s="7">
        <v>7.1</v>
      </c>
      <c r="J1023">
        <v>750</v>
      </c>
      <c r="K1023" s="5">
        <f t="shared" si="16"/>
        <v>187.79342723004694</v>
      </c>
      <c r="L1023" s="5"/>
      <c r="M1023" s="8"/>
      <c r="N1023" s="8"/>
      <c r="O1023" s="8"/>
      <c r="P1023" s="8"/>
      <c r="Q1023" s="5"/>
      <c r="R1023" s="5"/>
      <c r="S1023" s="5"/>
      <c r="T1023" s="5"/>
      <c r="U1023" s="5"/>
      <c r="V1023" s="5"/>
      <c r="W1023" s="5"/>
      <c r="X1023" s="8"/>
      <c r="Y1023" s="8"/>
      <c r="Z1023" s="8"/>
      <c r="AA1023" s="8"/>
      <c r="AB1023" s="8"/>
      <c r="AC1023" s="5"/>
      <c r="AD1023" s="8"/>
      <c r="AE1023" s="8"/>
      <c r="AF1023" s="8"/>
      <c r="AG1023" s="8"/>
      <c r="AH1023" s="8"/>
      <c r="AI1023" s="8"/>
      <c r="AJ1023" s="5"/>
      <c r="AK1023" s="8"/>
      <c r="AL1023" s="8"/>
      <c r="AM1023" s="8"/>
      <c r="AN1023" s="8"/>
      <c r="AO1023" s="8"/>
      <c r="AP1023" s="8"/>
      <c r="AQ1023" s="9"/>
      <c r="AR1023" s="8"/>
      <c r="AS1023" s="8"/>
      <c r="AT1023" s="8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8"/>
      <c r="BJ1023" s="5"/>
      <c r="BK1023" s="5"/>
      <c r="BL1023" s="5"/>
      <c r="BM1023" s="8"/>
      <c r="BN1023" s="8"/>
      <c r="BO1023" s="7"/>
      <c r="BP1023" s="5"/>
      <c r="BQ1023" s="5"/>
      <c r="BR1023" s="5"/>
      <c r="BS1023" s="5"/>
      <c r="BT1023" s="7"/>
      <c r="BU1023" s="7"/>
      <c r="BV1023" s="7"/>
      <c r="BW1023" s="7"/>
      <c r="BX1023" s="7"/>
      <c r="BY1023" s="7"/>
      <c r="BZ1023" s="7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>
        <v>84.305234514439533</v>
      </c>
      <c r="CK1023" s="8">
        <v>4.6713247863247869</v>
      </c>
      <c r="CL1023" s="5"/>
      <c r="CM1023" s="5"/>
      <c r="CN1023" s="8"/>
      <c r="CO1023" s="5"/>
      <c r="CP1023" s="5"/>
      <c r="CQ1023" s="5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</row>
    <row r="1024" spans="1:166" x14ac:dyDescent="0.25">
      <c r="A1024" t="s">
        <v>164</v>
      </c>
      <c r="C1024" s="6">
        <v>40319</v>
      </c>
      <c r="D1024" s="5"/>
      <c r="E1024" s="6"/>
      <c r="G1024" s="5">
        <v>153</v>
      </c>
      <c r="H1024" t="s">
        <v>114</v>
      </c>
      <c r="I1024" s="7">
        <v>7.1</v>
      </c>
      <c r="J1024">
        <v>750</v>
      </c>
      <c r="K1024" s="5">
        <f t="shared" si="16"/>
        <v>187.79342723004694</v>
      </c>
      <c r="L1024" s="5"/>
      <c r="M1024" s="8"/>
      <c r="N1024" s="8"/>
      <c r="O1024" s="8"/>
      <c r="P1024" s="8"/>
      <c r="Q1024" s="5"/>
      <c r="R1024" s="5"/>
      <c r="S1024" s="5"/>
      <c r="T1024" s="5"/>
      <c r="U1024" s="5"/>
      <c r="V1024" s="5"/>
      <c r="W1024" s="5"/>
      <c r="X1024" s="8"/>
      <c r="Y1024" s="8"/>
      <c r="Z1024" s="8"/>
      <c r="AA1024" s="8"/>
      <c r="AB1024" s="8"/>
      <c r="AC1024" s="5"/>
      <c r="AD1024" s="8"/>
      <c r="AE1024" s="8"/>
      <c r="AF1024" s="8"/>
      <c r="AG1024" s="8"/>
      <c r="AH1024" s="8"/>
      <c r="AI1024" s="8"/>
      <c r="AJ1024" s="5"/>
      <c r="AK1024" s="8"/>
      <c r="AL1024" s="8"/>
      <c r="AM1024" s="8"/>
      <c r="AN1024" s="8"/>
      <c r="AO1024" s="8"/>
      <c r="AP1024" s="8"/>
      <c r="AQ1024" s="9"/>
      <c r="AR1024" s="8"/>
      <c r="AS1024" s="8"/>
      <c r="AT1024" s="8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8"/>
      <c r="BJ1024" s="5"/>
      <c r="BK1024" s="5"/>
      <c r="BL1024" s="5"/>
      <c r="BM1024" s="8"/>
      <c r="BN1024" s="8"/>
      <c r="BO1024" s="7"/>
      <c r="BP1024" s="5"/>
      <c r="BQ1024" s="5"/>
      <c r="BR1024" s="5"/>
      <c r="BS1024" s="5"/>
      <c r="BT1024" s="7"/>
      <c r="BU1024" s="7"/>
      <c r="BV1024" s="7"/>
      <c r="BW1024" s="7"/>
      <c r="BX1024" s="7"/>
      <c r="BY1024" s="7"/>
      <c r="BZ1024" s="7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>
        <v>100</v>
      </c>
      <c r="CK1024" s="8">
        <v>3.815745951417004</v>
      </c>
      <c r="CL1024" s="5"/>
      <c r="CM1024" s="5"/>
      <c r="CN1024" s="8"/>
      <c r="CO1024" s="5"/>
      <c r="CP1024" s="5"/>
      <c r="CQ1024" s="5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</row>
    <row r="1025" spans="1:166" x14ac:dyDescent="0.25">
      <c r="A1025" t="s">
        <v>164</v>
      </c>
      <c r="C1025" s="6">
        <v>40328</v>
      </c>
      <c r="D1025" s="5">
        <v>10</v>
      </c>
      <c r="E1025" s="6" t="s">
        <v>108</v>
      </c>
      <c r="F1025" t="s">
        <v>16</v>
      </c>
      <c r="G1025" s="5">
        <v>162</v>
      </c>
      <c r="H1025" t="s">
        <v>114</v>
      </c>
      <c r="I1025" s="7">
        <v>7.1</v>
      </c>
      <c r="J1025">
        <v>750</v>
      </c>
      <c r="K1025" s="5">
        <f t="shared" si="16"/>
        <v>187.79342723004694</v>
      </c>
      <c r="L1025" s="5"/>
      <c r="M1025" s="8"/>
      <c r="N1025" s="8"/>
      <c r="O1025" s="8"/>
      <c r="P1025" s="8"/>
      <c r="Q1025" s="5"/>
      <c r="R1025" s="5"/>
      <c r="S1025" s="5"/>
      <c r="T1025" s="5"/>
      <c r="U1025" s="5"/>
      <c r="V1025" s="5"/>
      <c r="W1025" s="5"/>
      <c r="X1025" s="8"/>
      <c r="Y1025" s="8"/>
      <c r="Z1025" s="8"/>
      <c r="AA1025" s="8"/>
      <c r="AB1025" s="8"/>
      <c r="AC1025" s="5"/>
      <c r="AD1025" s="8"/>
      <c r="AE1025" s="8"/>
      <c r="AF1025" s="8"/>
      <c r="AG1025" s="8"/>
      <c r="AH1025" s="8"/>
      <c r="AI1025" s="8"/>
      <c r="AJ1025" s="5"/>
      <c r="AK1025" s="8"/>
      <c r="AL1025" s="8"/>
      <c r="AM1025" s="8"/>
      <c r="AN1025" s="8"/>
      <c r="AO1025" s="8"/>
      <c r="AP1025" s="8"/>
      <c r="AQ1025" s="9"/>
      <c r="AR1025" s="8"/>
      <c r="AS1025" s="8"/>
      <c r="AT1025" s="8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>
        <v>466.27141567424417</v>
      </c>
      <c r="BH1025" s="5"/>
      <c r="BI1025" s="8"/>
      <c r="BJ1025" s="5"/>
      <c r="BK1025" s="5"/>
      <c r="BL1025" s="5"/>
      <c r="BM1025" s="8"/>
      <c r="BN1025" s="5">
        <f>BP1025*(1/(BO1025/100))</f>
        <v>466.27141567424417</v>
      </c>
      <c r="BO1025" s="7">
        <v>36.213326869391089</v>
      </c>
      <c r="BP1025" s="5">
        <v>168.85239185665128</v>
      </c>
      <c r="BQ1025" s="5">
        <f>BN1025-BP1025</f>
        <v>297.41902381759292</v>
      </c>
      <c r="BR1025" s="5"/>
      <c r="BS1025" s="5"/>
      <c r="BT1025" s="7">
        <v>7.4384313593238449</v>
      </c>
      <c r="BU1025" s="7"/>
      <c r="BV1025" s="7"/>
      <c r="BW1025" s="7"/>
      <c r="BX1025" s="7"/>
      <c r="BY1025" s="7"/>
      <c r="BZ1025" s="7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8"/>
      <c r="CL1025" s="5"/>
      <c r="CM1025" s="5"/>
      <c r="CN1025" s="8"/>
      <c r="CO1025" s="5"/>
      <c r="CP1025" s="5"/>
      <c r="CQ1025" s="5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</row>
    <row r="1026" spans="1:166" x14ac:dyDescent="0.25">
      <c r="A1026" t="s">
        <v>157</v>
      </c>
      <c r="C1026" s="6">
        <v>40166</v>
      </c>
      <c r="D1026" s="5">
        <v>1</v>
      </c>
      <c r="E1026" s="6" t="s">
        <v>209</v>
      </c>
      <c r="F1026" s="14" t="s">
        <v>10</v>
      </c>
      <c r="G1026" s="5">
        <v>0</v>
      </c>
      <c r="H1026" t="s">
        <v>115</v>
      </c>
      <c r="I1026" s="7">
        <v>7.1</v>
      </c>
      <c r="J1026">
        <v>750</v>
      </c>
      <c r="K1026" s="5">
        <f t="shared" si="16"/>
        <v>187.79342723004694</v>
      </c>
      <c r="L1026" s="5"/>
      <c r="M1026" s="8"/>
      <c r="N1026" s="8"/>
      <c r="O1026" s="8"/>
      <c r="P1026" s="8"/>
      <c r="Q1026" s="5"/>
      <c r="R1026" s="5"/>
      <c r="S1026" s="5"/>
      <c r="T1026" s="5"/>
      <c r="U1026" s="5"/>
      <c r="V1026" s="5"/>
      <c r="W1026" s="5"/>
      <c r="X1026" s="8"/>
      <c r="Y1026" s="8"/>
      <c r="Z1026" s="8"/>
      <c r="AA1026" s="8"/>
      <c r="AB1026" s="8"/>
      <c r="AC1026" s="5"/>
      <c r="AD1026" s="8"/>
      <c r="AE1026" s="8"/>
      <c r="AF1026" s="8"/>
      <c r="AG1026" s="8"/>
      <c r="AH1026" s="8"/>
      <c r="AI1026" s="8"/>
      <c r="AJ1026" s="5"/>
      <c r="AK1026" s="8"/>
      <c r="AL1026" s="8"/>
      <c r="AM1026" s="8"/>
      <c r="AN1026" s="8"/>
      <c r="AO1026" s="8"/>
      <c r="AP1026" s="8"/>
      <c r="AQ1026" s="9"/>
      <c r="AR1026" s="8"/>
      <c r="AS1026" s="8"/>
      <c r="AT1026" s="8"/>
      <c r="AU1026" s="5">
        <v>0</v>
      </c>
      <c r="AV1026" s="5"/>
      <c r="AW1026" s="5"/>
      <c r="AX1026" s="5"/>
      <c r="AY1026" s="5">
        <v>0</v>
      </c>
      <c r="AZ1026" s="5"/>
      <c r="BA1026" s="5"/>
      <c r="BB1026" s="5"/>
      <c r="BC1026" s="5"/>
      <c r="BD1026" s="5"/>
      <c r="BE1026" s="5"/>
      <c r="BF1026" s="5">
        <v>0</v>
      </c>
      <c r="BG1026" s="5">
        <v>0</v>
      </c>
      <c r="BH1026" s="5"/>
      <c r="BI1026" s="8"/>
      <c r="BJ1026" s="5"/>
      <c r="BK1026" s="5"/>
      <c r="BL1026" s="5"/>
      <c r="BM1026" s="8"/>
      <c r="BN1026" s="8"/>
      <c r="BO1026" s="7"/>
      <c r="BP1026" s="5"/>
      <c r="BQ1026" s="5"/>
      <c r="BR1026" s="5"/>
      <c r="BS1026" s="5"/>
      <c r="BT1026" s="7"/>
      <c r="BU1026" s="7"/>
      <c r="BV1026" s="7"/>
      <c r="BW1026" s="7"/>
      <c r="BX1026" s="7"/>
      <c r="BY1026" s="7"/>
      <c r="BZ1026" s="7"/>
      <c r="CA1026" s="5">
        <v>0</v>
      </c>
      <c r="CB1026" s="5">
        <v>0</v>
      </c>
      <c r="CC1026" s="5">
        <v>0</v>
      </c>
      <c r="CD1026" s="5">
        <v>0</v>
      </c>
      <c r="CE1026" s="5"/>
      <c r="CF1026" s="5"/>
      <c r="CG1026" s="5"/>
      <c r="CH1026" s="5"/>
      <c r="CI1026" s="5">
        <v>0</v>
      </c>
      <c r="CJ1026" s="5"/>
      <c r="CK1026" s="8"/>
      <c r="CL1026" s="5"/>
      <c r="CM1026" s="5"/>
      <c r="CN1026" s="8"/>
      <c r="CO1026" s="5"/>
      <c r="CP1026" s="5"/>
      <c r="CQ1026" s="5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</row>
    <row r="1027" spans="1:166" x14ac:dyDescent="0.25">
      <c r="A1027" t="s">
        <v>157</v>
      </c>
      <c r="C1027" s="6">
        <v>40189</v>
      </c>
      <c r="D1027" s="5"/>
      <c r="E1027" s="6"/>
      <c r="F1027" s="14"/>
      <c r="G1027" s="5">
        <v>23</v>
      </c>
      <c r="H1027" t="s">
        <v>115</v>
      </c>
      <c r="I1027" s="7">
        <v>7.1</v>
      </c>
      <c r="J1027">
        <v>750</v>
      </c>
      <c r="K1027" s="5">
        <f t="shared" si="16"/>
        <v>187.79342723004694</v>
      </c>
      <c r="L1027" s="5"/>
      <c r="M1027" s="8"/>
      <c r="N1027" s="7">
        <v>5.55</v>
      </c>
      <c r="O1027" s="7"/>
      <c r="P1027" s="7"/>
      <c r="Q1027" s="5"/>
      <c r="R1027" s="5"/>
      <c r="S1027" s="5"/>
      <c r="T1027" s="5"/>
      <c r="U1027" s="5"/>
      <c r="V1027" s="5"/>
      <c r="W1027" s="5"/>
      <c r="X1027" s="8"/>
      <c r="Y1027" s="8"/>
      <c r="Z1027" s="8"/>
      <c r="AA1027" s="8"/>
      <c r="AB1027" s="8"/>
      <c r="AC1027" s="5"/>
      <c r="AD1027" s="8"/>
      <c r="AE1027" s="8"/>
      <c r="AF1027" s="8"/>
      <c r="AG1027" s="8"/>
      <c r="AH1027" s="8"/>
      <c r="AI1027" s="8"/>
      <c r="AJ1027" s="5"/>
      <c r="AK1027" s="8">
        <v>0.247334375</v>
      </c>
      <c r="AL1027" s="8"/>
      <c r="AM1027" s="8"/>
      <c r="AN1027" s="8"/>
      <c r="AO1027" s="8"/>
      <c r="AP1027" s="8"/>
      <c r="AQ1027" s="9"/>
      <c r="AR1027" s="8"/>
      <c r="AS1027" s="8"/>
      <c r="AT1027" s="8"/>
      <c r="AU1027" s="5">
        <v>0</v>
      </c>
      <c r="AV1027" s="5"/>
      <c r="AW1027" s="5"/>
      <c r="AX1027" s="5"/>
      <c r="AY1027" s="5">
        <v>0</v>
      </c>
      <c r="AZ1027" s="5"/>
      <c r="BA1027" s="5"/>
      <c r="BB1027" s="5"/>
      <c r="BC1027" s="5"/>
      <c r="BD1027" s="5"/>
      <c r="BE1027" s="5"/>
      <c r="BF1027" s="5">
        <v>0</v>
      </c>
      <c r="BG1027" s="5">
        <v>0</v>
      </c>
      <c r="BH1027" s="5"/>
      <c r="BI1027" s="8"/>
      <c r="BJ1027" s="5"/>
      <c r="BK1027" s="5"/>
      <c r="BL1027" s="5"/>
      <c r="BM1027" s="8"/>
      <c r="BN1027" s="8"/>
      <c r="BO1027" s="7"/>
      <c r="BP1027" s="5"/>
      <c r="BQ1027" s="5"/>
      <c r="BR1027" s="5"/>
      <c r="BS1027" s="5"/>
      <c r="BT1027" s="7"/>
      <c r="BU1027" s="7"/>
      <c r="BV1027" s="7"/>
      <c r="BW1027" s="7"/>
      <c r="BX1027" s="7"/>
      <c r="BY1027" s="7"/>
      <c r="BZ1027" s="7"/>
      <c r="CA1027" s="5">
        <v>0</v>
      </c>
      <c r="CB1027" s="5">
        <v>0</v>
      </c>
      <c r="CC1027" s="5">
        <v>0</v>
      </c>
      <c r="CD1027" s="5">
        <v>0</v>
      </c>
      <c r="CE1027" s="5"/>
      <c r="CF1027" s="5"/>
      <c r="CG1027" s="5"/>
      <c r="CH1027" s="5"/>
      <c r="CI1027" s="5">
        <v>0</v>
      </c>
      <c r="CJ1027" s="5"/>
      <c r="CK1027" s="8"/>
      <c r="CL1027" s="5"/>
      <c r="CM1027" s="5"/>
      <c r="CN1027" s="8"/>
      <c r="CO1027" s="5"/>
      <c r="CP1027" s="5"/>
      <c r="CQ1027" s="5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</row>
    <row r="1028" spans="1:166" x14ac:dyDescent="0.25">
      <c r="A1028" t="s">
        <v>157</v>
      </c>
      <c r="C1028" s="6">
        <v>40191</v>
      </c>
      <c r="D1028" s="5">
        <v>4</v>
      </c>
      <c r="E1028" t="s">
        <v>210</v>
      </c>
      <c r="F1028" t="s">
        <v>12</v>
      </c>
      <c r="G1028" s="5">
        <v>25</v>
      </c>
      <c r="H1028" t="s">
        <v>115</v>
      </c>
      <c r="I1028" s="7">
        <v>7.1</v>
      </c>
      <c r="J1028">
        <v>750</v>
      </c>
      <c r="K1028" s="5">
        <f t="shared" si="16"/>
        <v>187.79342723004694</v>
      </c>
      <c r="L1028" s="5"/>
      <c r="M1028" s="8"/>
      <c r="N1028" s="8"/>
      <c r="O1028" s="8"/>
      <c r="P1028" s="8"/>
      <c r="Q1028" s="5"/>
      <c r="R1028" s="5">
        <v>25</v>
      </c>
      <c r="S1028" s="5"/>
      <c r="T1028" s="5"/>
      <c r="U1028" s="5"/>
      <c r="V1028" s="5"/>
      <c r="W1028" s="5"/>
      <c r="X1028" s="8"/>
      <c r="Y1028" s="8"/>
      <c r="Z1028" s="8"/>
      <c r="AA1028" s="8"/>
      <c r="AB1028" s="8"/>
      <c r="AC1028" s="5"/>
      <c r="AD1028" s="8"/>
      <c r="AE1028" s="8"/>
      <c r="AF1028" s="8"/>
      <c r="AG1028" s="8"/>
      <c r="AH1028" s="8"/>
      <c r="AI1028" s="8"/>
      <c r="AJ1028" s="5"/>
      <c r="AK1028" s="8"/>
      <c r="AL1028" s="8"/>
      <c r="AM1028" s="8"/>
      <c r="AN1028" s="8"/>
      <c r="AO1028" s="8"/>
      <c r="AP1028" s="8"/>
      <c r="AQ1028" s="9"/>
      <c r="AR1028" s="8"/>
      <c r="AS1028" s="8"/>
      <c r="AT1028" s="8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8"/>
      <c r="BJ1028" s="5"/>
      <c r="BK1028" s="5"/>
      <c r="BL1028" s="5"/>
      <c r="BM1028" s="8"/>
      <c r="BN1028" s="8"/>
      <c r="BO1028" s="7"/>
      <c r="BP1028" s="5"/>
      <c r="BQ1028" s="5"/>
      <c r="BR1028" s="5"/>
      <c r="BS1028" s="5"/>
      <c r="BT1028" s="7"/>
      <c r="BU1028" s="7"/>
      <c r="BV1028" s="7"/>
      <c r="BW1028" s="7"/>
      <c r="BX1028" s="7"/>
      <c r="BY1028" s="7"/>
      <c r="BZ1028" s="7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8"/>
      <c r="CL1028" s="5"/>
      <c r="CM1028" s="5"/>
      <c r="CN1028" s="8"/>
      <c r="CO1028" s="5"/>
      <c r="CP1028" s="5"/>
      <c r="CQ1028" s="5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</row>
    <row r="1029" spans="1:166" x14ac:dyDescent="0.25">
      <c r="A1029" t="s">
        <v>157</v>
      </c>
      <c r="C1029" s="6">
        <v>40197</v>
      </c>
      <c r="D1029" s="5"/>
      <c r="E1029" s="6"/>
      <c r="G1029" s="5">
        <v>31</v>
      </c>
      <c r="H1029" t="s">
        <v>115</v>
      </c>
      <c r="I1029" s="7">
        <v>7.1</v>
      </c>
      <c r="J1029">
        <v>750</v>
      </c>
      <c r="K1029" s="5">
        <f t="shared" si="16"/>
        <v>187.79342723004694</v>
      </c>
      <c r="L1029" s="5"/>
      <c r="M1029" s="8"/>
      <c r="N1029" s="7">
        <v>8.4499999999999993</v>
      </c>
      <c r="O1029" s="7"/>
      <c r="P1029" s="7"/>
      <c r="Q1029" s="5"/>
      <c r="R1029" s="5"/>
      <c r="S1029" s="5"/>
      <c r="T1029" s="5"/>
      <c r="U1029" s="5"/>
      <c r="V1029" s="5"/>
      <c r="W1029" s="5"/>
      <c r="X1029" s="8"/>
      <c r="Y1029" s="8"/>
      <c r="Z1029" s="8"/>
      <c r="AA1029" s="8"/>
      <c r="AB1029" s="8"/>
      <c r="AC1029" s="5"/>
      <c r="AD1029" s="8"/>
      <c r="AE1029" s="8"/>
      <c r="AF1029" s="8"/>
      <c r="AG1029" s="8"/>
      <c r="AH1029" s="8"/>
      <c r="AI1029" s="8"/>
      <c r="AJ1029" s="5"/>
      <c r="AK1029" s="8"/>
      <c r="AL1029" s="8"/>
      <c r="AM1029" s="8"/>
      <c r="AN1029" s="8"/>
      <c r="AO1029" s="8"/>
      <c r="AP1029" s="8"/>
      <c r="AQ1029" s="9"/>
      <c r="AR1029" s="8"/>
      <c r="AS1029" s="8"/>
      <c r="AT1029" s="8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8"/>
      <c r="BJ1029" s="5"/>
      <c r="BK1029" s="5"/>
      <c r="BL1029" s="5"/>
      <c r="BM1029" s="8"/>
      <c r="BN1029" s="8"/>
      <c r="BO1029" s="7"/>
      <c r="BP1029" s="5"/>
      <c r="BQ1029" s="5"/>
      <c r="BR1029" s="5"/>
      <c r="BS1029" s="5"/>
      <c r="BT1029" s="7"/>
      <c r="BU1029" s="7"/>
      <c r="BV1029" s="7"/>
      <c r="BW1029" s="7"/>
      <c r="BX1029" s="7"/>
      <c r="BY1029" s="7"/>
      <c r="BZ1029" s="7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8"/>
      <c r="CL1029" s="5"/>
      <c r="CM1029" s="5"/>
      <c r="CN1029" s="8"/>
      <c r="CO1029" s="5"/>
      <c r="CP1029" s="5"/>
      <c r="CQ1029" s="5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</row>
    <row r="1030" spans="1:166" x14ac:dyDescent="0.25">
      <c r="A1030" t="s">
        <v>157</v>
      </c>
      <c r="C1030" s="6">
        <v>40200</v>
      </c>
      <c r="D1030" s="5"/>
      <c r="E1030" s="6"/>
      <c r="G1030" s="5">
        <v>34</v>
      </c>
      <c r="H1030" t="s">
        <v>115</v>
      </c>
      <c r="I1030" s="7">
        <v>7.1</v>
      </c>
      <c r="J1030">
        <v>750</v>
      </c>
      <c r="K1030" s="5">
        <f t="shared" si="16"/>
        <v>187.79342723004694</v>
      </c>
      <c r="L1030" s="5"/>
      <c r="M1030" s="8"/>
      <c r="N1030" s="7">
        <v>9</v>
      </c>
      <c r="O1030" s="7"/>
      <c r="P1030" s="7"/>
      <c r="Q1030" s="5"/>
      <c r="R1030" s="5"/>
      <c r="S1030" s="5"/>
      <c r="T1030" s="5"/>
      <c r="U1030" s="5"/>
      <c r="V1030" s="5"/>
      <c r="W1030" s="5"/>
      <c r="X1030" s="8"/>
      <c r="Y1030" s="8"/>
      <c r="Z1030" s="8"/>
      <c r="AA1030" s="8"/>
      <c r="AB1030" s="8"/>
      <c r="AC1030" s="5"/>
      <c r="AD1030" s="8"/>
      <c r="AE1030" s="8"/>
      <c r="AF1030" s="8"/>
      <c r="AG1030" s="8"/>
      <c r="AH1030" s="8"/>
      <c r="AI1030" s="8"/>
      <c r="AJ1030" s="5"/>
      <c r="AK1030" s="8"/>
      <c r="AL1030" s="8"/>
      <c r="AM1030" s="8"/>
      <c r="AN1030" s="8"/>
      <c r="AO1030" s="8"/>
      <c r="AP1030" s="8"/>
      <c r="AQ1030" s="9"/>
      <c r="AR1030" s="8"/>
      <c r="AS1030" s="8"/>
      <c r="AT1030" s="8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8"/>
      <c r="BJ1030" s="5"/>
      <c r="BK1030" s="5"/>
      <c r="BL1030" s="5"/>
      <c r="BM1030" s="8"/>
      <c r="BN1030" s="8"/>
      <c r="BO1030" s="7"/>
      <c r="BP1030" s="5"/>
      <c r="BQ1030" s="5"/>
      <c r="BR1030" s="5"/>
      <c r="BS1030" s="5"/>
      <c r="BT1030" s="7"/>
      <c r="BU1030" s="7"/>
      <c r="BV1030" s="7"/>
      <c r="BW1030" s="7"/>
      <c r="BX1030" s="7"/>
      <c r="BY1030" s="7"/>
      <c r="BZ1030" s="7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8"/>
      <c r="CL1030" s="5"/>
      <c r="CM1030" s="5"/>
      <c r="CN1030" s="8"/>
      <c r="CO1030" s="5"/>
      <c r="CP1030" s="5"/>
      <c r="CQ1030" s="5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</row>
    <row r="1031" spans="1:166" x14ac:dyDescent="0.25">
      <c r="A1031" t="s">
        <v>157</v>
      </c>
      <c r="C1031" s="6">
        <v>40203</v>
      </c>
      <c r="D1031" s="5"/>
      <c r="E1031" s="6"/>
      <c r="F1031" s="14"/>
      <c r="G1031" s="5">
        <v>37</v>
      </c>
      <c r="H1031" t="s">
        <v>115</v>
      </c>
      <c r="I1031" s="7">
        <v>7.1</v>
      </c>
      <c r="J1031">
        <v>750</v>
      </c>
      <c r="K1031" s="5">
        <f t="shared" si="16"/>
        <v>187.79342723004694</v>
      </c>
      <c r="L1031" s="5"/>
      <c r="M1031" s="8"/>
      <c r="N1031" s="8"/>
      <c r="O1031" s="8"/>
      <c r="P1031" s="8"/>
      <c r="Q1031" s="5"/>
      <c r="R1031" s="5"/>
      <c r="S1031" s="5"/>
      <c r="T1031" s="5"/>
      <c r="U1031" s="5"/>
      <c r="V1031" s="5"/>
      <c r="W1031" s="5"/>
      <c r="X1031" s="8"/>
      <c r="Y1031" s="8"/>
      <c r="Z1031" s="8"/>
      <c r="AA1031" s="8"/>
      <c r="AB1031" s="8"/>
      <c r="AC1031" s="5">
        <v>36.166970057224795</v>
      </c>
      <c r="AD1031" s="8"/>
      <c r="AE1031" s="8"/>
      <c r="AF1031" s="8"/>
      <c r="AG1031" s="8"/>
      <c r="AH1031" s="8"/>
      <c r="AI1031" s="8"/>
      <c r="AJ1031" s="5">
        <v>50.67658647271503</v>
      </c>
      <c r="AK1031" s="8">
        <v>0.79707731886804256</v>
      </c>
      <c r="AL1031" s="8"/>
      <c r="AM1031" s="8"/>
      <c r="AN1031" s="8"/>
      <c r="AO1031" s="8"/>
      <c r="AP1031" s="8"/>
      <c r="AQ1031" s="9">
        <f>AK1031/AJ1031</f>
        <v>1.5728709732594163E-2</v>
      </c>
      <c r="AR1031" s="8"/>
      <c r="AS1031" s="8"/>
      <c r="AT1031" s="8"/>
      <c r="AU1031" s="5">
        <v>4.1212680983667234</v>
      </c>
      <c r="AV1031" s="5"/>
      <c r="AW1031" s="5"/>
      <c r="AX1031" s="5"/>
      <c r="AY1031" s="5">
        <v>0</v>
      </c>
      <c r="AZ1031" s="5"/>
      <c r="BA1031" s="5"/>
      <c r="BB1031" s="5"/>
      <c r="BC1031" s="5"/>
      <c r="BD1031" s="5"/>
      <c r="BE1031" s="5"/>
      <c r="BF1031" s="5">
        <v>0</v>
      </c>
      <c r="BG1031" s="5">
        <v>0</v>
      </c>
      <c r="BH1031" s="5">
        <v>4.1212680983667234</v>
      </c>
      <c r="BI1031" s="8"/>
      <c r="BJ1031" s="5"/>
      <c r="BK1031" s="5">
        <f>AC1031+AJ1031+BH1031</f>
        <v>90.964824628306559</v>
      </c>
      <c r="BL1031" s="5"/>
      <c r="BM1031" s="8">
        <f>BH1031/BK1031</f>
        <v>4.5306173185148554E-2</v>
      </c>
      <c r="BN1031" s="8"/>
      <c r="BO1031" s="7"/>
      <c r="BP1031" s="5"/>
      <c r="BQ1031" s="5"/>
      <c r="BR1031" s="5"/>
      <c r="BS1031" s="5"/>
      <c r="BT1031" s="7"/>
      <c r="BU1031" s="7"/>
      <c r="BV1031" s="7"/>
      <c r="BW1031" s="7"/>
      <c r="BX1031" s="8">
        <f>AC1031/BK1031</f>
        <v>0.39759291797689356</v>
      </c>
      <c r="BY1031" s="8">
        <f>AJ1031/BK1031</f>
        <v>0.55710090883795782</v>
      </c>
      <c r="BZ1031" s="8">
        <f>BH1031/BK1031</f>
        <v>4.5306173185148554E-2</v>
      </c>
      <c r="CA1031" s="5">
        <v>96.767483587583214</v>
      </c>
      <c r="CB1031" s="5">
        <v>96.767483587583214</v>
      </c>
      <c r="CC1031" s="5">
        <v>0</v>
      </c>
      <c r="CD1031" s="5">
        <v>0</v>
      </c>
      <c r="CE1031" s="5"/>
      <c r="CF1031" s="5"/>
      <c r="CG1031" s="5"/>
      <c r="CH1031" s="5"/>
      <c r="CI1031" s="5">
        <v>0</v>
      </c>
      <c r="CJ1031" s="5"/>
      <c r="CK1031" s="8"/>
      <c r="CL1031" s="5"/>
      <c r="CM1031" s="5"/>
      <c r="CN1031" s="8"/>
      <c r="CO1031" s="5"/>
      <c r="CP1031" s="5"/>
      <c r="CQ1031" s="5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</row>
    <row r="1032" spans="1:166" x14ac:dyDescent="0.25">
      <c r="A1032" t="s">
        <v>157</v>
      </c>
      <c r="C1032" s="6">
        <v>40210</v>
      </c>
      <c r="D1032" s="5"/>
      <c r="E1032" s="6"/>
      <c r="G1032" s="5">
        <v>44</v>
      </c>
      <c r="H1032" t="s">
        <v>115</v>
      </c>
      <c r="I1032" s="7">
        <v>7.1</v>
      </c>
      <c r="J1032">
        <v>750</v>
      </c>
      <c r="K1032" s="5">
        <f t="shared" si="16"/>
        <v>187.79342723004694</v>
      </c>
      <c r="L1032" s="5"/>
      <c r="M1032" s="8"/>
      <c r="N1032" s="7">
        <v>11.35</v>
      </c>
      <c r="O1032" s="7"/>
      <c r="P1032" s="7"/>
      <c r="Q1032" s="5"/>
      <c r="R1032" s="5"/>
      <c r="S1032" s="5"/>
      <c r="T1032" s="5"/>
      <c r="U1032" s="5"/>
      <c r="V1032" s="5"/>
      <c r="W1032" s="5"/>
      <c r="X1032" s="8"/>
      <c r="Y1032" s="8"/>
      <c r="Z1032" s="8"/>
      <c r="AA1032" s="8"/>
      <c r="AB1032" s="8"/>
      <c r="AC1032" s="5"/>
      <c r="AD1032" s="8"/>
      <c r="AE1032" s="8"/>
      <c r="AF1032" s="8"/>
      <c r="AG1032" s="8"/>
      <c r="AH1032" s="8"/>
      <c r="AI1032" s="8"/>
      <c r="AJ1032" s="5"/>
      <c r="AK1032" s="8"/>
      <c r="AL1032" s="8"/>
      <c r="AM1032" s="8"/>
      <c r="AN1032" s="8"/>
      <c r="AO1032" s="8"/>
      <c r="AP1032" s="8"/>
      <c r="AQ1032" s="9"/>
      <c r="AR1032" s="8"/>
      <c r="AS1032" s="8"/>
      <c r="AT1032" s="8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8"/>
      <c r="BJ1032" s="5"/>
      <c r="BK1032" s="5"/>
      <c r="BL1032" s="5"/>
      <c r="BM1032" s="8"/>
      <c r="BN1032" s="8"/>
      <c r="BO1032" s="7"/>
      <c r="BP1032" s="5"/>
      <c r="BQ1032" s="5"/>
      <c r="BR1032" s="5"/>
      <c r="BS1032" s="5"/>
      <c r="BT1032" s="7"/>
      <c r="BU1032" s="7"/>
      <c r="BV1032" s="7"/>
      <c r="BW1032" s="7"/>
      <c r="BX1032" s="7"/>
      <c r="BY1032" s="7"/>
      <c r="BZ1032" s="7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8"/>
      <c r="CL1032" s="5"/>
      <c r="CM1032" s="5"/>
      <c r="CN1032" s="8"/>
      <c r="CO1032" s="5"/>
      <c r="CP1032" s="5"/>
      <c r="CQ1032" s="5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</row>
    <row r="1033" spans="1:166" x14ac:dyDescent="0.25">
      <c r="A1033" t="s">
        <v>157</v>
      </c>
      <c r="C1033" s="6">
        <v>40217</v>
      </c>
      <c r="D1033" s="5"/>
      <c r="E1033" s="6"/>
      <c r="G1033" s="5">
        <v>51</v>
      </c>
      <c r="H1033" t="s">
        <v>115</v>
      </c>
      <c r="I1033" s="7">
        <v>7.1</v>
      </c>
      <c r="J1033">
        <v>750</v>
      </c>
      <c r="K1033" s="5">
        <f t="shared" si="16"/>
        <v>187.79342723004694</v>
      </c>
      <c r="L1033" s="5"/>
      <c r="M1033" s="8"/>
      <c r="N1033" s="7">
        <v>15.3</v>
      </c>
      <c r="O1033" s="7"/>
      <c r="P1033" s="7"/>
      <c r="Q1033" s="5"/>
      <c r="R1033" s="5"/>
      <c r="S1033" s="5"/>
      <c r="T1033" s="5"/>
      <c r="U1033" s="5"/>
      <c r="V1033" s="5"/>
      <c r="W1033" s="5"/>
      <c r="X1033" s="8"/>
      <c r="Y1033" s="8"/>
      <c r="Z1033" s="8"/>
      <c r="AA1033" s="8"/>
      <c r="AB1033" s="8"/>
      <c r="AC1033" s="5"/>
      <c r="AD1033" s="8"/>
      <c r="AE1033" s="8"/>
      <c r="AF1033" s="8"/>
      <c r="AG1033" s="8"/>
      <c r="AH1033" s="8"/>
      <c r="AI1033" s="8"/>
      <c r="AJ1033" s="5"/>
      <c r="AK1033" s="8"/>
      <c r="AL1033" s="8"/>
      <c r="AM1033" s="8"/>
      <c r="AN1033" s="8"/>
      <c r="AO1033" s="8"/>
      <c r="AP1033" s="8"/>
      <c r="AQ1033" s="9"/>
      <c r="AR1033" s="8"/>
      <c r="AS1033" s="8"/>
      <c r="AT1033" s="8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8"/>
      <c r="BJ1033" s="5"/>
      <c r="BK1033" s="5"/>
      <c r="BL1033" s="5"/>
      <c r="BM1033" s="8"/>
      <c r="BN1033" s="8"/>
      <c r="BO1033" s="7"/>
      <c r="BP1033" s="5"/>
      <c r="BQ1033" s="5"/>
      <c r="BR1033" s="5"/>
      <c r="BS1033" s="5"/>
      <c r="BT1033" s="7"/>
      <c r="BU1033" s="7"/>
      <c r="BV1033" s="7"/>
      <c r="BW1033" s="7"/>
      <c r="BX1033" s="7"/>
      <c r="BY1033" s="7"/>
      <c r="BZ1033" s="7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8"/>
      <c r="CL1033" s="5"/>
      <c r="CM1033" s="5"/>
      <c r="CN1033" s="8"/>
      <c r="CO1033" s="5"/>
      <c r="CP1033" s="5"/>
      <c r="CQ1033" s="5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</row>
    <row r="1034" spans="1:166" x14ac:dyDescent="0.25">
      <c r="A1034" t="s">
        <v>157</v>
      </c>
      <c r="C1034" s="6">
        <v>40218</v>
      </c>
      <c r="D1034" s="5">
        <v>4</v>
      </c>
      <c r="E1034" t="s">
        <v>206</v>
      </c>
      <c r="F1034" t="s">
        <v>13</v>
      </c>
      <c r="G1034" s="5">
        <v>52</v>
      </c>
      <c r="H1034" t="s">
        <v>115</v>
      </c>
      <c r="I1034" s="7">
        <v>7.1</v>
      </c>
      <c r="J1034">
        <v>750</v>
      </c>
      <c r="K1034" s="5">
        <f t="shared" si="16"/>
        <v>187.79342723004694</v>
      </c>
      <c r="L1034" s="5"/>
      <c r="M1034" s="8"/>
      <c r="N1034" s="8"/>
      <c r="O1034" s="8"/>
      <c r="P1034" s="8"/>
      <c r="Q1034" s="5"/>
      <c r="R1034" s="5"/>
      <c r="S1034" s="5">
        <v>52</v>
      </c>
      <c r="T1034" s="5"/>
      <c r="U1034" s="5"/>
      <c r="V1034" s="5"/>
      <c r="W1034" s="5"/>
      <c r="X1034" s="8"/>
      <c r="Y1034" s="8"/>
      <c r="Z1034" s="8"/>
      <c r="AA1034" s="8"/>
      <c r="AB1034" s="8"/>
      <c r="AC1034" s="5">
        <v>150.12037451314183</v>
      </c>
      <c r="AD1034" s="8"/>
      <c r="AE1034" s="8"/>
      <c r="AF1034" s="8"/>
      <c r="AG1034" s="8"/>
      <c r="AH1034" s="8"/>
      <c r="AI1034" s="8"/>
      <c r="AJ1034" s="5">
        <v>138.00620083835562</v>
      </c>
      <c r="AK1034" s="8">
        <v>2.3028186453652024</v>
      </c>
      <c r="AL1034" s="8"/>
      <c r="AM1034" s="8"/>
      <c r="AN1034" s="8"/>
      <c r="AO1034" s="8"/>
      <c r="AP1034" s="8"/>
      <c r="AQ1034" s="9">
        <f>AK1034/AJ1034</f>
        <v>1.6686341855482682E-2</v>
      </c>
      <c r="AR1034" s="8"/>
      <c r="AS1034" s="8"/>
      <c r="AT1034" s="8"/>
      <c r="AU1034" s="5">
        <v>12.72638384696053</v>
      </c>
      <c r="AV1034" s="5"/>
      <c r="AW1034" s="5"/>
      <c r="AX1034" s="5"/>
      <c r="AY1034" s="5">
        <v>0</v>
      </c>
      <c r="AZ1034" s="5"/>
      <c r="BA1034" s="5"/>
      <c r="BB1034" s="5"/>
      <c r="BC1034" s="5"/>
      <c r="BD1034" s="5"/>
      <c r="BE1034" s="5"/>
      <c r="BF1034" s="5">
        <v>0</v>
      </c>
      <c r="BG1034" s="5">
        <v>0</v>
      </c>
      <c r="BH1034" s="5">
        <v>12.72638384696053</v>
      </c>
      <c r="BI1034" s="8"/>
      <c r="BJ1034" s="5"/>
      <c r="BK1034" s="5">
        <f>AC1034+AJ1034+BH1034</f>
        <v>300.85295919845794</v>
      </c>
      <c r="BL1034" s="5"/>
      <c r="BM1034" s="8">
        <f>BH1034/BK1034</f>
        <v>4.2301009373039135E-2</v>
      </c>
      <c r="BN1034" s="8"/>
      <c r="BO1034" s="7"/>
      <c r="BP1034" s="5"/>
      <c r="BQ1034" s="5"/>
      <c r="BR1034" s="5"/>
      <c r="BS1034" s="5"/>
      <c r="BT1034" s="7"/>
      <c r="BU1034" s="7"/>
      <c r="BV1034" s="7"/>
      <c r="BW1034" s="7"/>
      <c r="BX1034" s="8">
        <f>AC1034/BK1034</f>
        <v>0.49898254254535945</v>
      </c>
      <c r="BY1034" s="8">
        <f>AJ1034/BK1034</f>
        <v>0.45871644808160156</v>
      </c>
      <c r="BZ1034" s="8">
        <f>BH1034/BK1034</f>
        <v>4.2301009373039135E-2</v>
      </c>
      <c r="CA1034" s="5">
        <v>171.66267223573234</v>
      </c>
      <c r="CB1034" s="5">
        <v>171.66267223573234</v>
      </c>
      <c r="CC1034" s="5">
        <v>0</v>
      </c>
      <c r="CD1034" s="5">
        <v>0</v>
      </c>
      <c r="CE1034" s="5"/>
      <c r="CF1034" s="5"/>
      <c r="CG1034" s="5"/>
      <c r="CH1034" s="5"/>
      <c r="CI1034" s="5">
        <v>0</v>
      </c>
      <c r="CJ1034" s="5"/>
      <c r="CK1034" s="8"/>
      <c r="CL1034" s="5"/>
      <c r="CM1034" s="5"/>
      <c r="CN1034" s="8"/>
      <c r="CO1034" s="5"/>
      <c r="CP1034" s="5"/>
      <c r="CQ1034" s="5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</row>
    <row r="1035" spans="1:166" x14ac:dyDescent="0.25">
      <c r="A1035" t="s">
        <v>157</v>
      </c>
      <c r="C1035" s="6">
        <v>40225</v>
      </c>
      <c r="D1035" s="5"/>
      <c r="E1035" s="6"/>
      <c r="G1035" s="5">
        <v>59</v>
      </c>
      <c r="H1035" t="s">
        <v>115</v>
      </c>
      <c r="I1035" s="7">
        <v>7.1</v>
      </c>
      <c r="J1035">
        <v>750</v>
      </c>
      <c r="K1035" s="5">
        <f t="shared" si="16"/>
        <v>187.79342723004694</v>
      </c>
      <c r="L1035" s="5"/>
      <c r="M1035" s="8"/>
      <c r="N1035" s="7">
        <v>17.05</v>
      </c>
      <c r="O1035" s="7"/>
      <c r="P1035" s="7"/>
      <c r="Q1035" s="5"/>
      <c r="R1035" s="5"/>
      <c r="S1035" s="5"/>
      <c r="T1035" s="5"/>
      <c r="U1035" s="5"/>
      <c r="V1035" s="5"/>
      <c r="W1035" s="5"/>
      <c r="X1035" s="8"/>
      <c r="Y1035" s="8"/>
      <c r="Z1035" s="8"/>
      <c r="AA1035" s="8"/>
      <c r="AB1035" s="8"/>
      <c r="AC1035" s="5"/>
      <c r="AD1035" s="8"/>
      <c r="AE1035" s="8"/>
      <c r="AF1035" s="8"/>
      <c r="AG1035" s="8"/>
      <c r="AH1035" s="8"/>
      <c r="AI1035" s="8"/>
      <c r="AJ1035" s="5"/>
      <c r="AK1035" s="8"/>
      <c r="AL1035" s="8"/>
      <c r="AM1035" s="8"/>
      <c r="AN1035" s="8"/>
      <c r="AO1035" s="8"/>
      <c r="AP1035" s="8"/>
      <c r="AQ1035" s="9"/>
      <c r="AR1035" s="8"/>
      <c r="AS1035" s="8"/>
      <c r="AT1035" s="8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8"/>
      <c r="BJ1035" s="5"/>
      <c r="BK1035" s="5"/>
      <c r="BL1035" s="5"/>
      <c r="BM1035" s="8"/>
      <c r="BN1035" s="8"/>
      <c r="BO1035" s="7"/>
      <c r="BP1035" s="5"/>
      <c r="BQ1035" s="5"/>
      <c r="BR1035" s="5"/>
      <c r="BS1035" s="5"/>
      <c r="BT1035" s="7"/>
      <c r="BU1035" s="7"/>
      <c r="BV1035" s="7"/>
      <c r="BW1035" s="7"/>
      <c r="BX1035" s="7"/>
      <c r="BY1035" s="7"/>
      <c r="BZ1035" s="7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8"/>
      <c r="CL1035" s="5"/>
      <c r="CM1035" s="5"/>
      <c r="CN1035" s="8"/>
      <c r="CO1035" s="5"/>
      <c r="CP1035" s="5"/>
      <c r="CQ1035" s="5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</row>
    <row r="1036" spans="1:166" x14ac:dyDescent="0.25">
      <c r="A1036" t="s">
        <v>157</v>
      </c>
      <c r="C1036" s="6">
        <v>40231</v>
      </c>
      <c r="D1036" s="5"/>
      <c r="E1036" s="6"/>
      <c r="F1036" s="14"/>
      <c r="G1036" s="5">
        <v>65</v>
      </c>
      <c r="H1036" t="s">
        <v>115</v>
      </c>
      <c r="I1036" s="7">
        <v>7.1</v>
      </c>
      <c r="J1036">
        <v>750</v>
      </c>
      <c r="K1036" s="5">
        <f t="shared" si="16"/>
        <v>187.79342723004694</v>
      </c>
      <c r="L1036" s="5"/>
      <c r="M1036" s="8"/>
      <c r="N1036" s="8"/>
      <c r="O1036" s="8"/>
      <c r="P1036" s="8"/>
      <c r="Q1036" s="5"/>
      <c r="R1036" s="5"/>
      <c r="S1036" s="5"/>
      <c r="T1036" s="5"/>
      <c r="U1036" s="5"/>
      <c r="V1036" s="5"/>
      <c r="W1036" s="5"/>
      <c r="X1036" s="8"/>
      <c r="Y1036" s="8"/>
      <c r="Z1036" s="8"/>
      <c r="AA1036" s="8"/>
      <c r="AB1036" s="8"/>
      <c r="AC1036" s="5">
        <v>331.27700077544779</v>
      </c>
      <c r="AD1036" s="8"/>
      <c r="AE1036" s="8"/>
      <c r="AF1036" s="8"/>
      <c r="AG1036" s="8"/>
      <c r="AH1036" s="8"/>
      <c r="AI1036" s="8"/>
      <c r="AJ1036" s="5">
        <v>266.81326257206626</v>
      </c>
      <c r="AK1036" s="8">
        <v>3.8025329691891208</v>
      </c>
      <c r="AL1036" s="8"/>
      <c r="AM1036" s="8"/>
      <c r="AN1036" s="8"/>
      <c r="AO1036" s="8"/>
      <c r="AP1036" s="8"/>
      <c r="AQ1036" s="9">
        <f>AK1036/AJ1036</f>
        <v>1.425166400100541E-2</v>
      </c>
      <c r="AR1036" s="8"/>
      <c r="AS1036" s="8"/>
      <c r="AT1036" s="8"/>
      <c r="AU1036" s="5">
        <v>21.352599784322656</v>
      </c>
      <c r="AV1036" s="5"/>
      <c r="AW1036" s="5"/>
      <c r="AX1036" s="5"/>
      <c r="AY1036" s="5">
        <v>22.235546196998452</v>
      </c>
      <c r="AZ1036" s="5"/>
      <c r="BA1036" s="5"/>
      <c r="BB1036" s="5"/>
      <c r="BC1036" s="5"/>
      <c r="BD1036" s="5"/>
      <c r="BE1036" s="5"/>
      <c r="BF1036" s="5">
        <v>0</v>
      </c>
      <c r="BG1036" s="5">
        <v>0</v>
      </c>
      <c r="BH1036" s="5">
        <v>43.588145981321112</v>
      </c>
      <c r="BI1036" s="8"/>
      <c r="BJ1036" s="5"/>
      <c r="BK1036" s="5">
        <f>AC1036+AJ1036+BH1036</f>
        <v>641.67840932883519</v>
      </c>
      <c r="BL1036" s="5"/>
      <c r="BM1036" s="8">
        <f>BH1036/BK1036</f>
        <v>6.7928335047009333E-2</v>
      </c>
      <c r="BN1036" s="8"/>
      <c r="BO1036" s="7"/>
      <c r="BP1036" s="5"/>
      <c r="BQ1036" s="5"/>
      <c r="BR1036" s="5"/>
      <c r="BS1036" s="5"/>
      <c r="BT1036" s="7"/>
      <c r="BU1036" s="7"/>
      <c r="BV1036" s="7"/>
      <c r="BW1036" s="7"/>
      <c r="BX1036" s="8">
        <f>AC1036/BK1036</f>
        <v>0.51626639755878279</v>
      </c>
      <c r="BY1036" s="8">
        <f>AJ1036/BK1036</f>
        <v>0.41580526739420781</v>
      </c>
      <c r="BZ1036" s="8">
        <f>BH1036/BK1036</f>
        <v>6.7928335047009333E-2</v>
      </c>
      <c r="CA1036" s="5">
        <v>240.55559434018852</v>
      </c>
      <c r="CB1036" s="5">
        <v>232.74582257088218</v>
      </c>
      <c r="CC1036" s="5">
        <v>7.8097717693063515</v>
      </c>
      <c r="CD1036" s="5">
        <v>0</v>
      </c>
      <c r="CE1036" s="5"/>
      <c r="CF1036" s="5"/>
      <c r="CG1036" s="5"/>
      <c r="CH1036" s="5"/>
      <c r="CI1036" s="5">
        <v>0</v>
      </c>
      <c r="CJ1036" s="5"/>
      <c r="CK1036" s="8"/>
      <c r="CL1036" s="5"/>
      <c r="CM1036" s="5"/>
      <c r="CN1036" s="8"/>
      <c r="CO1036" s="5"/>
      <c r="CP1036" s="5"/>
      <c r="CQ1036" s="5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</row>
    <row r="1037" spans="1:166" x14ac:dyDescent="0.25">
      <c r="A1037" t="s">
        <v>157</v>
      </c>
      <c r="C1037" s="6">
        <v>40233</v>
      </c>
      <c r="D1037" s="5"/>
      <c r="E1037" s="6"/>
      <c r="G1037" s="5">
        <v>67</v>
      </c>
      <c r="H1037" t="s">
        <v>115</v>
      </c>
      <c r="I1037" s="7">
        <v>7.1</v>
      </c>
      <c r="J1037">
        <v>750</v>
      </c>
      <c r="K1037" s="5">
        <f t="shared" si="16"/>
        <v>187.79342723004694</v>
      </c>
      <c r="L1037" s="5"/>
      <c r="M1037" s="8"/>
      <c r="N1037" s="7">
        <v>18.399999999999999</v>
      </c>
      <c r="O1037" s="7"/>
      <c r="P1037" s="7"/>
      <c r="Q1037" s="5"/>
      <c r="R1037" s="5"/>
      <c r="S1037" s="5"/>
      <c r="T1037" s="5"/>
      <c r="U1037" s="5"/>
      <c r="V1037" s="5"/>
      <c r="W1037" s="5"/>
      <c r="X1037" s="8"/>
      <c r="Y1037" s="8"/>
      <c r="Z1037" s="8"/>
      <c r="AA1037" s="8"/>
      <c r="AB1037" s="8"/>
      <c r="AC1037" s="5"/>
      <c r="AD1037" s="8"/>
      <c r="AE1037" s="8"/>
      <c r="AF1037" s="8"/>
      <c r="AG1037" s="8"/>
      <c r="AH1037" s="8"/>
      <c r="AI1037" s="8"/>
      <c r="AJ1037" s="5"/>
      <c r="AK1037" s="8"/>
      <c r="AL1037" s="8"/>
      <c r="AM1037" s="8"/>
      <c r="AN1037" s="8"/>
      <c r="AO1037" s="8"/>
      <c r="AP1037" s="8"/>
      <c r="AQ1037" s="9"/>
      <c r="AR1037" s="8"/>
      <c r="AS1037" s="8"/>
      <c r="AT1037" s="8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8"/>
      <c r="BJ1037" s="5"/>
      <c r="BK1037" s="5"/>
      <c r="BL1037" s="5"/>
      <c r="BM1037" s="8"/>
      <c r="BN1037" s="8"/>
      <c r="BO1037" s="7"/>
      <c r="BP1037" s="5"/>
      <c r="BQ1037" s="5"/>
      <c r="BR1037" s="5"/>
      <c r="BS1037" s="5"/>
      <c r="BT1037" s="7"/>
      <c r="BU1037" s="7"/>
      <c r="BV1037" s="7"/>
      <c r="BW1037" s="7"/>
      <c r="BX1037" s="7"/>
      <c r="BY1037" s="7"/>
      <c r="BZ1037" s="7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8"/>
      <c r="CL1037" s="5"/>
      <c r="CM1037" s="5"/>
      <c r="CN1037" s="8"/>
      <c r="CO1037" s="5"/>
      <c r="CP1037" s="5"/>
      <c r="CQ1037" s="5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</row>
    <row r="1038" spans="1:166" x14ac:dyDescent="0.25">
      <c r="A1038" t="s">
        <v>157</v>
      </c>
      <c r="C1038" s="6">
        <v>40240</v>
      </c>
      <c r="D1038" s="5"/>
      <c r="E1038" s="6"/>
      <c r="G1038" s="5">
        <v>74</v>
      </c>
      <c r="H1038" t="s">
        <v>115</v>
      </c>
      <c r="I1038" s="7">
        <v>7.1</v>
      </c>
      <c r="J1038">
        <v>750</v>
      </c>
      <c r="K1038" s="5">
        <f t="shared" si="16"/>
        <v>187.79342723004694</v>
      </c>
      <c r="L1038" s="5"/>
      <c r="M1038" s="8"/>
      <c r="N1038" s="7">
        <v>20.266666666666666</v>
      </c>
      <c r="O1038" s="7"/>
      <c r="P1038" s="7"/>
      <c r="Q1038" s="5"/>
      <c r="R1038" s="5"/>
      <c r="S1038" s="5"/>
      <c r="T1038" s="5"/>
      <c r="U1038" s="5"/>
      <c r="V1038" s="5"/>
      <c r="W1038" s="5"/>
      <c r="X1038" s="8"/>
      <c r="Y1038" s="8"/>
      <c r="Z1038" s="8"/>
      <c r="AA1038" s="8"/>
      <c r="AB1038" s="8"/>
      <c r="AC1038" s="5"/>
      <c r="AD1038" s="8"/>
      <c r="AE1038" s="8"/>
      <c r="AF1038" s="8"/>
      <c r="AG1038" s="8"/>
      <c r="AH1038" s="8"/>
      <c r="AI1038" s="8"/>
      <c r="AJ1038" s="5"/>
      <c r="AK1038" s="8"/>
      <c r="AL1038" s="8"/>
      <c r="AM1038" s="8"/>
      <c r="AN1038" s="8"/>
      <c r="AO1038" s="8"/>
      <c r="AP1038" s="8"/>
      <c r="AQ1038" s="9"/>
      <c r="AR1038" s="8"/>
      <c r="AS1038" s="8"/>
      <c r="AT1038" s="8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8"/>
      <c r="BJ1038" s="5"/>
      <c r="BK1038" s="5"/>
      <c r="BL1038" s="5"/>
      <c r="BM1038" s="8"/>
      <c r="BN1038" s="8"/>
      <c r="BO1038" s="7"/>
      <c r="BP1038" s="5"/>
      <c r="BQ1038" s="5"/>
      <c r="BR1038" s="5"/>
      <c r="BS1038" s="5"/>
      <c r="BT1038" s="7"/>
      <c r="BU1038" s="7"/>
      <c r="BV1038" s="7"/>
      <c r="BW1038" s="7"/>
      <c r="BX1038" s="7"/>
      <c r="BY1038" s="7"/>
      <c r="BZ1038" s="7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8"/>
      <c r="CL1038" s="5"/>
      <c r="CM1038" s="5"/>
      <c r="CN1038" s="8"/>
      <c r="CO1038" s="5"/>
      <c r="CP1038" s="5"/>
      <c r="CQ1038" s="5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</row>
    <row r="1039" spans="1:166" x14ac:dyDescent="0.25">
      <c r="A1039" t="s">
        <v>157</v>
      </c>
      <c r="C1039" s="6">
        <v>40241</v>
      </c>
      <c r="D1039" s="5">
        <v>6</v>
      </c>
      <c r="E1039" s="6" t="s">
        <v>239</v>
      </c>
      <c r="F1039" t="s">
        <v>89</v>
      </c>
      <c r="G1039" s="5">
        <v>75</v>
      </c>
      <c r="H1039" t="s">
        <v>115</v>
      </c>
      <c r="I1039" s="7">
        <v>7.1</v>
      </c>
      <c r="J1039">
        <v>750</v>
      </c>
      <c r="K1039" s="5">
        <f t="shared" si="16"/>
        <v>187.79342723004694</v>
      </c>
      <c r="L1039" s="5"/>
      <c r="M1039" s="8"/>
      <c r="N1039" s="8"/>
      <c r="O1039" s="8"/>
      <c r="P1039" s="8"/>
      <c r="Q1039" s="5"/>
      <c r="R1039" s="5"/>
      <c r="S1039" s="5"/>
      <c r="T1039" s="5"/>
      <c r="U1039" s="5"/>
      <c r="V1039" s="5"/>
      <c r="W1039" s="5"/>
      <c r="X1039" s="8"/>
      <c r="Y1039" s="8"/>
      <c r="Z1039" s="8"/>
      <c r="AA1039" s="8"/>
      <c r="AB1039" s="8"/>
      <c r="AC1039" s="5"/>
      <c r="AD1039" s="8"/>
      <c r="AE1039" s="8"/>
      <c r="AF1039" s="8"/>
      <c r="AG1039" s="8"/>
      <c r="AH1039" s="8"/>
      <c r="AI1039" s="8"/>
      <c r="AJ1039" s="5"/>
      <c r="AK1039" s="8"/>
      <c r="AL1039" s="8"/>
      <c r="AM1039" s="8"/>
      <c r="AN1039" s="8"/>
      <c r="AO1039" s="8"/>
      <c r="AP1039" s="8"/>
      <c r="AQ1039" s="9"/>
      <c r="AR1039" s="8"/>
      <c r="AS1039" s="8"/>
      <c r="AT1039" s="8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8"/>
      <c r="BJ1039" s="5"/>
      <c r="BK1039" s="5"/>
      <c r="BL1039" s="5"/>
      <c r="BM1039" s="8"/>
      <c r="BN1039" s="8"/>
      <c r="BO1039" s="7"/>
      <c r="BP1039" s="5"/>
      <c r="BQ1039" s="5"/>
      <c r="BR1039" s="5"/>
      <c r="BS1039" s="5"/>
      <c r="BT1039" s="7"/>
      <c r="BU1039" s="7"/>
      <c r="BV1039" s="7"/>
      <c r="BW1039" s="7"/>
      <c r="BX1039" s="7"/>
      <c r="BY1039" s="7"/>
      <c r="BZ1039" s="7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8"/>
      <c r="CL1039" s="5"/>
      <c r="CM1039" s="5"/>
      <c r="CN1039" s="8"/>
      <c r="CO1039" s="5"/>
      <c r="CP1039" s="5"/>
      <c r="CQ1039" s="5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</row>
    <row r="1040" spans="1:166" x14ac:dyDescent="0.25">
      <c r="A1040" t="s">
        <v>157</v>
      </c>
      <c r="C1040" s="6">
        <v>40245</v>
      </c>
      <c r="D1040" s="5"/>
      <c r="E1040" s="6"/>
      <c r="F1040" s="14"/>
      <c r="G1040" s="5">
        <v>79</v>
      </c>
      <c r="H1040" t="s">
        <v>115</v>
      </c>
      <c r="I1040" s="7">
        <v>7.1</v>
      </c>
      <c r="J1040">
        <v>750</v>
      </c>
      <c r="K1040" s="5">
        <f t="shared" si="16"/>
        <v>187.79342723004694</v>
      </c>
      <c r="L1040" s="5"/>
      <c r="M1040" s="8"/>
      <c r="N1040" s="7">
        <v>21.1</v>
      </c>
      <c r="O1040" s="7"/>
      <c r="P1040" s="7"/>
      <c r="Q1040" s="5"/>
      <c r="R1040" s="5"/>
      <c r="S1040" s="5"/>
      <c r="T1040" s="5"/>
      <c r="U1040" s="5"/>
      <c r="V1040" s="5"/>
      <c r="W1040" s="5"/>
      <c r="X1040" s="8"/>
      <c r="Y1040" s="8"/>
      <c r="Z1040" s="8"/>
      <c r="AA1040" s="8"/>
      <c r="AB1040" s="8"/>
      <c r="AC1040" s="5">
        <v>342.19273001439234</v>
      </c>
      <c r="AD1040" s="8"/>
      <c r="AE1040" s="8"/>
      <c r="AF1040" s="8"/>
      <c r="AG1040" s="8"/>
      <c r="AH1040" s="8"/>
      <c r="AI1040" s="8"/>
      <c r="AJ1040" s="5">
        <v>219.48405831912365</v>
      </c>
      <c r="AK1040" s="8">
        <v>3.1499214190749236</v>
      </c>
      <c r="AL1040" s="8"/>
      <c r="AM1040" s="8"/>
      <c r="AN1040" s="8"/>
      <c r="AO1040" s="8"/>
      <c r="AP1040" s="8"/>
      <c r="AQ1040" s="9">
        <f>AK1040/AJ1040</f>
        <v>1.4351481575463792E-2</v>
      </c>
      <c r="AR1040" s="8"/>
      <c r="AS1040" s="8"/>
      <c r="AT1040" s="8"/>
      <c r="AU1040" s="5">
        <v>10.047284258050317</v>
      </c>
      <c r="AV1040" s="5"/>
      <c r="AW1040" s="5"/>
      <c r="AX1040" s="5"/>
      <c r="AY1040" s="5">
        <v>65.823454768313113</v>
      </c>
      <c r="AZ1040" s="5"/>
      <c r="BA1040" s="5"/>
      <c r="BB1040" s="5"/>
      <c r="BC1040" s="5"/>
      <c r="BD1040" s="5"/>
      <c r="BE1040" s="5"/>
      <c r="BF1040" s="5">
        <v>0</v>
      </c>
      <c r="BG1040" s="5">
        <v>0</v>
      </c>
      <c r="BH1040" s="5">
        <v>75.870739026363438</v>
      </c>
      <c r="BI1040" s="8"/>
      <c r="BJ1040" s="5"/>
      <c r="BK1040" s="5">
        <f>AC1040+AJ1040+BH1040</f>
        <v>637.5475273598795</v>
      </c>
      <c r="BL1040" s="5"/>
      <c r="BM1040" s="8">
        <f>BH1040/BK1040</f>
        <v>0.11900405188699967</v>
      </c>
      <c r="BN1040" s="8"/>
      <c r="BO1040" s="7"/>
      <c r="BP1040" s="5"/>
      <c r="BQ1040" s="5"/>
      <c r="BR1040" s="5"/>
      <c r="BS1040" s="5"/>
      <c r="BT1040" s="7"/>
      <c r="BU1040" s="7"/>
      <c r="BV1040" s="7"/>
      <c r="BW1040" s="7"/>
      <c r="BX1040" s="8">
        <f>AC1040/BK1040</f>
        <v>0.53673289492852694</v>
      </c>
      <c r="BY1040" s="8">
        <f>AJ1040/BK1040</f>
        <v>0.34426305318447331</v>
      </c>
      <c r="BZ1040" s="8">
        <f>BH1040/BK1040</f>
        <v>0.11900405188699967</v>
      </c>
      <c r="CA1040" s="5">
        <v>144.80591660312172</v>
      </c>
      <c r="CB1040" s="5">
        <v>95.132615494575447</v>
      </c>
      <c r="CC1040" s="5">
        <v>49.673301108546269</v>
      </c>
      <c r="CD1040" s="5">
        <v>0</v>
      </c>
      <c r="CE1040" s="5"/>
      <c r="CF1040" s="5"/>
      <c r="CG1040" s="5"/>
      <c r="CH1040" s="5"/>
      <c r="CI1040" s="5">
        <v>0</v>
      </c>
      <c r="CJ1040" s="5"/>
      <c r="CK1040" s="8"/>
      <c r="CL1040" s="5"/>
      <c r="CM1040" s="5"/>
      <c r="CN1040" s="8"/>
      <c r="CO1040" s="5"/>
      <c r="CP1040" s="5"/>
      <c r="CQ1040" s="5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</row>
    <row r="1041" spans="1:166" x14ac:dyDescent="0.25">
      <c r="A1041" t="s">
        <v>157</v>
      </c>
      <c r="C1041" s="6">
        <v>40252</v>
      </c>
      <c r="D1041" s="5"/>
      <c r="E1041" s="6"/>
      <c r="G1041" s="5">
        <v>86</v>
      </c>
      <c r="H1041" t="s">
        <v>115</v>
      </c>
      <c r="I1041" s="7">
        <v>7.1</v>
      </c>
      <c r="J1041">
        <v>750</v>
      </c>
      <c r="K1041" s="5">
        <f t="shared" si="16"/>
        <v>187.79342723004694</v>
      </c>
      <c r="L1041" s="5"/>
      <c r="M1041" s="8"/>
      <c r="N1041" s="7">
        <v>22</v>
      </c>
      <c r="O1041" s="7"/>
      <c r="P1041" s="7"/>
      <c r="Q1041" s="5"/>
      <c r="R1041" s="5"/>
      <c r="S1041" s="5"/>
      <c r="T1041" s="5"/>
      <c r="U1041" s="5"/>
      <c r="V1041" s="5"/>
      <c r="W1041" s="5"/>
      <c r="X1041" s="8"/>
      <c r="Y1041" s="8"/>
      <c r="Z1041" s="8"/>
      <c r="AA1041" s="8"/>
      <c r="AB1041" s="8"/>
      <c r="AC1041" s="5"/>
      <c r="AD1041" s="8"/>
      <c r="AE1041" s="8"/>
      <c r="AF1041" s="8"/>
      <c r="AG1041" s="8"/>
      <c r="AH1041" s="8"/>
      <c r="AI1041" s="8"/>
      <c r="AJ1041" s="5"/>
      <c r="AK1041" s="8"/>
      <c r="AL1041" s="8"/>
      <c r="AM1041" s="8"/>
      <c r="AN1041" s="8"/>
      <c r="AO1041" s="8"/>
      <c r="AP1041" s="8"/>
      <c r="AQ1041" s="9"/>
      <c r="AR1041" s="8"/>
      <c r="AS1041" s="8"/>
      <c r="AT1041" s="8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8"/>
      <c r="BJ1041" s="5"/>
      <c r="BK1041" s="5"/>
      <c r="BL1041" s="5"/>
      <c r="BM1041" s="8"/>
      <c r="BN1041" s="8"/>
      <c r="BO1041" s="7"/>
      <c r="BP1041" s="5"/>
      <c r="BQ1041" s="5"/>
      <c r="BR1041" s="5"/>
      <c r="BS1041" s="5"/>
      <c r="BT1041" s="7"/>
      <c r="BU1041" s="7"/>
      <c r="BV1041" s="7"/>
      <c r="BW1041" s="7"/>
      <c r="BX1041" s="7"/>
      <c r="BY1041" s="7"/>
      <c r="BZ1041" s="7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8"/>
      <c r="CL1041" s="5"/>
      <c r="CM1041" s="5"/>
      <c r="CN1041" s="8"/>
      <c r="CO1041" s="5"/>
      <c r="CP1041" s="5"/>
      <c r="CQ1041" s="5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</row>
    <row r="1042" spans="1:166" x14ac:dyDescent="0.25">
      <c r="A1042" t="s">
        <v>157</v>
      </c>
      <c r="C1042" s="6">
        <v>40259</v>
      </c>
      <c r="D1042" s="5"/>
      <c r="E1042" s="6"/>
      <c r="G1042" s="5">
        <v>93</v>
      </c>
      <c r="H1042" t="s">
        <v>115</v>
      </c>
      <c r="I1042" s="7">
        <v>7.1</v>
      </c>
      <c r="J1042">
        <v>750</v>
      </c>
      <c r="K1042" s="5">
        <f t="shared" si="16"/>
        <v>187.79342723004694</v>
      </c>
      <c r="L1042" s="5"/>
      <c r="M1042" s="8"/>
      <c r="N1042" s="8"/>
      <c r="O1042" s="8"/>
      <c r="P1042" s="8"/>
      <c r="Q1042" s="5"/>
      <c r="R1042" s="5"/>
      <c r="S1042" s="5"/>
      <c r="T1042" s="5"/>
      <c r="U1042" s="5"/>
      <c r="V1042" s="5"/>
      <c r="W1042" s="5"/>
      <c r="X1042" s="8"/>
      <c r="Y1042" s="8"/>
      <c r="Z1042" s="8"/>
      <c r="AA1042" s="8"/>
      <c r="AB1042" s="8"/>
      <c r="AC1042" s="5"/>
      <c r="AD1042" s="8"/>
      <c r="AE1042" s="8"/>
      <c r="AF1042" s="8"/>
      <c r="AG1042" s="8"/>
      <c r="AH1042" s="8"/>
      <c r="AI1042" s="8"/>
      <c r="AJ1042" s="5"/>
      <c r="AK1042" s="8"/>
      <c r="AL1042" s="8"/>
      <c r="AM1042" s="8"/>
      <c r="AN1042" s="8"/>
      <c r="AO1042" s="8"/>
      <c r="AP1042" s="8"/>
      <c r="AQ1042" s="9"/>
      <c r="AR1042" s="8"/>
      <c r="AS1042" s="8"/>
      <c r="AT1042" s="8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8"/>
      <c r="BJ1042" s="5"/>
      <c r="BK1042" s="5"/>
      <c r="BL1042" s="5"/>
      <c r="BM1042" s="8"/>
      <c r="BN1042" s="8"/>
      <c r="BO1042" s="7"/>
      <c r="BP1042" s="5"/>
      <c r="BQ1042" s="5"/>
      <c r="BR1042" s="5"/>
      <c r="BS1042" s="5"/>
      <c r="BT1042" s="7"/>
      <c r="BU1042" s="7"/>
      <c r="BV1042" s="7"/>
      <c r="BW1042" s="7"/>
      <c r="BX1042" s="7"/>
      <c r="BY1042" s="7"/>
      <c r="BZ1042" s="7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8"/>
      <c r="CL1042" s="5"/>
      <c r="CM1042" s="5"/>
      <c r="CN1042" s="8"/>
      <c r="CO1042" s="5"/>
      <c r="CP1042" s="5"/>
      <c r="CQ1042" s="5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</row>
    <row r="1043" spans="1:166" x14ac:dyDescent="0.25">
      <c r="A1043" t="s">
        <v>157</v>
      </c>
      <c r="C1043" s="6">
        <v>40260</v>
      </c>
      <c r="D1043" s="5"/>
      <c r="E1043" s="6"/>
      <c r="F1043" s="14"/>
      <c r="G1043" s="5">
        <v>94</v>
      </c>
      <c r="H1043" t="s">
        <v>115</v>
      </c>
      <c r="I1043" s="7">
        <v>7.1</v>
      </c>
      <c r="J1043">
        <v>750</v>
      </c>
      <c r="K1043" s="5">
        <f t="shared" si="16"/>
        <v>187.79342723004694</v>
      </c>
      <c r="L1043" s="5"/>
      <c r="M1043" s="8"/>
      <c r="N1043" s="8"/>
      <c r="O1043" s="8"/>
      <c r="P1043" s="8"/>
      <c r="Q1043" s="5"/>
      <c r="R1043" s="5"/>
      <c r="S1043" s="5"/>
      <c r="T1043" s="5"/>
      <c r="U1043" s="5"/>
      <c r="V1043" s="5"/>
      <c r="W1043" s="5"/>
      <c r="X1043" s="8"/>
      <c r="Y1043" s="8"/>
      <c r="Z1043" s="8"/>
      <c r="AA1043" s="8"/>
      <c r="AB1043" s="8"/>
      <c r="AC1043" s="5">
        <v>462.44388863948507</v>
      </c>
      <c r="AD1043" s="8"/>
      <c r="AE1043" s="8"/>
      <c r="AF1043" s="8"/>
      <c r="AG1043" s="8"/>
      <c r="AH1043" s="8"/>
      <c r="AI1043" s="8"/>
      <c r="AJ1043" s="5">
        <v>250.73574224796579</v>
      </c>
      <c r="AK1043" s="8">
        <v>3.9037634316965346</v>
      </c>
      <c r="AL1043" s="8"/>
      <c r="AM1043" s="8"/>
      <c r="AN1043" s="8"/>
      <c r="AO1043" s="8"/>
      <c r="AP1043" s="8"/>
      <c r="AQ1043" s="9">
        <f>AK1043/AJ1043</f>
        <v>1.5569233954032358E-2</v>
      </c>
      <c r="AR1043" s="8"/>
      <c r="AS1043" s="8"/>
      <c r="AT1043" s="8"/>
      <c r="AU1043" s="5">
        <v>6.261561948321436</v>
      </c>
      <c r="AV1043" s="5"/>
      <c r="AW1043" s="5"/>
      <c r="AX1043" s="5"/>
      <c r="AY1043" s="5">
        <v>262.84462301765109</v>
      </c>
      <c r="AZ1043" s="5"/>
      <c r="BA1043" s="5"/>
      <c r="BB1043" s="5"/>
      <c r="BC1043" s="5"/>
      <c r="BD1043" s="5"/>
      <c r="BE1043" s="5"/>
      <c r="BF1043" s="5">
        <v>0</v>
      </c>
      <c r="BG1043" s="5">
        <v>0</v>
      </c>
      <c r="BH1043" s="5">
        <v>269.10618496597249</v>
      </c>
      <c r="BI1043" s="8"/>
      <c r="BJ1043" s="5"/>
      <c r="BK1043" s="5">
        <f>AC1043+AJ1043+BH1043</f>
        <v>982.2858158534234</v>
      </c>
      <c r="BL1043" s="5"/>
      <c r="BM1043" s="8">
        <f>BH1043/BK1043</f>
        <v>0.27395914775799685</v>
      </c>
      <c r="BN1043" s="8"/>
      <c r="BO1043" s="7"/>
      <c r="BP1043" s="5"/>
      <c r="BQ1043" s="5"/>
      <c r="BR1043" s="5"/>
      <c r="BS1043" s="5"/>
      <c r="BT1043" s="7"/>
      <c r="BU1043" s="7"/>
      <c r="BV1043" s="7"/>
      <c r="BW1043" s="7"/>
      <c r="BX1043" s="8">
        <f>AC1043/BK1043</f>
        <v>0.47078343306597326</v>
      </c>
      <c r="BY1043" s="8">
        <f>AJ1043/BK1043</f>
        <v>0.2552574191760299</v>
      </c>
      <c r="BZ1043" s="8">
        <f>BH1043/BK1043</f>
        <v>0.27395914775799685</v>
      </c>
      <c r="CA1043" s="5">
        <v>129.94201940432418</v>
      </c>
      <c r="CB1043" s="5">
        <v>37.581450995180283</v>
      </c>
      <c r="CC1043" s="5">
        <v>92.360568409143895</v>
      </c>
      <c r="CD1043" s="5">
        <v>0</v>
      </c>
      <c r="CE1043" s="5"/>
      <c r="CF1043" s="5"/>
      <c r="CG1043" s="5"/>
      <c r="CH1043" s="5"/>
      <c r="CI1043" s="5">
        <v>0</v>
      </c>
      <c r="CJ1043" s="5"/>
      <c r="CK1043" s="8"/>
      <c r="CL1043" s="5"/>
      <c r="CM1043" s="5"/>
      <c r="CN1043" s="8"/>
      <c r="CO1043" s="5"/>
      <c r="CP1043" s="5"/>
      <c r="CQ1043" s="5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</row>
    <row r="1044" spans="1:166" x14ac:dyDescent="0.25">
      <c r="A1044" t="s">
        <v>157</v>
      </c>
      <c r="C1044" s="6">
        <v>40267</v>
      </c>
      <c r="D1044" s="5"/>
      <c r="E1044" s="6"/>
      <c r="G1044" s="5">
        <v>101</v>
      </c>
      <c r="H1044" t="s">
        <v>115</v>
      </c>
      <c r="I1044" s="7">
        <v>7.1</v>
      </c>
      <c r="J1044">
        <v>750</v>
      </c>
      <c r="K1044" s="5">
        <f t="shared" si="16"/>
        <v>187.79342723004694</v>
      </c>
      <c r="L1044" s="5"/>
      <c r="M1044" s="8"/>
      <c r="N1044" s="7">
        <v>21.85</v>
      </c>
      <c r="O1044" s="7"/>
      <c r="P1044" s="7"/>
      <c r="Q1044" s="5"/>
      <c r="R1044" s="5"/>
      <c r="S1044" s="5"/>
      <c r="T1044" s="5"/>
      <c r="U1044" s="5"/>
      <c r="V1044" s="5"/>
      <c r="W1044" s="5"/>
      <c r="X1044" s="8"/>
      <c r="Y1044" s="8"/>
      <c r="Z1044" s="8"/>
      <c r="AA1044" s="8"/>
      <c r="AB1044" s="8"/>
      <c r="AC1044" s="5"/>
      <c r="AD1044" s="8"/>
      <c r="AE1044" s="8"/>
      <c r="AF1044" s="8"/>
      <c r="AG1044" s="8"/>
      <c r="AH1044" s="8"/>
      <c r="AI1044" s="8"/>
      <c r="AJ1044" s="5"/>
      <c r="AK1044" s="8"/>
      <c r="AL1044" s="8"/>
      <c r="AM1044" s="8"/>
      <c r="AN1044" s="8"/>
      <c r="AO1044" s="8"/>
      <c r="AP1044" s="8"/>
      <c r="AQ1044" s="9"/>
      <c r="AR1044" s="8"/>
      <c r="AS1044" s="8"/>
      <c r="AT1044" s="8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8"/>
      <c r="BJ1044" s="5"/>
      <c r="BK1044" s="5"/>
      <c r="BL1044" s="5"/>
      <c r="BM1044" s="8"/>
      <c r="BN1044" s="8"/>
      <c r="BO1044" s="7"/>
      <c r="BP1044" s="5"/>
      <c r="BQ1044" s="5"/>
      <c r="BR1044" s="5"/>
      <c r="BS1044" s="5"/>
      <c r="BT1044" s="7"/>
      <c r="BU1044" s="7"/>
      <c r="BV1044" s="7"/>
      <c r="BW1044" s="7"/>
      <c r="BX1044" s="7"/>
      <c r="BY1044" s="7"/>
      <c r="BZ1044" s="7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8"/>
      <c r="CL1044" s="5"/>
      <c r="CM1044" s="5"/>
      <c r="CN1044" s="8"/>
      <c r="CO1044" s="5"/>
      <c r="CP1044" s="5"/>
      <c r="CQ1044" s="5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</row>
    <row r="1045" spans="1:166" x14ac:dyDescent="0.25">
      <c r="A1045" t="s">
        <v>157</v>
      </c>
      <c r="C1045" s="6">
        <v>40273</v>
      </c>
      <c r="D1045" s="5">
        <v>8</v>
      </c>
      <c r="E1045" t="s">
        <v>208</v>
      </c>
      <c r="F1045" t="s">
        <v>14</v>
      </c>
      <c r="G1045" s="5">
        <v>107</v>
      </c>
      <c r="H1045" t="s">
        <v>115</v>
      </c>
      <c r="I1045" s="7">
        <v>7.1</v>
      </c>
      <c r="J1045">
        <v>750</v>
      </c>
      <c r="K1045" s="5">
        <f t="shared" si="16"/>
        <v>187.79342723004694</v>
      </c>
      <c r="L1045" s="5"/>
      <c r="M1045" s="8"/>
      <c r="N1045" s="8"/>
      <c r="O1045" s="8"/>
      <c r="P1045" s="8"/>
      <c r="Q1045" s="5"/>
      <c r="R1045" s="5"/>
      <c r="S1045" s="5"/>
      <c r="T1045" s="5"/>
      <c r="U1045" s="5">
        <v>107</v>
      </c>
      <c r="V1045" s="5"/>
      <c r="W1045" s="5"/>
      <c r="X1045" s="8"/>
      <c r="Y1045" s="8"/>
      <c r="Z1045" s="8"/>
      <c r="AA1045" s="8"/>
      <c r="AB1045" s="8"/>
      <c r="AC1045" s="5"/>
      <c r="AD1045" s="8"/>
      <c r="AE1045" s="8"/>
      <c r="AF1045" s="8"/>
      <c r="AG1045" s="8"/>
      <c r="AH1045" s="8"/>
      <c r="AI1045" s="8"/>
      <c r="AJ1045" s="5"/>
      <c r="AK1045" s="8"/>
      <c r="AL1045" s="8"/>
      <c r="AM1045" s="8"/>
      <c r="AN1045" s="8"/>
      <c r="AO1045" s="8"/>
      <c r="AP1045" s="8"/>
      <c r="AQ1045" s="9"/>
      <c r="AR1045" s="8"/>
      <c r="AS1045" s="8"/>
      <c r="AT1045" s="8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8"/>
      <c r="BJ1045" s="5"/>
      <c r="BK1045" s="5"/>
      <c r="BL1045" s="5"/>
      <c r="BM1045" s="8"/>
      <c r="BN1045" s="8"/>
      <c r="BO1045" s="7"/>
      <c r="BP1045" s="5"/>
      <c r="BQ1045" s="5"/>
      <c r="BR1045" s="5"/>
      <c r="BS1045" s="5"/>
      <c r="BT1045" s="7"/>
      <c r="BU1045" s="7"/>
      <c r="BV1045" s="7"/>
      <c r="BW1045" s="7"/>
      <c r="BX1045" s="7"/>
      <c r="BY1045" s="7"/>
      <c r="BZ1045" s="7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8"/>
      <c r="CL1045" s="5"/>
      <c r="CM1045" s="5"/>
      <c r="CN1045" s="8"/>
      <c r="CO1045" s="5"/>
      <c r="CP1045" s="5"/>
      <c r="CQ1045" s="5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</row>
    <row r="1046" spans="1:166" x14ac:dyDescent="0.25">
      <c r="A1046" t="s">
        <v>157</v>
      </c>
      <c r="C1046" s="6">
        <v>40275</v>
      </c>
      <c r="D1046" s="5"/>
      <c r="E1046" s="6"/>
      <c r="F1046" s="14"/>
      <c r="G1046" s="5">
        <v>109</v>
      </c>
      <c r="H1046" t="s">
        <v>115</v>
      </c>
      <c r="I1046" s="7">
        <v>7.1</v>
      </c>
      <c r="J1046">
        <v>750</v>
      </c>
      <c r="K1046" s="5">
        <f t="shared" si="16"/>
        <v>187.79342723004694</v>
      </c>
      <c r="L1046" s="5"/>
      <c r="M1046" s="8"/>
      <c r="N1046" s="8"/>
      <c r="O1046" s="8"/>
      <c r="P1046" s="8"/>
      <c r="Q1046" s="5"/>
      <c r="R1046" s="5"/>
      <c r="S1046" s="5"/>
      <c r="T1046" s="5"/>
      <c r="U1046" s="5"/>
      <c r="V1046" s="5"/>
      <c r="W1046" s="5"/>
      <c r="X1046" s="8"/>
      <c r="Y1046" s="8"/>
      <c r="Z1046" s="8"/>
      <c r="AA1046" s="8"/>
      <c r="AB1046" s="8"/>
      <c r="AC1046" s="5">
        <v>460.86333837259963</v>
      </c>
      <c r="AD1046" s="8"/>
      <c r="AE1046" s="8"/>
      <c r="AF1046" s="8"/>
      <c r="AG1046" s="8"/>
      <c r="AH1046" s="8"/>
      <c r="AI1046" s="8"/>
      <c r="AJ1046" s="5">
        <v>235.04389575279316</v>
      </c>
      <c r="AK1046" s="8">
        <v>3.3742764294118963</v>
      </c>
      <c r="AL1046" s="8"/>
      <c r="AM1046" s="8"/>
      <c r="AN1046" s="8"/>
      <c r="AO1046" s="8"/>
      <c r="AP1046" s="8"/>
      <c r="AQ1046" s="9">
        <f>AK1046/AJ1046</f>
        <v>1.4355941551278504E-2</v>
      </c>
      <c r="AR1046" s="8"/>
      <c r="AS1046" s="8"/>
      <c r="AT1046" s="8"/>
      <c r="AU1046" s="5">
        <v>0</v>
      </c>
      <c r="AV1046" s="5"/>
      <c r="AW1046" s="5"/>
      <c r="AX1046" s="5"/>
      <c r="AY1046" s="5">
        <v>402.17612188410078</v>
      </c>
      <c r="AZ1046" s="5"/>
      <c r="BA1046" s="5"/>
      <c r="BB1046" s="5"/>
      <c r="BC1046" s="5"/>
      <c r="BD1046" s="5"/>
      <c r="BE1046" s="5"/>
      <c r="BF1046" s="5">
        <v>18.395661356923974</v>
      </c>
      <c r="BG1046" s="5">
        <v>32.19907221204285</v>
      </c>
      <c r="BH1046" s="5">
        <v>452.77085545306755</v>
      </c>
      <c r="BI1046" s="8"/>
      <c r="BJ1046" s="5"/>
      <c r="BK1046" s="5">
        <f>AC1046+AJ1046+BH1046</f>
        <v>1148.6780895784602</v>
      </c>
      <c r="BL1046" s="5"/>
      <c r="BM1046" s="8">
        <f>BH1046/BK1046</f>
        <v>0.39416687717898802</v>
      </c>
      <c r="BN1046" s="8"/>
      <c r="BO1046" s="7"/>
      <c r="BP1046" s="5"/>
      <c r="BQ1046" s="5"/>
      <c r="BR1046" s="5"/>
      <c r="BS1046" s="5"/>
      <c r="BT1046" s="7"/>
      <c r="BU1046" s="7"/>
      <c r="BV1046" s="7"/>
      <c r="BW1046" s="7"/>
      <c r="BX1046" s="8">
        <f>AC1046/BK1046</f>
        <v>0.40121191703214815</v>
      </c>
      <c r="BY1046" s="8">
        <f>AJ1046/BK1046</f>
        <v>0.20462120578886392</v>
      </c>
      <c r="BZ1046" s="8">
        <f>BH1046/BK1046</f>
        <v>0.39416687717898802</v>
      </c>
      <c r="CA1046" s="5">
        <v>76.675916301215892</v>
      </c>
      <c r="CB1046" s="5">
        <v>0</v>
      </c>
      <c r="CC1046" s="5">
        <v>65.798408399377763</v>
      </c>
      <c r="CD1046" s="5">
        <v>6.8906230953484107</v>
      </c>
      <c r="CE1046" s="5"/>
      <c r="CF1046" s="5"/>
      <c r="CG1046" s="5"/>
      <c r="CH1046" s="5"/>
      <c r="CI1046" s="5">
        <v>3.9868848064897149</v>
      </c>
      <c r="CJ1046" s="5"/>
      <c r="CK1046" s="8"/>
      <c r="CL1046" s="5"/>
      <c r="CM1046" s="5"/>
      <c r="CN1046" s="8"/>
      <c r="CO1046" s="5"/>
      <c r="CP1046" s="5"/>
      <c r="CQ1046" s="5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</row>
    <row r="1047" spans="1:166" x14ac:dyDescent="0.25">
      <c r="A1047" t="s">
        <v>157</v>
      </c>
      <c r="C1047" s="6">
        <v>40280</v>
      </c>
      <c r="D1047" s="5"/>
      <c r="E1047" s="6"/>
      <c r="G1047" s="5">
        <v>114</v>
      </c>
      <c r="H1047" t="s">
        <v>115</v>
      </c>
      <c r="I1047" s="7">
        <v>7.1</v>
      </c>
      <c r="J1047">
        <v>750</v>
      </c>
      <c r="K1047" s="5">
        <f t="shared" si="16"/>
        <v>187.79342723004694</v>
      </c>
      <c r="L1047" s="5"/>
      <c r="M1047" s="8"/>
      <c r="N1047" s="7">
        <v>22.9</v>
      </c>
      <c r="O1047" s="7"/>
      <c r="P1047" s="7"/>
      <c r="Q1047" s="5"/>
      <c r="R1047" s="5"/>
      <c r="S1047" s="5"/>
      <c r="T1047" s="5"/>
      <c r="U1047" s="5"/>
      <c r="V1047" s="5"/>
      <c r="W1047" s="5"/>
      <c r="X1047" s="8"/>
      <c r="Y1047" s="8"/>
      <c r="Z1047" s="8"/>
      <c r="AA1047" s="8"/>
      <c r="AB1047" s="8"/>
      <c r="AC1047" s="5"/>
      <c r="AD1047" s="8"/>
      <c r="AE1047" s="8"/>
      <c r="AF1047" s="8"/>
      <c r="AG1047" s="8"/>
      <c r="AH1047" s="8"/>
      <c r="AI1047" s="8"/>
      <c r="AJ1047" s="5"/>
      <c r="AK1047" s="8"/>
      <c r="AL1047" s="8"/>
      <c r="AM1047" s="8"/>
      <c r="AN1047" s="8"/>
      <c r="AO1047" s="8"/>
      <c r="AP1047" s="8"/>
      <c r="AQ1047" s="9"/>
      <c r="AR1047" s="8"/>
      <c r="AS1047" s="8"/>
      <c r="AT1047" s="8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8"/>
      <c r="BJ1047" s="5"/>
      <c r="BK1047" s="5"/>
      <c r="BL1047" s="5"/>
      <c r="BM1047" s="8"/>
      <c r="BN1047" s="8"/>
      <c r="BO1047" s="7"/>
      <c r="BP1047" s="5"/>
      <c r="BQ1047" s="5"/>
      <c r="BR1047" s="5"/>
      <c r="BS1047" s="5"/>
      <c r="BT1047" s="7"/>
      <c r="BU1047" s="7"/>
      <c r="BV1047" s="7"/>
      <c r="BW1047" s="7"/>
      <c r="BX1047" s="7"/>
      <c r="BY1047" s="7"/>
      <c r="BZ1047" s="7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8"/>
      <c r="CL1047" s="5"/>
      <c r="CM1047" s="5"/>
      <c r="CN1047" s="8"/>
      <c r="CO1047" s="5"/>
      <c r="CP1047" s="5"/>
      <c r="CQ1047" s="5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</row>
    <row r="1048" spans="1:166" x14ac:dyDescent="0.25">
      <c r="A1048" t="s">
        <v>157</v>
      </c>
      <c r="C1048" s="6">
        <v>40284</v>
      </c>
      <c r="D1048" s="5"/>
      <c r="E1048" s="6"/>
      <c r="G1048" s="5">
        <v>118</v>
      </c>
      <c r="H1048" t="s">
        <v>115</v>
      </c>
      <c r="I1048" s="7">
        <v>7.1</v>
      </c>
      <c r="J1048">
        <v>750</v>
      </c>
      <c r="K1048" s="5">
        <f t="shared" si="16"/>
        <v>187.79342723004694</v>
      </c>
      <c r="L1048" s="5"/>
      <c r="M1048" s="8"/>
      <c r="N1048" s="8"/>
      <c r="O1048" s="8"/>
      <c r="P1048" s="8"/>
      <c r="Q1048" s="5"/>
      <c r="R1048" s="5"/>
      <c r="S1048" s="5"/>
      <c r="T1048" s="5"/>
      <c r="U1048" s="5"/>
      <c r="V1048" s="5"/>
      <c r="W1048" s="5"/>
      <c r="X1048" s="8"/>
      <c r="Y1048" s="8"/>
      <c r="Z1048" s="8"/>
      <c r="AA1048" s="8"/>
      <c r="AB1048" s="8"/>
      <c r="AC1048" s="5"/>
      <c r="AD1048" s="8"/>
      <c r="AE1048" s="8"/>
      <c r="AF1048" s="8"/>
      <c r="AG1048" s="8"/>
      <c r="AH1048" s="8"/>
      <c r="AI1048" s="8"/>
      <c r="AJ1048" s="5"/>
      <c r="AK1048" s="8"/>
      <c r="AL1048" s="8"/>
      <c r="AM1048" s="8"/>
      <c r="AN1048" s="8"/>
      <c r="AO1048" s="8"/>
      <c r="AP1048" s="8"/>
      <c r="AQ1048" s="9"/>
      <c r="AR1048" s="8"/>
      <c r="AS1048" s="8"/>
      <c r="AT1048" s="8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8"/>
      <c r="BJ1048" s="5"/>
      <c r="BK1048" s="5"/>
      <c r="BL1048" s="5"/>
      <c r="BM1048" s="8"/>
      <c r="BN1048" s="8"/>
      <c r="BO1048" s="7"/>
      <c r="BP1048" s="5"/>
      <c r="BQ1048" s="5"/>
      <c r="BR1048" s="5"/>
      <c r="BS1048" s="5"/>
      <c r="BT1048" s="7"/>
      <c r="BU1048" s="7"/>
      <c r="BV1048" s="7"/>
      <c r="BW1048" s="7"/>
      <c r="BX1048" s="7"/>
      <c r="BY1048" s="7"/>
      <c r="BZ1048" s="7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>
        <v>8.429086163361422</v>
      </c>
      <c r="CK1048" s="8">
        <v>4.3134095634095635</v>
      </c>
      <c r="CL1048" s="5"/>
      <c r="CM1048" s="5"/>
      <c r="CN1048" s="8"/>
      <c r="CO1048" s="5"/>
      <c r="CP1048" s="5"/>
      <c r="CQ1048" s="5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</row>
    <row r="1049" spans="1:166" x14ac:dyDescent="0.25">
      <c r="A1049" t="s">
        <v>157</v>
      </c>
      <c r="C1049" s="6">
        <v>40290</v>
      </c>
      <c r="D1049" s="5"/>
      <c r="E1049" s="6"/>
      <c r="G1049" s="5">
        <v>124</v>
      </c>
      <c r="H1049" t="s">
        <v>115</v>
      </c>
      <c r="I1049" s="7">
        <v>7.1</v>
      </c>
      <c r="J1049">
        <v>750</v>
      </c>
      <c r="K1049" s="5">
        <f t="shared" si="16"/>
        <v>187.79342723004694</v>
      </c>
      <c r="L1049" s="5"/>
      <c r="M1049" s="8"/>
      <c r="N1049" s="8"/>
      <c r="O1049" s="8"/>
      <c r="P1049" s="8"/>
      <c r="Q1049" s="5"/>
      <c r="R1049" s="5"/>
      <c r="S1049" s="5"/>
      <c r="T1049" s="5"/>
      <c r="U1049" s="5"/>
      <c r="V1049" s="5"/>
      <c r="W1049" s="5"/>
      <c r="X1049" s="8"/>
      <c r="Y1049" s="8"/>
      <c r="Z1049" s="8"/>
      <c r="AA1049" s="8"/>
      <c r="AB1049" s="8"/>
      <c r="AC1049" s="5"/>
      <c r="AD1049" s="8"/>
      <c r="AE1049" s="8"/>
      <c r="AF1049" s="8"/>
      <c r="AG1049" s="8"/>
      <c r="AH1049" s="8"/>
      <c r="AI1049" s="8"/>
      <c r="AJ1049" s="5"/>
      <c r="AK1049" s="8"/>
      <c r="AL1049" s="8"/>
      <c r="AM1049" s="8"/>
      <c r="AN1049" s="8"/>
      <c r="AO1049" s="8"/>
      <c r="AP1049" s="8"/>
      <c r="AQ1049" s="9"/>
      <c r="AR1049" s="8"/>
      <c r="AS1049" s="8"/>
      <c r="AT1049" s="8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8"/>
      <c r="BJ1049" s="5"/>
      <c r="BK1049" s="5"/>
      <c r="BL1049" s="5"/>
      <c r="BM1049" s="8"/>
      <c r="BN1049" s="8"/>
      <c r="BO1049" s="7"/>
      <c r="BP1049" s="5"/>
      <c r="BQ1049" s="5"/>
      <c r="BR1049" s="5"/>
      <c r="BS1049" s="5"/>
      <c r="BT1049" s="7"/>
      <c r="BU1049" s="7"/>
      <c r="BV1049" s="7"/>
      <c r="BW1049" s="7"/>
      <c r="BX1049" s="7"/>
      <c r="BY1049" s="7"/>
      <c r="BZ1049" s="7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>
        <v>14.287740800635515</v>
      </c>
      <c r="CK1049" s="8">
        <v>4.8210714285714289</v>
      </c>
      <c r="CL1049" s="5"/>
      <c r="CM1049" s="5"/>
      <c r="CN1049" s="8"/>
      <c r="CO1049" s="5"/>
      <c r="CP1049" s="5"/>
      <c r="CQ1049" s="5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</row>
    <row r="1050" spans="1:166" x14ac:dyDescent="0.25">
      <c r="A1050" t="s">
        <v>157</v>
      </c>
      <c r="C1050" s="6">
        <v>40293</v>
      </c>
      <c r="D1050" s="5">
        <v>9</v>
      </c>
      <c r="E1050" s="6" t="s">
        <v>207</v>
      </c>
      <c r="F1050" t="s">
        <v>15</v>
      </c>
      <c r="G1050" s="5">
        <v>127</v>
      </c>
      <c r="H1050" t="s">
        <v>115</v>
      </c>
      <c r="I1050" s="7">
        <v>7.1</v>
      </c>
      <c r="J1050">
        <v>750</v>
      </c>
      <c r="K1050" s="5">
        <f t="shared" si="16"/>
        <v>187.79342723004694</v>
      </c>
      <c r="L1050" s="5"/>
      <c r="M1050" s="8"/>
      <c r="N1050" s="8"/>
      <c r="O1050" s="8"/>
      <c r="P1050" s="8"/>
      <c r="Q1050" s="5"/>
      <c r="R1050" s="5"/>
      <c r="S1050" s="5"/>
      <c r="T1050" s="5"/>
      <c r="U1050" s="5"/>
      <c r="V1050" s="5">
        <v>127</v>
      </c>
      <c r="W1050" s="5"/>
      <c r="X1050" s="8"/>
      <c r="Y1050" s="8"/>
      <c r="Z1050" s="8"/>
      <c r="AA1050" s="8"/>
      <c r="AB1050" s="8"/>
      <c r="AC1050" s="5"/>
      <c r="AD1050" s="8"/>
      <c r="AE1050" s="8"/>
      <c r="AF1050" s="8"/>
      <c r="AG1050" s="8"/>
      <c r="AH1050" s="8"/>
      <c r="AI1050" s="8"/>
      <c r="AJ1050" s="5"/>
      <c r="AK1050" s="8"/>
      <c r="AL1050" s="8"/>
      <c r="AM1050" s="8"/>
      <c r="AN1050" s="8"/>
      <c r="AO1050" s="8"/>
      <c r="AP1050" s="8"/>
      <c r="AQ1050" s="9"/>
      <c r="AR1050" s="8"/>
      <c r="AS1050" s="8"/>
      <c r="AT1050" s="8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8"/>
      <c r="BJ1050" s="5"/>
      <c r="BK1050" s="5"/>
      <c r="BL1050" s="5"/>
      <c r="BM1050" s="8"/>
      <c r="BN1050" s="8"/>
      <c r="BO1050" s="7"/>
      <c r="BP1050" s="5"/>
      <c r="BQ1050" s="5"/>
      <c r="BR1050" s="5"/>
      <c r="BS1050" s="5"/>
      <c r="BT1050" s="7"/>
      <c r="BU1050" s="7"/>
      <c r="BV1050" s="7"/>
      <c r="BW1050" s="7"/>
      <c r="BX1050" s="7"/>
      <c r="BY1050" s="7"/>
      <c r="BZ1050" s="7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8"/>
      <c r="CL1050" s="5"/>
      <c r="CM1050" s="5"/>
      <c r="CN1050" s="8"/>
      <c r="CO1050" s="5"/>
      <c r="CP1050" s="5"/>
      <c r="CQ1050" s="5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</row>
    <row r="1051" spans="1:166" x14ac:dyDescent="0.25">
      <c r="A1051" t="s">
        <v>157</v>
      </c>
      <c r="C1051" s="6">
        <v>40298</v>
      </c>
      <c r="D1051" s="5"/>
      <c r="E1051" s="6"/>
      <c r="G1051" s="5">
        <v>132</v>
      </c>
      <c r="H1051" t="s">
        <v>115</v>
      </c>
      <c r="I1051" s="7">
        <v>7.1</v>
      </c>
      <c r="J1051">
        <v>750</v>
      </c>
      <c r="K1051" s="5">
        <f t="shared" si="16"/>
        <v>187.79342723004694</v>
      </c>
      <c r="L1051" s="5"/>
      <c r="M1051" s="8"/>
      <c r="N1051" s="8"/>
      <c r="O1051" s="8"/>
      <c r="P1051" s="8"/>
      <c r="Q1051" s="5"/>
      <c r="R1051" s="5"/>
      <c r="S1051" s="5"/>
      <c r="T1051" s="5"/>
      <c r="U1051" s="5"/>
      <c r="V1051" s="5"/>
      <c r="W1051" s="5"/>
      <c r="X1051" s="8"/>
      <c r="Y1051" s="8"/>
      <c r="Z1051" s="8"/>
      <c r="AA1051" s="8"/>
      <c r="AB1051" s="8"/>
      <c r="AC1051" s="5"/>
      <c r="AD1051" s="8"/>
      <c r="AE1051" s="8"/>
      <c r="AF1051" s="8"/>
      <c r="AG1051" s="8"/>
      <c r="AH1051" s="8"/>
      <c r="AI1051" s="8"/>
      <c r="AJ1051" s="5"/>
      <c r="AK1051" s="8"/>
      <c r="AL1051" s="8"/>
      <c r="AM1051" s="8"/>
      <c r="AN1051" s="8"/>
      <c r="AO1051" s="8"/>
      <c r="AP1051" s="8"/>
      <c r="AQ1051" s="9"/>
      <c r="AR1051" s="8"/>
      <c r="AS1051" s="8"/>
      <c r="AT1051" s="8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8"/>
      <c r="BJ1051" s="5"/>
      <c r="BK1051" s="5"/>
      <c r="BL1051" s="5"/>
      <c r="BM1051" s="8"/>
      <c r="BN1051" s="8"/>
      <c r="BO1051" s="7"/>
      <c r="BP1051" s="5"/>
      <c r="BQ1051" s="5"/>
      <c r="BR1051" s="5"/>
      <c r="BS1051" s="5"/>
      <c r="BT1051" s="7"/>
      <c r="BU1051" s="7"/>
      <c r="BV1051" s="7"/>
      <c r="BW1051" s="7"/>
      <c r="BX1051" s="7"/>
      <c r="BY1051" s="7"/>
      <c r="BZ1051" s="7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>
        <v>43.705847306153714</v>
      </c>
      <c r="CK1051" s="8">
        <v>5.0955466027874561</v>
      </c>
      <c r="CL1051" s="5"/>
      <c r="CM1051" s="5"/>
      <c r="CN1051" s="8"/>
      <c r="CO1051" s="5"/>
      <c r="CP1051" s="5"/>
      <c r="CQ1051" s="5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</row>
    <row r="1052" spans="1:166" x14ac:dyDescent="0.25">
      <c r="A1052" t="s">
        <v>157</v>
      </c>
      <c r="C1052" s="6">
        <v>40302</v>
      </c>
      <c r="D1052" s="5"/>
      <c r="E1052" s="6"/>
      <c r="F1052" s="14"/>
      <c r="G1052" s="5">
        <v>136</v>
      </c>
      <c r="H1052" t="s">
        <v>115</v>
      </c>
      <c r="I1052" s="7">
        <v>7.1</v>
      </c>
      <c r="J1052">
        <v>750</v>
      </c>
      <c r="K1052" s="5">
        <f t="shared" si="16"/>
        <v>187.79342723004694</v>
      </c>
      <c r="L1052" s="5"/>
      <c r="M1052" s="8"/>
      <c r="N1052" s="8"/>
      <c r="O1052" s="8"/>
      <c r="P1052" s="8"/>
      <c r="Q1052" s="5"/>
      <c r="R1052" s="5"/>
      <c r="S1052" s="5"/>
      <c r="T1052" s="5"/>
      <c r="U1052" s="5"/>
      <c r="V1052" s="5"/>
      <c r="W1052" s="5"/>
      <c r="X1052" s="8"/>
      <c r="Y1052" s="8"/>
      <c r="Z1052" s="8"/>
      <c r="AA1052" s="8"/>
      <c r="AB1052" s="8"/>
      <c r="AC1052" s="5">
        <v>542.3744553150824</v>
      </c>
      <c r="AD1052" s="8"/>
      <c r="AE1052" s="8"/>
      <c r="AF1052" s="8"/>
      <c r="AG1052" s="8"/>
      <c r="AH1052" s="8"/>
      <c r="AI1052" s="8"/>
      <c r="AJ1052" s="5">
        <v>249.78945914602377</v>
      </c>
      <c r="AK1052" s="8"/>
      <c r="AL1052" s="8"/>
      <c r="AM1052" s="8"/>
      <c r="AN1052" s="8"/>
      <c r="AO1052" s="8"/>
      <c r="AP1052" s="8"/>
      <c r="AQ1052" s="9"/>
      <c r="AR1052" s="8"/>
      <c r="AS1052" s="8"/>
      <c r="AT1052" s="8"/>
      <c r="AU1052" s="5">
        <v>0</v>
      </c>
      <c r="AV1052" s="5"/>
      <c r="AW1052" s="5"/>
      <c r="AX1052" s="5"/>
      <c r="AY1052" s="5">
        <v>290.2921128768287</v>
      </c>
      <c r="AZ1052" s="5"/>
      <c r="BA1052" s="5"/>
      <c r="BB1052" s="5"/>
      <c r="BC1052" s="5"/>
      <c r="BD1052" s="5"/>
      <c r="BE1052" s="5"/>
      <c r="BF1052" s="5">
        <v>56.735401138141114</v>
      </c>
      <c r="BG1052" s="5">
        <v>342.82960404834517</v>
      </c>
      <c r="BH1052" s="5">
        <v>689.85711806331494</v>
      </c>
      <c r="BI1052" s="8"/>
      <c r="BJ1052" s="5"/>
      <c r="BK1052" s="5">
        <f>AC1052+AJ1052+BH1052</f>
        <v>1482.0210325244211</v>
      </c>
      <c r="BL1052" s="5"/>
      <c r="BM1052" s="8">
        <f>BH1052/BK1052</f>
        <v>0.46548402682803847</v>
      </c>
      <c r="BN1052" s="8"/>
      <c r="BO1052" s="7"/>
      <c r="BP1052" s="5"/>
      <c r="BQ1052" s="5"/>
      <c r="BR1052" s="5"/>
      <c r="BS1052" s="5"/>
      <c r="BT1052" s="7"/>
      <c r="BU1052" s="7"/>
      <c r="BV1052" s="7"/>
      <c r="BW1052" s="7"/>
      <c r="BX1052" s="8">
        <f>AC1052/BK1052</f>
        <v>0.36596947237059202</v>
      </c>
      <c r="BY1052" s="8">
        <f>AJ1052/BK1052</f>
        <v>0.16854650080136949</v>
      </c>
      <c r="BZ1052" s="8">
        <f>BH1052/BK1052</f>
        <v>0.46548402682803847</v>
      </c>
      <c r="CA1052" s="5">
        <v>103.37087520684935</v>
      </c>
      <c r="CB1052" s="5">
        <v>0</v>
      </c>
      <c r="CC1052" s="5">
        <v>32.70788447894757</v>
      </c>
      <c r="CD1052" s="5">
        <v>59.818226002590194</v>
      </c>
      <c r="CE1052" s="5"/>
      <c r="CF1052" s="5"/>
      <c r="CG1052" s="5"/>
      <c r="CH1052" s="5"/>
      <c r="CI1052" s="5">
        <v>10.844764725311592</v>
      </c>
      <c r="CJ1052" s="5"/>
      <c r="CK1052" s="8"/>
      <c r="CL1052" s="5"/>
      <c r="CM1052" s="5"/>
      <c r="CN1052" s="8"/>
      <c r="CO1052" s="5"/>
      <c r="CP1052" s="5"/>
      <c r="CQ1052" s="5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</row>
    <row r="1053" spans="1:166" x14ac:dyDescent="0.25">
      <c r="A1053" t="s">
        <v>157</v>
      </c>
      <c r="C1053" s="6">
        <v>40305</v>
      </c>
      <c r="D1053" s="5"/>
      <c r="E1053" s="6"/>
      <c r="G1053" s="5">
        <v>139</v>
      </c>
      <c r="H1053" t="s">
        <v>115</v>
      </c>
      <c r="I1053" s="7">
        <v>7.1</v>
      </c>
      <c r="J1053">
        <v>750</v>
      </c>
      <c r="K1053" s="5">
        <f t="shared" si="16"/>
        <v>187.79342723004694</v>
      </c>
      <c r="L1053" s="5"/>
      <c r="M1053" s="8"/>
      <c r="N1053" s="8"/>
      <c r="O1053" s="8"/>
      <c r="P1053" s="8"/>
      <c r="Q1053" s="5"/>
      <c r="R1053" s="5"/>
      <c r="S1053" s="5"/>
      <c r="T1053" s="5"/>
      <c r="U1053" s="5"/>
      <c r="V1053" s="5"/>
      <c r="W1053" s="5"/>
      <c r="X1053" s="8"/>
      <c r="Y1053" s="8"/>
      <c r="Z1053" s="8"/>
      <c r="AA1053" s="8"/>
      <c r="AB1053" s="8"/>
      <c r="AC1053" s="5"/>
      <c r="AD1053" s="8"/>
      <c r="AE1053" s="8"/>
      <c r="AF1053" s="8"/>
      <c r="AG1053" s="8"/>
      <c r="AH1053" s="8"/>
      <c r="AI1053" s="8"/>
      <c r="AJ1053" s="5"/>
      <c r="AK1053" s="8"/>
      <c r="AL1053" s="8"/>
      <c r="AM1053" s="8"/>
      <c r="AN1053" s="8"/>
      <c r="AO1053" s="8"/>
      <c r="AP1053" s="8"/>
      <c r="AQ1053" s="9"/>
      <c r="AR1053" s="8"/>
      <c r="AS1053" s="8"/>
      <c r="AT1053" s="8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8"/>
      <c r="BJ1053" s="5"/>
      <c r="BK1053" s="5"/>
      <c r="BL1053" s="5"/>
      <c r="BM1053" s="8"/>
      <c r="BN1053" s="8"/>
      <c r="BO1053" s="7"/>
      <c r="BP1053" s="5"/>
      <c r="BQ1053" s="5"/>
      <c r="BR1053" s="5"/>
      <c r="BS1053" s="5"/>
      <c r="BT1053" s="7"/>
      <c r="BU1053" s="7"/>
      <c r="BV1053" s="7"/>
      <c r="BW1053" s="7"/>
      <c r="BX1053" s="7"/>
      <c r="BY1053" s="7"/>
      <c r="BZ1053" s="7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>
        <v>68.746276278832227</v>
      </c>
      <c r="CK1053" s="8">
        <v>4.1650243891734169</v>
      </c>
      <c r="CL1053" s="5"/>
      <c r="CM1053" s="5"/>
      <c r="CN1053" s="8"/>
      <c r="CO1053" s="5"/>
      <c r="CP1053" s="5"/>
      <c r="CQ1053" s="5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</row>
    <row r="1054" spans="1:166" x14ac:dyDescent="0.25">
      <c r="A1054" t="s">
        <v>157</v>
      </c>
      <c r="C1054" s="6">
        <v>40311</v>
      </c>
      <c r="D1054" s="5"/>
      <c r="E1054" s="6"/>
      <c r="G1054" s="5">
        <v>145</v>
      </c>
      <c r="H1054" t="s">
        <v>115</v>
      </c>
      <c r="I1054" s="7">
        <v>7.1</v>
      </c>
      <c r="J1054">
        <v>750</v>
      </c>
      <c r="K1054" s="5">
        <f t="shared" si="16"/>
        <v>187.79342723004694</v>
      </c>
      <c r="L1054" s="5"/>
      <c r="M1054" s="8"/>
      <c r="N1054" s="8"/>
      <c r="O1054" s="8"/>
      <c r="P1054" s="8"/>
      <c r="Q1054" s="5"/>
      <c r="R1054" s="5"/>
      <c r="S1054" s="5"/>
      <c r="T1054" s="5"/>
      <c r="U1054" s="5"/>
      <c r="V1054" s="5"/>
      <c r="W1054" s="5"/>
      <c r="X1054" s="8"/>
      <c r="Y1054" s="8"/>
      <c r="Z1054" s="8"/>
      <c r="AA1054" s="8"/>
      <c r="AB1054" s="8"/>
      <c r="AC1054" s="5"/>
      <c r="AD1054" s="8"/>
      <c r="AE1054" s="8"/>
      <c r="AF1054" s="8"/>
      <c r="AG1054" s="8"/>
      <c r="AH1054" s="8"/>
      <c r="AI1054" s="8"/>
      <c r="AJ1054" s="5"/>
      <c r="AK1054" s="8"/>
      <c r="AL1054" s="8"/>
      <c r="AM1054" s="8"/>
      <c r="AN1054" s="8"/>
      <c r="AO1054" s="8"/>
      <c r="AP1054" s="8"/>
      <c r="AQ1054" s="9"/>
      <c r="AR1054" s="8"/>
      <c r="AS1054" s="8"/>
      <c r="AT1054" s="8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8"/>
      <c r="BJ1054" s="5"/>
      <c r="BK1054" s="5"/>
      <c r="BL1054" s="5"/>
      <c r="BM1054" s="8"/>
      <c r="BN1054" s="8"/>
      <c r="BO1054" s="7"/>
      <c r="BP1054" s="5"/>
      <c r="BQ1054" s="5"/>
      <c r="BR1054" s="5"/>
      <c r="BS1054" s="5"/>
      <c r="BT1054" s="7"/>
      <c r="BU1054" s="7"/>
      <c r="BV1054" s="7"/>
      <c r="BW1054" s="7"/>
      <c r="BX1054" s="7"/>
      <c r="BY1054" s="7"/>
      <c r="BZ1054" s="7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>
        <v>83.575907169404488</v>
      </c>
      <c r="CK1054" s="8">
        <v>4.1970833333333335</v>
      </c>
      <c r="CL1054" s="5"/>
      <c r="CM1054" s="5"/>
      <c r="CN1054" s="8"/>
      <c r="CO1054" s="5"/>
      <c r="CP1054" s="5"/>
      <c r="CQ1054" s="5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</row>
    <row r="1055" spans="1:166" x14ac:dyDescent="0.25">
      <c r="A1055" t="s">
        <v>157</v>
      </c>
      <c r="C1055" s="6">
        <v>40319</v>
      </c>
      <c r="D1055" s="5"/>
      <c r="E1055" s="6"/>
      <c r="G1055" s="5">
        <v>153</v>
      </c>
      <c r="H1055" t="s">
        <v>115</v>
      </c>
      <c r="I1055" s="7">
        <v>7.1</v>
      </c>
      <c r="J1055">
        <v>750</v>
      </c>
      <c r="K1055" s="5">
        <f t="shared" si="16"/>
        <v>187.79342723004694</v>
      </c>
      <c r="L1055" s="5"/>
      <c r="M1055" s="8"/>
      <c r="N1055" s="8"/>
      <c r="O1055" s="8"/>
      <c r="P1055" s="8"/>
      <c r="Q1055" s="5"/>
      <c r="R1055" s="5"/>
      <c r="S1055" s="5"/>
      <c r="T1055" s="5"/>
      <c r="U1055" s="5"/>
      <c r="V1055" s="5"/>
      <c r="W1055" s="5"/>
      <c r="X1055" s="8"/>
      <c r="Y1055" s="8"/>
      <c r="Z1055" s="8"/>
      <c r="AA1055" s="8"/>
      <c r="AB1055" s="8"/>
      <c r="AC1055" s="5"/>
      <c r="AD1055" s="8"/>
      <c r="AE1055" s="8"/>
      <c r="AF1055" s="8"/>
      <c r="AG1055" s="8"/>
      <c r="AH1055" s="8"/>
      <c r="AI1055" s="8"/>
      <c r="AJ1055" s="5"/>
      <c r="AK1055" s="8"/>
      <c r="AL1055" s="8"/>
      <c r="AM1055" s="8"/>
      <c r="AN1055" s="8"/>
      <c r="AO1055" s="8"/>
      <c r="AP1055" s="8"/>
      <c r="AQ1055" s="9"/>
      <c r="AR1055" s="8"/>
      <c r="AS1055" s="8"/>
      <c r="AT1055" s="8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8"/>
      <c r="BJ1055" s="5"/>
      <c r="BK1055" s="5"/>
      <c r="BL1055" s="5"/>
      <c r="BM1055" s="8"/>
      <c r="BN1055" s="8"/>
      <c r="BO1055" s="7"/>
      <c r="BP1055" s="5"/>
      <c r="BQ1055" s="5"/>
      <c r="BR1055" s="5"/>
      <c r="BS1055" s="5"/>
      <c r="BT1055" s="7"/>
      <c r="BU1055" s="7"/>
      <c r="BV1055" s="7"/>
      <c r="BW1055" s="7"/>
      <c r="BX1055" s="7"/>
      <c r="BY1055" s="7"/>
      <c r="BZ1055" s="7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>
        <v>100</v>
      </c>
      <c r="CK1055" s="8">
        <v>4.1537681569515188</v>
      </c>
      <c r="CL1055" s="5"/>
      <c r="CM1055" s="5"/>
      <c r="CN1055" s="8"/>
      <c r="CO1055" s="5"/>
      <c r="CP1055" s="5"/>
      <c r="CQ1055" s="5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</row>
    <row r="1056" spans="1:166" x14ac:dyDescent="0.25">
      <c r="A1056" t="s">
        <v>157</v>
      </c>
      <c r="C1056" s="6">
        <v>40328</v>
      </c>
      <c r="D1056" s="5">
        <v>10</v>
      </c>
      <c r="E1056" s="6" t="s">
        <v>108</v>
      </c>
      <c r="F1056" t="s">
        <v>16</v>
      </c>
      <c r="G1056" s="5">
        <v>162</v>
      </c>
      <c r="H1056" t="s">
        <v>115</v>
      </c>
      <c r="I1056" s="7">
        <v>7.1</v>
      </c>
      <c r="J1056">
        <v>750</v>
      </c>
      <c r="K1056" s="5">
        <f t="shared" si="16"/>
        <v>187.79342723004694</v>
      </c>
      <c r="L1056" s="5"/>
      <c r="M1056" s="8"/>
      <c r="N1056" s="8"/>
      <c r="O1056" s="8"/>
      <c r="P1056" s="8"/>
      <c r="Q1056" s="5"/>
      <c r="R1056" s="5"/>
      <c r="S1056" s="5"/>
      <c r="T1056" s="5"/>
      <c r="U1056" s="5"/>
      <c r="V1056" s="5"/>
      <c r="W1056" s="5"/>
      <c r="X1056" s="8"/>
      <c r="Y1056" s="8"/>
      <c r="Z1056" s="8"/>
      <c r="AA1056" s="8"/>
      <c r="AB1056" s="8"/>
      <c r="AC1056" s="5"/>
      <c r="AD1056" s="8"/>
      <c r="AE1056" s="8"/>
      <c r="AF1056" s="8"/>
      <c r="AG1056" s="8"/>
      <c r="AH1056" s="8"/>
      <c r="AI1056" s="8"/>
      <c r="AJ1056" s="5"/>
      <c r="AK1056" s="8"/>
      <c r="AL1056" s="8"/>
      <c r="AM1056" s="8"/>
      <c r="AN1056" s="8"/>
      <c r="AO1056" s="8"/>
      <c r="AP1056" s="8"/>
      <c r="AQ1056" s="9"/>
      <c r="AR1056" s="8"/>
      <c r="AS1056" s="8"/>
      <c r="AT1056" s="8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>
        <v>457.86154990628268</v>
      </c>
      <c r="BH1056" s="5"/>
      <c r="BI1056" s="8"/>
      <c r="BJ1056" s="5"/>
      <c r="BK1056" s="5"/>
      <c r="BL1056" s="5"/>
      <c r="BM1056" s="8"/>
      <c r="BN1056" s="5">
        <f>BP1056*(1/(BO1056/100))</f>
        <v>457.86154990628268</v>
      </c>
      <c r="BO1056" s="7">
        <v>36.465318730002437</v>
      </c>
      <c r="BP1056" s="5">
        <v>166.96067351545517</v>
      </c>
      <c r="BQ1056" s="5">
        <f>BN1056-BP1056</f>
        <v>290.90087639082753</v>
      </c>
      <c r="BR1056" s="5"/>
      <c r="BS1056" s="5"/>
      <c r="BT1056" s="7">
        <v>7.3550957495795233</v>
      </c>
      <c r="BU1056" s="7"/>
      <c r="BV1056" s="7"/>
      <c r="BW1056" s="7"/>
      <c r="BX1056" s="7"/>
      <c r="BY1056" s="7"/>
      <c r="BZ1056" s="7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8"/>
      <c r="CL1056" s="5"/>
      <c r="CM1056" s="5"/>
      <c r="CN1056" s="8"/>
      <c r="CO1056" s="5"/>
      <c r="CP1056" s="5"/>
      <c r="CQ1056" s="5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</row>
    <row r="1057" spans="1:166" x14ac:dyDescent="0.25">
      <c r="A1057" t="s">
        <v>143</v>
      </c>
      <c r="C1057" s="6">
        <v>40166</v>
      </c>
      <c r="D1057" s="5">
        <v>1</v>
      </c>
      <c r="E1057" s="6" t="s">
        <v>209</v>
      </c>
      <c r="F1057" s="14" t="s">
        <v>10</v>
      </c>
      <c r="G1057" s="5">
        <v>0</v>
      </c>
      <c r="H1057" t="s">
        <v>116</v>
      </c>
      <c r="I1057" s="7">
        <v>7.1</v>
      </c>
      <c r="J1057">
        <v>750</v>
      </c>
      <c r="K1057" s="5">
        <f t="shared" si="16"/>
        <v>187.79342723004694</v>
      </c>
      <c r="L1057" s="5"/>
      <c r="M1057" s="8"/>
      <c r="N1057" s="8"/>
      <c r="O1057" s="8"/>
      <c r="P1057" s="8"/>
      <c r="Q1057" s="5"/>
      <c r="R1057" s="5"/>
      <c r="S1057" s="5"/>
      <c r="T1057" s="5"/>
      <c r="U1057" s="5"/>
      <c r="V1057" s="5"/>
      <c r="W1057" s="5"/>
      <c r="X1057" s="8"/>
      <c r="Y1057" s="8"/>
      <c r="Z1057" s="8"/>
      <c r="AA1057" s="8"/>
      <c r="AB1057" s="8"/>
      <c r="AC1057" s="5"/>
      <c r="AD1057" s="8"/>
      <c r="AE1057" s="8"/>
      <c r="AF1057" s="8"/>
      <c r="AG1057" s="8"/>
      <c r="AH1057" s="8"/>
      <c r="AI1057" s="8"/>
      <c r="AJ1057" s="5"/>
      <c r="AK1057" s="8"/>
      <c r="AL1057" s="8"/>
      <c r="AM1057" s="8"/>
      <c r="AN1057" s="8"/>
      <c r="AO1057" s="8"/>
      <c r="AP1057" s="8"/>
      <c r="AQ1057" s="9"/>
      <c r="AR1057" s="8"/>
      <c r="AS1057" s="8"/>
      <c r="AT1057" s="8"/>
      <c r="AU1057" s="5">
        <v>0</v>
      </c>
      <c r="AV1057" s="5"/>
      <c r="AW1057" s="5"/>
      <c r="AX1057" s="5"/>
      <c r="AY1057" s="5">
        <v>0</v>
      </c>
      <c r="AZ1057" s="5"/>
      <c r="BA1057" s="5"/>
      <c r="BB1057" s="5"/>
      <c r="BC1057" s="5"/>
      <c r="BD1057" s="5"/>
      <c r="BE1057" s="5"/>
      <c r="BF1057" s="5">
        <v>0</v>
      </c>
      <c r="BG1057" s="5">
        <v>0</v>
      </c>
      <c r="BH1057" s="5"/>
      <c r="BI1057" s="8"/>
      <c r="BJ1057" s="5"/>
      <c r="BK1057" s="5"/>
      <c r="BL1057" s="5"/>
      <c r="BM1057" s="8"/>
      <c r="BN1057" s="8"/>
      <c r="BO1057" s="7"/>
      <c r="BP1057" s="5"/>
      <c r="BQ1057" s="5"/>
      <c r="BR1057" s="5"/>
      <c r="BS1057" s="5"/>
      <c r="BT1057" s="7"/>
      <c r="BU1057" s="7"/>
      <c r="BV1057" s="7"/>
      <c r="BW1057" s="7"/>
      <c r="BX1057" s="7"/>
      <c r="BY1057" s="7"/>
      <c r="BZ1057" s="7"/>
      <c r="CA1057" s="5">
        <v>0</v>
      </c>
      <c r="CB1057" s="5">
        <v>0</v>
      </c>
      <c r="CC1057" s="5">
        <v>0</v>
      </c>
      <c r="CD1057" s="5">
        <v>0</v>
      </c>
      <c r="CE1057" s="5"/>
      <c r="CF1057" s="5"/>
      <c r="CG1057" s="5"/>
      <c r="CH1057" s="5"/>
      <c r="CI1057" s="5">
        <v>0</v>
      </c>
      <c r="CJ1057" s="5"/>
      <c r="CK1057" s="8"/>
      <c r="CL1057" s="5"/>
      <c r="CM1057" s="5"/>
      <c r="CN1057" s="8"/>
      <c r="CO1057" s="5"/>
      <c r="CP1057" s="5"/>
      <c r="CQ1057" s="5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</row>
    <row r="1058" spans="1:166" x14ac:dyDescent="0.25">
      <c r="A1058" t="s">
        <v>143</v>
      </c>
      <c r="C1058" s="6">
        <v>40189</v>
      </c>
      <c r="D1058" s="5"/>
      <c r="E1058" s="6"/>
      <c r="F1058" s="14"/>
      <c r="G1058" s="5">
        <v>23</v>
      </c>
      <c r="H1058" t="s">
        <v>116</v>
      </c>
      <c r="I1058" s="7">
        <v>7.1</v>
      </c>
      <c r="J1058">
        <v>750</v>
      </c>
      <c r="K1058" s="5">
        <f t="shared" si="16"/>
        <v>187.79342723004694</v>
      </c>
      <c r="L1058" s="5"/>
      <c r="M1058" s="8"/>
      <c r="N1058" s="7">
        <v>5.75</v>
      </c>
      <c r="O1058" s="7"/>
      <c r="P1058" s="7"/>
      <c r="Q1058" s="5"/>
      <c r="R1058" s="5"/>
      <c r="S1058" s="5"/>
      <c r="T1058" s="5"/>
      <c r="U1058" s="5"/>
      <c r="V1058" s="5"/>
      <c r="W1058" s="5"/>
      <c r="X1058" s="8"/>
      <c r="Y1058" s="8"/>
      <c r="Z1058" s="8"/>
      <c r="AA1058" s="8"/>
      <c r="AB1058" s="8"/>
      <c r="AC1058" s="5"/>
      <c r="AD1058" s="8"/>
      <c r="AE1058" s="8"/>
      <c r="AF1058" s="8"/>
      <c r="AG1058" s="8"/>
      <c r="AH1058" s="8"/>
      <c r="AI1058" s="8"/>
      <c r="AJ1058" s="5"/>
      <c r="AK1058" s="8">
        <v>0.174340625</v>
      </c>
      <c r="AL1058" s="8"/>
      <c r="AM1058" s="8"/>
      <c r="AN1058" s="8"/>
      <c r="AO1058" s="8"/>
      <c r="AP1058" s="8"/>
      <c r="AQ1058" s="9"/>
      <c r="AR1058" s="8"/>
      <c r="AS1058" s="8"/>
      <c r="AT1058" s="8"/>
      <c r="AU1058" s="5">
        <v>0</v>
      </c>
      <c r="AV1058" s="5"/>
      <c r="AW1058" s="5"/>
      <c r="AX1058" s="5"/>
      <c r="AY1058" s="5">
        <v>0</v>
      </c>
      <c r="AZ1058" s="5"/>
      <c r="BA1058" s="5"/>
      <c r="BB1058" s="5"/>
      <c r="BC1058" s="5"/>
      <c r="BD1058" s="5"/>
      <c r="BE1058" s="5"/>
      <c r="BF1058" s="5">
        <v>0</v>
      </c>
      <c r="BG1058" s="5">
        <v>0</v>
      </c>
      <c r="BH1058" s="5"/>
      <c r="BI1058" s="8"/>
      <c r="BJ1058" s="5"/>
      <c r="BK1058" s="5"/>
      <c r="BL1058" s="5"/>
      <c r="BM1058" s="8"/>
      <c r="BN1058" s="8"/>
      <c r="BO1058" s="7"/>
      <c r="BP1058" s="5"/>
      <c r="BQ1058" s="5"/>
      <c r="BR1058" s="5"/>
      <c r="BS1058" s="5"/>
      <c r="BT1058" s="7"/>
      <c r="BU1058" s="7"/>
      <c r="BV1058" s="7"/>
      <c r="BW1058" s="7"/>
      <c r="BX1058" s="7"/>
      <c r="BY1058" s="7"/>
      <c r="BZ1058" s="7"/>
      <c r="CA1058" s="5">
        <v>0</v>
      </c>
      <c r="CB1058" s="5">
        <v>0</v>
      </c>
      <c r="CC1058" s="5">
        <v>0</v>
      </c>
      <c r="CD1058" s="5">
        <v>0</v>
      </c>
      <c r="CE1058" s="5"/>
      <c r="CF1058" s="5"/>
      <c r="CG1058" s="5"/>
      <c r="CH1058" s="5"/>
      <c r="CI1058" s="5">
        <v>0</v>
      </c>
      <c r="CJ1058" s="5"/>
      <c r="CK1058" s="8"/>
      <c r="CL1058" s="5"/>
      <c r="CM1058" s="5"/>
      <c r="CN1058" s="8"/>
      <c r="CO1058" s="5"/>
      <c r="CP1058" s="5"/>
      <c r="CQ1058" s="5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</row>
    <row r="1059" spans="1:166" x14ac:dyDescent="0.25">
      <c r="A1059" t="s">
        <v>143</v>
      </c>
      <c r="C1059" s="6">
        <v>40191</v>
      </c>
      <c r="D1059" s="5">
        <v>4</v>
      </c>
      <c r="E1059" t="s">
        <v>210</v>
      </c>
      <c r="F1059" t="s">
        <v>12</v>
      </c>
      <c r="G1059" s="5">
        <v>25</v>
      </c>
      <c r="H1059" t="s">
        <v>116</v>
      </c>
      <c r="I1059" s="7">
        <v>7.1</v>
      </c>
      <c r="J1059">
        <v>750</v>
      </c>
      <c r="K1059" s="5">
        <f t="shared" si="16"/>
        <v>187.79342723004694</v>
      </c>
      <c r="L1059" s="5"/>
      <c r="M1059" s="8"/>
      <c r="N1059" s="8"/>
      <c r="O1059" s="8"/>
      <c r="P1059" s="8"/>
      <c r="Q1059" s="5"/>
      <c r="R1059" s="5">
        <v>25</v>
      </c>
      <c r="S1059" s="5"/>
      <c r="T1059" s="5"/>
      <c r="U1059" s="5"/>
      <c r="V1059" s="5"/>
      <c r="W1059" s="5"/>
      <c r="X1059" s="8"/>
      <c r="Y1059" s="8"/>
      <c r="Z1059" s="8"/>
      <c r="AA1059" s="8"/>
      <c r="AB1059" s="8"/>
      <c r="AC1059" s="5"/>
      <c r="AD1059" s="8"/>
      <c r="AE1059" s="8"/>
      <c r="AF1059" s="8"/>
      <c r="AG1059" s="8"/>
      <c r="AH1059" s="8"/>
      <c r="AI1059" s="8"/>
      <c r="AJ1059" s="5"/>
      <c r="AK1059" s="8"/>
      <c r="AL1059" s="8"/>
      <c r="AM1059" s="8"/>
      <c r="AN1059" s="8"/>
      <c r="AO1059" s="8"/>
      <c r="AP1059" s="8"/>
      <c r="AQ1059" s="9"/>
      <c r="AR1059" s="8"/>
      <c r="AS1059" s="8"/>
      <c r="AT1059" s="8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8"/>
      <c r="BJ1059" s="5"/>
      <c r="BK1059" s="5"/>
      <c r="BL1059" s="5"/>
      <c r="BM1059" s="8"/>
      <c r="BN1059" s="8"/>
      <c r="BO1059" s="7"/>
      <c r="BP1059" s="5"/>
      <c r="BQ1059" s="5"/>
      <c r="BR1059" s="5"/>
      <c r="BS1059" s="5"/>
      <c r="BT1059" s="7"/>
      <c r="BU1059" s="7"/>
      <c r="BV1059" s="7"/>
      <c r="BW1059" s="7"/>
      <c r="BX1059" s="7"/>
      <c r="BY1059" s="7"/>
      <c r="BZ1059" s="7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8"/>
      <c r="CL1059" s="5"/>
      <c r="CM1059" s="5"/>
      <c r="CN1059" s="8"/>
      <c r="CO1059" s="5"/>
      <c r="CP1059" s="5"/>
      <c r="CQ1059" s="5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</row>
    <row r="1060" spans="1:166" x14ac:dyDescent="0.25">
      <c r="A1060" t="s">
        <v>143</v>
      </c>
      <c r="C1060" s="6">
        <v>40197</v>
      </c>
      <c r="D1060" s="5"/>
      <c r="E1060" s="6"/>
      <c r="G1060" s="5">
        <v>31</v>
      </c>
      <c r="H1060" t="s">
        <v>116</v>
      </c>
      <c r="I1060" s="7">
        <v>7.1</v>
      </c>
      <c r="J1060">
        <v>750</v>
      </c>
      <c r="K1060" s="5">
        <f t="shared" si="16"/>
        <v>187.79342723004694</v>
      </c>
      <c r="L1060" s="5"/>
      <c r="M1060" s="8"/>
      <c r="N1060" s="7">
        <v>8.5</v>
      </c>
      <c r="O1060" s="7"/>
      <c r="P1060" s="7"/>
      <c r="Q1060" s="5"/>
      <c r="R1060" s="5"/>
      <c r="S1060" s="5"/>
      <c r="T1060" s="5"/>
      <c r="U1060" s="5"/>
      <c r="V1060" s="5"/>
      <c r="W1060" s="5"/>
      <c r="X1060" s="8"/>
      <c r="Y1060" s="8"/>
      <c r="Z1060" s="8"/>
      <c r="AA1060" s="8"/>
      <c r="AB1060" s="8"/>
      <c r="AC1060" s="5"/>
      <c r="AD1060" s="8"/>
      <c r="AE1060" s="8"/>
      <c r="AF1060" s="8"/>
      <c r="AG1060" s="8"/>
      <c r="AH1060" s="8"/>
      <c r="AI1060" s="8"/>
      <c r="AJ1060" s="5"/>
      <c r="AK1060" s="8"/>
      <c r="AL1060" s="8"/>
      <c r="AM1060" s="8"/>
      <c r="AN1060" s="8"/>
      <c r="AO1060" s="8"/>
      <c r="AP1060" s="8"/>
      <c r="AQ1060" s="9"/>
      <c r="AR1060" s="8"/>
      <c r="AS1060" s="8"/>
      <c r="AT1060" s="8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8"/>
      <c r="BJ1060" s="5"/>
      <c r="BK1060" s="5"/>
      <c r="BL1060" s="5"/>
      <c r="BM1060" s="8"/>
      <c r="BN1060" s="8"/>
      <c r="BO1060" s="7"/>
      <c r="BP1060" s="5"/>
      <c r="BQ1060" s="5"/>
      <c r="BR1060" s="5"/>
      <c r="BS1060" s="5"/>
      <c r="BT1060" s="7"/>
      <c r="BU1060" s="7"/>
      <c r="BV1060" s="7"/>
      <c r="BW1060" s="7"/>
      <c r="BX1060" s="7"/>
      <c r="BY1060" s="7"/>
      <c r="BZ1060" s="7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8"/>
      <c r="CL1060" s="5"/>
      <c r="CM1060" s="5"/>
      <c r="CN1060" s="8"/>
      <c r="CO1060" s="5"/>
      <c r="CP1060" s="5"/>
      <c r="CQ1060" s="5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</row>
    <row r="1061" spans="1:166" x14ac:dyDescent="0.25">
      <c r="A1061" t="s">
        <v>143</v>
      </c>
      <c r="C1061" s="6">
        <v>40200</v>
      </c>
      <c r="D1061" s="5"/>
      <c r="E1061" s="6"/>
      <c r="G1061" s="5">
        <v>34</v>
      </c>
      <c r="H1061" t="s">
        <v>116</v>
      </c>
      <c r="I1061" s="7">
        <v>7.1</v>
      </c>
      <c r="J1061">
        <v>750</v>
      </c>
      <c r="K1061" s="5">
        <f t="shared" si="16"/>
        <v>187.79342723004694</v>
      </c>
      <c r="L1061" s="5"/>
      <c r="M1061" s="8"/>
      <c r="N1061" s="7">
        <v>8.9499999999999993</v>
      </c>
      <c r="O1061" s="7"/>
      <c r="P1061" s="7"/>
      <c r="Q1061" s="5"/>
      <c r="R1061" s="5"/>
      <c r="S1061" s="5"/>
      <c r="T1061" s="5"/>
      <c r="U1061" s="5"/>
      <c r="V1061" s="5"/>
      <c r="W1061" s="5"/>
      <c r="X1061" s="8"/>
      <c r="Y1061" s="8"/>
      <c r="Z1061" s="8"/>
      <c r="AA1061" s="8"/>
      <c r="AB1061" s="8"/>
      <c r="AC1061" s="5"/>
      <c r="AD1061" s="8"/>
      <c r="AE1061" s="8"/>
      <c r="AF1061" s="8"/>
      <c r="AG1061" s="8"/>
      <c r="AH1061" s="8"/>
      <c r="AI1061" s="8"/>
      <c r="AJ1061" s="5"/>
      <c r="AK1061" s="8"/>
      <c r="AL1061" s="8"/>
      <c r="AM1061" s="8"/>
      <c r="AN1061" s="8"/>
      <c r="AO1061" s="8"/>
      <c r="AP1061" s="8"/>
      <c r="AQ1061" s="9"/>
      <c r="AR1061" s="8"/>
      <c r="AS1061" s="8"/>
      <c r="AT1061" s="8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8"/>
      <c r="BJ1061" s="5"/>
      <c r="BK1061" s="5"/>
      <c r="BL1061" s="5"/>
      <c r="BM1061" s="8"/>
      <c r="BN1061" s="8"/>
      <c r="BO1061" s="7"/>
      <c r="BP1061" s="5"/>
      <c r="BQ1061" s="5"/>
      <c r="BR1061" s="5"/>
      <c r="BS1061" s="5"/>
      <c r="BT1061" s="7"/>
      <c r="BU1061" s="7"/>
      <c r="BV1061" s="7"/>
      <c r="BW1061" s="7"/>
      <c r="BX1061" s="7"/>
      <c r="BY1061" s="7"/>
      <c r="BZ1061" s="7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8"/>
      <c r="CL1061" s="5"/>
      <c r="CM1061" s="5"/>
      <c r="CN1061" s="8"/>
      <c r="CO1061" s="5"/>
      <c r="CP1061" s="5"/>
      <c r="CQ1061" s="5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</row>
    <row r="1062" spans="1:166" x14ac:dyDescent="0.25">
      <c r="A1062" t="s">
        <v>143</v>
      </c>
      <c r="C1062" s="6">
        <v>40203</v>
      </c>
      <c r="D1062" s="5"/>
      <c r="E1062" s="6"/>
      <c r="F1062" s="14"/>
      <c r="G1062" s="5">
        <v>37</v>
      </c>
      <c r="H1062" t="s">
        <v>116</v>
      </c>
      <c r="I1062" s="7">
        <v>7.1</v>
      </c>
      <c r="J1062">
        <v>750</v>
      </c>
      <c r="K1062" s="5">
        <f t="shared" ref="K1062:K1125" si="17">1000000/I1062/J1062</f>
        <v>187.79342723004694</v>
      </c>
      <c r="L1062" s="5"/>
      <c r="M1062" s="8"/>
      <c r="N1062" s="8"/>
      <c r="O1062" s="8"/>
      <c r="P1062" s="8"/>
      <c r="Q1062" s="5"/>
      <c r="R1062" s="5"/>
      <c r="S1062" s="5"/>
      <c r="T1062" s="5"/>
      <c r="U1062" s="5"/>
      <c r="V1062" s="5"/>
      <c r="W1062" s="5"/>
      <c r="X1062" s="8"/>
      <c r="Y1062" s="8"/>
      <c r="Z1062" s="8"/>
      <c r="AA1062" s="8"/>
      <c r="AB1062" s="8"/>
      <c r="AC1062" s="5">
        <v>33.931928134347935</v>
      </c>
      <c r="AD1062" s="8"/>
      <c r="AE1062" s="8"/>
      <c r="AF1062" s="8"/>
      <c r="AG1062" s="8"/>
      <c r="AH1062" s="8"/>
      <c r="AI1062" s="8"/>
      <c r="AJ1062" s="5">
        <v>50.136234979193176</v>
      </c>
      <c r="AK1062" s="8">
        <v>0.88363893326297205</v>
      </c>
      <c r="AL1062" s="8"/>
      <c r="AM1062" s="8"/>
      <c r="AN1062" s="8"/>
      <c r="AO1062" s="8"/>
      <c r="AP1062" s="8"/>
      <c r="AQ1062" s="9">
        <f>AK1062/AJ1062</f>
        <v>1.7624756498562114E-2</v>
      </c>
      <c r="AR1062" s="8"/>
      <c r="AS1062" s="8"/>
      <c r="AT1062" s="8"/>
      <c r="AU1062" s="5">
        <v>3.6791033608412569</v>
      </c>
      <c r="AV1062" s="5"/>
      <c r="AW1062" s="5"/>
      <c r="AX1062" s="5"/>
      <c r="AY1062" s="5">
        <v>0</v>
      </c>
      <c r="AZ1062" s="5"/>
      <c r="BA1062" s="5"/>
      <c r="BB1062" s="5"/>
      <c r="BC1062" s="5"/>
      <c r="BD1062" s="5"/>
      <c r="BE1062" s="5"/>
      <c r="BF1062" s="5">
        <v>0</v>
      </c>
      <c r="BG1062" s="5">
        <v>0</v>
      </c>
      <c r="BH1062" s="5">
        <v>3.6791033608412569</v>
      </c>
      <c r="BI1062" s="8"/>
      <c r="BJ1062" s="5"/>
      <c r="BK1062" s="5">
        <f>AC1062+AJ1062+BH1062</f>
        <v>87.747266474382371</v>
      </c>
      <c r="BL1062" s="5"/>
      <c r="BM1062" s="8">
        <f>BH1062/BK1062</f>
        <v>4.1928409951270257E-2</v>
      </c>
      <c r="BN1062" s="8"/>
      <c r="BO1062" s="7"/>
      <c r="BP1062" s="5"/>
      <c r="BQ1062" s="5"/>
      <c r="BR1062" s="5"/>
      <c r="BS1062" s="5"/>
      <c r="BT1062" s="7"/>
      <c r="BU1062" s="7"/>
      <c r="BV1062" s="7"/>
      <c r="BW1062" s="7"/>
      <c r="BX1062" s="8">
        <f>AC1062/BK1062</f>
        <v>0.38670068593252749</v>
      </c>
      <c r="BY1062" s="8">
        <f>AJ1062/BK1062</f>
        <v>0.57137090411620228</v>
      </c>
      <c r="BZ1062" s="8">
        <f>BH1062/BK1062</f>
        <v>4.1928409951270257E-2</v>
      </c>
      <c r="CA1062" s="5">
        <v>92.362562482625066</v>
      </c>
      <c r="CB1062" s="5">
        <v>92.362562482625066</v>
      </c>
      <c r="CC1062" s="5">
        <v>0</v>
      </c>
      <c r="CD1062" s="5">
        <v>0</v>
      </c>
      <c r="CE1062" s="5"/>
      <c r="CF1062" s="5"/>
      <c r="CG1062" s="5"/>
      <c r="CH1062" s="5"/>
      <c r="CI1062" s="5">
        <v>0</v>
      </c>
      <c r="CJ1062" s="5"/>
      <c r="CK1062" s="8"/>
      <c r="CL1062" s="5"/>
      <c r="CM1062" s="5"/>
      <c r="CN1062" s="8"/>
      <c r="CO1062" s="5"/>
      <c r="CP1062" s="5"/>
      <c r="CQ1062" s="5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</row>
    <row r="1063" spans="1:166" x14ac:dyDescent="0.25">
      <c r="A1063" t="s">
        <v>143</v>
      </c>
      <c r="C1063" s="6">
        <v>40210</v>
      </c>
      <c r="D1063" s="5"/>
      <c r="E1063" s="6"/>
      <c r="G1063" s="5">
        <v>44</v>
      </c>
      <c r="H1063" t="s">
        <v>116</v>
      </c>
      <c r="I1063" s="7">
        <v>7.1</v>
      </c>
      <c r="J1063">
        <v>750</v>
      </c>
      <c r="K1063" s="5">
        <f t="shared" si="17"/>
        <v>187.79342723004694</v>
      </c>
      <c r="L1063" s="5"/>
      <c r="M1063" s="8"/>
      <c r="N1063" s="7">
        <v>13.2</v>
      </c>
      <c r="O1063" s="7"/>
      <c r="P1063" s="7"/>
      <c r="Q1063" s="5"/>
      <c r="R1063" s="5"/>
      <c r="S1063" s="5"/>
      <c r="T1063" s="5"/>
      <c r="U1063" s="5"/>
      <c r="V1063" s="5"/>
      <c r="W1063" s="5"/>
      <c r="X1063" s="8"/>
      <c r="Y1063" s="8"/>
      <c r="Z1063" s="8"/>
      <c r="AA1063" s="8"/>
      <c r="AB1063" s="8"/>
      <c r="AC1063" s="5"/>
      <c r="AD1063" s="8"/>
      <c r="AE1063" s="8"/>
      <c r="AF1063" s="8"/>
      <c r="AG1063" s="8"/>
      <c r="AH1063" s="8"/>
      <c r="AI1063" s="8"/>
      <c r="AJ1063" s="5"/>
      <c r="AK1063" s="8"/>
      <c r="AL1063" s="8"/>
      <c r="AM1063" s="8"/>
      <c r="AN1063" s="8"/>
      <c r="AO1063" s="8"/>
      <c r="AP1063" s="8"/>
      <c r="AQ1063" s="9"/>
      <c r="AR1063" s="8"/>
      <c r="AS1063" s="8"/>
      <c r="AT1063" s="8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8"/>
      <c r="BJ1063" s="5"/>
      <c r="BK1063" s="5"/>
      <c r="BL1063" s="5"/>
      <c r="BM1063" s="8"/>
      <c r="BN1063" s="8"/>
      <c r="BO1063" s="7"/>
      <c r="BP1063" s="5"/>
      <c r="BQ1063" s="5"/>
      <c r="BR1063" s="5"/>
      <c r="BS1063" s="5"/>
      <c r="BT1063" s="7"/>
      <c r="BU1063" s="7"/>
      <c r="BV1063" s="7"/>
      <c r="BW1063" s="7"/>
      <c r="BX1063" s="7"/>
      <c r="BY1063" s="7"/>
      <c r="BZ1063" s="7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8"/>
      <c r="CL1063" s="5"/>
      <c r="CM1063" s="5"/>
      <c r="CN1063" s="8"/>
      <c r="CO1063" s="5"/>
      <c r="CP1063" s="5"/>
      <c r="CQ1063" s="5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</row>
    <row r="1064" spans="1:166" x14ac:dyDescent="0.25">
      <c r="A1064" t="s">
        <v>143</v>
      </c>
      <c r="C1064" s="6">
        <v>40217</v>
      </c>
      <c r="D1064" s="5"/>
      <c r="E1064" s="6"/>
      <c r="G1064" s="5">
        <v>51</v>
      </c>
      <c r="H1064" t="s">
        <v>116</v>
      </c>
      <c r="I1064" s="7">
        <v>7.1</v>
      </c>
      <c r="J1064">
        <v>750</v>
      </c>
      <c r="K1064" s="5">
        <f t="shared" si="17"/>
        <v>187.79342723004694</v>
      </c>
      <c r="L1064" s="5"/>
      <c r="M1064" s="8"/>
      <c r="N1064" s="7">
        <v>16.399999999999999</v>
      </c>
      <c r="O1064" s="7"/>
      <c r="P1064" s="7"/>
      <c r="Q1064" s="5"/>
      <c r="R1064" s="5"/>
      <c r="S1064" s="5"/>
      <c r="T1064" s="5"/>
      <c r="U1064" s="5"/>
      <c r="V1064" s="5"/>
      <c r="W1064" s="5"/>
      <c r="X1064" s="8"/>
      <c r="Y1064" s="8"/>
      <c r="Z1064" s="8"/>
      <c r="AA1064" s="8"/>
      <c r="AB1064" s="8"/>
      <c r="AC1064" s="5"/>
      <c r="AD1064" s="8"/>
      <c r="AE1064" s="8"/>
      <c r="AF1064" s="8"/>
      <c r="AG1064" s="8"/>
      <c r="AH1064" s="8"/>
      <c r="AI1064" s="8"/>
      <c r="AJ1064" s="5"/>
      <c r="AK1064" s="8"/>
      <c r="AL1064" s="8"/>
      <c r="AM1064" s="8"/>
      <c r="AN1064" s="8"/>
      <c r="AO1064" s="8"/>
      <c r="AP1064" s="8"/>
      <c r="AQ1064" s="9"/>
      <c r="AR1064" s="8"/>
      <c r="AS1064" s="8"/>
      <c r="AT1064" s="8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8"/>
      <c r="BJ1064" s="5"/>
      <c r="BK1064" s="5"/>
      <c r="BL1064" s="5"/>
      <c r="BM1064" s="8"/>
      <c r="BN1064" s="8"/>
      <c r="BO1064" s="7"/>
      <c r="BP1064" s="5"/>
      <c r="BQ1064" s="5"/>
      <c r="BR1064" s="5"/>
      <c r="BS1064" s="5"/>
      <c r="BT1064" s="7"/>
      <c r="BU1064" s="7"/>
      <c r="BV1064" s="7"/>
      <c r="BW1064" s="7"/>
      <c r="BX1064" s="7"/>
      <c r="BY1064" s="7"/>
      <c r="BZ1064" s="7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8"/>
      <c r="CL1064" s="5"/>
      <c r="CM1064" s="5"/>
      <c r="CN1064" s="8"/>
      <c r="CO1064" s="5"/>
      <c r="CP1064" s="5"/>
      <c r="CQ1064" s="5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</row>
    <row r="1065" spans="1:166" x14ac:dyDescent="0.25">
      <c r="A1065" t="s">
        <v>143</v>
      </c>
      <c r="C1065" s="6">
        <v>40218</v>
      </c>
      <c r="D1065" s="5">
        <v>4</v>
      </c>
      <c r="E1065" t="s">
        <v>206</v>
      </c>
      <c r="F1065" t="s">
        <v>13</v>
      </c>
      <c r="G1065" s="5">
        <v>52</v>
      </c>
      <c r="H1065" t="s">
        <v>116</v>
      </c>
      <c r="I1065" s="7">
        <v>7.1</v>
      </c>
      <c r="J1065">
        <v>750</v>
      </c>
      <c r="K1065" s="5">
        <f t="shared" si="17"/>
        <v>187.79342723004694</v>
      </c>
      <c r="L1065" s="5"/>
      <c r="M1065" s="8"/>
      <c r="N1065" s="8"/>
      <c r="O1065" s="8"/>
      <c r="P1065" s="8"/>
      <c r="Q1065" s="5"/>
      <c r="R1065" s="5"/>
      <c r="S1065" s="5">
        <v>52</v>
      </c>
      <c r="T1065" s="5"/>
      <c r="U1065" s="5"/>
      <c r="V1065" s="5"/>
      <c r="W1065" s="5"/>
      <c r="X1065" s="8"/>
      <c r="Y1065" s="8"/>
      <c r="Z1065" s="8"/>
      <c r="AA1065" s="8"/>
      <c r="AB1065" s="8"/>
      <c r="AC1065" s="5">
        <v>144.40955298633534</v>
      </c>
      <c r="AD1065" s="8"/>
      <c r="AE1065" s="8"/>
      <c r="AF1065" s="8"/>
      <c r="AG1065" s="8"/>
      <c r="AH1065" s="8"/>
      <c r="AI1065" s="8"/>
      <c r="AJ1065" s="5">
        <v>139.81412467386909</v>
      </c>
      <c r="AK1065" s="8">
        <v>2.4177083684861858</v>
      </c>
      <c r="AL1065" s="8"/>
      <c r="AM1065" s="8"/>
      <c r="AN1065" s="8"/>
      <c r="AO1065" s="8"/>
      <c r="AP1065" s="8"/>
      <c r="AQ1065" s="9">
        <f>AK1065/AJ1065</f>
        <v>1.7292304151141673E-2</v>
      </c>
      <c r="AR1065" s="8"/>
      <c r="AS1065" s="8"/>
      <c r="AT1065" s="8"/>
      <c r="AU1065" s="5">
        <v>9.232109929017593</v>
      </c>
      <c r="AV1065" s="5"/>
      <c r="AW1065" s="5"/>
      <c r="AX1065" s="5"/>
      <c r="AY1065" s="5">
        <v>0</v>
      </c>
      <c r="AZ1065" s="5"/>
      <c r="BA1065" s="5"/>
      <c r="BB1065" s="5"/>
      <c r="BC1065" s="5"/>
      <c r="BD1065" s="5"/>
      <c r="BE1065" s="5"/>
      <c r="BF1065" s="5">
        <v>0</v>
      </c>
      <c r="BG1065" s="5">
        <v>0</v>
      </c>
      <c r="BH1065" s="5">
        <v>9.232109929017593</v>
      </c>
      <c r="BI1065" s="8"/>
      <c r="BJ1065" s="5"/>
      <c r="BK1065" s="5">
        <f>AC1065+AJ1065+BH1065</f>
        <v>293.45578758922204</v>
      </c>
      <c r="BL1065" s="5"/>
      <c r="BM1065" s="8">
        <f>BH1065/BK1065</f>
        <v>3.145996882481205E-2</v>
      </c>
      <c r="BN1065" s="8"/>
      <c r="BO1065" s="7"/>
      <c r="BP1065" s="5"/>
      <c r="BQ1065" s="5"/>
      <c r="BR1065" s="5"/>
      <c r="BS1065" s="5"/>
      <c r="BT1065" s="7"/>
      <c r="BU1065" s="7"/>
      <c r="BV1065" s="7"/>
      <c r="BW1065" s="7"/>
      <c r="BX1065" s="8">
        <f>AC1065/BK1065</f>
        <v>0.49209986339911321</v>
      </c>
      <c r="BY1065" s="8">
        <f>AJ1065/BK1065</f>
        <v>0.47644016777607467</v>
      </c>
      <c r="BZ1065" s="8">
        <f>BH1065/BK1065</f>
        <v>3.145996882481205E-2</v>
      </c>
      <c r="CA1065" s="5">
        <v>153.86851051725375</v>
      </c>
      <c r="CB1065" s="5">
        <v>153.86851051725375</v>
      </c>
      <c r="CC1065" s="5">
        <v>0</v>
      </c>
      <c r="CD1065" s="5">
        <v>0</v>
      </c>
      <c r="CE1065" s="5"/>
      <c r="CF1065" s="5"/>
      <c r="CG1065" s="5"/>
      <c r="CH1065" s="5"/>
      <c r="CI1065" s="5">
        <v>0</v>
      </c>
      <c r="CJ1065" s="5"/>
      <c r="CK1065" s="8"/>
      <c r="CL1065" s="5"/>
      <c r="CM1065" s="5"/>
      <c r="CN1065" s="8"/>
      <c r="CO1065" s="5"/>
      <c r="CP1065" s="5"/>
      <c r="CQ1065" s="5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</row>
    <row r="1066" spans="1:166" x14ac:dyDescent="0.25">
      <c r="A1066" t="s">
        <v>143</v>
      </c>
      <c r="C1066" s="6">
        <v>40225</v>
      </c>
      <c r="D1066" s="5"/>
      <c r="E1066" s="6"/>
      <c r="G1066" s="5">
        <v>59</v>
      </c>
      <c r="H1066" t="s">
        <v>116</v>
      </c>
      <c r="I1066" s="7">
        <v>7.1</v>
      </c>
      <c r="J1066">
        <v>750</v>
      </c>
      <c r="K1066" s="5">
        <f t="shared" si="17"/>
        <v>187.79342723004694</v>
      </c>
      <c r="L1066" s="5"/>
      <c r="M1066" s="8"/>
      <c r="N1066" s="7">
        <v>17.850000000000001</v>
      </c>
      <c r="O1066" s="7"/>
      <c r="P1066" s="7"/>
      <c r="Q1066" s="5"/>
      <c r="R1066" s="5"/>
      <c r="S1066" s="5"/>
      <c r="T1066" s="5"/>
      <c r="U1066" s="5"/>
      <c r="V1066" s="5"/>
      <c r="W1066" s="5"/>
      <c r="X1066" s="8"/>
      <c r="Y1066" s="8"/>
      <c r="Z1066" s="8"/>
      <c r="AA1066" s="8"/>
      <c r="AB1066" s="8"/>
      <c r="AC1066" s="5"/>
      <c r="AD1066" s="8"/>
      <c r="AE1066" s="8"/>
      <c r="AF1066" s="8"/>
      <c r="AG1066" s="8"/>
      <c r="AH1066" s="8"/>
      <c r="AI1066" s="8"/>
      <c r="AJ1066" s="5"/>
      <c r="AK1066" s="8"/>
      <c r="AL1066" s="8"/>
      <c r="AM1066" s="8"/>
      <c r="AN1066" s="8"/>
      <c r="AO1066" s="8"/>
      <c r="AP1066" s="8"/>
      <c r="AQ1066" s="9"/>
      <c r="AR1066" s="8"/>
      <c r="AS1066" s="8"/>
      <c r="AT1066" s="8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8"/>
      <c r="BJ1066" s="5"/>
      <c r="BK1066" s="5"/>
      <c r="BL1066" s="5"/>
      <c r="BM1066" s="8"/>
      <c r="BN1066" s="8"/>
      <c r="BO1066" s="7"/>
      <c r="BP1066" s="5"/>
      <c r="BQ1066" s="5"/>
      <c r="BR1066" s="5"/>
      <c r="BS1066" s="5"/>
      <c r="BT1066" s="7"/>
      <c r="BU1066" s="7"/>
      <c r="BV1066" s="7"/>
      <c r="BW1066" s="7"/>
      <c r="BX1066" s="7"/>
      <c r="BY1066" s="7"/>
      <c r="BZ1066" s="7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8"/>
      <c r="CL1066" s="5"/>
      <c r="CM1066" s="5"/>
      <c r="CN1066" s="8"/>
      <c r="CO1066" s="5"/>
      <c r="CP1066" s="5"/>
      <c r="CQ1066" s="5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</row>
    <row r="1067" spans="1:166" x14ac:dyDescent="0.25">
      <c r="A1067" t="s">
        <v>143</v>
      </c>
      <c r="C1067" s="6">
        <v>40231</v>
      </c>
      <c r="D1067" s="5"/>
      <c r="E1067" s="6"/>
      <c r="F1067" s="14"/>
      <c r="G1067" s="5">
        <v>65</v>
      </c>
      <c r="H1067" t="s">
        <v>116</v>
      </c>
      <c r="I1067" s="7">
        <v>7.1</v>
      </c>
      <c r="J1067">
        <v>750</v>
      </c>
      <c r="K1067" s="5">
        <f t="shared" si="17"/>
        <v>187.79342723004694</v>
      </c>
      <c r="L1067" s="5"/>
      <c r="M1067" s="8"/>
      <c r="N1067" s="8"/>
      <c r="O1067" s="8"/>
      <c r="P1067" s="8"/>
      <c r="Q1067" s="5"/>
      <c r="R1067" s="5"/>
      <c r="S1067" s="5"/>
      <c r="T1067" s="5"/>
      <c r="U1067" s="5"/>
      <c r="V1067" s="5"/>
      <c r="W1067" s="5"/>
      <c r="X1067" s="8"/>
      <c r="Y1067" s="8"/>
      <c r="Z1067" s="8"/>
      <c r="AA1067" s="8"/>
      <c r="AB1067" s="8"/>
      <c r="AC1067" s="5">
        <v>331.55349888469522</v>
      </c>
      <c r="AD1067" s="8"/>
      <c r="AE1067" s="8"/>
      <c r="AF1067" s="8"/>
      <c r="AG1067" s="8"/>
      <c r="AH1067" s="8"/>
      <c r="AI1067" s="8"/>
      <c r="AJ1067" s="5">
        <v>266.1432802702883</v>
      </c>
      <c r="AK1067" s="8">
        <v>3.7951800053002951</v>
      </c>
      <c r="AL1067" s="8"/>
      <c r="AM1067" s="8"/>
      <c r="AN1067" s="8"/>
      <c r="AO1067" s="8"/>
      <c r="AP1067" s="8"/>
      <c r="AQ1067" s="9">
        <f>AK1067/AJ1067</f>
        <v>1.4259912936543081E-2</v>
      </c>
      <c r="AR1067" s="8"/>
      <c r="AS1067" s="8"/>
      <c r="AT1067" s="8"/>
      <c r="AU1067" s="5">
        <v>21.147526106515379</v>
      </c>
      <c r="AV1067" s="5"/>
      <c r="AW1067" s="5"/>
      <c r="AX1067" s="5"/>
      <c r="AY1067" s="5">
        <v>8.3969988257107513</v>
      </c>
      <c r="AZ1067" s="5"/>
      <c r="BA1067" s="5"/>
      <c r="BB1067" s="5"/>
      <c r="BC1067" s="5"/>
      <c r="BD1067" s="5"/>
      <c r="BE1067" s="5"/>
      <c r="BF1067" s="5">
        <v>0</v>
      </c>
      <c r="BG1067" s="5">
        <v>0</v>
      </c>
      <c r="BH1067" s="5">
        <v>29.544524932226132</v>
      </c>
      <c r="BI1067" s="8"/>
      <c r="BJ1067" s="5"/>
      <c r="BK1067" s="5">
        <f>AC1067+AJ1067+BH1067</f>
        <v>627.24130408720964</v>
      </c>
      <c r="BL1067" s="5"/>
      <c r="BM1067" s="8">
        <f>BH1067/BK1067</f>
        <v>4.7102326871188246E-2</v>
      </c>
      <c r="BN1067" s="8"/>
      <c r="BO1067" s="7"/>
      <c r="BP1067" s="5"/>
      <c r="BQ1067" s="5"/>
      <c r="BR1067" s="5"/>
      <c r="BS1067" s="5"/>
      <c r="BT1067" s="7"/>
      <c r="BU1067" s="7"/>
      <c r="BV1067" s="7"/>
      <c r="BW1067" s="7"/>
      <c r="BX1067" s="8">
        <f>AC1067/BK1067</f>
        <v>0.52859002862891358</v>
      </c>
      <c r="BY1067" s="8">
        <f>AJ1067/BK1067</f>
        <v>0.42430764449989822</v>
      </c>
      <c r="BZ1067" s="8">
        <f>BH1067/BK1067</f>
        <v>4.7102326871188246E-2</v>
      </c>
      <c r="CA1067" s="5">
        <v>264.91457087343952</v>
      </c>
      <c r="CB1067" s="5">
        <v>262.12940219682343</v>
      </c>
      <c r="CC1067" s="5">
        <v>2.785168676616109</v>
      </c>
      <c r="CD1067" s="5">
        <v>0</v>
      </c>
      <c r="CE1067" s="5"/>
      <c r="CF1067" s="5"/>
      <c r="CG1067" s="5"/>
      <c r="CH1067" s="5"/>
      <c r="CI1067" s="5">
        <v>0</v>
      </c>
      <c r="CJ1067" s="5"/>
      <c r="CK1067" s="8"/>
      <c r="CL1067" s="5"/>
      <c r="CM1067" s="5"/>
      <c r="CN1067" s="8"/>
      <c r="CO1067" s="5"/>
      <c r="CP1067" s="5"/>
      <c r="CQ1067" s="5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</row>
    <row r="1068" spans="1:166" x14ac:dyDescent="0.25">
      <c r="A1068" t="s">
        <v>143</v>
      </c>
      <c r="C1068" s="6">
        <v>40233</v>
      </c>
      <c r="D1068" s="5"/>
      <c r="E1068" s="6"/>
      <c r="G1068" s="5">
        <v>67</v>
      </c>
      <c r="H1068" t="s">
        <v>116</v>
      </c>
      <c r="I1068" s="7">
        <v>7.1</v>
      </c>
      <c r="J1068">
        <v>750</v>
      </c>
      <c r="K1068" s="5">
        <f t="shared" si="17"/>
        <v>187.79342723004694</v>
      </c>
      <c r="L1068" s="5"/>
      <c r="M1068" s="8"/>
      <c r="N1068" s="7">
        <v>19.8</v>
      </c>
      <c r="O1068" s="7"/>
      <c r="P1068" s="7"/>
      <c r="Q1068" s="5"/>
      <c r="R1068" s="5"/>
      <c r="S1068" s="5"/>
      <c r="T1068" s="5"/>
      <c r="U1068" s="5"/>
      <c r="V1068" s="5"/>
      <c r="W1068" s="5"/>
      <c r="X1068" s="8"/>
      <c r="Y1068" s="8"/>
      <c r="Z1068" s="8"/>
      <c r="AA1068" s="8"/>
      <c r="AB1068" s="8"/>
      <c r="AC1068" s="5"/>
      <c r="AD1068" s="8"/>
      <c r="AE1068" s="8"/>
      <c r="AF1068" s="8"/>
      <c r="AG1068" s="8"/>
      <c r="AH1068" s="8"/>
      <c r="AI1068" s="8"/>
      <c r="AJ1068" s="5"/>
      <c r="AK1068" s="8"/>
      <c r="AL1068" s="8"/>
      <c r="AM1068" s="8"/>
      <c r="AN1068" s="8"/>
      <c r="AO1068" s="8"/>
      <c r="AP1068" s="8"/>
      <c r="AQ1068" s="9"/>
      <c r="AR1068" s="8"/>
      <c r="AS1068" s="8"/>
      <c r="AT1068" s="8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8"/>
      <c r="BJ1068" s="5"/>
      <c r="BK1068" s="5"/>
      <c r="BL1068" s="5"/>
      <c r="BM1068" s="8"/>
      <c r="BN1068" s="8"/>
      <c r="BO1068" s="7"/>
      <c r="BP1068" s="5"/>
      <c r="BQ1068" s="5"/>
      <c r="BR1068" s="5"/>
      <c r="BS1068" s="5"/>
      <c r="BT1068" s="7"/>
      <c r="BU1068" s="7"/>
      <c r="BV1068" s="7"/>
      <c r="BW1068" s="7"/>
      <c r="BX1068" s="7"/>
      <c r="BY1068" s="7"/>
      <c r="BZ1068" s="7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8"/>
      <c r="CL1068" s="5"/>
      <c r="CM1068" s="5"/>
      <c r="CN1068" s="8"/>
      <c r="CO1068" s="5"/>
      <c r="CP1068" s="5"/>
      <c r="CQ1068" s="5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</row>
    <row r="1069" spans="1:166" x14ac:dyDescent="0.25">
      <c r="A1069" t="s">
        <v>143</v>
      </c>
      <c r="C1069" s="6">
        <v>40240</v>
      </c>
      <c r="D1069" s="5"/>
      <c r="E1069" s="6"/>
      <c r="G1069" s="5">
        <v>74</v>
      </c>
      <c r="H1069" t="s">
        <v>116</v>
      </c>
      <c r="I1069" s="7">
        <v>7.1</v>
      </c>
      <c r="J1069">
        <v>750</v>
      </c>
      <c r="K1069" s="5">
        <f t="shared" si="17"/>
        <v>187.79342723004694</v>
      </c>
      <c r="L1069" s="5"/>
      <c r="M1069" s="8"/>
      <c r="N1069" s="7">
        <v>21.95</v>
      </c>
      <c r="O1069" s="7"/>
      <c r="P1069" s="7"/>
      <c r="Q1069" s="5"/>
      <c r="R1069" s="5"/>
      <c r="S1069" s="5"/>
      <c r="T1069" s="5"/>
      <c r="U1069" s="5"/>
      <c r="V1069" s="5"/>
      <c r="W1069" s="5"/>
      <c r="X1069" s="8"/>
      <c r="Y1069" s="8"/>
      <c r="Z1069" s="8"/>
      <c r="AA1069" s="8"/>
      <c r="AB1069" s="8"/>
      <c r="AC1069" s="5"/>
      <c r="AD1069" s="8"/>
      <c r="AE1069" s="8"/>
      <c r="AF1069" s="8"/>
      <c r="AG1069" s="8"/>
      <c r="AH1069" s="8"/>
      <c r="AI1069" s="8"/>
      <c r="AJ1069" s="5"/>
      <c r="AK1069" s="8"/>
      <c r="AL1069" s="8"/>
      <c r="AM1069" s="8"/>
      <c r="AN1069" s="8"/>
      <c r="AO1069" s="8"/>
      <c r="AP1069" s="8"/>
      <c r="AQ1069" s="9"/>
      <c r="AR1069" s="8"/>
      <c r="AS1069" s="8"/>
      <c r="AT1069" s="8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8"/>
      <c r="BJ1069" s="5"/>
      <c r="BK1069" s="5"/>
      <c r="BL1069" s="5"/>
      <c r="BM1069" s="8"/>
      <c r="BN1069" s="8"/>
      <c r="BO1069" s="7"/>
      <c r="BP1069" s="5"/>
      <c r="BQ1069" s="5"/>
      <c r="BR1069" s="5"/>
      <c r="BS1069" s="5"/>
      <c r="BT1069" s="7"/>
      <c r="BU1069" s="7"/>
      <c r="BV1069" s="7"/>
      <c r="BW1069" s="7"/>
      <c r="BX1069" s="7"/>
      <c r="BY1069" s="7"/>
      <c r="BZ1069" s="7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8"/>
      <c r="CL1069" s="5"/>
      <c r="CM1069" s="5"/>
      <c r="CN1069" s="8"/>
      <c r="CO1069" s="5"/>
      <c r="CP1069" s="5"/>
      <c r="CQ1069" s="5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</row>
    <row r="1070" spans="1:166" x14ac:dyDescent="0.25">
      <c r="A1070" t="s">
        <v>143</v>
      </c>
      <c r="C1070" s="6">
        <v>40241</v>
      </c>
      <c r="D1070" s="5">
        <v>6</v>
      </c>
      <c r="E1070" s="6" t="s">
        <v>239</v>
      </c>
      <c r="F1070" t="s">
        <v>89</v>
      </c>
      <c r="G1070" s="5">
        <v>75</v>
      </c>
      <c r="H1070" t="s">
        <v>116</v>
      </c>
      <c r="I1070" s="7">
        <v>7.1</v>
      </c>
      <c r="J1070">
        <v>750</v>
      </c>
      <c r="K1070" s="5">
        <f t="shared" si="17"/>
        <v>187.79342723004694</v>
      </c>
      <c r="L1070" s="5"/>
      <c r="M1070" s="8"/>
      <c r="N1070" s="8"/>
      <c r="O1070" s="8"/>
      <c r="P1070" s="8"/>
      <c r="Q1070" s="5"/>
      <c r="R1070" s="5"/>
      <c r="S1070" s="5"/>
      <c r="T1070" s="5"/>
      <c r="U1070" s="5"/>
      <c r="V1070" s="5"/>
      <c r="W1070" s="5"/>
      <c r="X1070" s="8"/>
      <c r="Y1070" s="8"/>
      <c r="Z1070" s="8"/>
      <c r="AA1070" s="8"/>
      <c r="AB1070" s="8"/>
      <c r="AC1070" s="5"/>
      <c r="AD1070" s="8"/>
      <c r="AE1070" s="8"/>
      <c r="AF1070" s="8"/>
      <c r="AG1070" s="8"/>
      <c r="AH1070" s="8"/>
      <c r="AI1070" s="8"/>
      <c r="AJ1070" s="5"/>
      <c r="AK1070" s="8"/>
      <c r="AL1070" s="8"/>
      <c r="AM1070" s="8"/>
      <c r="AN1070" s="8"/>
      <c r="AO1070" s="8"/>
      <c r="AP1070" s="8"/>
      <c r="AQ1070" s="9"/>
      <c r="AR1070" s="8"/>
      <c r="AS1070" s="8"/>
      <c r="AT1070" s="8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8"/>
      <c r="BJ1070" s="5"/>
      <c r="BK1070" s="5"/>
      <c r="BL1070" s="5"/>
      <c r="BM1070" s="8"/>
      <c r="BN1070" s="8"/>
      <c r="BO1070" s="7"/>
      <c r="BP1070" s="5"/>
      <c r="BQ1070" s="5"/>
      <c r="BR1070" s="5"/>
      <c r="BS1070" s="5"/>
      <c r="BT1070" s="7"/>
      <c r="BU1070" s="7"/>
      <c r="BV1070" s="7"/>
      <c r="BW1070" s="7"/>
      <c r="BX1070" s="7"/>
      <c r="BY1070" s="7"/>
      <c r="BZ1070" s="7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8"/>
      <c r="CL1070" s="5"/>
      <c r="CM1070" s="5"/>
      <c r="CN1070" s="8"/>
      <c r="CO1070" s="5"/>
      <c r="CP1070" s="5"/>
      <c r="CQ1070" s="5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</row>
    <row r="1071" spans="1:166" x14ac:dyDescent="0.25">
      <c r="A1071" t="s">
        <v>143</v>
      </c>
      <c r="C1071" s="6">
        <v>40245</v>
      </c>
      <c r="D1071" s="5"/>
      <c r="E1071" s="6"/>
      <c r="F1071" s="14"/>
      <c r="G1071" s="5">
        <v>79</v>
      </c>
      <c r="H1071" t="s">
        <v>116</v>
      </c>
      <c r="I1071" s="7">
        <v>7.1</v>
      </c>
      <c r="J1071">
        <v>750</v>
      </c>
      <c r="K1071" s="5">
        <f t="shared" si="17"/>
        <v>187.79342723004694</v>
      </c>
      <c r="L1071" s="5"/>
      <c r="M1071" s="8"/>
      <c r="N1071" s="7">
        <v>22.9</v>
      </c>
      <c r="O1071" s="7"/>
      <c r="P1071" s="7"/>
      <c r="Q1071" s="5"/>
      <c r="R1071" s="5"/>
      <c r="S1071" s="5"/>
      <c r="T1071" s="5"/>
      <c r="U1071" s="5"/>
      <c r="V1071" s="5"/>
      <c r="W1071" s="5"/>
      <c r="X1071" s="8"/>
      <c r="Y1071" s="8"/>
      <c r="Z1071" s="8"/>
      <c r="AA1071" s="8"/>
      <c r="AB1071" s="8"/>
      <c r="AC1071" s="5">
        <v>402.08209441600127</v>
      </c>
      <c r="AD1071" s="8"/>
      <c r="AE1071" s="8"/>
      <c r="AF1071" s="8"/>
      <c r="AG1071" s="8"/>
      <c r="AH1071" s="8"/>
      <c r="AI1071" s="8"/>
      <c r="AJ1071" s="5">
        <v>240.98925382224871</v>
      </c>
      <c r="AK1071" s="8">
        <v>3.3788333968953332</v>
      </c>
      <c r="AL1071" s="8"/>
      <c r="AM1071" s="8"/>
      <c r="AN1071" s="8"/>
      <c r="AO1071" s="8"/>
      <c r="AP1071" s="8"/>
      <c r="AQ1071" s="9">
        <f>AK1071/AJ1071</f>
        <v>1.4020680770220267E-2</v>
      </c>
      <c r="AR1071" s="8"/>
      <c r="AS1071" s="8"/>
      <c r="AT1071" s="8"/>
      <c r="AU1071" s="5">
        <v>9.0029648241812481</v>
      </c>
      <c r="AV1071" s="5"/>
      <c r="AW1071" s="5"/>
      <c r="AX1071" s="5"/>
      <c r="AY1071" s="5">
        <v>50.547805670127509</v>
      </c>
      <c r="AZ1071" s="5"/>
      <c r="BA1071" s="5"/>
      <c r="BB1071" s="5"/>
      <c r="BC1071" s="5"/>
      <c r="BD1071" s="5"/>
      <c r="BE1071" s="5"/>
      <c r="BF1071" s="5">
        <v>0</v>
      </c>
      <c r="BG1071" s="5">
        <v>0</v>
      </c>
      <c r="BH1071" s="5">
        <v>59.550770494308757</v>
      </c>
      <c r="BI1071" s="8"/>
      <c r="BJ1071" s="5"/>
      <c r="BK1071" s="5">
        <f>AC1071+AJ1071+BH1071</f>
        <v>702.62211873255876</v>
      </c>
      <c r="BL1071" s="5"/>
      <c r="BM1071" s="8">
        <f>BH1071/BK1071</f>
        <v>8.4755046712350582E-2</v>
      </c>
      <c r="BN1071" s="8"/>
      <c r="BO1071" s="7"/>
      <c r="BP1071" s="5"/>
      <c r="BQ1071" s="5"/>
      <c r="BR1071" s="5"/>
      <c r="BS1071" s="5"/>
      <c r="BT1071" s="7"/>
      <c r="BU1071" s="7"/>
      <c r="BV1071" s="7"/>
      <c r="BW1071" s="7"/>
      <c r="BX1071" s="8">
        <f>AC1071/BK1071</f>
        <v>0.57225937484192269</v>
      </c>
      <c r="BY1071" s="8">
        <f>AJ1071/BK1071</f>
        <v>0.34298557844572669</v>
      </c>
      <c r="BZ1071" s="8">
        <f>BH1071/BK1071</f>
        <v>8.4755046712350582E-2</v>
      </c>
      <c r="CA1071" s="5">
        <v>150.71142952245987</v>
      </c>
      <c r="CB1071" s="5">
        <v>105.39159558365171</v>
      </c>
      <c r="CC1071" s="5">
        <v>45.319833938808173</v>
      </c>
      <c r="CD1071" s="5">
        <v>0</v>
      </c>
      <c r="CE1071" s="5"/>
      <c r="CF1071" s="5"/>
      <c r="CG1071" s="5"/>
      <c r="CH1071" s="5"/>
      <c r="CI1071" s="5">
        <v>0</v>
      </c>
      <c r="CJ1071" s="5"/>
      <c r="CK1071" s="8"/>
      <c r="CL1071" s="5"/>
      <c r="CM1071" s="5"/>
      <c r="CN1071" s="8"/>
      <c r="CO1071" s="5"/>
      <c r="CP1071" s="5"/>
      <c r="CQ1071" s="5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</row>
    <row r="1072" spans="1:166" x14ac:dyDescent="0.25">
      <c r="A1072" t="s">
        <v>143</v>
      </c>
      <c r="C1072" s="6">
        <v>40252</v>
      </c>
      <c r="D1072" s="5"/>
      <c r="E1072" s="6"/>
      <c r="G1072" s="5">
        <v>86</v>
      </c>
      <c r="H1072" t="s">
        <v>116</v>
      </c>
      <c r="I1072" s="7">
        <v>7.1</v>
      </c>
      <c r="J1072">
        <v>750</v>
      </c>
      <c r="K1072" s="5">
        <f t="shared" si="17"/>
        <v>187.79342723004694</v>
      </c>
      <c r="L1072" s="5"/>
      <c r="M1072" s="8"/>
      <c r="N1072" s="7">
        <v>23.55</v>
      </c>
      <c r="O1072" s="7"/>
      <c r="P1072" s="7"/>
      <c r="Q1072" s="5"/>
      <c r="R1072" s="5"/>
      <c r="S1072" s="5"/>
      <c r="T1072" s="5"/>
      <c r="U1072" s="5"/>
      <c r="V1072" s="5"/>
      <c r="W1072" s="5"/>
      <c r="X1072" s="8"/>
      <c r="Y1072" s="8"/>
      <c r="Z1072" s="8"/>
      <c r="AA1072" s="8"/>
      <c r="AB1072" s="8"/>
      <c r="AC1072" s="5"/>
      <c r="AD1072" s="8"/>
      <c r="AE1072" s="8"/>
      <c r="AF1072" s="8"/>
      <c r="AG1072" s="8"/>
      <c r="AH1072" s="8"/>
      <c r="AI1072" s="8"/>
      <c r="AJ1072" s="5"/>
      <c r="AK1072" s="8"/>
      <c r="AL1072" s="8"/>
      <c r="AM1072" s="8"/>
      <c r="AN1072" s="8"/>
      <c r="AO1072" s="8"/>
      <c r="AP1072" s="8"/>
      <c r="AQ1072" s="9"/>
      <c r="AR1072" s="8"/>
      <c r="AS1072" s="8"/>
      <c r="AT1072" s="8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8"/>
      <c r="BJ1072" s="5"/>
      <c r="BK1072" s="5"/>
      <c r="BL1072" s="5"/>
      <c r="BM1072" s="8"/>
      <c r="BN1072" s="8"/>
      <c r="BO1072" s="7"/>
      <c r="BP1072" s="5"/>
      <c r="BQ1072" s="5"/>
      <c r="BR1072" s="5"/>
      <c r="BS1072" s="5"/>
      <c r="BT1072" s="7"/>
      <c r="BU1072" s="7"/>
      <c r="BV1072" s="7"/>
      <c r="BW1072" s="7"/>
      <c r="BX1072" s="7"/>
      <c r="BY1072" s="7"/>
      <c r="BZ1072" s="7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8"/>
      <c r="CL1072" s="5"/>
      <c r="CM1072" s="5"/>
      <c r="CN1072" s="8"/>
      <c r="CO1072" s="5"/>
      <c r="CP1072" s="5"/>
      <c r="CQ1072" s="5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</row>
    <row r="1073" spans="1:166" x14ac:dyDescent="0.25">
      <c r="A1073" t="s">
        <v>143</v>
      </c>
      <c r="C1073" s="6">
        <v>40259</v>
      </c>
      <c r="D1073" s="5"/>
      <c r="E1073" s="6"/>
      <c r="G1073" s="5">
        <v>93</v>
      </c>
      <c r="H1073" t="s">
        <v>116</v>
      </c>
      <c r="I1073" s="7">
        <v>7.1</v>
      </c>
      <c r="J1073">
        <v>750</v>
      </c>
      <c r="K1073" s="5">
        <f t="shared" si="17"/>
        <v>187.79342723004694</v>
      </c>
      <c r="L1073" s="5"/>
      <c r="M1073" s="8"/>
      <c r="N1073" s="8"/>
      <c r="O1073" s="8"/>
      <c r="P1073" s="8"/>
      <c r="Q1073" s="5"/>
      <c r="R1073" s="5"/>
      <c r="S1073" s="5"/>
      <c r="T1073" s="5"/>
      <c r="U1073" s="5"/>
      <c r="V1073" s="5"/>
      <c r="W1073" s="5"/>
      <c r="X1073" s="8"/>
      <c r="Y1073" s="8"/>
      <c r="Z1073" s="8"/>
      <c r="AA1073" s="8"/>
      <c r="AB1073" s="8"/>
      <c r="AC1073" s="5"/>
      <c r="AD1073" s="8"/>
      <c r="AE1073" s="8"/>
      <c r="AF1073" s="8"/>
      <c r="AG1073" s="8"/>
      <c r="AH1073" s="8"/>
      <c r="AI1073" s="8"/>
      <c r="AJ1073" s="5"/>
      <c r="AK1073" s="8"/>
      <c r="AL1073" s="8"/>
      <c r="AM1073" s="8"/>
      <c r="AN1073" s="8"/>
      <c r="AO1073" s="8"/>
      <c r="AP1073" s="8"/>
      <c r="AQ1073" s="9"/>
      <c r="AR1073" s="8"/>
      <c r="AS1073" s="8"/>
      <c r="AT1073" s="8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8"/>
      <c r="BJ1073" s="5"/>
      <c r="BK1073" s="5"/>
      <c r="BL1073" s="5"/>
      <c r="BM1073" s="8"/>
      <c r="BN1073" s="8"/>
      <c r="BO1073" s="7"/>
      <c r="BP1073" s="5"/>
      <c r="BQ1073" s="5"/>
      <c r="BR1073" s="5"/>
      <c r="BS1073" s="5"/>
      <c r="BT1073" s="7"/>
      <c r="BU1073" s="7"/>
      <c r="BV1073" s="7"/>
      <c r="BW1073" s="7"/>
      <c r="BX1073" s="7"/>
      <c r="BY1073" s="7"/>
      <c r="BZ1073" s="7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8"/>
      <c r="CL1073" s="5"/>
      <c r="CM1073" s="5"/>
      <c r="CN1073" s="8"/>
      <c r="CO1073" s="5"/>
      <c r="CP1073" s="5"/>
      <c r="CQ1073" s="5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</row>
    <row r="1074" spans="1:166" x14ac:dyDescent="0.25">
      <c r="A1074" t="s">
        <v>143</v>
      </c>
      <c r="C1074" s="6">
        <v>40260</v>
      </c>
      <c r="D1074" s="5"/>
      <c r="E1074" s="6"/>
      <c r="F1074" s="14"/>
      <c r="G1074" s="5">
        <v>94</v>
      </c>
      <c r="H1074" t="s">
        <v>116</v>
      </c>
      <c r="I1074" s="7">
        <v>7.1</v>
      </c>
      <c r="J1074">
        <v>750</v>
      </c>
      <c r="K1074" s="5">
        <f t="shared" si="17"/>
        <v>187.79342723004694</v>
      </c>
      <c r="L1074" s="5"/>
      <c r="M1074" s="8"/>
      <c r="N1074" s="8"/>
      <c r="O1074" s="8"/>
      <c r="P1074" s="8"/>
      <c r="Q1074" s="5"/>
      <c r="R1074" s="5"/>
      <c r="S1074" s="5"/>
      <c r="T1074" s="5"/>
      <c r="U1074" s="5"/>
      <c r="V1074" s="5"/>
      <c r="W1074" s="5"/>
      <c r="X1074" s="8"/>
      <c r="Y1074" s="8"/>
      <c r="Z1074" s="8"/>
      <c r="AA1074" s="8"/>
      <c r="AB1074" s="8"/>
      <c r="AC1074" s="5">
        <v>462.09795464796298</v>
      </c>
      <c r="AD1074" s="8"/>
      <c r="AE1074" s="8"/>
      <c r="AF1074" s="8"/>
      <c r="AG1074" s="8"/>
      <c r="AH1074" s="8"/>
      <c r="AI1074" s="8"/>
      <c r="AJ1074" s="5">
        <v>241.84446066381716</v>
      </c>
      <c r="AK1074" s="8">
        <v>3.706368306901723</v>
      </c>
      <c r="AL1074" s="8"/>
      <c r="AM1074" s="8"/>
      <c r="AN1074" s="8"/>
      <c r="AO1074" s="8"/>
      <c r="AP1074" s="8"/>
      <c r="AQ1074" s="9">
        <f>AK1074/AJ1074</f>
        <v>1.5325421540474589E-2</v>
      </c>
      <c r="AR1074" s="8"/>
      <c r="AS1074" s="8"/>
      <c r="AT1074" s="8"/>
      <c r="AU1074" s="5">
        <v>9.889513736787066</v>
      </c>
      <c r="AV1074" s="5"/>
      <c r="AW1074" s="5"/>
      <c r="AX1074" s="5"/>
      <c r="AY1074" s="5">
        <v>169.05256250480599</v>
      </c>
      <c r="AZ1074" s="5"/>
      <c r="BA1074" s="5"/>
      <c r="BB1074" s="5"/>
      <c r="BC1074" s="5"/>
      <c r="BD1074" s="5"/>
      <c r="BE1074" s="5"/>
      <c r="BF1074" s="5">
        <v>0</v>
      </c>
      <c r="BG1074" s="5">
        <v>0</v>
      </c>
      <c r="BH1074" s="5">
        <v>178.94207624159304</v>
      </c>
      <c r="BI1074" s="8"/>
      <c r="BJ1074" s="5"/>
      <c r="BK1074" s="5">
        <f>AC1074+AJ1074+BH1074</f>
        <v>882.88449155337321</v>
      </c>
      <c r="BL1074" s="5"/>
      <c r="BM1074" s="8">
        <f>BH1074/BK1074</f>
        <v>0.2026789211426254</v>
      </c>
      <c r="BN1074" s="8"/>
      <c r="BO1074" s="7"/>
      <c r="BP1074" s="5"/>
      <c r="BQ1074" s="5"/>
      <c r="BR1074" s="5"/>
      <c r="BS1074" s="5"/>
      <c r="BT1074" s="7"/>
      <c r="BU1074" s="7"/>
      <c r="BV1074" s="7"/>
      <c r="BW1074" s="7"/>
      <c r="BX1074" s="8">
        <f>AC1074/BK1074</f>
        <v>0.52339570925629708</v>
      </c>
      <c r="BY1074" s="8">
        <f>AJ1074/BK1074</f>
        <v>0.2739253696010775</v>
      </c>
      <c r="BZ1074" s="8">
        <f>BH1074/BK1074</f>
        <v>0.2026789211426254</v>
      </c>
      <c r="CA1074" s="5">
        <v>133.98371629152609</v>
      </c>
      <c r="CB1074" s="5">
        <v>78.771521906406505</v>
      </c>
      <c r="CC1074" s="5">
        <v>55.212194385119574</v>
      </c>
      <c r="CD1074" s="5">
        <v>0</v>
      </c>
      <c r="CE1074" s="5"/>
      <c r="CF1074" s="5"/>
      <c r="CG1074" s="5"/>
      <c r="CH1074" s="5"/>
      <c r="CI1074" s="5">
        <v>0</v>
      </c>
      <c r="CJ1074" s="5"/>
      <c r="CK1074" s="8"/>
      <c r="CL1074" s="5"/>
      <c r="CM1074" s="5"/>
      <c r="CN1074" s="8"/>
      <c r="CO1074" s="5"/>
      <c r="CP1074" s="5"/>
      <c r="CQ1074" s="5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</row>
    <row r="1075" spans="1:166" x14ac:dyDescent="0.25">
      <c r="A1075" t="s">
        <v>143</v>
      </c>
      <c r="C1075" s="6">
        <v>40267</v>
      </c>
      <c r="D1075" s="5"/>
      <c r="E1075" s="6"/>
      <c r="G1075" s="5">
        <v>101</v>
      </c>
      <c r="H1075" t="s">
        <v>116</v>
      </c>
      <c r="I1075" s="7">
        <v>7.1</v>
      </c>
      <c r="J1075">
        <v>750</v>
      </c>
      <c r="K1075" s="5">
        <f t="shared" si="17"/>
        <v>187.79342723004694</v>
      </c>
      <c r="L1075" s="5"/>
      <c r="M1075" s="8"/>
      <c r="N1075" s="7">
        <v>23.55</v>
      </c>
      <c r="O1075" s="7"/>
      <c r="P1075" s="7"/>
      <c r="Q1075" s="5"/>
      <c r="R1075" s="5"/>
      <c r="S1075" s="5"/>
      <c r="T1075" s="5"/>
      <c r="U1075" s="5"/>
      <c r="V1075" s="5"/>
      <c r="W1075" s="5"/>
      <c r="X1075" s="8"/>
      <c r="Y1075" s="8"/>
      <c r="Z1075" s="8"/>
      <c r="AA1075" s="8"/>
      <c r="AB1075" s="8"/>
      <c r="AC1075" s="5"/>
      <c r="AD1075" s="8"/>
      <c r="AE1075" s="8"/>
      <c r="AF1075" s="8"/>
      <c r="AG1075" s="8"/>
      <c r="AH1075" s="8"/>
      <c r="AI1075" s="8"/>
      <c r="AJ1075" s="5"/>
      <c r="AK1075" s="8"/>
      <c r="AL1075" s="8"/>
      <c r="AM1075" s="8"/>
      <c r="AN1075" s="8"/>
      <c r="AO1075" s="8"/>
      <c r="AP1075" s="8"/>
      <c r="AQ1075" s="9"/>
      <c r="AR1075" s="8"/>
      <c r="AS1075" s="8"/>
      <c r="AT1075" s="8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8"/>
      <c r="BJ1075" s="5"/>
      <c r="BK1075" s="5"/>
      <c r="BL1075" s="5"/>
      <c r="BM1075" s="8"/>
      <c r="BN1075" s="8"/>
      <c r="BO1075" s="7"/>
      <c r="BP1075" s="5"/>
      <c r="BQ1075" s="5"/>
      <c r="BR1075" s="5"/>
      <c r="BS1075" s="5"/>
      <c r="BT1075" s="7"/>
      <c r="BU1075" s="7"/>
      <c r="BV1075" s="7"/>
      <c r="BW1075" s="7"/>
      <c r="BX1075" s="7"/>
      <c r="BY1075" s="7"/>
      <c r="BZ1075" s="7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8"/>
      <c r="CL1075" s="5"/>
      <c r="CM1075" s="5"/>
      <c r="CN1075" s="8"/>
      <c r="CO1075" s="5"/>
      <c r="CP1075" s="5"/>
      <c r="CQ1075" s="5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</row>
    <row r="1076" spans="1:166" x14ac:dyDescent="0.25">
      <c r="A1076" t="s">
        <v>143</v>
      </c>
      <c r="C1076" s="6">
        <v>40275</v>
      </c>
      <c r="D1076" s="5"/>
      <c r="E1076" s="6"/>
      <c r="F1076" s="14"/>
      <c r="G1076" s="5">
        <v>109</v>
      </c>
      <c r="H1076" t="s">
        <v>116</v>
      </c>
      <c r="I1076" s="7">
        <v>7.1</v>
      </c>
      <c r="J1076">
        <v>750</v>
      </c>
      <c r="K1076" s="5">
        <f t="shared" si="17"/>
        <v>187.79342723004694</v>
      </c>
      <c r="L1076" s="5"/>
      <c r="M1076" s="8"/>
      <c r="N1076" s="8"/>
      <c r="O1076" s="8"/>
      <c r="P1076" s="8"/>
      <c r="Q1076" s="5"/>
      <c r="R1076" s="5"/>
      <c r="S1076" s="5"/>
      <c r="T1076" s="5"/>
      <c r="U1076" s="5"/>
      <c r="V1076" s="5"/>
      <c r="W1076" s="5"/>
      <c r="X1076" s="8"/>
      <c r="Y1076" s="8"/>
      <c r="Z1076" s="8"/>
      <c r="AA1076" s="8"/>
      <c r="AB1076" s="8"/>
      <c r="AC1076" s="5">
        <v>479.93262164205771</v>
      </c>
      <c r="AD1076" s="8"/>
      <c r="AE1076" s="8"/>
      <c r="AF1076" s="8"/>
      <c r="AG1076" s="8"/>
      <c r="AH1076" s="8"/>
      <c r="AI1076" s="8"/>
      <c r="AJ1076" s="5">
        <v>236.10272916301352</v>
      </c>
      <c r="AK1076" s="8">
        <v>3.491528365675391</v>
      </c>
      <c r="AL1076" s="8"/>
      <c r="AM1076" s="8"/>
      <c r="AN1076" s="8"/>
      <c r="AO1076" s="8"/>
      <c r="AP1076" s="8"/>
      <c r="AQ1076" s="9">
        <f>AK1076/AJ1076</f>
        <v>1.4788174529167423E-2</v>
      </c>
      <c r="AR1076" s="8"/>
      <c r="AS1076" s="8"/>
      <c r="AT1076" s="8"/>
      <c r="AU1076" s="5">
        <v>3.9729312936453249</v>
      </c>
      <c r="AV1076" s="5"/>
      <c r="AW1076" s="5"/>
      <c r="AX1076" s="5"/>
      <c r="AY1076" s="5">
        <v>281.63121580176153</v>
      </c>
      <c r="AZ1076" s="5"/>
      <c r="BA1076" s="5"/>
      <c r="BB1076" s="5"/>
      <c r="BC1076" s="5"/>
      <c r="BD1076" s="5"/>
      <c r="BE1076" s="5"/>
      <c r="BF1076" s="5">
        <v>13.47009752490176</v>
      </c>
      <c r="BG1076" s="5">
        <v>0</v>
      </c>
      <c r="BH1076" s="5">
        <v>299.0742446203086</v>
      </c>
      <c r="BI1076" s="8"/>
      <c r="BJ1076" s="5"/>
      <c r="BK1076" s="5">
        <f>AC1076+AJ1076+BH1076</f>
        <v>1015.1095954253798</v>
      </c>
      <c r="BL1076" s="5"/>
      <c r="BM1076" s="8">
        <f>BH1076/BK1076</f>
        <v>0.29462261608805118</v>
      </c>
      <c r="BN1076" s="8"/>
      <c r="BO1076" s="7"/>
      <c r="BP1076" s="5"/>
      <c r="BQ1076" s="5"/>
      <c r="BR1076" s="5"/>
      <c r="BS1076" s="5"/>
      <c r="BT1076" s="7"/>
      <c r="BU1076" s="7"/>
      <c r="BV1076" s="7"/>
      <c r="BW1076" s="7"/>
      <c r="BX1076" s="8">
        <f>AC1076/BK1076</f>
        <v>0.47278897156020167</v>
      </c>
      <c r="BY1076" s="8">
        <f>AJ1076/BK1076</f>
        <v>0.23258841235174721</v>
      </c>
      <c r="BZ1076" s="8">
        <f>BH1076/BK1076</f>
        <v>0.29462261608805118</v>
      </c>
      <c r="CA1076" s="5">
        <v>97.743232388537479</v>
      </c>
      <c r="CB1076" s="5">
        <v>28.506472833000039</v>
      </c>
      <c r="CC1076" s="5">
        <v>65.672672427494689</v>
      </c>
      <c r="CD1076" s="5">
        <v>0</v>
      </c>
      <c r="CE1076" s="5"/>
      <c r="CF1076" s="5"/>
      <c r="CG1076" s="5"/>
      <c r="CH1076" s="5"/>
      <c r="CI1076" s="5">
        <v>3.5640871280427646</v>
      </c>
      <c r="CJ1076" s="5"/>
      <c r="CK1076" s="8"/>
      <c r="CL1076" s="5"/>
      <c r="CM1076" s="5"/>
      <c r="CN1076" s="8"/>
      <c r="CO1076" s="5"/>
      <c r="CP1076" s="5"/>
      <c r="CQ1076" s="5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</row>
    <row r="1077" spans="1:166" x14ac:dyDescent="0.25">
      <c r="A1077" t="s">
        <v>143</v>
      </c>
      <c r="C1077" s="6">
        <v>40280</v>
      </c>
      <c r="D1077" s="5">
        <v>8</v>
      </c>
      <c r="E1077" t="s">
        <v>208</v>
      </c>
      <c r="F1077" t="s">
        <v>14</v>
      </c>
      <c r="G1077" s="5">
        <v>114</v>
      </c>
      <c r="H1077" t="s">
        <v>116</v>
      </c>
      <c r="I1077" s="7">
        <v>7.1</v>
      </c>
      <c r="J1077">
        <v>750</v>
      </c>
      <c r="K1077" s="5">
        <f t="shared" si="17"/>
        <v>187.79342723004694</v>
      </c>
      <c r="L1077" s="5"/>
      <c r="M1077" s="8"/>
      <c r="N1077" s="7">
        <v>26.6</v>
      </c>
      <c r="O1077" s="7"/>
      <c r="P1077" s="7"/>
      <c r="Q1077" s="5"/>
      <c r="R1077" s="5"/>
      <c r="S1077" s="5"/>
      <c r="T1077" s="5"/>
      <c r="U1077" s="5">
        <v>114</v>
      </c>
      <c r="V1077" s="5"/>
      <c r="W1077" s="5"/>
      <c r="X1077" s="8"/>
      <c r="Y1077" s="8"/>
      <c r="Z1077" s="8"/>
      <c r="AA1077" s="8"/>
      <c r="AB1077" s="8"/>
      <c r="AC1077" s="5"/>
      <c r="AD1077" s="8"/>
      <c r="AE1077" s="8"/>
      <c r="AF1077" s="8"/>
      <c r="AG1077" s="8"/>
      <c r="AH1077" s="8"/>
      <c r="AI1077" s="8"/>
      <c r="AJ1077" s="5"/>
      <c r="AK1077" s="8"/>
      <c r="AL1077" s="8"/>
      <c r="AM1077" s="8"/>
      <c r="AN1077" s="8"/>
      <c r="AO1077" s="8"/>
      <c r="AP1077" s="8"/>
      <c r="AQ1077" s="9"/>
      <c r="AR1077" s="8"/>
      <c r="AS1077" s="8"/>
      <c r="AT1077" s="8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8"/>
      <c r="BJ1077" s="5"/>
      <c r="BK1077" s="5"/>
      <c r="BL1077" s="5"/>
      <c r="BM1077" s="8"/>
      <c r="BN1077" s="8"/>
      <c r="BO1077" s="7"/>
      <c r="BP1077" s="5"/>
      <c r="BQ1077" s="5"/>
      <c r="BR1077" s="5"/>
      <c r="BS1077" s="5"/>
      <c r="BT1077" s="7"/>
      <c r="BU1077" s="7"/>
      <c r="BV1077" s="7"/>
      <c r="BW1077" s="7"/>
      <c r="BX1077" s="7"/>
      <c r="BY1077" s="7"/>
      <c r="BZ1077" s="7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8"/>
      <c r="CL1077" s="5"/>
      <c r="CM1077" s="5"/>
      <c r="CN1077" s="8"/>
      <c r="CO1077" s="5"/>
      <c r="CP1077" s="5"/>
      <c r="CQ1077" s="5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</row>
    <row r="1078" spans="1:166" x14ac:dyDescent="0.25">
      <c r="A1078" t="s">
        <v>143</v>
      </c>
      <c r="C1078" s="6">
        <v>40284</v>
      </c>
      <c r="D1078" s="5"/>
      <c r="E1078" s="6"/>
      <c r="G1078" s="5">
        <v>118</v>
      </c>
      <c r="H1078" t="s">
        <v>116</v>
      </c>
      <c r="I1078" s="7">
        <v>7.1</v>
      </c>
      <c r="J1078">
        <v>750</v>
      </c>
      <c r="K1078" s="5">
        <f t="shared" si="17"/>
        <v>187.79342723004694</v>
      </c>
      <c r="L1078" s="5"/>
      <c r="M1078" s="8"/>
      <c r="N1078" s="8"/>
      <c r="O1078" s="8"/>
      <c r="P1078" s="8"/>
      <c r="Q1078" s="5"/>
      <c r="R1078" s="5"/>
      <c r="S1078" s="5"/>
      <c r="T1078" s="5"/>
      <c r="U1078" s="5"/>
      <c r="V1078" s="5"/>
      <c r="W1078" s="5"/>
      <c r="X1078" s="8"/>
      <c r="Y1078" s="8"/>
      <c r="Z1078" s="8"/>
      <c r="AA1078" s="8"/>
      <c r="AB1078" s="8"/>
      <c r="AC1078" s="5"/>
      <c r="AD1078" s="8"/>
      <c r="AE1078" s="8"/>
      <c r="AF1078" s="8"/>
      <c r="AG1078" s="8"/>
      <c r="AH1078" s="8"/>
      <c r="AI1078" s="8"/>
      <c r="AJ1078" s="5"/>
      <c r="AK1078" s="8"/>
      <c r="AL1078" s="8"/>
      <c r="AM1078" s="8"/>
      <c r="AN1078" s="8"/>
      <c r="AO1078" s="8"/>
      <c r="AP1078" s="8"/>
      <c r="AQ1078" s="9"/>
      <c r="AR1078" s="8"/>
      <c r="AS1078" s="8"/>
      <c r="AT1078" s="8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8"/>
      <c r="BJ1078" s="5"/>
      <c r="BK1078" s="5"/>
      <c r="BL1078" s="5"/>
      <c r="BM1078" s="8"/>
      <c r="BN1078" s="8"/>
      <c r="BO1078" s="7"/>
      <c r="BP1078" s="5"/>
      <c r="BQ1078" s="5"/>
      <c r="BR1078" s="5"/>
      <c r="BS1078" s="5"/>
      <c r="BT1078" s="7"/>
      <c r="BU1078" s="7"/>
      <c r="BV1078" s="7"/>
      <c r="BW1078" s="7"/>
      <c r="BX1078" s="7"/>
      <c r="BY1078" s="7"/>
      <c r="BZ1078" s="7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>
        <v>2.6779924782777851</v>
      </c>
      <c r="CK1078" s="8">
        <v>4.2666666666666666</v>
      </c>
      <c r="CL1078" s="5"/>
      <c r="CM1078" s="5"/>
      <c r="CN1078" s="8"/>
      <c r="CO1078" s="5"/>
      <c r="CP1078" s="5"/>
      <c r="CQ1078" s="5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</row>
    <row r="1079" spans="1:166" x14ac:dyDescent="0.25">
      <c r="A1079" t="s">
        <v>143</v>
      </c>
      <c r="C1079" s="6">
        <v>40290</v>
      </c>
      <c r="D1079" s="5"/>
      <c r="E1079" s="6"/>
      <c r="G1079" s="5">
        <v>124</v>
      </c>
      <c r="H1079" t="s">
        <v>116</v>
      </c>
      <c r="I1079" s="7">
        <v>7.1</v>
      </c>
      <c r="J1079">
        <v>750</v>
      </c>
      <c r="K1079" s="5">
        <f t="shared" si="17"/>
        <v>187.79342723004694</v>
      </c>
      <c r="L1079" s="5"/>
      <c r="M1079" s="8"/>
      <c r="N1079" s="8"/>
      <c r="O1079" s="8"/>
      <c r="P1079" s="8"/>
      <c r="Q1079" s="5"/>
      <c r="R1079" s="5"/>
      <c r="S1079" s="5"/>
      <c r="T1079" s="5"/>
      <c r="U1079" s="5"/>
      <c r="V1079" s="5"/>
      <c r="W1079" s="5"/>
      <c r="X1079" s="8"/>
      <c r="Y1079" s="8"/>
      <c r="Z1079" s="8"/>
      <c r="AA1079" s="8"/>
      <c r="AB1079" s="8"/>
      <c r="AC1079" s="5"/>
      <c r="AD1079" s="8"/>
      <c r="AE1079" s="8"/>
      <c r="AF1079" s="8"/>
      <c r="AG1079" s="8"/>
      <c r="AH1079" s="8"/>
      <c r="AI1079" s="8"/>
      <c r="AJ1079" s="5"/>
      <c r="AK1079" s="8"/>
      <c r="AL1079" s="8"/>
      <c r="AM1079" s="8"/>
      <c r="AN1079" s="8"/>
      <c r="AO1079" s="8"/>
      <c r="AP1079" s="8"/>
      <c r="AQ1079" s="9"/>
      <c r="AR1079" s="8"/>
      <c r="AS1079" s="8"/>
      <c r="AT1079" s="8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8"/>
      <c r="BJ1079" s="5"/>
      <c r="BK1079" s="5"/>
      <c r="BL1079" s="5"/>
      <c r="BM1079" s="8"/>
      <c r="BN1079" s="8"/>
      <c r="BO1079" s="7"/>
      <c r="BP1079" s="5"/>
      <c r="BQ1079" s="5"/>
      <c r="BR1079" s="5"/>
      <c r="BS1079" s="5"/>
      <c r="BT1079" s="7"/>
      <c r="BU1079" s="7"/>
      <c r="BV1079" s="7"/>
      <c r="BW1079" s="7"/>
      <c r="BX1079" s="7"/>
      <c r="BY1079" s="7"/>
      <c r="BZ1079" s="7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>
        <v>3.6182077551549736</v>
      </c>
      <c r="CK1079" s="8">
        <v>5.8166666666666664</v>
      </c>
      <c r="CL1079" s="5"/>
      <c r="CM1079" s="5"/>
      <c r="CN1079" s="8"/>
      <c r="CO1079" s="5"/>
      <c r="CP1079" s="5"/>
      <c r="CQ1079" s="5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</row>
    <row r="1080" spans="1:166" x14ac:dyDescent="0.25">
      <c r="A1080" t="s">
        <v>143</v>
      </c>
      <c r="C1080" s="6">
        <v>40292</v>
      </c>
      <c r="D1080" s="5">
        <v>9</v>
      </c>
      <c r="E1080" s="6" t="s">
        <v>207</v>
      </c>
      <c r="F1080" t="s">
        <v>15</v>
      </c>
      <c r="G1080" s="5">
        <v>126</v>
      </c>
      <c r="H1080" t="s">
        <v>116</v>
      </c>
      <c r="I1080" s="7">
        <v>7.1</v>
      </c>
      <c r="J1080">
        <v>750</v>
      </c>
      <c r="K1080" s="5">
        <f t="shared" si="17"/>
        <v>187.79342723004694</v>
      </c>
      <c r="L1080" s="5"/>
      <c r="M1080" s="8"/>
      <c r="N1080" s="8"/>
      <c r="O1080" s="8"/>
      <c r="P1080" s="8"/>
      <c r="Q1080" s="5"/>
      <c r="R1080" s="5"/>
      <c r="S1080" s="5"/>
      <c r="T1080" s="5"/>
      <c r="U1080" s="5"/>
      <c r="V1080" s="5">
        <v>126</v>
      </c>
      <c r="W1080" s="5"/>
      <c r="X1080" s="8"/>
      <c r="Y1080" s="8"/>
      <c r="Z1080" s="8"/>
      <c r="AA1080" s="8"/>
      <c r="AB1080" s="8"/>
      <c r="AC1080" s="5"/>
      <c r="AD1080" s="8"/>
      <c r="AE1080" s="8"/>
      <c r="AF1080" s="8"/>
      <c r="AG1080" s="8"/>
      <c r="AH1080" s="8"/>
      <c r="AI1080" s="8"/>
      <c r="AJ1080" s="5"/>
      <c r="AK1080" s="8"/>
      <c r="AL1080" s="8"/>
      <c r="AM1080" s="8"/>
      <c r="AN1080" s="8"/>
      <c r="AO1080" s="8"/>
      <c r="AP1080" s="8"/>
      <c r="AQ1080" s="9"/>
      <c r="AR1080" s="8"/>
      <c r="AS1080" s="8"/>
      <c r="AT1080" s="8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8"/>
      <c r="BJ1080" s="5"/>
      <c r="BK1080" s="5"/>
      <c r="BL1080" s="5"/>
      <c r="BM1080" s="8"/>
      <c r="BN1080" s="8"/>
      <c r="BO1080" s="7"/>
      <c r="BP1080" s="5"/>
      <c r="BQ1080" s="5"/>
      <c r="BR1080" s="5"/>
      <c r="BS1080" s="5"/>
      <c r="BT1080" s="7"/>
      <c r="BU1080" s="7"/>
      <c r="BV1080" s="7"/>
      <c r="BW1080" s="7"/>
      <c r="BX1080" s="7"/>
      <c r="BY1080" s="7"/>
      <c r="BZ1080" s="7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8"/>
      <c r="CL1080" s="5"/>
      <c r="CM1080" s="5"/>
      <c r="CN1080" s="8"/>
      <c r="CO1080" s="5"/>
      <c r="CP1080" s="5"/>
      <c r="CQ1080" s="5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</row>
    <row r="1081" spans="1:166" x14ac:dyDescent="0.25">
      <c r="A1081" t="s">
        <v>143</v>
      </c>
      <c r="C1081" s="6">
        <v>40298</v>
      </c>
      <c r="D1081" s="5"/>
      <c r="E1081" s="6"/>
      <c r="G1081" s="5">
        <v>132</v>
      </c>
      <c r="H1081" t="s">
        <v>116</v>
      </c>
      <c r="I1081" s="7">
        <v>7.1</v>
      </c>
      <c r="J1081">
        <v>750</v>
      </c>
      <c r="K1081" s="5">
        <f t="shared" si="17"/>
        <v>187.79342723004694</v>
      </c>
      <c r="L1081" s="5"/>
      <c r="M1081" s="8"/>
      <c r="N1081" s="8"/>
      <c r="O1081" s="8"/>
      <c r="P1081" s="8"/>
      <c r="Q1081" s="5"/>
      <c r="R1081" s="5"/>
      <c r="S1081" s="5"/>
      <c r="T1081" s="5"/>
      <c r="U1081" s="5"/>
      <c r="V1081" s="5"/>
      <c r="W1081" s="5"/>
      <c r="X1081" s="8"/>
      <c r="Y1081" s="8"/>
      <c r="Z1081" s="8"/>
      <c r="AA1081" s="8"/>
      <c r="AB1081" s="8"/>
      <c r="AC1081" s="5"/>
      <c r="AD1081" s="8"/>
      <c r="AE1081" s="8"/>
      <c r="AF1081" s="8"/>
      <c r="AG1081" s="8"/>
      <c r="AH1081" s="8"/>
      <c r="AI1081" s="8"/>
      <c r="AJ1081" s="5"/>
      <c r="AK1081" s="8"/>
      <c r="AL1081" s="8"/>
      <c r="AM1081" s="8"/>
      <c r="AN1081" s="8"/>
      <c r="AO1081" s="8"/>
      <c r="AP1081" s="8"/>
      <c r="AQ1081" s="9"/>
      <c r="AR1081" s="8"/>
      <c r="AS1081" s="8"/>
      <c r="AT1081" s="8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8"/>
      <c r="BJ1081" s="5"/>
      <c r="BK1081" s="5"/>
      <c r="BL1081" s="5"/>
      <c r="BM1081" s="8"/>
      <c r="BN1081" s="8"/>
      <c r="BO1081" s="7"/>
      <c r="BP1081" s="5"/>
      <c r="BQ1081" s="5"/>
      <c r="BR1081" s="5"/>
      <c r="BS1081" s="5"/>
      <c r="BT1081" s="7"/>
      <c r="BU1081" s="7"/>
      <c r="BV1081" s="7"/>
      <c r="BW1081" s="7"/>
      <c r="BX1081" s="7"/>
      <c r="BY1081" s="7"/>
      <c r="BZ1081" s="7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>
        <v>36.76241732589807</v>
      </c>
      <c r="CK1081" s="8">
        <v>5.3356952887537989</v>
      </c>
      <c r="CL1081" s="5"/>
      <c r="CM1081" s="5"/>
      <c r="CN1081" s="8"/>
      <c r="CO1081" s="5"/>
      <c r="CP1081" s="5"/>
      <c r="CQ1081" s="5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</row>
    <row r="1082" spans="1:166" x14ac:dyDescent="0.25">
      <c r="A1082" t="s">
        <v>143</v>
      </c>
      <c r="C1082" s="6">
        <v>40302</v>
      </c>
      <c r="D1082" s="5"/>
      <c r="E1082" s="6"/>
      <c r="G1082" s="5">
        <v>136</v>
      </c>
      <c r="H1082" t="s">
        <v>116</v>
      </c>
      <c r="I1082" s="7">
        <v>7.1</v>
      </c>
      <c r="J1082">
        <v>750</v>
      </c>
      <c r="K1082" s="5">
        <f t="shared" si="17"/>
        <v>187.79342723004694</v>
      </c>
      <c r="L1082" s="5"/>
      <c r="M1082" s="8"/>
      <c r="N1082" s="8"/>
      <c r="O1082" s="8"/>
      <c r="P1082" s="8"/>
      <c r="Q1082" s="5"/>
      <c r="R1082" s="5"/>
      <c r="S1082" s="5"/>
      <c r="T1082" s="5"/>
      <c r="U1082" s="5"/>
      <c r="V1082" s="5"/>
      <c r="W1082" s="5"/>
      <c r="X1082" s="8"/>
      <c r="Y1082" s="8"/>
      <c r="Z1082" s="8"/>
      <c r="AA1082" s="8"/>
      <c r="AB1082" s="8"/>
      <c r="AC1082" s="5">
        <v>534.07012839935442</v>
      </c>
      <c r="AD1082" s="8"/>
      <c r="AE1082" s="8"/>
      <c r="AF1082" s="8"/>
      <c r="AG1082" s="8"/>
      <c r="AH1082" s="8"/>
      <c r="AI1082" s="8"/>
      <c r="AJ1082" s="5">
        <v>232.81186161198497</v>
      </c>
      <c r="AK1082" s="8"/>
      <c r="AL1082" s="8"/>
      <c r="AM1082" s="8"/>
      <c r="AN1082" s="8"/>
      <c r="AO1082" s="8"/>
      <c r="AP1082" s="8"/>
      <c r="AQ1082" s="9"/>
      <c r="AR1082" s="8"/>
      <c r="AS1082" s="8"/>
      <c r="AT1082" s="8"/>
      <c r="AU1082" s="5">
        <v>0</v>
      </c>
      <c r="AV1082" s="5"/>
      <c r="AW1082" s="5"/>
      <c r="AX1082" s="5"/>
      <c r="AY1082" s="5">
        <v>298.15545077604497</v>
      </c>
      <c r="AZ1082" s="5"/>
      <c r="BA1082" s="5"/>
      <c r="BB1082" s="5"/>
      <c r="BC1082" s="5"/>
      <c r="BD1082" s="5"/>
      <c r="BE1082" s="5"/>
      <c r="BF1082" s="5">
        <v>14.307630962763536</v>
      </c>
      <c r="BG1082" s="5">
        <v>315.70320174886979</v>
      </c>
      <c r="BH1082" s="5">
        <v>628.16628348767824</v>
      </c>
      <c r="BI1082" s="8"/>
      <c r="BJ1082" s="5"/>
      <c r="BK1082" s="5">
        <f>AC1082+AJ1082+BH1082</f>
        <v>1395.0482734990178</v>
      </c>
      <c r="BL1082" s="5"/>
      <c r="BM1082" s="8">
        <f>BH1082/BK1082</f>
        <v>0.45028282921861235</v>
      </c>
      <c r="BN1082" s="8"/>
      <c r="BO1082" s="7"/>
      <c r="BP1082" s="5"/>
      <c r="BQ1082" s="5"/>
      <c r="BR1082" s="5"/>
      <c r="BS1082" s="5"/>
      <c r="BT1082" s="7"/>
      <c r="BU1082" s="7"/>
      <c r="BV1082" s="7"/>
      <c r="BW1082" s="7"/>
      <c r="BX1082" s="8">
        <f>AC1082/BK1082</f>
        <v>0.38283272238301541</v>
      </c>
      <c r="BY1082" s="8">
        <f>AJ1082/BK1082</f>
        <v>0.16688444839837213</v>
      </c>
      <c r="BZ1082" s="8">
        <f>BH1082/BK1082</f>
        <v>0.45028282921861235</v>
      </c>
      <c r="CA1082" s="5">
        <v>85.994692651604566</v>
      </c>
      <c r="CB1082" s="5">
        <v>0</v>
      </c>
      <c r="CC1082" s="5">
        <v>33.551711040305122</v>
      </c>
      <c r="CD1082" s="5">
        <v>49.115864427354353</v>
      </c>
      <c r="CE1082" s="5"/>
      <c r="CF1082" s="5"/>
      <c r="CG1082" s="5"/>
      <c r="CH1082" s="5"/>
      <c r="CI1082" s="5">
        <v>3.3271171839450933</v>
      </c>
      <c r="CJ1082" s="5"/>
      <c r="CK1082" s="8"/>
      <c r="CL1082" s="5"/>
      <c r="CM1082" s="5"/>
      <c r="CN1082" s="8"/>
      <c r="CO1082" s="5"/>
      <c r="CP1082" s="5"/>
      <c r="CQ1082" s="5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</row>
    <row r="1083" spans="1:166" x14ac:dyDescent="0.25">
      <c r="A1083" t="s">
        <v>143</v>
      </c>
      <c r="C1083" s="6">
        <v>40305</v>
      </c>
      <c r="D1083" s="5"/>
      <c r="E1083" s="6"/>
      <c r="G1083" s="5">
        <v>139</v>
      </c>
      <c r="H1083" t="s">
        <v>116</v>
      </c>
      <c r="I1083" s="7">
        <v>7.1</v>
      </c>
      <c r="J1083">
        <v>750</v>
      </c>
      <c r="K1083" s="5">
        <f t="shared" si="17"/>
        <v>187.79342723004694</v>
      </c>
      <c r="L1083" s="5"/>
      <c r="M1083" s="8"/>
      <c r="N1083" s="8"/>
      <c r="O1083" s="8"/>
      <c r="P1083" s="8"/>
      <c r="Q1083" s="5"/>
      <c r="R1083" s="5"/>
      <c r="S1083" s="5"/>
      <c r="T1083" s="5"/>
      <c r="U1083" s="5"/>
      <c r="V1083" s="5"/>
      <c r="W1083" s="5"/>
      <c r="X1083" s="8"/>
      <c r="Y1083" s="8"/>
      <c r="Z1083" s="8"/>
      <c r="AA1083" s="8"/>
      <c r="AB1083" s="8"/>
      <c r="AC1083" s="5"/>
      <c r="AD1083" s="8"/>
      <c r="AE1083" s="8"/>
      <c r="AF1083" s="8"/>
      <c r="AG1083" s="8"/>
      <c r="AH1083" s="8"/>
      <c r="AI1083" s="8"/>
      <c r="AJ1083" s="5"/>
      <c r="AK1083" s="8"/>
      <c r="AL1083" s="8"/>
      <c r="AM1083" s="8"/>
      <c r="AN1083" s="8"/>
      <c r="AO1083" s="8"/>
      <c r="AP1083" s="8"/>
      <c r="AQ1083" s="9"/>
      <c r="AR1083" s="8"/>
      <c r="AS1083" s="8"/>
      <c r="AT1083" s="8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8"/>
      <c r="BJ1083" s="5"/>
      <c r="BK1083" s="5"/>
      <c r="BL1083" s="5"/>
      <c r="BM1083" s="8"/>
      <c r="BN1083" s="8"/>
      <c r="BO1083" s="7"/>
      <c r="BP1083" s="5"/>
      <c r="BQ1083" s="5"/>
      <c r="BR1083" s="5"/>
      <c r="BS1083" s="5"/>
      <c r="BT1083" s="7"/>
      <c r="BU1083" s="7"/>
      <c r="BV1083" s="7"/>
      <c r="BW1083" s="7"/>
      <c r="BX1083" s="7"/>
      <c r="BY1083" s="7"/>
      <c r="BZ1083" s="7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>
        <v>67.821942679289336</v>
      </c>
      <c r="CK1083" s="8">
        <v>5.0013372668084042</v>
      </c>
      <c r="CL1083" s="5"/>
      <c r="CM1083" s="5"/>
      <c r="CN1083" s="8"/>
      <c r="CO1083" s="5"/>
      <c r="CP1083" s="5"/>
      <c r="CQ1083" s="5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</row>
    <row r="1084" spans="1:166" x14ac:dyDescent="0.25">
      <c r="A1084" t="s">
        <v>143</v>
      </c>
      <c r="C1084" s="6">
        <v>40311</v>
      </c>
      <c r="D1084" s="5"/>
      <c r="E1084" s="6"/>
      <c r="G1084" s="5">
        <v>145</v>
      </c>
      <c r="H1084" t="s">
        <v>116</v>
      </c>
      <c r="I1084" s="7">
        <v>7.1</v>
      </c>
      <c r="J1084">
        <v>750</v>
      </c>
      <c r="K1084" s="5">
        <f t="shared" si="17"/>
        <v>187.79342723004694</v>
      </c>
      <c r="L1084" s="5"/>
      <c r="M1084" s="8"/>
      <c r="N1084" s="8"/>
      <c r="O1084" s="8"/>
      <c r="P1084" s="8"/>
      <c r="Q1084" s="5"/>
      <c r="R1084" s="5"/>
      <c r="S1084" s="5"/>
      <c r="T1084" s="5"/>
      <c r="U1084" s="5"/>
      <c r="V1084" s="5"/>
      <c r="W1084" s="5"/>
      <c r="X1084" s="8"/>
      <c r="Y1084" s="8"/>
      <c r="Z1084" s="8"/>
      <c r="AA1084" s="8"/>
      <c r="AB1084" s="8"/>
      <c r="AC1084" s="5"/>
      <c r="AD1084" s="8"/>
      <c r="AE1084" s="8"/>
      <c r="AF1084" s="8"/>
      <c r="AG1084" s="8"/>
      <c r="AH1084" s="8"/>
      <c r="AI1084" s="8"/>
      <c r="AJ1084" s="5"/>
      <c r="AK1084" s="8"/>
      <c r="AL1084" s="8"/>
      <c r="AM1084" s="8"/>
      <c r="AN1084" s="8"/>
      <c r="AO1084" s="8"/>
      <c r="AP1084" s="8"/>
      <c r="AQ1084" s="9"/>
      <c r="AR1084" s="8"/>
      <c r="AS1084" s="8"/>
      <c r="AT1084" s="8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8"/>
      <c r="BJ1084" s="5"/>
      <c r="BK1084" s="5"/>
      <c r="BL1084" s="5"/>
      <c r="BM1084" s="8"/>
      <c r="BN1084" s="8"/>
      <c r="BO1084" s="7"/>
      <c r="BP1084" s="5"/>
      <c r="BQ1084" s="5"/>
      <c r="BR1084" s="5"/>
      <c r="BS1084" s="5"/>
      <c r="BT1084" s="7"/>
      <c r="BU1084" s="7"/>
      <c r="BV1084" s="7"/>
      <c r="BW1084" s="7"/>
      <c r="BX1084" s="7"/>
      <c r="BY1084" s="7"/>
      <c r="BZ1084" s="7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>
        <v>87.958760212683174</v>
      </c>
      <c r="CK1084" s="8">
        <v>5.1182181543946248</v>
      </c>
      <c r="CL1084" s="5"/>
      <c r="CM1084" s="5"/>
      <c r="CN1084" s="8"/>
      <c r="CO1084" s="5"/>
      <c r="CP1084" s="5"/>
      <c r="CQ1084" s="5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</row>
    <row r="1085" spans="1:166" x14ac:dyDescent="0.25">
      <c r="A1085" t="s">
        <v>143</v>
      </c>
      <c r="C1085" s="6">
        <v>40319</v>
      </c>
      <c r="D1085" s="5"/>
      <c r="E1085" s="6"/>
      <c r="G1085" s="5">
        <v>153</v>
      </c>
      <c r="H1085" t="s">
        <v>116</v>
      </c>
      <c r="I1085" s="7">
        <v>7.1</v>
      </c>
      <c r="J1085">
        <v>750</v>
      </c>
      <c r="K1085" s="5">
        <f t="shared" si="17"/>
        <v>187.79342723004694</v>
      </c>
      <c r="L1085" s="5"/>
      <c r="M1085" s="8"/>
      <c r="N1085" s="8"/>
      <c r="O1085" s="8"/>
      <c r="P1085" s="8"/>
      <c r="Q1085" s="5"/>
      <c r="R1085" s="5"/>
      <c r="S1085" s="5"/>
      <c r="T1085" s="5"/>
      <c r="U1085" s="5"/>
      <c r="V1085" s="5"/>
      <c r="W1085" s="5"/>
      <c r="X1085" s="8"/>
      <c r="Y1085" s="8"/>
      <c r="Z1085" s="8"/>
      <c r="AA1085" s="8"/>
      <c r="AB1085" s="8"/>
      <c r="AC1085" s="5"/>
      <c r="AD1085" s="8"/>
      <c r="AE1085" s="8"/>
      <c r="AF1085" s="8"/>
      <c r="AG1085" s="8"/>
      <c r="AH1085" s="8"/>
      <c r="AI1085" s="8"/>
      <c r="AJ1085" s="5"/>
      <c r="AK1085" s="8"/>
      <c r="AL1085" s="8"/>
      <c r="AM1085" s="8"/>
      <c r="AN1085" s="8"/>
      <c r="AO1085" s="8"/>
      <c r="AP1085" s="8"/>
      <c r="AQ1085" s="9"/>
      <c r="AR1085" s="8"/>
      <c r="AS1085" s="8"/>
      <c r="AT1085" s="8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8"/>
      <c r="BJ1085" s="5"/>
      <c r="BK1085" s="5"/>
      <c r="BL1085" s="5"/>
      <c r="BM1085" s="8"/>
      <c r="BN1085" s="8"/>
      <c r="BO1085" s="7"/>
      <c r="BP1085" s="5"/>
      <c r="BQ1085" s="5"/>
      <c r="BR1085" s="5"/>
      <c r="BS1085" s="5"/>
      <c r="BT1085" s="7"/>
      <c r="BU1085" s="7"/>
      <c r="BV1085" s="7"/>
      <c r="BW1085" s="7"/>
      <c r="BX1085" s="7"/>
      <c r="BY1085" s="7"/>
      <c r="BZ1085" s="7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>
        <v>100</v>
      </c>
      <c r="CK1085" s="8">
        <v>4.2896835269993172</v>
      </c>
      <c r="CL1085" s="5"/>
      <c r="CM1085" s="5"/>
      <c r="CN1085" s="8"/>
      <c r="CO1085" s="5"/>
      <c r="CP1085" s="5"/>
      <c r="CQ1085" s="5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</row>
    <row r="1086" spans="1:166" x14ac:dyDescent="0.25">
      <c r="A1086" t="s">
        <v>143</v>
      </c>
      <c r="C1086" s="6">
        <v>40328</v>
      </c>
      <c r="D1086" s="5">
        <v>10</v>
      </c>
      <c r="E1086" s="6" t="s">
        <v>108</v>
      </c>
      <c r="F1086" t="s">
        <v>16</v>
      </c>
      <c r="G1086" s="5">
        <v>162</v>
      </c>
      <c r="H1086" t="s">
        <v>116</v>
      </c>
      <c r="I1086" s="7">
        <v>7.1</v>
      </c>
      <c r="J1086">
        <v>750</v>
      </c>
      <c r="K1086" s="5">
        <f t="shared" si="17"/>
        <v>187.79342723004694</v>
      </c>
      <c r="L1086" s="5"/>
      <c r="M1086" s="8"/>
      <c r="N1086" s="8"/>
      <c r="O1086" s="8"/>
      <c r="P1086" s="8"/>
      <c r="Q1086" s="5"/>
      <c r="R1086" s="5"/>
      <c r="S1086" s="5"/>
      <c r="T1086" s="5"/>
      <c r="U1086" s="5"/>
      <c r="V1086" s="5"/>
      <c r="W1086" s="5"/>
      <c r="X1086" s="8"/>
      <c r="Y1086" s="8"/>
      <c r="Z1086" s="8"/>
      <c r="AA1086" s="8"/>
      <c r="AB1086" s="8"/>
      <c r="AC1086" s="5"/>
      <c r="AD1086" s="8"/>
      <c r="AE1086" s="8"/>
      <c r="AF1086" s="8"/>
      <c r="AG1086" s="8"/>
      <c r="AH1086" s="8"/>
      <c r="AI1086" s="8"/>
      <c r="AJ1086" s="5"/>
      <c r="AK1086" s="8"/>
      <c r="AL1086" s="8"/>
      <c r="AM1086" s="8"/>
      <c r="AN1086" s="8"/>
      <c r="AO1086" s="8"/>
      <c r="AP1086" s="8"/>
      <c r="AQ1086" s="9"/>
      <c r="AR1086" s="8"/>
      <c r="AS1086" s="8"/>
      <c r="AT1086" s="8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>
        <v>434.00548826071929</v>
      </c>
      <c r="BH1086" s="5"/>
      <c r="BI1086" s="8"/>
      <c r="BJ1086" s="5"/>
      <c r="BK1086" s="5"/>
      <c r="BL1086" s="5"/>
      <c r="BM1086" s="8"/>
      <c r="BN1086" s="5">
        <f>BP1086*(1/(BO1086/100))</f>
        <v>434.00548826071929</v>
      </c>
      <c r="BO1086" s="7">
        <v>42.450537775661466</v>
      </c>
      <c r="BP1086" s="5">
        <v>184.23766374256064</v>
      </c>
      <c r="BQ1086" s="5">
        <f>BN1086-BP1086</f>
        <v>249.76782451815865</v>
      </c>
      <c r="BR1086" s="5"/>
      <c r="BS1086" s="5"/>
      <c r="BT1086" s="7">
        <v>8.116196640641439</v>
      </c>
      <c r="BU1086" s="7"/>
      <c r="BV1086" s="7"/>
      <c r="BW1086" s="7"/>
      <c r="BX1086" s="7"/>
      <c r="BY1086" s="7"/>
      <c r="BZ1086" s="7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8"/>
      <c r="CL1086" s="5"/>
      <c r="CM1086" s="5"/>
      <c r="CN1086" s="8"/>
      <c r="CO1086" s="5"/>
      <c r="CP1086" s="5"/>
      <c r="CQ1086" s="5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</row>
    <row r="1087" spans="1:166" x14ac:dyDescent="0.25">
      <c r="A1087" t="s">
        <v>150</v>
      </c>
      <c r="C1087" s="6">
        <v>40166</v>
      </c>
      <c r="D1087" s="5">
        <v>1</v>
      </c>
      <c r="E1087" s="6" t="s">
        <v>209</v>
      </c>
      <c r="F1087" s="14" t="s">
        <v>10</v>
      </c>
      <c r="G1087" s="5">
        <v>0</v>
      </c>
      <c r="H1087" t="s">
        <v>117</v>
      </c>
      <c r="I1087" s="7">
        <v>7.1</v>
      </c>
      <c r="J1087">
        <v>750</v>
      </c>
      <c r="K1087" s="5">
        <f t="shared" si="17"/>
        <v>187.79342723004694</v>
      </c>
      <c r="L1087" s="5"/>
      <c r="M1087" s="8"/>
      <c r="N1087" s="8"/>
      <c r="O1087" s="8"/>
      <c r="P1087" s="8"/>
      <c r="Q1087" s="5"/>
      <c r="R1087" s="5"/>
      <c r="S1087" s="5"/>
      <c r="T1087" s="5"/>
      <c r="U1087" s="5"/>
      <c r="V1087" s="5"/>
      <c r="W1087" s="5"/>
      <c r="X1087" s="8"/>
      <c r="Y1087" s="8"/>
      <c r="Z1087" s="8"/>
      <c r="AA1087" s="8"/>
      <c r="AB1087" s="8"/>
      <c r="AC1087" s="5"/>
      <c r="AD1087" s="8"/>
      <c r="AE1087" s="8"/>
      <c r="AF1087" s="8"/>
      <c r="AG1087" s="8"/>
      <c r="AH1087" s="8"/>
      <c r="AI1087" s="8"/>
      <c r="AJ1087" s="5"/>
      <c r="AK1087" s="8"/>
      <c r="AL1087" s="8"/>
      <c r="AM1087" s="8"/>
      <c r="AN1087" s="8"/>
      <c r="AO1087" s="8"/>
      <c r="AP1087" s="8"/>
      <c r="AQ1087" s="9"/>
      <c r="AR1087" s="8"/>
      <c r="AS1087" s="8"/>
      <c r="AT1087" s="8"/>
      <c r="AU1087" s="5">
        <v>0</v>
      </c>
      <c r="AV1087" s="5"/>
      <c r="AW1087" s="5"/>
      <c r="AX1087" s="5"/>
      <c r="AY1087" s="5">
        <v>0</v>
      </c>
      <c r="AZ1087" s="5"/>
      <c r="BA1087" s="5"/>
      <c r="BB1087" s="5"/>
      <c r="BC1087" s="5"/>
      <c r="BD1087" s="5"/>
      <c r="BE1087" s="5"/>
      <c r="BF1087" s="5">
        <v>0</v>
      </c>
      <c r="BG1087" s="5">
        <v>0</v>
      </c>
      <c r="BH1087" s="5"/>
      <c r="BI1087" s="8"/>
      <c r="BJ1087" s="5"/>
      <c r="BK1087" s="5"/>
      <c r="BL1087" s="5"/>
      <c r="BM1087" s="8"/>
      <c r="BN1087" s="8"/>
      <c r="BO1087" s="7"/>
      <c r="BP1087" s="5"/>
      <c r="BQ1087" s="5"/>
      <c r="BR1087" s="5"/>
      <c r="BS1087" s="5"/>
      <c r="BT1087" s="7"/>
      <c r="BU1087" s="7"/>
      <c r="BV1087" s="7"/>
      <c r="BW1087" s="7"/>
      <c r="BX1087" s="7"/>
      <c r="BY1087" s="7"/>
      <c r="BZ1087" s="7"/>
      <c r="CA1087" s="5">
        <v>0</v>
      </c>
      <c r="CB1087" s="5">
        <v>0</v>
      </c>
      <c r="CC1087" s="5">
        <v>0</v>
      </c>
      <c r="CD1087" s="5">
        <v>0</v>
      </c>
      <c r="CE1087" s="5"/>
      <c r="CF1087" s="5"/>
      <c r="CG1087" s="5"/>
      <c r="CH1087" s="5"/>
      <c r="CI1087" s="5">
        <v>0</v>
      </c>
      <c r="CJ1087" s="5"/>
      <c r="CK1087" s="8"/>
      <c r="CL1087" s="5"/>
      <c r="CM1087" s="5"/>
      <c r="CN1087" s="8"/>
      <c r="CO1087" s="5"/>
      <c r="CP1087" s="5"/>
      <c r="CQ1087" s="5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</row>
    <row r="1088" spans="1:166" x14ac:dyDescent="0.25">
      <c r="A1088" t="s">
        <v>150</v>
      </c>
      <c r="C1088" s="6">
        <v>40189</v>
      </c>
      <c r="D1088" s="5"/>
      <c r="E1088" s="6"/>
      <c r="F1088" s="14"/>
      <c r="G1088" s="5">
        <v>23</v>
      </c>
      <c r="H1088" t="s">
        <v>117</v>
      </c>
      <c r="I1088" s="7">
        <v>7.1</v>
      </c>
      <c r="J1088">
        <v>750</v>
      </c>
      <c r="K1088" s="5">
        <f t="shared" si="17"/>
        <v>187.79342723004694</v>
      </c>
      <c r="L1088" s="5"/>
      <c r="M1088" s="8"/>
      <c r="N1088" s="7">
        <v>5.85</v>
      </c>
      <c r="O1088" s="7"/>
      <c r="P1088" s="7"/>
      <c r="Q1088" s="5"/>
      <c r="R1088" s="5"/>
      <c r="S1088" s="5"/>
      <c r="T1088" s="5"/>
      <c r="U1088" s="5"/>
      <c r="V1088" s="5"/>
      <c r="W1088" s="5"/>
      <c r="X1088" s="8"/>
      <c r="Y1088" s="8"/>
      <c r="Z1088" s="8"/>
      <c r="AA1088" s="8"/>
      <c r="AB1088" s="8"/>
      <c r="AC1088" s="5"/>
      <c r="AD1088" s="8"/>
      <c r="AE1088" s="8"/>
      <c r="AF1088" s="8"/>
      <c r="AG1088" s="8"/>
      <c r="AH1088" s="8"/>
      <c r="AI1088" s="8"/>
      <c r="AJ1088" s="5"/>
      <c r="AK1088" s="8">
        <v>0.22522500000000001</v>
      </c>
      <c r="AL1088" s="8"/>
      <c r="AM1088" s="8"/>
      <c r="AN1088" s="8"/>
      <c r="AO1088" s="8"/>
      <c r="AP1088" s="8"/>
      <c r="AQ1088" s="9"/>
      <c r="AR1088" s="8"/>
      <c r="AS1088" s="8"/>
      <c r="AT1088" s="8"/>
      <c r="AU1088" s="5">
        <v>0</v>
      </c>
      <c r="AV1088" s="5"/>
      <c r="AW1088" s="5"/>
      <c r="AX1088" s="5"/>
      <c r="AY1088" s="5">
        <v>0</v>
      </c>
      <c r="AZ1088" s="5"/>
      <c r="BA1088" s="5"/>
      <c r="BB1088" s="5"/>
      <c r="BC1088" s="5"/>
      <c r="BD1088" s="5"/>
      <c r="BE1088" s="5"/>
      <c r="BF1088" s="5">
        <v>0</v>
      </c>
      <c r="BG1088" s="5">
        <v>0</v>
      </c>
      <c r="BH1088" s="5"/>
      <c r="BI1088" s="8"/>
      <c r="BJ1088" s="5"/>
      <c r="BK1088" s="5"/>
      <c r="BL1088" s="5"/>
      <c r="BM1088" s="8"/>
      <c r="BN1088" s="8"/>
      <c r="BO1088" s="7"/>
      <c r="BP1088" s="5"/>
      <c r="BQ1088" s="5"/>
      <c r="BR1088" s="5"/>
      <c r="BS1088" s="5"/>
      <c r="BT1088" s="7"/>
      <c r="BU1088" s="7"/>
      <c r="BV1088" s="7"/>
      <c r="BW1088" s="7"/>
      <c r="BX1088" s="7"/>
      <c r="BY1088" s="7"/>
      <c r="BZ1088" s="7"/>
      <c r="CA1088" s="5">
        <v>0</v>
      </c>
      <c r="CB1088" s="5">
        <v>0</v>
      </c>
      <c r="CC1088" s="5">
        <v>0</v>
      </c>
      <c r="CD1088" s="5">
        <v>0</v>
      </c>
      <c r="CE1088" s="5"/>
      <c r="CF1088" s="5"/>
      <c r="CG1088" s="5"/>
      <c r="CH1088" s="5"/>
      <c r="CI1088" s="5">
        <v>0</v>
      </c>
      <c r="CJ1088" s="5"/>
      <c r="CK1088" s="8"/>
      <c r="CL1088" s="5"/>
      <c r="CM1088" s="5"/>
      <c r="CN1088" s="8"/>
      <c r="CO1088" s="5"/>
      <c r="CP1088" s="5"/>
      <c r="CQ1088" s="5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</row>
    <row r="1089" spans="1:166" x14ac:dyDescent="0.25">
      <c r="A1089" t="s">
        <v>150</v>
      </c>
      <c r="C1089" s="6">
        <v>40191</v>
      </c>
      <c r="D1089" s="5">
        <v>4</v>
      </c>
      <c r="E1089" t="s">
        <v>210</v>
      </c>
      <c r="F1089" t="s">
        <v>12</v>
      </c>
      <c r="G1089" s="5">
        <v>25</v>
      </c>
      <c r="H1089" t="s">
        <v>117</v>
      </c>
      <c r="I1089" s="7">
        <v>7.1</v>
      </c>
      <c r="J1089">
        <v>750</v>
      </c>
      <c r="K1089" s="5">
        <f t="shared" si="17"/>
        <v>187.79342723004694</v>
      </c>
      <c r="L1089" s="5"/>
      <c r="M1089" s="8"/>
      <c r="N1089" s="8"/>
      <c r="O1089" s="8"/>
      <c r="P1089" s="8"/>
      <c r="Q1089" s="5"/>
      <c r="R1089" s="5">
        <v>25</v>
      </c>
      <c r="S1089" s="5"/>
      <c r="T1089" s="5"/>
      <c r="U1089" s="5"/>
      <c r="V1089" s="5"/>
      <c r="W1089" s="5"/>
      <c r="X1089" s="8"/>
      <c r="Y1089" s="8"/>
      <c r="Z1089" s="8"/>
      <c r="AA1089" s="8"/>
      <c r="AB1089" s="8"/>
      <c r="AC1089" s="5"/>
      <c r="AD1089" s="8"/>
      <c r="AE1089" s="8"/>
      <c r="AF1089" s="8"/>
      <c r="AG1089" s="8"/>
      <c r="AH1089" s="8"/>
      <c r="AI1089" s="8"/>
      <c r="AJ1089" s="5"/>
      <c r="AK1089" s="8"/>
      <c r="AL1089" s="8"/>
      <c r="AM1089" s="8"/>
      <c r="AN1089" s="8"/>
      <c r="AO1089" s="8"/>
      <c r="AP1089" s="8"/>
      <c r="AQ1089" s="9"/>
      <c r="AR1089" s="8"/>
      <c r="AS1089" s="8"/>
      <c r="AT1089" s="8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8"/>
      <c r="BJ1089" s="5"/>
      <c r="BK1089" s="5"/>
      <c r="BL1089" s="5"/>
      <c r="BM1089" s="8"/>
      <c r="BN1089" s="8"/>
      <c r="BO1089" s="7"/>
      <c r="BP1089" s="5"/>
      <c r="BQ1089" s="5"/>
      <c r="BR1089" s="5"/>
      <c r="BS1089" s="5"/>
      <c r="BT1089" s="7"/>
      <c r="BU1089" s="7"/>
      <c r="BV1089" s="7"/>
      <c r="BW1089" s="7"/>
      <c r="BX1089" s="7"/>
      <c r="BY1089" s="7"/>
      <c r="BZ1089" s="7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8"/>
      <c r="CL1089" s="5"/>
      <c r="CM1089" s="5"/>
      <c r="CN1089" s="8"/>
      <c r="CO1089" s="5"/>
      <c r="CP1089" s="5"/>
      <c r="CQ1089" s="5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</row>
    <row r="1090" spans="1:166" x14ac:dyDescent="0.25">
      <c r="A1090" t="s">
        <v>150</v>
      </c>
      <c r="C1090" s="6">
        <v>40197</v>
      </c>
      <c r="D1090" s="5"/>
      <c r="E1090" s="6"/>
      <c r="G1090" s="5">
        <v>31</v>
      </c>
      <c r="H1090" t="s">
        <v>117</v>
      </c>
      <c r="I1090" s="7">
        <v>7.1</v>
      </c>
      <c r="J1090">
        <v>750</v>
      </c>
      <c r="K1090" s="5">
        <f t="shared" si="17"/>
        <v>187.79342723004694</v>
      </c>
      <c r="L1090" s="5"/>
      <c r="M1090" s="8"/>
      <c r="N1090" s="7">
        <v>8.6</v>
      </c>
      <c r="O1090" s="7"/>
      <c r="P1090" s="7"/>
      <c r="Q1090" s="5"/>
      <c r="R1090" s="5"/>
      <c r="S1090" s="5"/>
      <c r="T1090" s="5"/>
      <c r="U1090" s="5"/>
      <c r="V1090" s="5"/>
      <c r="W1090" s="5"/>
      <c r="X1090" s="8"/>
      <c r="Y1090" s="8"/>
      <c r="Z1090" s="8"/>
      <c r="AA1090" s="8"/>
      <c r="AB1090" s="8"/>
      <c r="AC1090" s="5"/>
      <c r="AD1090" s="8"/>
      <c r="AE1090" s="8"/>
      <c r="AF1090" s="8"/>
      <c r="AG1090" s="8"/>
      <c r="AH1090" s="8"/>
      <c r="AI1090" s="8"/>
      <c r="AJ1090" s="5"/>
      <c r="AK1090" s="8"/>
      <c r="AL1090" s="8"/>
      <c r="AM1090" s="8"/>
      <c r="AN1090" s="8"/>
      <c r="AO1090" s="8"/>
      <c r="AP1090" s="8"/>
      <c r="AQ1090" s="9"/>
      <c r="AR1090" s="8"/>
      <c r="AS1090" s="8"/>
      <c r="AT1090" s="8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8"/>
      <c r="BJ1090" s="5"/>
      <c r="BK1090" s="5"/>
      <c r="BL1090" s="5"/>
      <c r="BM1090" s="8"/>
      <c r="BN1090" s="8"/>
      <c r="BO1090" s="7"/>
      <c r="BP1090" s="5"/>
      <c r="BQ1090" s="5"/>
      <c r="BR1090" s="5"/>
      <c r="BS1090" s="5"/>
      <c r="BT1090" s="7"/>
      <c r="BU1090" s="7"/>
      <c r="BV1090" s="7"/>
      <c r="BW1090" s="7"/>
      <c r="BX1090" s="7"/>
      <c r="BY1090" s="7"/>
      <c r="BZ1090" s="7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8"/>
      <c r="CL1090" s="5"/>
      <c r="CM1090" s="5"/>
      <c r="CN1090" s="8"/>
      <c r="CO1090" s="5"/>
      <c r="CP1090" s="5"/>
      <c r="CQ1090" s="5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</row>
    <row r="1091" spans="1:166" x14ac:dyDescent="0.25">
      <c r="A1091" t="s">
        <v>150</v>
      </c>
      <c r="C1091" s="6">
        <v>40200</v>
      </c>
      <c r="D1091" s="5"/>
      <c r="E1091" s="6"/>
      <c r="G1091" s="5">
        <v>34</v>
      </c>
      <c r="H1091" t="s">
        <v>117</v>
      </c>
      <c r="I1091" s="7">
        <v>7.1</v>
      </c>
      <c r="J1091">
        <v>750</v>
      </c>
      <c r="K1091" s="5">
        <f t="shared" si="17"/>
        <v>187.79342723004694</v>
      </c>
      <c r="L1091" s="5"/>
      <c r="M1091" s="8"/>
      <c r="N1091" s="7">
        <v>9.65</v>
      </c>
      <c r="O1091" s="7"/>
      <c r="P1091" s="7"/>
      <c r="Q1091" s="5"/>
      <c r="R1091" s="5"/>
      <c r="S1091" s="5"/>
      <c r="T1091" s="5"/>
      <c r="U1091" s="5"/>
      <c r="V1091" s="5"/>
      <c r="W1091" s="5"/>
      <c r="X1091" s="8"/>
      <c r="Y1091" s="8"/>
      <c r="Z1091" s="8"/>
      <c r="AA1091" s="8"/>
      <c r="AB1091" s="8"/>
      <c r="AC1091" s="5"/>
      <c r="AD1091" s="8"/>
      <c r="AE1091" s="8"/>
      <c r="AF1091" s="8"/>
      <c r="AG1091" s="8"/>
      <c r="AH1091" s="8"/>
      <c r="AI1091" s="8"/>
      <c r="AJ1091" s="5"/>
      <c r="AK1091" s="8"/>
      <c r="AL1091" s="8"/>
      <c r="AM1091" s="8"/>
      <c r="AN1091" s="8"/>
      <c r="AO1091" s="8"/>
      <c r="AP1091" s="8"/>
      <c r="AQ1091" s="9"/>
      <c r="AR1091" s="8"/>
      <c r="AS1091" s="8"/>
      <c r="AT1091" s="8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8"/>
      <c r="BJ1091" s="5"/>
      <c r="BK1091" s="5"/>
      <c r="BL1091" s="5"/>
      <c r="BM1091" s="8"/>
      <c r="BN1091" s="8"/>
      <c r="BO1091" s="7"/>
      <c r="BP1091" s="5"/>
      <c r="BQ1091" s="5"/>
      <c r="BR1091" s="5"/>
      <c r="BS1091" s="5"/>
      <c r="BT1091" s="7"/>
      <c r="BU1091" s="7"/>
      <c r="BV1091" s="7"/>
      <c r="BW1091" s="7"/>
      <c r="BX1091" s="7"/>
      <c r="BY1091" s="7"/>
      <c r="BZ1091" s="7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8"/>
      <c r="CL1091" s="5"/>
      <c r="CM1091" s="5"/>
      <c r="CN1091" s="8"/>
      <c r="CO1091" s="5"/>
      <c r="CP1091" s="5"/>
      <c r="CQ1091" s="5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</row>
    <row r="1092" spans="1:166" x14ac:dyDescent="0.25">
      <c r="A1092" t="s">
        <v>150</v>
      </c>
      <c r="C1092" s="6">
        <v>40203</v>
      </c>
      <c r="D1092" s="5"/>
      <c r="E1092" s="6"/>
      <c r="F1092" s="14"/>
      <c r="G1092" s="5">
        <v>37</v>
      </c>
      <c r="H1092" t="s">
        <v>117</v>
      </c>
      <c r="I1092" s="7">
        <v>7.1</v>
      </c>
      <c r="J1092">
        <v>750</v>
      </c>
      <c r="K1092" s="5">
        <f t="shared" si="17"/>
        <v>187.79342723004694</v>
      </c>
      <c r="L1092" s="5"/>
      <c r="M1092" s="8"/>
      <c r="N1092" s="8"/>
      <c r="O1092" s="8"/>
      <c r="P1092" s="8"/>
      <c r="Q1092" s="5"/>
      <c r="R1092" s="5"/>
      <c r="S1092" s="5"/>
      <c r="T1092" s="5"/>
      <c r="U1092" s="5"/>
      <c r="V1092" s="5"/>
      <c r="W1092" s="5"/>
      <c r="X1092" s="8"/>
      <c r="Y1092" s="8"/>
      <c r="Z1092" s="8"/>
      <c r="AA1092" s="8"/>
      <c r="AB1092" s="8"/>
      <c r="AC1092" s="5">
        <v>42.656295916664561</v>
      </c>
      <c r="AD1092" s="8"/>
      <c r="AE1092" s="8"/>
      <c r="AF1092" s="8"/>
      <c r="AG1092" s="8"/>
      <c r="AH1092" s="8"/>
      <c r="AI1092" s="8"/>
      <c r="AJ1092" s="5">
        <v>47.439862551315763</v>
      </c>
      <c r="AK1092" s="8">
        <v>0.81089380860581572</v>
      </c>
      <c r="AL1092" s="8"/>
      <c r="AM1092" s="8"/>
      <c r="AN1092" s="8"/>
      <c r="AO1092" s="8"/>
      <c r="AP1092" s="8"/>
      <c r="AQ1092" s="9">
        <f>AK1092/AJ1092</f>
        <v>1.7093089334495243E-2</v>
      </c>
      <c r="AR1092" s="8"/>
      <c r="AS1092" s="8"/>
      <c r="AT1092" s="8"/>
      <c r="AU1092" s="5">
        <v>3.7591097294663647</v>
      </c>
      <c r="AV1092" s="5"/>
      <c r="AW1092" s="5"/>
      <c r="AX1092" s="5"/>
      <c r="AY1092" s="5">
        <v>0</v>
      </c>
      <c r="AZ1092" s="5"/>
      <c r="BA1092" s="5"/>
      <c r="BB1092" s="5"/>
      <c r="BC1092" s="5"/>
      <c r="BD1092" s="5"/>
      <c r="BE1092" s="5"/>
      <c r="BF1092" s="5">
        <v>0</v>
      </c>
      <c r="BG1092" s="5">
        <v>0</v>
      </c>
      <c r="BH1092" s="5">
        <v>3.7591097294663647</v>
      </c>
      <c r="BI1092" s="8"/>
      <c r="BJ1092" s="5"/>
      <c r="BK1092" s="5">
        <f>AC1092+AJ1092+BH1092</f>
        <v>93.855268197446691</v>
      </c>
      <c r="BL1092" s="5"/>
      <c r="BM1092" s="8">
        <f>BH1092/BK1092</f>
        <v>4.005219740631065E-2</v>
      </c>
      <c r="BN1092" s="8"/>
      <c r="BO1092" s="7"/>
      <c r="BP1092" s="5"/>
      <c r="BQ1092" s="5"/>
      <c r="BR1092" s="5"/>
      <c r="BS1092" s="5"/>
      <c r="BT1092" s="7"/>
      <c r="BU1092" s="7"/>
      <c r="BV1092" s="7"/>
      <c r="BW1092" s="7"/>
      <c r="BX1092" s="8">
        <f>AC1092/BK1092</f>
        <v>0.45449016060480468</v>
      </c>
      <c r="BY1092" s="8">
        <f>AJ1092/BK1092</f>
        <v>0.50545764198888465</v>
      </c>
      <c r="BZ1092" s="8">
        <f>BH1092/BK1092</f>
        <v>4.005219740631065E-2</v>
      </c>
      <c r="CA1092" s="5">
        <v>118.25954904021827</v>
      </c>
      <c r="CB1092" s="5">
        <v>118.25954904021827</v>
      </c>
      <c r="CC1092" s="5">
        <v>0</v>
      </c>
      <c r="CD1092" s="5">
        <v>0</v>
      </c>
      <c r="CE1092" s="5"/>
      <c r="CF1092" s="5"/>
      <c r="CG1092" s="5"/>
      <c r="CH1092" s="5"/>
      <c r="CI1092" s="5">
        <v>0</v>
      </c>
      <c r="CJ1092" s="5"/>
      <c r="CK1092" s="8"/>
      <c r="CL1092" s="5"/>
      <c r="CM1092" s="5"/>
      <c r="CN1092" s="8"/>
      <c r="CO1092" s="5"/>
      <c r="CP1092" s="5"/>
      <c r="CQ1092" s="5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</row>
    <row r="1093" spans="1:166" x14ac:dyDescent="0.25">
      <c r="A1093" t="s">
        <v>150</v>
      </c>
      <c r="C1093" s="6">
        <v>40210</v>
      </c>
      <c r="D1093" s="5"/>
      <c r="E1093" s="6"/>
      <c r="G1093" s="5">
        <v>44</v>
      </c>
      <c r="H1093" t="s">
        <v>117</v>
      </c>
      <c r="I1093" s="7">
        <v>7.1</v>
      </c>
      <c r="J1093">
        <v>750</v>
      </c>
      <c r="K1093" s="5">
        <f t="shared" si="17"/>
        <v>187.79342723004694</v>
      </c>
      <c r="L1093" s="5"/>
      <c r="M1093" s="8"/>
      <c r="N1093" s="7">
        <v>13.4</v>
      </c>
      <c r="O1093" s="7"/>
      <c r="P1093" s="7"/>
      <c r="Q1093" s="5"/>
      <c r="R1093" s="5"/>
      <c r="S1093" s="5"/>
      <c r="T1093" s="5"/>
      <c r="U1093" s="5"/>
      <c r="V1093" s="5"/>
      <c r="W1093" s="5"/>
      <c r="X1093" s="8"/>
      <c r="Y1093" s="8"/>
      <c r="Z1093" s="8"/>
      <c r="AA1093" s="8"/>
      <c r="AB1093" s="8"/>
      <c r="AC1093" s="5"/>
      <c r="AD1093" s="8"/>
      <c r="AE1093" s="8"/>
      <c r="AF1093" s="8"/>
      <c r="AG1093" s="8"/>
      <c r="AH1093" s="8"/>
      <c r="AI1093" s="8"/>
      <c r="AJ1093" s="5"/>
      <c r="AK1093" s="8"/>
      <c r="AL1093" s="8"/>
      <c r="AM1093" s="8"/>
      <c r="AN1093" s="8"/>
      <c r="AO1093" s="8"/>
      <c r="AP1093" s="8"/>
      <c r="AQ1093" s="9"/>
      <c r="AR1093" s="8"/>
      <c r="AS1093" s="8"/>
      <c r="AT1093" s="8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8"/>
      <c r="BJ1093" s="5"/>
      <c r="BK1093" s="5"/>
      <c r="BL1093" s="5"/>
      <c r="BM1093" s="8"/>
      <c r="BN1093" s="8"/>
      <c r="BO1093" s="7"/>
      <c r="BP1093" s="5"/>
      <c r="BQ1093" s="5"/>
      <c r="BR1093" s="5"/>
      <c r="BS1093" s="5"/>
      <c r="BT1093" s="7"/>
      <c r="BU1093" s="7"/>
      <c r="BV1093" s="7"/>
      <c r="BW1093" s="7"/>
      <c r="BX1093" s="7"/>
      <c r="BY1093" s="7"/>
      <c r="BZ1093" s="7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8"/>
      <c r="CL1093" s="5"/>
      <c r="CM1093" s="5"/>
      <c r="CN1093" s="8"/>
      <c r="CO1093" s="5"/>
      <c r="CP1093" s="5"/>
      <c r="CQ1093" s="5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</row>
    <row r="1094" spans="1:166" x14ac:dyDescent="0.25">
      <c r="A1094" t="s">
        <v>150</v>
      </c>
      <c r="C1094" s="6">
        <v>40217</v>
      </c>
      <c r="D1094" s="5"/>
      <c r="E1094" s="6"/>
      <c r="G1094" s="5">
        <v>51</v>
      </c>
      <c r="H1094" t="s">
        <v>117</v>
      </c>
      <c r="I1094" s="7">
        <v>7.1</v>
      </c>
      <c r="J1094">
        <v>750</v>
      </c>
      <c r="K1094" s="5">
        <f t="shared" si="17"/>
        <v>187.79342723004694</v>
      </c>
      <c r="L1094" s="5"/>
      <c r="M1094" s="8"/>
      <c r="N1094" s="7">
        <v>16.3</v>
      </c>
      <c r="O1094" s="7"/>
      <c r="P1094" s="7"/>
      <c r="Q1094" s="5"/>
      <c r="R1094" s="5"/>
      <c r="S1094" s="5"/>
      <c r="T1094" s="5"/>
      <c r="U1094" s="5"/>
      <c r="V1094" s="5"/>
      <c r="W1094" s="5"/>
      <c r="X1094" s="8"/>
      <c r="Y1094" s="8"/>
      <c r="Z1094" s="8"/>
      <c r="AA1094" s="8"/>
      <c r="AB1094" s="8"/>
      <c r="AC1094" s="5"/>
      <c r="AD1094" s="8"/>
      <c r="AE1094" s="8"/>
      <c r="AF1094" s="8"/>
      <c r="AG1094" s="8"/>
      <c r="AH1094" s="8"/>
      <c r="AI1094" s="8"/>
      <c r="AJ1094" s="5"/>
      <c r="AK1094" s="8"/>
      <c r="AL1094" s="8"/>
      <c r="AM1094" s="8"/>
      <c r="AN1094" s="8"/>
      <c r="AO1094" s="8"/>
      <c r="AP1094" s="8"/>
      <c r="AQ1094" s="9"/>
      <c r="AR1094" s="8"/>
      <c r="AS1094" s="8"/>
      <c r="AT1094" s="8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8"/>
      <c r="BJ1094" s="5"/>
      <c r="BK1094" s="5"/>
      <c r="BL1094" s="5"/>
      <c r="BM1094" s="8"/>
      <c r="BN1094" s="8"/>
      <c r="BO1094" s="7"/>
      <c r="BP1094" s="5"/>
      <c r="BQ1094" s="5"/>
      <c r="BR1094" s="5"/>
      <c r="BS1094" s="5"/>
      <c r="BT1094" s="7"/>
      <c r="BU1094" s="7"/>
      <c r="BV1094" s="7"/>
      <c r="BW1094" s="7"/>
      <c r="BX1094" s="7"/>
      <c r="BY1094" s="7"/>
      <c r="BZ1094" s="7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8"/>
      <c r="CL1094" s="5"/>
      <c r="CM1094" s="5"/>
      <c r="CN1094" s="8"/>
      <c r="CO1094" s="5"/>
      <c r="CP1094" s="5"/>
      <c r="CQ1094" s="5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</row>
    <row r="1095" spans="1:166" x14ac:dyDescent="0.25">
      <c r="A1095" t="s">
        <v>150</v>
      </c>
      <c r="C1095" s="6">
        <v>40218</v>
      </c>
      <c r="D1095" s="5">
        <v>4</v>
      </c>
      <c r="E1095" t="s">
        <v>206</v>
      </c>
      <c r="F1095" t="s">
        <v>13</v>
      </c>
      <c r="G1095" s="5">
        <v>52</v>
      </c>
      <c r="H1095" t="s">
        <v>117</v>
      </c>
      <c r="I1095" s="7">
        <v>7.1</v>
      </c>
      <c r="J1095">
        <v>750</v>
      </c>
      <c r="K1095" s="5">
        <f t="shared" si="17"/>
        <v>187.79342723004694</v>
      </c>
      <c r="L1095" s="5"/>
      <c r="M1095" s="8"/>
      <c r="N1095" s="8"/>
      <c r="O1095" s="8"/>
      <c r="P1095" s="8"/>
      <c r="Q1095" s="5"/>
      <c r="R1095" s="5"/>
      <c r="S1095" s="5">
        <v>52</v>
      </c>
      <c r="T1095" s="5"/>
      <c r="U1095" s="5"/>
      <c r="V1095" s="5"/>
      <c r="W1095" s="5"/>
      <c r="X1095" s="8"/>
      <c r="Y1095" s="8"/>
      <c r="Z1095" s="8"/>
      <c r="AA1095" s="8"/>
      <c r="AB1095" s="8"/>
      <c r="AC1095" s="5">
        <v>165.35145191446378</v>
      </c>
      <c r="AD1095" s="8"/>
      <c r="AE1095" s="8"/>
      <c r="AF1095" s="8"/>
      <c r="AG1095" s="8"/>
      <c r="AH1095" s="8"/>
      <c r="AI1095" s="8"/>
      <c r="AJ1095" s="5">
        <v>111.10093150538953</v>
      </c>
      <c r="AK1095" s="8">
        <v>1.8955286940787583</v>
      </c>
      <c r="AL1095" s="8"/>
      <c r="AM1095" s="8"/>
      <c r="AN1095" s="8"/>
      <c r="AO1095" s="8"/>
      <c r="AP1095" s="8"/>
      <c r="AQ1095" s="9">
        <f>AK1095/AJ1095</f>
        <v>1.7061321344428206E-2</v>
      </c>
      <c r="AR1095" s="8"/>
      <c r="AS1095" s="8"/>
      <c r="AT1095" s="8"/>
      <c r="AU1095" s="5">
        <v>8.5342902647604308</v>
      </c>
      <c r="AV1095" s="5"/>
      <c r="AW1095" s="5"/>
      <c r="AX1095" s="5"/>
      <c r="AY1095" s="5">
        <v>0</v>
      </c>
      <c r="AZ1095" s="5"/>
      <c r="BA1095" s="5"/>
      <c r="BB1095" s="5"/>
      <c r="BC1095" s="5"/>
      <c r="BD1095" s="5"/>
      <c r="BE1095" s="5"/>
      <c r="BF1095" s="5">
        <v>0</v>
      </c>
      <c r="BG1095" s="5">
        <v>0</v>
      </c>
      <c r="BH1095" s="5">
        <v>8.5342902647604308</v>
      </c>
      <c r="BI1095" s="8"/>
      <c r="BJ1095" s="5"/>
      <c r="BK1095" s="5">
        <f>AC1095+AJ1095+BH1095</f>
        <v>284.98667368461372</v>
      </c>
      <c r="BL1095" s="5"/>
      <c r="BM1095" s="8">
        <f>BH1095/BK1095</f>
        <v>2.9946278380037786E-2</v>
      </c>
      <c r="BN1095" s="8"/>
      <c r="BO1095" s="7"/>
      <c r="BP1095" s="5"/>
      <c r="BQ1095" s="5"/>
      <c r="BR1095" s="5"/>
      <c r="BS1095" s="5"/>
      <c r="BT1095" s="7"/>
      <c r="BU1095" s="7"/>
      <c r="BV1095" s="7"/>
      <c r="BW1095" s="7"/>
      <c r="BX1095" s="8">
        <f>AC1095/BK1095</f>
        <v>0.5802076629641052</v>
      </c>
      <c r="BY1095" s="8">
        <f>AJ1095/BK1095</f>
        <v>0.38984605865585709</v>
      </c>
      <c r="BZ1095" s="8">
        <f>BH1095/BK1095</f>
        <v>2.9946278380037786E-2</v>
      </c>
      <c r="CA1095" s="5">
        <v>163.38943197967674</v>
      </c>
      <c r="CB1095" s="5">
        <v>163.38943197967674</v>
      </c>
      <c r="CC1095" s="5">
        <v>0</v>
      </c>
      <c r="CD1095" s="5">
        <v>0</v>
      </c>
      <c r="CE1095" s="5"/>
      <c r="CF1095" s="5"/>
      <c r="CG1095" s="5"/>
      <c r="CH1095" s="5"/>
      <c r="CI1095" s="5">
        <v>0</v>
      </c>
      <c r="CJ1095" s="5"/>
      <c r="CK1095" s="8"/>
      <c r="CL1095" s="5"/>
      <c r="CM1095" s="5"/>
      <c r="CN1095" s="8"/>
      <c r="CO1095" s="5"/>
      <c r="CP1095" s="5"/>
      <c r="CQ1095" s="5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</row>
    <row r="1096" spans="1:166" x14ac:dyDescent="0.25">
      <c r="A1096" t="s">
        <v>150</v>
      </c>
      <c r="C1096" s="6">
        <v>40225</v>
      </c>
      <c r="D1096" s="5"/>
      <c r="E1096" s="6"/>
      <c r="G1096" s="5">
        <v>59</v>
      </c>
      <c r="H1096" t="s">
        <v>117</v>
      </c>
      <c r="I1096" s="7">
        <v>7.1</v>
      </c>
      <c r="J1096">
        <v>750</v>
      </c>
      <c r="K1096" s="5">
        <f t="shared" si="17"/>
        <v>187.79342723004694</v>
      </c>
      <c r="L1096" s="5"/>
      <c r="M1096" s="8"/>
      <c r="N1096" s="7">
        <v>19</v>
      </c>
      <c r="O1096" s="7"/>
      <c r="P1096" s="7"/>
      <c r="Q1096" s="5"/>
      <c r="R1096" s="5"/>
      <c r="S1096" s="5"/>
      <c r="T1096" s="5"/>
      <c r="U1096" s="5"/>
      <c r="V1096" s="5"/>
      <c r="W1096" s="5"/>
      <c r="X1096" s="8"/>
      <c r="Y1096" s="8"/>
      <c r="Z1096" s="8"/>
      <c r="AA1096" s="8"/>
      <c r="AB1096" s="8"/>
      <c r="AC1096" s="5"/>
      <c r="AD1096" s="8"/>
      <c r="AE1096" s="8"/>
      <c r="AF1096" s="8"/>
      <c r="AG1096" s="8"/>
      <c r="AH1096" s="8"/>
      <c r="AI1096" s="8"/>
      <c r="AJ1096" s="5"/>
      <c r="AK1096" s="8"/>
      <c r="AL1096" s="8"/>
      <c r="AM1096" s="8"/>
      <c r="AN1096" s="8"/>
      <c r="AO1096" s="8"/>
      <c r="AP1096" s="8"/>
      <c r="AQ1096" s="9"/>
      <c r="AR1096" s="8"/>
      <c r="AS1096" s="8"/>
      <c r="AT1096" s="8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8"/>
      <c r="BJ1096" s="5"/>
      <c r="BK1096" s="5"/>
      <c r="BL1096" s="5"/>
      <c r="BM1096" s="8"/>
      <c r="BN1096" s="8"/>
      <c r="BO1096" s="7"/>
      <c r="BP1096" s="5"/>
      <c r="BQ1096" s="5"/>
      <c r="BR1096" s="5"/>
      <c r="BS1096" s="5"/>
      <c r="BT1096" s="7"/>
      <c r="BU1096" s="7"/>
      <c r="BV1096" s="7"/>
      <c r="BW1096" s="7"/>
      <c r="BX1096" s="7"/>
      <c r="BY1096" s="7"/>
      <c r="BZ1096" s="7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8"/>
      <c r="CL1096" s="5"/>
      <c r="CM1096" s="5"/>
      <c r="CN1096" s="8"/>
      <c r="CO1096" s="5"/>
      <c r="CP1096" s="5"/>
      <c r="CQ1096" s="5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</row>
    <row r="1097" spans="1:166" x14ac:dyDescent="0.25">
      <c r="A1097" t="s">
        <v>150</v>
      </c>
      <c r="C1097" s="6">
        <v>40231</v>
      </c>
      <c r="D1097" s="5"/>
      <c r="E1097" s="6"/>
      <c r="F1097" s="14"/>
      <c r="G1097" s="5">
        <v>65</v>
      </c>
      <c r="H1097" t="s">
        <v>117</v>
      </c>
      <c r="I1097" s="7">
        <v>7.1</v>
      </c>
      <c r="J1097">
        <v>750</v>
      </c>
      <c r="K1097" s="5">
        <f t="shared" si="17"/>
        <v>187.79342723004694</v>
      </c>
      <c r="L1097" s="5"/>
      <c r="M1097" s="8"/>
      <c r="N1097" s="8"/>
      <c r="O1097" s="8"/>
      <c r="P1097" s="8"/>
      <c r="Q1097" s="5"/>
      <c r="R1097" s="5"/>
      <c r="S1097" s="5"/>
      <c r="T1097" s="5"/>
      <c r="U1097" s="5"/>
      <c r="V1097" s="5"/>
      <c r="W1097" s="5"/>
      <c r="X1097" s="8"/>
      <c r="Y1097" s="8"/>
      <c r="Z1097" s="8"/>
      <c r="AA1097" s="8"/>
      <c r="AB1097" s="8"/>
      <c r="AC1097" s="5">
        <v>355.55385782302722</v>
      </c>
      <c r="AD1097" s="8"/>
      <c r="AE1097" s="8"/>
      <c r="AF1097" s="8"/>
      <c r="AG1097" s="8"/>
      <c r="AH1097" s="8"/>
      <c r="AI1097" s="8"/>
      <c r="AJ1097" s="5">
        <v>236.37036064272306</v>
      </c>
      <c r="AK1097" s="8">
        <v>3.3990516549666951</v>
      </c>
      <c r="AL1097" s="8"/>
      <c r="AM1097" s="8"/>
      <c r="AN1097" s="8"/>
      <c r="AO1097" s="8"/>
      <c r="AP1097" s="8"/>
      <c r="AQ1097" s="9">
        <f>AK1097/AJ1097</f>
        <v>1.4380194055313081E-2</v>
      </c>
      <c r="AR1097" s="8"/>
      <c r="AS1097" s="8"/>
      <c r="AT1097" s="8"/>
      <c r="AU1097" s="5">
        <v>15.4124862185095</v>
      </c>
      <c r="AV1097" s="5"/>
      <c r="AW1097" s="5"/>
      <c r="AX1097" s="5"/>
      <c r="AY1097" s="5">
        <v>15.527277066268459</v>
      </c>
      <c r="AZ1097" s="5"/>
      <c r="BA1097" s="5"/>
      <c r="BB1097" s="5"/>
      <c r="BC1097" s="5"/>
      <c r="BD1097" s="5"/>
      <c r="BE1097" s="5"/>
      <c r="BF1097" s="5">
        <v>0</v>
      </c>
      <c r="BG1097" s="5">
        <v>0</v>
      </c>
      <c r="BH1097" s="5">
        <v>30.93976328477796</v>
      </c>
      <c r="BI1097" s="8"/>
      <c r="BJ1097" s="5"/>
      <c r="BK1097" s="5">
        <f>AC1097+AJ1097+BH1097</f>
        <v>622.8639817505283</v>
      </c>
      <c r="BL1097" s="5"/>
      <c r="BM1097" s="8">
        <f>BH1097/BK1097</f>
        <v>4.9673386471671216E-2</v>
      </c>
      <c r="BN1097" s="8"/>
      <c r="BO1097" s="7"/>
      <c r="BP1097" s="5"/>
      <c r="BQ1097" s="5"/>
      <c r="BR1097" s="5"/>
      <c r="BS1097" s="5"/>
      <c r="BT1097" s="7"/>
      <c r="BU1097" s="7"/>
      <c r="BV1097" s="7"/>
      <c r="BW1097" s="7"/>
      <c r="BX1097" s="8">
        <f>AC1097/BK1097</f>
        <v>0.57083708199623417</v>
      </c>
      <c r="BY1097" s="8">
        <f>AJ1097/BK1097</f>
        <v>0.37948953153209453</v>
      </c>
      <c r="BZ1097" s="8">
        <f>BH1097/BK1097</f>
        <v>4.9673386471671216E-2</v>
      </c>
      <c r="CA1097" s="5">
        <v>247.12165365402169</v>
      </c>
      <c r="CB1097" s="5">
        <v>240.10077319626436</v>
      </c>
      <c r="CC1097" s="5">
        <v>7.0208804577573254</v>
      </c>
      <c r="CD1097" s="5">
        <v>0</v>
      </c>
      <c r="CE1097" s="5"/>
      <c r="CF1097" s="5"/>
      <c r="CG1097" s="5"/>
      <c r="CH1097" s="5"/>
      <c r="CI1097" s="5">
        <v>0</v>
      </c>
      <c r="CJ1097" s="5"/>
      <c r="CK1097" s="8"/>
      <c r="CL1097" s="5"/>
      <c r="CM1097" s="5"/>
      <c r="CN1097" s="8"/>
      <c r="CO1097" s="5"/>
      <c r="CP1097" s="5"/>
      <c r="CQ1097" s="5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</row>
    <row r="1098" spans="1:166" x14ac:dyDescent="0.25">
      <c r="A1098" t="s">
        <v>150</v>
      </c>
      <c r="C1098" s="6">
        <v>40233</v>
      </c>
      <c r="D1098" s="5"/>
      <c r="E1098" s="6"/>
      <c r="G1098" s="5">
        <v>67</v>
      </c>
      <c r="H1098" t="s">
        <v>117</v>
      </c>
      <c r="I1098" s="7">
        <v>7.1</v>
      </c>
      <c r="J1098">
        <v>750</v>
      </c>
      <c r="K1098" s="5">
        <f t="shared" si="17"/>
        <v>187.79342723004694</v>
      </c>
      <c r="L1098" s="5"/>
      <c r="M1098" s="8"/>
      <c r="N1098" s="7">
        <v>20.45</v>
      </c>
      <c r="O1098" s="7"/>
      <c r="P1098" s="7"/>
      <c r="Q1098" s="5"/>
      <c r="R1098" s="5"/>
      <c r="S1098" s="5"/>
      <c r="T1098" s="5"/>
      <c r="U1098" s="5"/>
      <c r="V1098" s="5"/>
      <c r="W1098" s="5"/>
      <c r="X1098" s="8"/>
      <c r="Y1098" s="8"/>
      <c r="Z1098" s="8"/>
      <c r="AA1098" s="8"/>
      <c r="AB1098" s="8"/>
      <c r="AC1098" s="5"/>
      <c r="AD1098" s="8"/>
      <c r="AE1098" s="8"/>
      <c r="AF1098" s="8"/>
      <c r="AG1098" s="8"/>
      <c r="AH1098" s="8"/>
      <c r="AI1098" s="8"/>
      <c r="AJ1098" s="5"/>
      <c r="AK1098" s="8"/>
      <c r="AL1098" s="8"/>
      <c r="AM1098" s="8"/>
      <c r="AN1098" s="8"/>
      <c r="AO1098" s="8"/>
      <c r="AP1098" s="8"/>
      <c r="AQ1098" s="9"/>
      <c r="AR1098" s="8"/>
      <c r="AS1098" s="8"/>
      <c r="AT1098" s="8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8"/>
      <c r="BJ1098" s="5"/>
      <c r="BK1098" s="5"/>
      <c r="BL1098" s="5"/>
      <c r="BM1098" s="8"/>
      <c r="BN1098" s="8"/>
      <c r="BO1098" s="7"/>
      <c r="BP1098" s="5"/>
      <c r="BQ1098" s="5"/>
      <c r="BR1098" s="5"/>
      <c r="BS1098" s="5"/>
      <c r="BT1098" s="7"/>
      <c r="BU1098" s="7"/>
      <c r="BV1098" s="7"/>
      <c r="BW1098" s="7"/>
      <c r="BX1098" s="7"/>
      <c r="BY1098" s="7"/>
      <c r="BZ1098" s="7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8"/>
      <c r="CL1098" s="5"/>
      <c r="CM1098" s="5"/>
      <c r="CN1098" s="8"/>
      <c r="CO1098" s="5"/>
      <c r="CP1098" s="5"/>
      <c r="CQ1098" s="5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</row>
    <row r="1099" spans="1:166" x14ac:dyDescent="0.25">
      <c r="A1099" t="s">
        <v>150</v>
      </c>
      <c r="C1099" s="6">
        <v>40240</v>
      </c>
      <c r="D1099" s="5"/>
      <c r="E1099" s="6"/>
      <c r="G1099" s="5">
        <v>74</v>
      </c>
      <c r="H1099" t="s">
        <v>117</v>
      </c>
      <c r="I1099" s="7">
        <v>7.1</v>
      </c>
      <c r="J1099">
        <v>750</v>
      </c>
      <c r="K1099" s="5">
        <f t="shared" si="17"/>
        <v>187.79342723004694</v>
      </c>
      <c r="L1099" s="5"/>
      <c r="M1099" s="8"/>
      <c r="N1099" s="7">
        <v>23.55</v>
      </c>
      <c r="O1099" s="7"/>
      <c r="P1099" s="7"/>
      <c r="Q1099" s="5"/>
      <c r="R1099" s="5"/>
      <c r="S1099" s="5"/>
      <c r="T1099" s="5"/>
      <c r="U1099" s="5"/>
      <c r="V1099" s="5"/>
      <c r="W1099" s="5"/>
      <c r="X1099" s="8"/>
      <c r="Y1099" s="8"/>
      <c r="Z1099" s="8"/>
      <c r="AA1099" s="8"/>
      <c r="AB1099" s="8"/>
      <c r="AC1099" s="5"/>
      <c r="AD1099" s="8"/>
      <c r="AE1099" s="8"/>
      <c r="AF1099" s="8"/>
      <c r="AG1099" s="8"/>
      <c r="AH1099" s="8"/>
      <c r="AI1099" s="8"/>
      <c r="AJ1099" s="5"/>
      <c r="AK1099" s="8"/>
      <c r="AL1099" s="8"/>
      <c r="AM1099" s="8"/>
      <c r="AN1099" s="8"/>
      <c r="AO1099" s="8"/>
      <c r="AP1099" s="8"/>
      <c r="AQ1099" s="9"/>
      <c r="AR1099" s="8"/>
      <c r="AS1099" s="8"/>
      <c r="AT1099" s="8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8"/>
      <c r="BJ1099" s="5"/>
      <c r="BK1099" s="5"/>
      <c r="BL1099" s="5"/>
      <c r="BM1099" s="8"/>
      <c r="BN1099" s="8"/>
      <c r="BO1099" s="7"/>
      <c r="BP1099" s="5"/>
      <c r="BQ1099" s="5"/>
      <c r="BR1099" s="5"/>
      <c r="BS1099" s="5"/>
      <c r="BT1099" s="7"/>
      <c r="BU1099" s="7"/>
      <c r="BV1099" s="7"/>
      <c r="BW1099" s="7"/>
      <c r="BX1099" s="7"/>
      <c r="BY1099" s="7"/>
      <c r="BZ1099" s="7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8"/>
      <c r="CL1099" s="5"/>
      <c r="CM1099" s="5"/>
      <c r="CN1099" s="8"/>
      <c r="CO1099" s="5"/>
      <c r="CP1099" s="5"/>
      <c r="CQ1099" s="5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</row>
    <row r="1100" spans="1:166" x14ac:dyDescent="0.25">
      <c r="A1100" t="s">
        <v>150</v>
      </c>
      <c r="C1100" s="6">
        <v>40241</v>
      </c>
      <c r="D1100" s="5">
        <v>6</v>
      </c>
      <c r="E1100" s="6" t="s">
        <v>239</v>
      </c>
      <c r="F1100" t="s">
        <v>89</v>
      </c>
      <c r="G1100" s="5">
        <v>75</v>
      </c>
      <c r="H1100" t="s">
        <v>117</v>
      </c>
      <c r="I1100" s="7">
        <v>7.1</v>
      </c>
      <c r="J1100">
        <v>750</v>
      </c>
      <c r="K1100" s="5">
        <f t="shared" si="17"/>
        <v>187.79342723004694</v>
      </c>
      <c r="L1100" s="5"/>
      <c r="M1100" s="8"/>
      <c r="N1100" s="8"/>
      <c r="O1100" s="8"/>
      <c r="P1100" s="8"/>
      <c r="Q1100" s="5"/>
      <c r="R1100" s="5"/>
      <c r="S1100" s="5"/>
      <c r="T1100" s="5"/>
      <c r="U1100" s="5"/>
      <c r="V1100" s="5"/>
      <c r="W1100" s="5"/>
      <c r="X1100" s="8"/>
      <c r="Y1100" s="8"/>
      <c r="Z1100" s="8"/>
      <c r="AA1100" s="8"/>
      <c r="AB1100" s="8"/>
      <c r="AC1100" s="5"/>
      <c r="AD1100" s="8"/>
      <c r="AE1100" s="8"/>
      <c r="AF1100" s="8"/>
      <c r="AG1100" s="8"/>
      <c r="AH1100" s="8"/>
      <c r="AI1100" s="8"/>
      <c r="AJ1100" s="5"/>
      <c r="AK1100" s="8"/>
      <c r="AL1100" s="8"/>
      <c r="AM1100" s="8"/>
      <c r="AN1100" s="8"/>
      <c r="AO1100" s="8"/>
      <c r="AP1100" s="8"/>
      <c r="AQ1100" s="9"/>
      <c r="AR1100" s="8"/>
      <c r="AS1100" s="8"/>
      <c r="AT1100" s="8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8"/>
      <c r="BJ1100" s="5"/>
      <c r="BK1100" s="5"/>
      <c r="BL1100" s="5"/>
      <c r="BM1100" s="8"/>
      <c r="BN1100" s="8"/>
      <c r="BO1100" s="7"/>
      <c r="BP1100" s="5"/>
      <c r="BQ1100" s="5"/>
      <c r="BR1100" s="5"/>
      <c r="BS1100" s="5"/>
      <c r="BT1100" s="7"/>
      <c r="BU1100" s="7"/>
      <c r="BV1100" s="7"/>
      <c r="BW1100" s="7"/>
      <c r="BX1100" s="7"/>
      <c r="BY1100" s="7"/>
      <c r="BZ1100" s="7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8"/>
      <c r="CL1100" s="5"/>
      <c r="CM1100" s="5"/>
      <c r="CN1100" s="8"/>
      <c r="CO1100" s="5"/>
      <c r="CP1100" s="5"/>
      <c r="CQ1100" s="5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</row>
    <row r="1101" spans="1:166" x14ac:dyDescent="0.25">
      <c r="A1101" t="s">
        <v>150</v>
      </c>
      <c r="C1101" s="6">
        <v>40245</v>
      </c>
      <c r="D1101" s="5"/>
      <c r="E1101" s="6"/>
      <c r="F1101" s="14"/>
      <c r="G1101" s="5">
        <v>79</v>
      </c>
      <c r="H1101" t="s">
        <v>117</v>
      </c>
      <c r="I1101" s="7">
        <v>7.1</v>
      </c>
      <c r="J1101">
        <v>750</v>
      </c>
      <c r="K1101" s="5">
        <f t="shared" si="17"/>
        <v>187.79342723004694</v>
      </c>
      <c r="L1101" s="5"/>
      <c r="M1101" s="8"/>
      <c r="N1101" s="7">
        <v>24.7</v>
      </c>
      <c r="O1101" s="7"/>
      <c r="P1101" s="7"/>
      <c r="Q1101" s="5"/>
      <c r="R1101" s="5"/>
      <c r="S1101" s="5"/>
      <c r="T1101" s="5"/>
      <c r="U1101" s="5"/>
      <c r="V1101" s="5"/>
      <c r="W1101" s="5"/>
      <c r="X1101" s="8"/>
      <c r="Y1101" s="8"/>
      <c r="Z1101" s="8"/>
      <c r="AA1101" s="8"/>
      <c r="AB1101" s="8"/>
      <c r="AC1101" s="5">
        <v>413.74497637268104</v>
      </c>
      <c r="AD1101" s="8"/>
      <c r="AE1101" s="8"/>
      <c r="AF1101" s="8"/>
      <c r="AG1101" s="8"/>
      <c r="AH1101" s="8"/>
      <c r="AI1101" s="8"/>
      <c r="AJ1101" s="5">
        <v>215.25274511245962</v>
      </c>
      <c r="AK1101" s="8">
        <v>3.388726423395676</v>
      </c>
      <c r="AL1101" s="8"/>
      <c r="AM1101" s="8"/>
      <c r="AN1101" s="8"/>
      <c r="AO1101" s="8"/>
      <c r="AP1101" s="8"/>
      <c r="AQ1101" s="9">
        <f>AK1101/AJ1101</f>
        <v>1.5743011414907731E-2</v>
      </c>
      <c r="AR1101" s="8"/>
      <c r="AS1101" s="8"/>
      <c r="AT1101" s="8"/>
      <c r="AU1101" s="5">
        <v>10.714054271240585</v>
      </c>
      <c r="AV1101" s="5"/>
      <c r="AW1101" s="5"/>
      <c r="AX1101" s="5"/>
      <c r="AY1101" s="5">
        <v>56.508896925172238</v>
      </c>
      <c r="AZ1101" s="5"/>
      <c r="BA1101" s="5"/>
      <c r="BB1101" s="5"/>
      <c r="BC1101" s="5"/>
      <c r="BD1101" s="5"/>
      <c r="BE1101" s="5"/>
      <c r="BF1101" s="5">
        <v>0</v>
      </c>
      <c r="BG1101" s="5">
        <v>0</v>
      </c>
      <c r="BH1101" s="5">
        <v>67.222951196412822</v>
      </c>
      <c r="BI1101" s="8"/>
      <c r="BJ1101" s="5"/>
      <c r="BK1101" s="5">
        <f>AC1101+AJ1101+BH1101</f>
        <v>696.22067268155354</v>
      </c>
      <c r="BL1101" s="5"/>
      <c r="BM1101" s="8">
        <f>BH1101/BK1101</f>
        <v>9.6554086705724879E-2</v>
      </c>
      <c r="BN1101" s="8"/>
      <c r="BO1101" s="7"/>
      <c r="BP1101" s="5"/>
      <c r="BQ1101" s="5"/>
      <c r="BR1101" s="5"/>
      <c r="BS1101" s="5"/>
      <c r="BT1101" s="7"/>
      <c r="BU1101" s="7"/>
      <c r="BV1101" s="7"/>
      <c r="BW1101" s="7"/>
      <c r="BX1101" s="8">
        <f>AC1101/BK1101</f>
        <v>0.59427275375077104</v>
      </c>
      <c r="BY1101" s="8">
        <f>AJ1101/BK1101</f>
        <v>0.30917315954350399</v>
      </c>
      <c r="BZ1101" s="8">
        <f>BH1101/BK1101</f>
        <v>9.6554086705724879E-2</v>
      </c>
      <c r="CA1101" s="5">
        <v>150.22467985398737</v>
      </c>
      <c r="CB1101" s="5">
        <v>103.59385214276038</v>
      </c>
      <c r="CC1101" s="5">
        <v>46.630827711226985</v>
      </c>
      <c r="CD1101" s="5">
        <v>0</v>
      </c>
      <c r="CE1101" s="5"/>
      <c r="CF1101" s="5"/>
      <c r="CG1101" s="5"/>
      <c r="CH1101" s="5"/>
      <c r="CI1101" s="5">
        <v>0</v>
      </c>
      <c r="CJ1101" s="5"/>
      <c r="CK1101" s="8"/>
      <c r="CL1101" s="5"/>
      <c r="CM1101" s="5"/>
      <c r="CN1101" s="8"/>
      <c r="CO1101" s="5"/>
      <c r="CP1101" s="5"/>
      <c r="CQ1101" s="5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</row>
    <row r="1102" spans="1:166" x14ac:dyDescent="0.25">
      <c r="A1102" t="s">
        <v>150</v>
      </c>
      <c r="C1102" s="6">
        <v>40252</v>
      </c>
      <c r="D1102" s="5"/>
      <c r="E1102" s="6"/>
      <c r="G1102" s="5">
        <v>86</v>
      </c>
      <c r="H1102" t="s">
        <v>117</v>
      </c>
      <c r="I1102" s="7">
        <v>7.1</v>
      </c>
      <c r="J1102">
        <v>750</v>
      </c>
      <c r="K1102" s="5">
        <f t="shared" si="17"/>
        <v>187.79342723004694</v>
      </c>
      <c r="L1102" s="5"/>
      <c r="M1102" s="8"/>
      <c r="N1102" s="7">
        <v>25.8</v>
      </c>
      <c r="O1102" s="7"/>
      <c r="P1102" s="7"/>
      <c r="Q1102" s="5"/>
      <c r="R1102" s="5"/>
      <c r="S1102" s="5"/>
      <c r="T1102" s="5"/>
      <c r="U1102" s="5"/>
      <c r="V1102" s="5"/>
      <c r="W1102" s="5"/>
      <c r="X1102" s="8"/>
      <c r="Y1102" s="8"/>
      <c r="Z1102" s="8"/>
      <c r="AA1102" s="8"/>
      <c r="AB1102" s="8"/>
      <c r="AC1102" s="5"/>
      <c r="AD1102" s="8"/>
      <c r="AE1102" s="8"/>
      <c r="AF1102" s="8"/>
      <c r="AG1102" s="8"/>
      <c r="AH1102" s="8"/>
      <c r="AI1102" s="8"/>
      <c r="AJ1102" s="5"/>
      <c r="AK1102" s="8"/>
      <c r="AL1102" s="8"/>
      <c r="AM1102" s="8"/>
      <c r="AN1102" s="8"/>
      <c r="AO1102" s="8"/>
      <c r="AP1102" s="8"/>
      <c r="AQ1102" s="9"/>
      <c r="AR1102" s="8"/>
      <c r="AS1102" s="8"/>
      <c r="AT1102" s="8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8"/>
      <c r="BJ1102" s="5"/>
      <c r="BK1102" s="5"/>
      <c r="BL1102" s="5"/>
      <c r="BM1102" s="8"/>
      <c r="BN1102" s="8"/>
      <c r="BO1102" s="7"/>
      <c r="BP1102" s="5"/>
      <c r="BQ1102" s="5"/>
      <c r="BR1102" s="5"/>
      <c r="BS1102" s="5"/>
      <c r="BT1102" s="7"/>
      <c r="BU1102" s="7"/>
      <c r="BV1102" s="7"/>
      <c r="BW1102" s="7"/>
      <c r="BX1102" s="7"/>
      <c r="BY1102" s="7"/>
      <c r="BZ1102" s="7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8"/>
      <c r="CL1102" s="5"/>
      <c r="CM1102" s="5"/>
      <c r="CN1102" s="8"/>
      <c r="CO1102" s="5"/>
      <c r="CP1102" s="5"/>
      <c r="CQ1102" s="5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</row>
    <row r="1103" spans="1:166" x14ac:dyDescent="0.25">
      <c r="A1103" t="s">
        <v>150</v>
      </c>
      <c r="C1103" s="6">
        <v>40259</v>
      </c>
      <c r="D1103" s="5"/>
      <c r="E1103" s="6"/>
      <c r="G1103" s="5">
        <v>93</v>
      </c>
      <c r="H1103" t="s">
        <v>117</v>
      </c>
      <c r="I1103" s="7">
        <v>7.1</v>
      </c>
      <c r="J1103">
        <v>750</v>
      </c>
      <c r="K1103" s="5">
        <f t="shared" si="17"/>
        <v>187.79342723004694</v>
      </c>
      <c r="L1103" s="5"/>
      <c r="M1103" s="8"/>
      <c r="N1103" s="8"/>
      <c r="O1103" s="8"/>
      <c r="P1103" s="8"/>
      <c r="Q1103" s="5"/>
      <c r="R1103" s="5"/>
      <c r="S1103" s="5"/>
      <c r="T1103" s="5"/>
      <c r="U1103" s="5"/>
      <c r="V1103" s="5"/>
      <c r="W1103" s="5"/>
      <c r="X1103" s="8"/>
      <c r="Y1103" s="8"/>
      <c r="Z1103" s="8"/>
      <c r="AA1103" s="8"/>
      <c r="AB1103" s="8"/>
      <c r="AC1103" s="5"/>
      <c r="AD1103" s="8"/>
      <c r="AE1103" s="8"/>
      <c r="AF1103" s="8"/>
      <c r="AG1103" s="8"/>
      <c r="AH1103" s="8"/>
      <c r="AI1103" s="8"/>
      <c r="AJ1103" s="5"/>
      <c r="AK1103" s="8"/>
      <c r="AL1103" s="8"/>
      <c r="AM1103" s="8"/>
      <c r="AN1103" s="8"/>
      <c r="AO1103" s="8"/>
      <c r="AP1103" s="8"/>
      <c r="AQ1103" s="9"/>
      <c r="AR1103" s="8"/>
      <c r="AS1103" s="8"/>
      <c r="AT1103" s="8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8"/>
      <c r="BJ1103" s="5"/>
      <c r="BK1103" s="5"/>
      <c r="BL1103" s="5"/>
      <c r="BM1103" s="8"/>
      <c r="BN1103" s="8"/>
      <c r="BO1103" s="7"/>
      <c r="BP1103" s="5"/>
      <c r="BQ1103" s="5"/>
      <c r="BR1103" s="5"/>
      <c r="BS1103" s="5"/>
      <c r="BT1103" s="7"/>
      <c r="BU1103" s="7"/>
      <c r="BV1103" s="7"/>
      <c r="BW1103" s="7"/>
      <c r="BX1103" s="7"/>
      <c r="BY1103" s="7"/>
      <c r="BZ1103" s="7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8"/>
      <c r="CL1103" s="5"/>
      <c r="CM1103" s="5"/>
      <c r="CN1103" s="8"/>
      <c r="CO1103" s="5"/>
      <c r="CP1103" s="5"/>
      <c r="CQ1103" s="5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</row>
    <row r="1104" spans="1:166" x14ac:dyDescent="0.25">
      <c r="A1104" t="s">
        <v>150</v>
      </c>
      <c r="C1104" s="6">
        <v>40260</v>
      </c>
      <c r="D1104" s="5"/>
      <c r="E1104" s="6"/>
      <c r="F1104" s="14"/>
      <c r="G1104" s="5">
        <v>94</v>
      </c>
      <c r="H1104" t="s">
        <v>117</v>
      </c>
      <c r="I1104" s="7">
        <v>7.1</v>
      </c>
      <c r="J1104">
        <v>750</v>
      </c>
      <c r="K1104" s="5">
        <f t="shared" si="17"/>
        <v>187.79342723004694</v>
      </c>
      <c r="L1104" s="5"/>
      <c r="M1104" s="8"/>
      <c r="N1104" s="8"/>
      <c r="O1104" s="8"/>
      <c r="P1104" s="8"/>
      <c r="Q1104" s="5"/>
      <c r="R1104" s="5"/>
      <c r="S1104" s="5"/>
      <c r="T1104" s="5"/>
      <c r="U1104" s="5"/>
      <c r="V1104" s="5"/>
      <c r="W1104" s="5"/>
      <c r="X1104" s="8"/>
      <c r="Y1104" s="8"/>
      <c r="Z1104" s="8"/>
      <c r="AA1104" s="8"/>
      <c r="AB1104" s="8"/>
      <c r="AC1104" s="5">
        <v>484.7586405114306</v>
      </c>
      <c r="AD1104" s="8"/>
      <c r="AE1104" s="8"/>
      <c r="AF1104" s="8"/>
      <c r="AG1104" s="8"/>
      <c r="AH1104" s="8"/>
      <c r="AI1104" s="8"/>
      <c r="AJ1104" s="5">
        <v>224.36368213656834</v>
      </c>
      <c r="AK1104" s="8">
        <v>3.5379231882134352</v>
      </c>
      <c r="AL1104" s="8"/>
      <c r="AM1104" s="8"/>
      <c r="AN1104" s="8"/>
      <c r="AO1104" s="8"/>
      <c r="AP1104" s="8"/>
      <c r="AQ1104" s="9">
        <f>AK1104/AJ1104</f>
        <v>1.5768698189129959E-2</v>
      </c>
      <c r="AR1104" s="8"/>
      <c r="AS1104" s="8"/>
      <c r="AT1104" s="8"/>
      <c r="AU1104" s="5">
        <v>9.6327279166869104</v>
      </c>
      <c r="AV1104" s="5"/>
      <c r="AW1104" s="5"/>
      <c r="AX1104" s="5"/>
      <c r="AY1104" s="5">
        <v>194.39337891051156</v>
      </c>
      <c r="AZ1104" s="5"/>
      <c r="BA1104" s="5"/>
      <c r="BB1104" s="5"/>
      <c r="BC1104" s="5"/>
      <c r="BD1104" s="5"/>
      <c r="BE1104" s="5"/>
      <c r="BF1104" s="5">
        <v>0</v>
      </c>
      <c r="BG1104" s="5">
        <v>0</v>
      </c>
      <c r="BH1104" s="5">
        <v>204.02610682719848</v>
      </c>
      <c r="BI1104" s="8"/>
      <c r="BJ1104" s="5"/>
      <c r="BK1104" s="5">
        <f>AC1104+AJ1104+BH1104</f>
        <v>913.14842947519742</v>
      </c>
      <c r="BL1104" s="5"/>
      <c r="BM1104" s="8">
        <f>BH1104/BK1104</f>
        <v>0.22343148193821666</v>
      </c>
      <c r="BN1104" s="8"/>
      <c r="BO1104" s="7"/>
      <c r="BP1104" s="5"/>
      <c r="BQ1104" s="5"/>
      <c r="BR1104" s="5"/>
      <c r="BS1104" s="5"/>
      <c r="BT1104" s="7"/>
      <c r="BU1104" s="7"/>
      <c r="BV1104" s="7"/>
      <c r="BW1104" s="7"/>
      <c r="BX1104" s="8">
        <f>AC1104/BK1104</f>
        <v>0.5308651089615628</v>
      </c>
      <c r="BY1104" s="8">
        <f>AJ1104/BK1104</f>
        <v>0.24570340910022057</v>
      </c>
      <c r="BZ1104" s="8">
        <f>BH1104/BK1104</f>
        <v>0.22343148193821666</v>
      </c>
      <c r="CA1104" s="5">
        <v>154.67899440212148</v>
      </c>
      <c r="CB1104" s="5">
        <v>87.769606079030538</v>
      </c>
      <c r="CC1104" s="5">
        <v>66.909388323090951</v>
      </c>
      <c r="CD1104" s="5">
        <v>0</v>
      </c>
      <c r="CE1104" s="5"/>
      <c r="CF1104" s="5"/>
      <c r="CG1104" s="5"/>
      <c r="CH1104" s="5"/>
      <c r="CI1104" s="5">
        <v>0</v>
      </c>
      <c r="CJ1104" s="5"/>
      <c r="CK1104" s="8"/>
      <c r="CL1104" s="5"/>
      <c r="CM1104" s="5"/>
      <c r="CN1104" s="8"/>
      <c r="CO1104" s="5"/>
      <c r="CP1104" s="5"/>
      <c r="CQ1104" s="5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</row>
    <row r="1105" spans="1:166" x14ac:dyDescent="0.25">
      <c r="A1105" t="s">
        <v>150</v>
      </c>
      <c r="C1105" s="6">
        <v>40267</v>
      </c>
      <c r="D1105" s="5"/>
      <c r="E1105" s="6"/>
      <c r="G1105" s="5">
        <v>101</v>
      </c>
      <c r="H1105" t="s">
        <v>117</v>
      </c>
      <c r="I1105" s="7">
        <v>7.1</v>
      </c>
      <c r="J1105">
        <v>750</v>
      </c>
      <c r="K1105" s="5">
        <f t="shared" si="17"/>
        <v>187.79342723004694</v>
      </c>
      <c r="L1105" s="5"/>
      <c r="M1105" s="8"/>
      <c r="N1105" s="7">
        <v>26.25</v>
      </c>
      <c r="O1105" s="7"/>
      <c r="P1105" s="7"/>
      <c r="Q1105" s="5"/>
      <c r="R1105" s="5"/>
      <c r="S1105" s="5"/>
      <c r="T1105" s="5"/>
      <c r="U1105" s="5"/>
      <c r="V1105" s="5"/>
      <c r="W1105" s="5"/>
      <c r="X1105" s="8"/>
      <c r="Y1105" s="8"/>
      <c r="Z1105" s="8"/>
      <c r="AA1105" s="8"/>
      <c r="AB1105" s="8"/>
      <c r="AC1105" s="5"/>
      <c r="AD1105" s="8"/>
      <c r="AE1105" s="8"/>
      <c r="AF1105" s="8"/>
      <c r="AG1105" s="8"/>
      <c r="AH1105" s="8"/>
      <c r="AI1105" s="8"/>
      <c r="AJ1105" s="5"/>
      <c r="AK1105" s="8"/>
      <c r="AL1105" s="8"/>
      <c r="AM1105" s="8"/>
      <c r="AN1105" s="8"/>
      <c r="AO1105" s="8"/>
      <c r="AP1105" s="8"/>
      <c r="AQ1105" s="9"/>
      <c r="AR1105" s="8"/>
      <c r="AS1105" s="8"/>
      <c r="AT1105" s="8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8"/>
      <c r="BJ1105" s="5"/>
      <c r="BK1105" s="5"/>
      <c r="BL1105" s="5"/>
      <c r="BM1105" s="8"/>
      <c r="BN1105" s="8"/>
      <c r="BO1105" s="7"/>
      <c r="BP1105" s="5"/>
      <c r="BQ1105" s="5"/>
      <c r="BR1105" s="5"/>
      <c r="BS1105" s="5"/>
      <c r="BT1105" s="7"/>
      <c r="BU1105" s="7"/>
      <c r="BV1105" s="7"/>
      <c r="BW1105" s="7"/>
      <c r="BX1105" s="7"/>
      <c r="BY1105" s="7"/>
      <c r="BZ1105" s="7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8"/>
      <c r="CL1105" s="5"/>
      <c r="CM1105" s="5"/>
      <c r="CN1105" s="8"/>
      <c r="CO1105" s="5"/>
      <c r="CP1105" s="5"/>
      <c r="CQ1105" s="5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</row>
    <row r="1106" spans="1:166" x14ac:dyDescent="0.25">
      <c r="A1106" t="s">
        <v>150</v>
      </c>
      <c r="C1106" s="6">
        <v>40273</v>
      </c>
      <c r="D1106" s="5">
        <v>8</v>
      </c>
      <c r="E1106" t="s">
        <v>208</v>
      </c>
      <c r="F1106" t="s">
        <v>14</v>
      </c>
      <c r="G1106" s="5">
        <v>107</v>
      </c>
      <c r="H1106" t="s">
        <v>117</v>
      </c>
      <c r="I1106" s="7">
        <v>7.1</v>
      </c>
      <c r="J1106">
        <v>750</v>
      </c>
      <c r="K1106" s="5">
        <f t="shared" si="17"/>
        <v>187.79342723004694</v>
      </c>
      <c r="L1106" s="5"/>
      <c r="M1106" s="8"/>
      <c r="N1106" s="8"/>
      <c r="O1106" s="8"/>
      <c r="P1106" s="8"/>
      <c r="Q1106" s="5"/>
      <c r="R1106" s="5"/>
      <c r="S1106" s="5"/>
      <c r="T1106" s="5"/>
      <c r="U1106" s="5">
        <v>107</v>
      </c>
      <c r="V1106" s="5"/>
      <c r="W1106" s="5"/>
      <c r="X1106" s="8"/>
      <c r="Y1106" s="8"/>
      <c r="Z1106" s="8"/>
      <c r="AA1106" s="8"/>
      <c r="AB1106" s="8"/>
      <c r="AC1106" s="5"/>
      <c r="AD1106" s="8"/>
      <c r="AE1106" s="8"/>
      <c r="AF1106" s="8"/>
      <c r="AG1106" s="8"/>
      <c r="AH1106" s="8"/>
      <c r="AI1106" s="8"/>
      <c r="AJ1106" s="5"/>
      <c r="AK1106" s="8"/>
      <c r="AL1106" s="8"/>
      <c r="AM1106" s="8"/>
      <c r="AN1106" s="8"/>
      <c r="AO1106" s="8"/>
      <c r="AP1106" s="8"/>
      <c r="AQ1106" s="9"/>
      <c r="AR1106" s="8"/>
      <c r="AS1106" s="8"/>
      <c r="AT1106" s="8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8"/>
      <c r="BJ1106" s="5"/>
      <c r="BK1106" s="5"/>
      <c r="BL1106" s="5"/>
      <c r="BM1106" s="8"/>
      <c r="BN1106" s="8"/>
      <c r="BO1106" s="7"/>
      <c r="BP1106" s="5"/>
      <c r="BQ1106" s="5"/>
      <c r="BR1106" s="5"/>
      <c r="BS1106" s="5"/>
      <c r="BT1106" s="7"/>
      <c r="BU1106" s="7"/>
      <c r="BV1106" s="7"/>
      <c r="BW1106" s="7"/>
      <c r="BX1106" s="7"/>
      <c r="BY1106" s="7"/>
      <c r="BZ1106" s="7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8"/>
      <c r="CL1106" s="5"/>
      <c r="CM1106" s="5"/>
      <c r="CN1106" s="8"/>
      <c r="CO1106" s="5"/>
      <c r="CP1106" s="5"/>
      <c r="CQ1106" s="5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</row>
    <row r="1107" spans="1:166" x14ac:dyDescent="0.25">
      <c r="A1107" t="s">
        <v>150</v>
      </c>
      <c r="C1107" s="6">
        <v>40275</v>
      </c>
      <c r="D1107" s="5"/>
      <c r="E1107" s="6"/>
      <c r="F1107" s="14"/>
      <c r="G1107" s="5">
        <v>109</v>
      </c>
      <c r="H1107" t="s">
        <v>117</v>
      </c>
      <c r="I1107" s="7">
        <v>7.1</v>
      </c>
      <c r="J1107">
        <v>750</v>
      </c>
      <c r="K1107" s="5">
        <f t="shared" si="17"/>
        <v>187.79342723004694</v>
      </c>
      <c r="L1107" s="5"/>
      <c r="M1107" s="8"/>
      <c r="N1107" s="8"/>
      <c r="O1107" s="8"/>
      <c r="P1107" s="8"/>
      <c r="Q1107" s="5"/>
      <c r="R1107" s="5"/>
      <c r="S1107" s="5"/>
      <c r="T1107" s="5"/>
      <c r="U1107" s="5"/>
      <c r="V1107" s="5"/>
      <c r="W1107" s="5"/>
      <c r="X1107" s="8"/>
      <c r="Y1107" s="8"/>
      <c r="Z1107" s="8"/>
      <c r="AA1107" s="8"/>
      <c r="AB1107" s="8"/>
      <c r="AC1107" s="5">
        <v>535.85411635830496</v>
      </c>
      <c r="AD1107" s="8"/>
      <c r="AE1107" s="8"/>
      <c r="AF1107" s="8"/>
      <c r="AG1107" s="8"/>
      <c r="AH1107" s="8"/>
      <c r="AI1107" s="8"/>
      <c r="AJ1107" s="5">
        <v>222.35306771159827</v>
      </c>
      <c r="AK1107" s="8">
        <v>3.5447388949478862</v>
      </c>
      <c r="AL1107" s="8"/>
      <c r="AM1107" s="8"/>
      <c r="AN1107" s="8"/>
      <c r="AO1107" s="8"/>
      <c r="AP1107" s="8"/>
      <c r="AQ1107" s="9">
        <f>AK1107/AJ1107</f>
        <v>1.594193833900942E-2</v>
      </c>
      <c r="AR1107" s="8"/>
      <c r="AS1107" s="8"/>
      <c r="AT1107" s="8"/>
      <c r="AU1107" s="5">
        <v>7.481397126254997</v>
      </c>
      <c r="AV1107" s="5"/>
      <c r="AW1107" s="5"/>
      <c r="AX1107" s="5"/>
      <c r="AY1107" s="5">
        <v>295.00317077013904</v>
      </c>
      <c r="AZ1107" s="5"/>
      <c r="BA1107" s="5"/>
      <c r="BB1107" s="5"/>
      <c r="BC1107" s="5"/>
      <c r="BD1107" s="5"/>
      <c r="BE1107" s="5"/>
      <c r="BF1107" s="5">
        <v>1.0408607350096712</v>
      </c>
      <c r="BG1107" s="5">
        <v>12.929943348831689</v>
      </c>
      <c r="BH1107" s="5">
        <v>316.45537198023538</v>
      </c>
      <c r="BI1107" s="8"/>
      <c r="BJ1107" s="5"/>
      <c r="BK1107" s="5">
        <f>AC1107+AJ1107+BH1107</f>
        <v>1074.6625560501386</v>
      </c>
      <c r="BL1107" s="5"/>
      <c r="BM1107" s="8">
        <f>BH1107/BK1107</f>
        <v>0.29446952459509634</v>
      </c>
      <c r="BN1107" s="8"/>
      <c r="BO1107" s="7"/>
      <c r="BP1107" s="5"/>
      <c r="BQ1107" s="5"/>
      <c r="BR1107" s="5"/>
      <c r="BS1107" s="5"/>
      <c r="BT1107" s="7"/>
      <c r="BU1107" s="7"/>
      <c r="BV1107" s="7"/>
      <c r="BW1107" s="7"/>
      <c r="BX1107" s="8">
        <f>AC1107/BK1107</f>
        <v>0.49862546465544166</v>
      </c>
      <c r="BY1107" s="8">
        <f>AJ1107/BK1107</f>
        <v>0.20690501074946202</v>
      </c>
      <c r="BZ1107" s="8">
        <f>BH1107/BK1107</f>
        <v>0.29446952459509634</v>
      </c>
      <c r="CA1107" s="5">
        <v>134.12053877471757</v>
      </c>
      <c r="CB1107" s="5">
        <v>49.465909425152702</v>
      </c>
      <c r="CC1107" s="5">
        <v>73.214983456456551</v>
      </c>
      <c r="CD1107" s="5">
        <v>10.943997924056099</v>
      </c>
      <c r="CE1107" s="5"/>
      <c r="CF1107" s="5"/>
      <c r="CG1107" s="5"/>
      <c r="CH1107" s="5"/>
      <c r="CI1107" s="5">
        <v>0.49564796905222436</v>
      </c>
      <c r="CJ1107" s="5"/>
      <c r="CK1107" s="8"/>
      <c r="CL1107" s="5"/>
      <c r="CM1107" s="5"/>
      <c r="CN1107" s="8"/>
      <c r="CO1107" s="5"/>
      <c r="CP1107" s="5"/>
      <c r="CQ1107" s="5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</row>
    <row r="1108" spans="1:166" x14ac:dyDescent="0.25">
      <c r="A1108" t="s">
        <v>150</v>
      </c>
      <c r="C1108" s="6">
        <v>40280</v>
      </c>
      <c r="D1108" s="5"/>
      <c r="E1108" s="6"/>
      <c r="G1108" s="5">
        <v>114</v>
      </c>
      <c r="H1108" t="s">
        <v>117</v>
      </c>
      <c r="I1108" s="7">
        <v>7.1</v>
      </c>
      <c r="J1108">
        <v>750</v>
      </c>
      <c r="K1108" s="5">
        <f t="shared" si="17"/>
        <v>187.79342723004694</v>
      </c>
      <c r="L1108" s="5"/>
      <c r="M1108" s="8"/>
      <c r="N1108" s="7">
        <v>27.3</v>
      </c>
      <c r="O1108" s="7"/>
      <c r="P1108" s="7"/>
      <c r="Q1108" s="5"/>
      <c r="R1108" s="5"/>
      <c r="S1108" s="5"/>
      <c r="T1108" s="5"/>
      <c r="U1108" s="5"/>
      <c r="V1108" s="5"/>
      <c r="W1108" s="5"/>
      <c r="X1108" s="8"/>
      <c r="Y1108" s="8"/>
      <c r="Z1108" s="8"/>
      <c r="AA1108" s="8"/>
      <c r="AB1108" s="8"/>
      <c r="AC1108" s="5"/>
      <c r="AD1108" s="8"/>
      <c r="AE1108" s="8"/>
      <c r="AF1108" s="8"/>
      <c r="AG1108" s="8"/>
      <c r="AH1108" s="8"/>
      <c r="AI1108" s="8"/>
      <c r="AJ1108" s="5"/>
      <c r="AK1108" s="8"/>
      <c r="AL1108" s="8"/>
      <c r="AM1108" s="8"/>
      <c r="AN1108" s="8"/>
      <c r="AO1108" s="8"/>
      <c r="AP1108" s="8"/>
      <c r="AQ1108" s="9"/>
      <c r="AR1108" s="8"/>
      <c r="AS1108" s="8"/>
      <c r="AT1108" s="8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8"/>
      <c r="BJ1108" s="5"/>
      <c r="BK1108" s="5"/>
      <c r="BL1108" s="5"/>
      <c r="BM1108" s="8"/>
      <c r="BN1108" s="8"/>
      <c r="BO1108" s="7"/>
      <c r="BP1108" s="5"/>
      <c r="BQ1108" s="5"/>
      <c r="BR1108" s="5"/>
      <c r="BS1108" s="5"/>
      <c r="BT1108" s="7"/>
      <c r="BU1108" s="7"/>
      <c r="BV1108" s="7"/>
      <c r="BW1108" s="7"/>
      <c r="BX1108" s="7"/>
      <c r="BY1108" s="7"/>
      <c r="BZ1108" s="7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8"/>
      <c r="CL1108" s="5"/>
      <c r="CM1108" s="5"/>
      <c r="CN1108" s="8"/>
      <c r="CO1108" s="5"/>
      <c r="CP1108" s="5"/>
      <c r="CQ1108" s="5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</row>
    <row r="1109" spans="1:166" x14ac:dyDescent="0.25">
      <c r="A1109" t="s">
        <v>150</v>
      </c>
      <c r="C1109" s="6">
        <v>40284</v>
      </c>
      <c r="D1109" s="5"/>
      <c r="E1109" s="6"/>
      <c r="G1109" s="5">
        <v>118</v>
      </c>
      <c r="H1109" t="s">
        <v>117</v>
      </c>
      <c r="I1109" s="7">
        <v>7.1</v>
      </c>
      <c r="J1109">
        <v>750</v>
      </c>
      <c r="K1109" s="5">
        <f t="shared" si="17"/>
        <v>187.79342723004694</v>
      </c>
      <c r="L1109" s="5"/>
      <c r="M1109" s="8"/>
      <c r="N1109" s="8"/>
      <c r="O1109" s="8"/>
      <c r="P1109" s="8"/>
      <c r="Q1109" s="5"/>
      <c r="R1109" s="5"/>
      <c r="S1109" s="5"/>
      <c r="T1109" s="5"/>
      <c r="U1109" s="5"/>
      <c r="V1109" s="5"/>
      <c r="W1109" s="5"/>
      <c r="X1109" s="8"/>
      <c r="Y1109" s="8"/>
      <c r="Z1109" s="8"/>
      <c r="AA1109" s="8"/>
      <c r="AB1109" s="8"/>
      <c r="AC1109" s="5"/>
      <c r="AD1109" s="8"/>
      <c r="AE1109" s="8"/>
      <c r="AF1109" s="8"/>
      <c r="AG1109" s="8"/>
      <c r="AH1109" s="8"/>
      <c r="AI1109" s="8"/>
      <c r="AJ1109" s="5"/>
      <c r="AK1109" s="8"/>
      <c r="AL1109" s="8"/>
      <c r="AM1109" s="8"/>
      <c r="AN1109" s="8"/>
      <c r="AO1109" s="8"/>
      <c r="AP1109" s="8"/>
      <c r="AQ1109" s="9"/>
      <c r="AR1109" s="8"/>
      <c r="AS1109" s="8"/>
      <c r="AT1109" s="8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8"/>
      <c r="BJ1109" s="5"/>
      <c r="BK1109" s="5"/>
      <c r="BL1109" s="5"/>
      <c r="BM1109" s="8"/>
      <c r="BN1109" s="8"/>
      <c r="BO1109" s="7"/>
      <c r="BP1109" s="5"/>
      <c r="BQ1109" s="5"/>
      <c r="BR1109" s="5"/>
      <c r="BS1109" s="5"/>
      <c r="BT1109" s="7"/>
      <c r="BU1109" s="7"/>
      <c r="BV1109" s="7"/>
      <c r="BW1109" s="7"/>
      <c r="BX1109" s="7"/>
      <c r="BY1109" s="7"/>
      <c r="BZ1109" s="7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>
        <v>5.2710292798032503</v>
      </c>
      <c r="CK1109" s="8">
        <v>3.7166666666666663</v>
      </c>
      <c r="CL1109" s="5"/>
      <c r="CM1109" s="5"/>
      <c r="CN1109" s="8"/>
      <c r="CO1109" s="5"/>
      <c r="CP1109" s="5"/>
      <c r="CQ1109" s="5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</row>
    <row r="1110" spans="1:166" x14ac:dyDescent="0.25">
      <c r="A1110" t="s">
        <v>150</v>
      </c>
      <c r="C1110" s="6">
        <v>40290</v>
      </c>
      <c r="D1110" s="5"/>
      <c r="E1110" s="6"/>
      <c r="G1110" s="5">
        <v>124</v>
      </c>
      <c r="H1110" t="s">
        <v>117</v>
      </c>
      <c r="I1110" s="7">
        <v>7.1</v>
      </c>
      <c r="J1110">
        <v>750</v>
      </c>
      <c r="K1110" s="5">
        <f t="shared" si="17"/>
        <v>187.79342723004694</v>
      </c>
      <c r="L1110" s="5"/>
      <c r="M1110" s="8"/>
      <c r="N1110" s="8"/>
      <c r="O1110" s="8"/>
      <c r="P1110" s="8"/>
      <c r="Q1110" s="5"/>
      <c r="R1110" s="5"/>
      <c r="S1110" s="5"/>
      <c r="T1110" s="5"/>
      <c r="U1110" s="5"/>
      <c r="V1110" s="5"/>
      <c r="W1110" s="5"/>
      <c r="X1110" s="8"/>
      <c r="Y1110" s="8"/>
      <c r="Z1110" s="8"/>
      <c r="AA1110" s="8"/>
      <c r="AB1110" s="8"/>
      <c r="AC1110" s="5"/>
      <c r="AD1110" s="8"/>
      <c r="AE1110" s="8"/>
      <c r="AF1110" s="8"/>
      <c r="AG1110" s="8"/>
      <c r="AH1110" s="8"/>
      <c r="AI1110" s="8"/>
      <c r="AJ1110" s="5"/>
      <c r="AK1110" s="8"/>
      <c r="AL1110" s="8"/>
      <c r="AM1110" s="8"/>
      <c r="AN1110" s="8"/>
      <c r="AO1110" s="8"/>
      <c r="AP1110" s="8"/>
      <c r="AQ1110" s="9"/>
      <c r="AR1110" s="8"/>
      <c r="AS1110" s="8"/>
      <c r="AT1110" s="8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8"/>
      <c r="BJ1110" s="5"/>
      <c r="BK1110" s="5"/>
      <c r="BL1110" s="5"/>
      <c r="BM1110" s="8"/>
      <c r="BN1110" s="8"/>
      <c r="BO1110" s="7"/>
      <c r="BP1110" s="5"/>
      <c r="BQ1110" s="5"/>
      <c r="BR1110" s="5"/>
      <c r="BS1110" s="5"/>
      <c r="BT1110" s="7"/>
      <c r="BU1110" s="7"/>
      <c r="BV1110" s="7"/>
      <c r="BW1110" s="7"/>
      <c r="BX1110" s="7"/>
      <c r="BY1110" s="7"/>
      <c r="BZ1110" s="7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>
        <v>6.2713948619096671</v>
      </c>
      <c r="CK1110" s="8">
        <v>5.8</v>
      </c>
      <c r="CL1110" s="5"/>
      <c r="CM1110" s="5"/>
      <c r="CN1110" s="8"/>
      <c r="CO1110" s="5"/>
      <c r="CP1110" s="5"/>
      <c r="CQ1110" s="5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</row>
    <row r="1111" spans="1:166" x14ac:dyDescent="0.25">
      <c r="A1111" t="s">
        <v>150</v>
      </c>
      <c r="C1111" s="6">
        <v>40291</v>
      </c>
      <c r="D1111" s="5">
        <v>9</v>
      </c>
      <c r="E1111" s="6" t="s">
        <v>207</v>
      </c>
      <c r="F1111" t="s">
        <v>15</v>
      </c>
      <c r="G1111" s="5">
        <v>125</v>
      </c>
      <c r="H1111" t="s">
        <v>117</v>
      </c>
      <c r="I1111" s="7">
        <v>7.1</v>
      </c>
      <c r="J1111">
        <v>750</v>
      </c>
      <c r="K1111" s="5">
        <f t="shared" si="17"/>
        <v>187.79342723004694</v>
      </c>
      <c r="L1111" s="5"/>
      <c r="M1111" s="8"/>
      <c r="N1111" s="8"/>
      <c r="O1111" s="8"/>
      <c r="P1111" s="8"/>
      <c r="Q1111" s="5"/>
      <c r="R1111" s="5"/>
      <c r="S1111" s="5"/>
      <c r="T1111" s="5"/>
      <c r="U1111" s="5"/>
      <c r="V1111" s="5">
        <v>125</v>
      </c>
      <c r="W1111" s="5"/>
      <c r="X1111" s="8"/>
      <c r="Y1111" s="8"/>
      <c r="Z1111" s="8"/>
      <c r="AA1111" s="8"/>
      <c r="AB1111" s="8"/>
      <c r="AC1111" s="5"/>
      <c r="AD1111" s="8"/>
      <c r="AE1111" s="8"/>
      <c r="AF1111" s="8"/>
      <c r="AG1111" s="8"/>
      <c r="AH1111" s="8"/>
      <c r="AI1111" s="8"/>
      <c r="AJ1111" s="5"/>
      <c r="AK1111" s="8"/>
      <c r="AL1111" s="8"/>
      <c r="AM1111" s="8"/>
      <c r="AN1111" s="8"/>
      <c r="AO1111" s="8"/>
      <c r="AP1111" s="8"/>
      <c r="AQ1111" s="9"/>
      <c r="AR1111" s="8"/>
      <c r="AS1111" s="8"/>
      <c r="AT1111" s="8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8"/>
      <c r="BJ1111" s="5"/>
      <c r="BK1111" s="5"/>
      <c r="BL1111" s="5"/>
      <c r="BM1111" s="8"/>
      <c r="BN1111" s="8"/>
      <c r="BO1111" s="7"/>
      <c r="BP1111" s="5"/>
      <c r="BQ1111" s="5"/>
      <c r="BR1111" s="5"/>
      <c r="BS1111" s="5"/>
      <c r="BT1111" s="7"/>
      <c r="BU1111" s="7"/>
      <c r="BV1111" s="7"/>
      <c r="BW1111" s="7"/>
      <c r="BX1111" s="7"/>
      <c r="BY1111" s="7"/>
      <c r="BZ1111" s="7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8"/>
      <c r="CL1111" s="5"/>
      <c r="CM1111" s="5"/>
      <c r="CN1111" s="8"/>
      <c r="CO1111" s="5"/>
      <c r="CP1111" s="5"/>
      <c r="CQ1111" s="5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</row>
    <row r="1112" spans="1:166" x14ac:dyDescent="0.25">
      <c r="A1112" t="s">
        <v>150</v>
      </c>
      <c r="C1112" s="6">
        <v>40298</v>
      </c>
      <c r="D1112" s="5"/>
      <c r="E1112" s="6"/>
      <c r="G1112" s="5">
        <v>132</v>
      </c>
      <c r="H1112" t="s">
        <v>117</v>
      </c>
      <c r="I1112" s="7">
        <v>7.1</v>
      </c>
      <c r="J1112">
        <v>750</v>
      </c>
      <c r="K1112" s="5">
        <f t="shared" si="17"/>
        <v>187.79342723004694</v>
      </c>
      <c r="L1112" s="5"/>
      <c r="M1112" s="8"/>
      <c r="N1112" s="8"/>
      <c r="O1112" s="8"/>
      <c r="P1112" s="8"/>
      <c r="Q1112" s="5"/>
      <c r="R1112" s="5"/>
      <c r="S1112" s="5"/>
      <c r="T1112" s="5"/>
      <c r="U1112" s="5"/>
      <c r="V1112" s="5"/>
      <c r="W1112" s="5"/>
      <c r="X1112" s="8"/>
      <c r="Y1112" s="8"/>
      <c r="Z1112" s="8"/>
      <c r="AA1112" s="8"/>
      <c r="AB1112" s="8"/>
      <c r="AC1112" s="5"/>
      <c r="AD1112" s="8"/>
      <c r="AE1112" s="8"/>
      <c r="AF1112" s="8"/>
      <c r="AG1112" s="8"/>
      <c r="AH1112" s="8"/>
      <c r="AI1112" s="8"/>
      <c r="AJ1112" s="5"/>
      <c r="AK1112" s="8"/>
      <c r="AL1112" s="8"/>
      <c r="AM1112" s="8"/>
      <c r="AN1112" s="8"/>
      <c r="AO1112" s="8"/>
      <c r="AP1112" s="8"/>
      <c r="AQ1112" s="9"/>
      <c r="AR1112" s="8"/>
      <c r="AS1112" s="8"/>
      <c r="AT1112" s="8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8"/>
      <c r="BJ1112" s="5"/>
      <c r="BK1112" s="5"/>
      <c r="BL1112" s="5"/>
      <c r="BM1112" s="8"/>
      <c r="BN1112" s="8"/>
      <c r="BO1112" s="7"/>
      <c r="BP1112" s="5"/>
      <c r="BQ1112" s="5"/>
      <c r="BR1112" s="5"/>
      <c r="BS1112" s="5"/>
      <c r="BT1112" s="7"/>
      <c r="BU1112" s="7"/>
      <c r="BV1112" s="7"/>
      <c r="BW1112" s="7"/>
      <c r="BX1112" s="7"/>
      <c r="BY1112" s="7"/>
      <c r="BZ1112" s="7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>
        <v>27.724417561235004</v>
      </c>
      <c r="CK1112" s="8">
        <v>5.5867011944125782</v>
      </c>
      <c r="CL1112" s="5"/>
      <c r="CM1112" s="5"/>
      <c r="CN1112" s="8"/>
      <c r="CO1112" s="5"/>
      <c r="CP1112" s="5"/>
      <c r="CQ1112" s="5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</row>
    <row r="1113" spans="1:166" x14ac:dyDescent="0.25">
      <c r="A1113" t="s">
        <v>150</v>
      </c>
      <c r="C1113" s="6">
        <v>40302</v>
      </c>
      <c r="D1113" s="5"/>
      <c r="E1113" s="6"/>
      <c r="F1113" s="14"/>
      <c r="G1113" s="5">
        <v>136</v>
      </c>
      <c r="H1113" t="s">
        <v>117</v>
      </c>
      <c r="I1113" s="7">
        <v>7.1</v>
      </c>
      <c r="J1113">
        <v>750</v>
      </c>
      <c r="K1113" s="5">
        <f t="shared" si="17"/>
        <v>187.79342723004694</v>
      </c>
      <c r="L1113" s="5"/>
      <c r="M1113" s="8"/>
      <c r="N1113" s="8"/>
      <c r="O1113" s="8"/>
      <c r="P1113" s="8"/>
      <c r="Q1113" s="5"/>
      <c r="R1113" s="5"/>
      <c r="S1113" s="5"/>
      <c r="T1113" s="5"/>
      <c r="U1113" s="5"/>
      <c r="V1113" s="5"/>
      <c r="W1113" s="5"/>
      <c r="X1113" s="8"/>
      <c r="Y1113" s="8"/>
      <c r="Z1113" s="8"/>
      <c r="AA1113" s="8"/>
      <c r="AB1113" s="8"/>
      <c r="AC1113" s="5">
        <v>621.69135780719307</v>
      </c>
      <c r="AD1113" s="8"/>
      <c r="AE1113" s="8"/>
      <c r="AF1113" s="8"/>
      <c r="AG1113" s="8"/>
      <c r="AH1113" s="8"/>
      <c r="AI1113" s="8"/>
      <c r="AJ1113" s="5">
        <v>218.47937413813543</v>
      </c>
      <c r="AK1113" s="8"/>
      <c r="AL1113" s="8"/>
      <c r="AM1113" s="8"/>
      <c r="AN1113" s="8"/>
      <c r="AO1113" s="8"/>
      <c r="AP1113" s="8"/>
      <c r="AQ1113" s="9"/>
      <c r="AR1113" s="8"/>
      <c r="AS1113" s="8"/>
      <c r="AT1113" s="8"/>
      <c r="AU1113" s="5">
        <v>0</v>
      </c>
      <c r="AV1113" s="5"/>
      <c r="AW1113" s="5"/>
      <c r="AX1113" s="5"/>
      <c r="AY1113" s="5">
        <v>318.75773383610101</v>
      </c>
      <c r="AZ1113" s="5"/>
      <c r="BA1113" s="5"/>
      <c r="BB1113" s="5"/>
      <c r="BC1113" s="5"/>
      <c r="BD1113" s="5"/>
      <c r="BE1113" s="5"/>
      <c r="BF1113" s="5">
        <v>18.106462107095947</v>
      </c>
      <c r="BG1113" s="5">
        <v>262.31490946450998</v>
      </c>
      <c r="BH1113" s="5">
        <v>599.17910540770697</v>
      </c>
      <c r="BI1113" s="8"/>
      <c r="BJ1113" s="5"/>
      <c r="BK1113" s="5">
        <f>AC1113+AJ1113+BH1113</f>
        <v>1439.3498373530356</v>
      </c>
      <c r="BL1113" s="5"/>
      <c r="BM1113" s="8">
        <f>BH1113/BK1113</f>
        <v>0.41628455421900584</v>
      </c>
      <c r="BN1113" s="8"/>
      <c r="BO1113" s="7"/>
      <c r="BP1113" s="5"/>
      <c r="BQ1113" s="5"/>
      <c r="BR1113" s="5"/>
      <c r="BS1113" s="5"/>
      <c r="BT1113" s="7"/>
      <c r="BU1113" s="7"/>
      <c r="BV1113" s="7"/>
      <c r="BW1113" s="7"/>
      <c r="BX1113" s="8">
        <f>AC1113/BK1113</f>
        <v>0.43192512457602628</v>
      </c>
      <c r="BY1113" s="8">
        <f>AJ1113/BK1113</f>
        <v>0.1517903212049678</v>
      </c>
      <c r="BZ1113" s="8">
        <f>BH1113/BK1113</f>
        <v>0.41628455421900584</v>
      </c>
      <c r="CA1113" s="5">
        <v>83.515520085709028</v>
      </c>
      <c r="CB1113" s="5">
        <v>0</v>
      </c>
      <c r="CC1113" s="5">
        <v>40.761696192032744</v>
      </c>
      <c r="CD1113" s="5">
        <v>40.764102783006393</v>
      </c>
      <c r="CE1113" s="5"/>
      <c r="CF1113" s="5"/>
      <c r="CG1113" s="5"/>
      <c r="CH1113" s="5"/>
      <c r="CI1113" s="5">
        <v>1.9897211106698842</v>
      </c>
      <c r="CJ1113" s="5"/>
      <c r="CK1113" s="8"/>
      <c r="CL1113" s="5"/>
      <c r="CM1113" s="5"/>
      <c r="CN1113" s="8"/>
      <c r="CO1113" s="5"/>
      <c r="CP1113" s="5"/>
      <c r="CQ1113" s="5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</row>
    <row r="1114" spans="1:166" x14ac:dyDescent="0.25">
      <c r="A1114" t="s">
        <v>150</v>
      </c>
      <c r="C1114" s="6">
        <v>40305</v>
      </c>
      <c r="D1114" s="5"/>
      <c r="E1114" s="6"/>
      <c r="G1114" s="5">
        <v>139</v>
      </c>
      <c r="H1114" t="s">
        <v>117</v>
      </c>
      <c r="I1114" s="7">
        <v>7.1</v>
      </c>
      <c r="J1114">
        <v>750</v>
      </c>
      <c r="K1114" s="5">
        <f t="shared" si="17"/>
        <v>187.79342723004694</v>
      </c>
      <c r="L1114" s="5"/>
      <c r="M1114" s="8"/>
      <c r="N1114" s="8"/>
      <c r="O1114" s="8"/>
      <c r="P1114" s="8"/>
      <c r="Q1114" s="5"/>
      <c r="R1114" s="5"/>
      <c r="S1114" s="5"/>
      <c r="T1114" s="5"/>
      <c r="U1114" s="5"/>
      <c r="V1114" s="5"/>
      <c r="W1114" s="5"/>
      <c r="X1114" s="8"/>
      <c r="Y1114" s="8"/>
      <c r="Z1114" s="8"/>
      <c r="AA1114" s="8"/>
      <c r="AB1114" s="8"/>
      <c r="AC1114" s="5"/>
      <c r="AD1114" s="8"/>
      <c r="AE1114" s="8"/>
      <c r="AF1114" s="8"/>
      <c r="AG1114" s="8"/>
      <c r="AH1114" s="8"/>
      <c r="AI1114" s="8"/>
      <c r="AJ1114" s="5"/>
      <c r="AK1114" s="8"/>
      <c r="AL1114" s="8"/>
      <c r="AM1114" s="8"/>
      <c r="AN1114" s="8"/>
      <c r="AO1114" s="8"/>
      <c r="AP1114" s="8"/>
      <c r="AQ1114" s="9"/>
      <c r="AR1114" s="8"/>
      <c r="AS1114" s="8"/>
      <c r="AT1114" s="8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8"/>
      <c r="BJ1114" s="5"/>
      <c r="BK1114" s="5"/>
      <c r="BL1114" s="5"/>
      <c r="BM1114" s="8"/>
      <c r="BN1114" s="8"/>
      <c r="BO1114" s="7"/>
      <c r="BP1114" s="5"/>
      <c r="BQ1114" s="5"/>
      <c r="BR1114" s="5"/>
      <c r="BS1114" s="5"/>
      <c r="BT1114" s="7"/>
      <c r="BU1114" s="7"/>
      <c r="BV1114" s="7"/>
      <c r="BW1114" s="7"/>
      <c r="BX1114" s="7"/>
      <c r="BY1114" s="7"/>
      <c r="BZ1114" s="7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>
        <v>63.272292199807225</v>
      </c>
      <c r="CK1114" s="8">
        <v>5.0630416108281961</v>
      </c>
      <c r="CL1114" s="5"/>
      <c r="CM1114" s="5"/>
      <c r="CN1114" s="8"/>
      <c r="CO1114" s="5"/>
      <c r="CP1114" s="5"/>
      <c r="CQ1114" s="5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</row>
    <row r="1115" spans="1:166" x14ac:dyDescent="0.25">
      <c r="A1115" t="s">
        <v>150</v>
      </c>
      <c r="C1115" s="6">
        <v>40311</v>
      </c>
      <c r="D1115" s="5"/>
      <c r="E1115" s="6"/>
      <c r="G1115" s="5">
        <v>145</v>
      </c>
      <c r="H1115" t="s">
        <v>117</v>
      </c>
      <c r="I1115" s="7">
        <v>7.1</v>
      </c>
      <c r="J1115">
        <v>750</v>
      </c>
      <c r="K1115" s="5">
        <f t="shared" si="17"/>
        <v>187.79342723004694</v>
      </c>
      <c r="L1115" s="5"/>
      <c r="M1115" s="8"/>
      <c r="N1115" s="8"/>
      <c r="O1115" s="8"/>
      <c r="P1115" s="8"/>
      <c r="Q1115" s="5"/>
      <c r="R1115" s="5"/>
      <c r="S1115" s="5"/>
      <c r="T1115" s="5"/>
      <c r="U1115" s="5"/>
      <c r="V1115" s="5"/>
      <c r="W1115" s="5"/>
      <c r="X1115" s="8"/>
      <c r="Y1115" s="8"/>
      <c r="Z1115" s="8"/>
      <c r="AA1115" s="8"/>
      <c r="AB1115" s="8"/>
      <c r="AC1115" s="5"/>
      <c r="AD1115" s="8"/>
      <c r="AE1115" s="8"/>
      <c r="AF1115" s="8"/>
      <c r="AG1115" s="8"/>
      <c r="AH1115" s="8"/>
      <c r="AI1115" s="8"/>
      <c r="AJ1115" s="5"/>
      <c r="AK1115" s="8"/>
      <c r="AL1115" s="8"/>
      <c r="AM1115" s="8"/>
      <c r="AN1115" s="8"/>
      <c r="AO1115" s="8"/>
      <c r="AP1115" s="8"/>
      <c r="AQ1115" s="9"/>
      <c r="AR1115" s="8"/>
      <c r="AS1115" s="8"/>
      <c r="AT1115" s="8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8"/>
      <c r="BJ1115" s="5"/>
      <c r="BK1115" s="5"/>
      <c r="BL1115" s="5"/>
      <c r="BM1115" s="8"/>
      <c r="BN1115" s="8"/>
      <c r="BO1115" s="7"/>
      <c r="BP1115" s="5"/>
      <c r="BQ1115" s="5"/>
      <c r="BR1115" s="5"/>
      <c r="BS1115" s="5"/>
      <c r="BT1115" s="7"/>
      <c r="BU1115" s="7"/>
      <c r="BV1115" s="7"/>
      <c r="BW1115" s="7"/>
      <c r="BX1115" s="7"/>
      <c r="BY1115" s="7"/>
      <c r="BZ1115" s="7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>
        <v>80.886702781747459</v>
      </c>
      <c r="CK1115" s="8">
        <v>4.9620625</v>
      </c>
      <c r="CL1115" s="5"/>
      <c r="CM1115" s="5"/>
      <c r="CN1115" s="8"/>
      <c r="CO1115" s="5"/>
      <c r="CP1115" s="5"/>
      <c r="CQ1115" s="5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</row>
    <row r="1116" spans="1:166" x14ac:dyDescent="0.25">
      <c r="A1116" t="s">
        <v>150</v>
      </c>
      <c r="C1116" s="6">
        <v>40319</v>
      </c>
      <c r="D1116" s="5"/>
      <c r="E1116" s="6"/>
      <c r="G1116" s="5">
        <v>153</v>
      </c>
      <c r="H1116" t="s">
        <v>117</v>
      </c>
      <c r="I1116" s="7">
        <v>7.1</v>
      </c>
      <c r="J1116">
        <v>750</v>
      </c>
      <c r="K1116" s="5">
        <f t="shared" si="17"/>
        <v>187.79342723004694</v>
      </c>
      <c r="L1116" s="5"/>
      <c r="M1116" s="8"/>
      <c r="N1116" s="8"/>
      <c r="O1116" s="8"/>
      <c r="P1116" s="8"/>
      <c r="Q1116" s="5"/>
      <c r="R1116" s="5"/>
      <c r="S1116" s="5"/>
      <c r="T1116" s="5"/>
      <c r="U1116" s="5"/>
      <c r="V1116" s="5"/>
      <c r="W1116" s="5"/>
      <c r="X1116" s="8"/>
      <c r="Y1116" s="8"/>
      <c r="Z1116" s="8"/>
      <c r="AA1116" s="8"/>
      <c r="AB1116" s="8"/>
      <c r="AC1116" s="5"/>
      <c r="AD1116" s="8"/>
      <c r="AE1116" s="8"/>
      <c r="AF1116" s="8"/>
      <c r="AG1116" s="8"/>
      <c r="AH1116" s="8"/>
      <c r="AI1116" s="8"/>
      <c r="AJ1116" s="5"/>
      <c r="AK1116" s="8"/>
      <c r="AL1116" s="8"/>
      <c r="AM1116" s="8"/>
      <c r="AN1116" s="8"/>
      <c r="AO1116" s="8"/>
      <c r="AP1116" s="8"/>
      <c r="AQ1116" s="9"/>
      <c r="AR1116" s="8"/>
      <c r="AS1116" s="8"/>
      <c r="AT1116" s="8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8"/>
      <c r="BJ1116" s="5"/>
      <c r="BK1116" s="5"/>
      <c r="BL1116" s="5"/>
      <c r="BM1116" s="8"/>
      <c r="BN1116" s="8"/>
      <c r="BO1116" s="7"/>
      <c r="BP1116" s="5"/>
      <c r="BQ1116" s="5"/>
      <c r="BR1116" s="5"/>
      <c r="BS1116" s="5"/>
      <c r="BT1116" s="7"/>
      <c r="BU1116" s="7"/>
      <c r="BV1116" s="7"/>
      <c r="BW1116" s="7"/>
      <c r="BX1116" s="7"/>
      <c r="BY1116" s="7"/>
      <c r="BZ1116" s="7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>
        <v>100</v>
      </c>
      <c r="CK1116" s="8">
        <v>4.3876776989755717</v>
      </c>
      <c r="CL1116" s="5"/>
      <c r="CM1116" s="5"/>
      <c r="CN1116" s="8"/>
      <c r="CO1116" s="5"/>
      <c r="CP1116" s="5"/>
      <c r="CQ1116" s="5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</row>
    <row r="1117" spans="1:166" x14ac:dyDescent="0.25">
      <c r="A1117" t="s">
        <v>150</v>
      </c>
      <c r="C1117" s="6">
        <v>40328</v>
      </c>
      <c r="D1117" s="5">
        <v>10</v>
      </c>
      <c r="E1117" s="6" t="s">
        <v>108</v>
      </c>
      <c r="F1117" t="s">
        <v>16</v>
      </c>
      <c r="G1117" s="5">
        <v>162</v>
      </c>
      <c r="H1117" t="s">
        <v>117</v>
      </c>
      <c r="I1117" s="7">
        <v>7.1</v>
      </c>
      <c r="J1117">
        <v>750</v>
      </c>
      <c r="K1117" s="5">
        <f t="shared" si="17"/>
        <v>187.79342723004694</v>
      </c>
      <c r="L1117" s="5"/>
      <c r="M1117" s="8"/>
      <c r="N1117" s="8"/>
      <c r="O1117" s="8"/>
      <c r="P1117" s="8"/>
      <c r="Q1117" s="5"/>
      <c r="R1117" s="5"/>
      <c r="S1117" s="5"/>
      <c r="T1117" s="5"/>
      <c r="U1117" s="5"/>
      <c r="V1117" s="5"/>
      <c r="W1117" s="5"/>
      <c r="X1117" s="8"/>
      <c r="Y1117" s="8"/>
      <c r="Z1117" s="8"/>
      <c r="AA1117" s="8"/>
      <c r="AB1117" s="8"/>
      <c r="AC1117" s="5"/>
      <c r="AD1117" s="8"/>
      <c r="AE1117" s="8"/>
      <c r="AF1117" s="8"/>
      <c r="AG1117" s="8"/>
      <c r="AH1117" s="8"/>
      <c r="AI1117" s="8"/>
      <c r="AJ1117" s="5"/>
      <c r="AK1117" s="8"/>
      <c r="AL1117" s="8"/>
      <c r="AM1117" s="8"/>
      <c r="AN1117" s="8"/>
      <c r="AO1117" s="8"/>
      <c r="AP1117" s="8"/>
      <c r="AQ1117" s="9"/>
      <c r="AR1117" s="8"/>
      <c r="AS1117" s="8"/>
      <c r="AT1117" s="8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>
        <v>463.2924480959303</v>
      </c>
      <c r="BH1117" s="5"/>
      <c r="BI1117" s="8"/>
      <c r="BJ1117" s="5"/>
      <c r="BK1117" s="5"/>
      <c r="BL1117" s="5"/>
      <c r="BM1117" s="8"/>
      <c r="BN1117" s="5">
        <f>BP1117*(1/(BO1117/100))</f>
        <v>463.2924480959303</v>
      </c>
      <c r="BO1117" s="7">
        <v>36.396417286848894</v>
      </c>
      <c r="BP1117" s="5">
        <v>168.6218526674526</v>
      </c>
      <c r="BQ1117" s="5">
        <f>BN1117-BP1117</f>
        <v>294.67059542847767</v>
      </c>
      <c r="BR1117" s="5"/>
      <c r="BS1117" s="5"/>
      <c r="BT1117" s="7">
        <v>7.428275447905401</v>
      </c>
      <c r="BU1117" s="7"/>
      <c r="BV1117" s="7"/>
      <c r="BW1117" s="7"/>
      <c r="BX1117" s="7"/>
      <c r="BY1117" s="7"/>
      <c r="BZ1117" s="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8"/>
      <c r="CL1117" s="5"/>
      <c r="CM1117" s="5"/>
      <c r="CN1117" s="8"/>
      <c r="CO1117" s="5"/>
      <c r="CP1117" s="5"/>
      <c r="CQ1117" s="5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</row>
    <row r="1118" spans="1:166" x14ac:dyDescent="0.25">
      <c r="A1118" t="s">
        <v>165</v>
      </c>
      <c r="C1118" s="6">
        <v>40185</v>
      </c>
      <c r="D1118" s="5">
        <v>1</v>
      </c>
      <c r="E1118" s="6" t="s">
        <v>209</v>
      </c>
      <c r="F1118" s="14" t="s">
        <v>10</v>
      </c>
      <c r="G1118" s="5">
        <v>0</v>
      </c>
      <c r="H1118" t="s">
        <v>114</v>
      </c>
      <c r="I1118" s="7">
        <v>8.1</v>
      </c>
      <c r="J1118">
        <v>750</v>
      </c>
      <c r="K1118" s="5">
        <f t="shared" si="17"/>
        <v>164.6090534979424</v>
      </c>
      <c r="L1118" s="5"/>
      <c r="M1118" s="8"/>
      <c r="N1118" s="8"/>
      <c r="O1118" s="8"/>
      <c r="P1118" s="8"/>
      <c r="Q1118" s="5"/>
      <c r="R1118" s="5"/>
      <c r="S1118" s="5"/>
      <c r="T1118" s="5"/>
      <c r="U1118" s="5"/>
      <c r="V1118" s="5"/>
      <c r="W1118" s="5"/>
      <c r="X1118" s="8"/>
      <c r="Y1118" s="8"/>
      <c r="Z1118" s="8"/>
      <c r="AA1118" s="8"/>
      <c r="AB1118" s="8"/>
      <c r="AC1118" s="5"/>
      <c r="AD1118" s="8"/>
      <c r="AE1118" s="8"/>
      <c r="AF1118" s="8"/>
      <c r="AG1118" s="8"/>
      <c r="AH1118" s="8"/>
      <c r="AI1118" s="8"/>
      <c r="AJ1118" s="5"/>
      <c r="AK1118" s="8"/>
      <c r="AL1118" s="8"/>
      <c r="AM1118" s="8"/>
      <c r="AN1118" s="8"/>
      <c r="AO1118" s="8"/>
      <c r="AP1118" s="8"/>
      <c r="AQ1118" s="9"/>
      <c r="AR1118" s="8"/>
      <c r="AS1118" s="8"/>
      <c r="AT1118" s="8"/>
      <c r="AU1118" s="5">
        <v>0</v>
      </c>
      <c r="AV1118" s="5"/>
      <c r="AW1118" s="5"/>
      <c r="AX1118" s="5"/>
      <c r="AY1118" s="5">
        <v>0</v>
      </c>
      <c r="AZ1118" s="5"/>
      <c r="BA1118" s="5"/>
      <c r="BB1118" s="5"/>
      <c r="BC1118" s="5"/>
      <c r="BD1118" s="5"/>
      <c r="BE1118" s="5"/>
      <c r="BF1118" s="5">
        <v>0</v>
      </c>
      <c r="BG1118" s="5">
        <v>0</v>
      </c>
      <c r="BH1118" s="5"/>
      <c r="BI1118" s="8"/>
      <c r="BJ1118" s="5"/>
      <c r="BK1118" s="5"/>
      <c r="BL1118" s="5"/>
      <c r="BM1118" s="8"/>
      <c r="BN1118" s="8"/>
      <c r="BO1118" s="7"/>
      <c r="BP1118" s="5"/>
      <c r="BQ1118" s="5"/>
      <c r="BR1118" s="5"/>
      <c r="BS1118" s="5"/>
      <c r="BT1118" s="7"/>
      <c r="BU1118" s="7"/>
      <c r="BV1118" s="7"/>
      <c r="BW1118" s="7"/>
      <c r="BX1118" s="7"/>
      <c r="BY1118" s="7"/>
      <c r="BZ1118" s="7"/>
      <c r="CA1118" s="5">
        <v>0</v>
      </c>
      <c r="CB1118" s="5">
        <v>0</v>
      </c>
      <c r="CC1118" s="5">
        <v>0</v>
      </c>
      <c r="CD1118" s="5">
        <v>0</v>
      </c>
      <c r="CE1118" s="5"/>
      <c r="CF1118" s="5"/>
      <c r="CG1118" s="5"/>
      <c r="CH1118" s="5"/>
      <c r="CI1118" s="5">
        <v>0</v>
      </c>
      <c r="CJ1118" s="5"/>
      <c r="CK1118" s="8"/>
      <c r="CL1118" s="5"/>
      <c r="CM1118" s="5"/>
      <c r="CN1118" s="8"/>
      <c r="CO1118" s="5"/>
      <c r="CP1118" s="5"/>
      <c r="CQ1118" s="5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</row>
    <row r="1119" spans="1:166" x14ac:dyDescent="0.25">
      <c r="A1119" t="s">
        <v>165</v>
      </c>
      <c r="C1119" s="6">
        <v>40210</v>
      </c>
      <c r="D1119" s="5"/>
      <c r="E1119" s="6"/>
      <c r="G1119" s="5">
        <v>25</v>
      </c>
      <c r="H1119" t="s">
        <v>114</v>
      </c>
      <c r="I1119" s="7">
        <v>8.1</v>
      </c>
      <c r="J1119">
        <v>750</v>
      </c>
      <c r="K1119" s="5">
        <f t="shared" si="17"/>
        <v>164.6090534979424</v>
      </c>
      <c r="L1119" s="5"/>
      <c r="M1119" s="8"/>
      <c r="N1119" s="7">
        <v>7.4</v>
      </c>
      <c r="O1119" s="7"/>
      <c r="P1119" s="7"/>
      <c r="Q1119" s="5"/>
      <c r="R1119" s="5"/>
      <c r="S1119" s="5"/>
      <c r="T1119" s="5"/>
      <c r="U1119" s="5"/>
      <c r="V1119" s="5"/>
      <c r="W1119" s="5"/>
      <c r="X1119" s="8"/>
      <c r="Y1119" s="8"/>
      <c r="Z1119" s="8"/>
      <c r="AA1119" s="8"/>
      <c r="AB1119" s="8"/>
      <c r="AC1119" s="5"/>
      <c r="AD1119" s="8"/>
      <c r="AE1119" s="8"/>
      <c r="AF1119" s="8"/>
      <c r="AG1119" s="8"/>
      <c r="AH1119" s="8"/>
      <c r="AI1119" s="8"/>
      <c r="AJ1119" s="5"/>
      <c r="AK1119" s="8"/>
      <c r="AL1119" s="8"/>
      <c r="AM1119" s="8"/>
      <c r="AN1119" s="8"/>
      <c r="AO1119" s="8"/>
      <c r="AP1119" s="8"/>
      <c r="AQ1119" s="9"/>
      <c r="AR1119" s="8"/>
      <c r="AS1119" s="8"/>
      <c r="AT1119" s="8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8"/>
      <c r="BJ1119" s="5"/>
      <c r="BK1119" s="5"/>
      <c r="BL1119" s="5"/>
      <c r="BM1119" s="8"/>
      <c r="BN1119" s="8"/>
      <c r="BO1119" s="7"/>
      <c r="BP1119" s="5"/>
      <c r="BQ1119" s="5"/>
      <c r="BR1119" s="5"/>
      <c r="BS1119" s="5"/>
      <c r="BT1119" s="7"/>
      <c r="BU1119" s="7"/>
      <c r="BV1119" s="7"/>
      <c r="BW1119" s="7"/>
      <c r="BX1119" s="7"/>
      <c r="BY1119" s="7"/>
      <c r="BZ1119" s="7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8"/>
      <c r="CL1119" s="5"/>
      <c r="CM1119" s="5"/>
      <c r="CN1119" s="8"/>
      <c r="CO1119" s="5"/>
      <c r="CP1119" s="5"/>
      <c r="CQ1119" s="5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</row>
    <row r="1120" spans="1:166" x14ac:dyDescent="0.25">
      <c r="A1120" t="s">
        <v>165</v>
      </c>
      <c r="C1120" s="6">
        <v>40211</v>
      </c>
      <c r="D1120" s="5"/>
      <c r="E1120" s="6"/>
      <c r="F1120" s="14"/>
      <c r="G1120" s="5">
        <v>26</v>
      </c>
      <c r="H1120" t="s">
        <v>114</v>
      </c>
      <c r="I1120" s="7">
        <v>8.1</v>
      </c>
      <c r="J1120">
        <v>750</v>
      </c>
      <c r="K1120" s="5">
        <f t="shared" si="17"/>
        <v>164.6090534979424</v>
      </c>
      <c r="L1120" s="5"/>
      <c r="M1120" s="8"/>
      <c r="N1120" s="8"/>
      <c r="O1120" s="8"/>
      <c r="P1120" s="8"/>
      <c r="Q1120" s="5"/>
      <c r="R1120" s="5"/>
      <c r="S1120" s="5"/>
      <c r="T1120" s="5"/>
      <c r="U1120" s="5"/>
      <c r="V1120" s="5"/>
      <c r="W1120" s="5"/>
      <c r="X1120" s="8"/>
      <c r="Y1120" s="8"/>
      <c r="Z1120" s="8"/>
      <c r="AA1120" s="8"/>
      <c r="AB1120" s="8"/>
      <c r="AC1120" s="5"/>
      <c r="AD1120" s="8"/>
      <c r="AE1120" s="8"/>
      <c r="AF1120" s="8"/>
      <c r="AG1120" s="8"/>
      <c r="AH1120" s="8"/>
      <c r="AI1120" s="8"/>
      <c r="AJ1120" s="5"/>
      <c r="AK1120" s="8">
        <v>0.235925</v>
      </c>
      <c r="AL1120" s="8"/>
      <c r="AM1120" s="8"/>
      <c r="AN1120" s="8"/>
      <c r="AO1120" s="8"/>
      <c r="AP1120" s="8"/>
      <c r="AQ1120" s="9"/>
      <c r="AR1120" s="8"/>
      <c r="AS1120" s="8"/>
      <c r="AT1120" s="8"/>
      <c r="AU1120" s="5">
        <v>0</v>
      </c>
      <c r="AV1120" s="5"/>
      <c r="AW1120" s="5"/>
      <c r="AX1120" s="5"/>
      <c r="AY1120" s="5">
        <v>0</v>
      </c>
      <c r="AZ1120" s="5"/>
      <c r="BA1120" s="5"/>
      <c r="BB1120" s="5"/>
      <c r="BC1120" s="5"/>
      <c r="BD1120" s="5"/>
      <c r="BE1120" s="5"/>
      <c r="BF1120" s="5">
        <v>0</v>
      </c>
      <c r="BG1120" s="5">
        <v>0</v>
      </c>
      <c r="BH1120" s="5"/>
      <c r="BI1120" s="8"/>
      <c r="BJ1120" s="5"/>
      <c r="BK1120" s="5"/>
      <c r="BL1120" s="5"/>
      <c r="BM1120" s="8"/>
      <c r="BN1120" s="8"/>
      <c r="BO1120" s="7"/>
      <c r="BP1120" s="5"/>
      <c r="BQ1120" s="5"/>
      <c r="BR1120" s="5"/>
      <c r="BS1120" s="5"/>
      <c r="BT1120" s="7"/>
      <c r="BU1120" s="7"/>
      <c r="BV1120" s="7"/>
      <c r="BW1120" s="7"/>
      <c r="BX1120" s="7"/>
      <c r="BY1120" s="7"/>
      <c r="BZ1120" s="7"/>
      <c r="CA1120" s="5">
        <v>0</v>
      </c>
      <c r="CB1120" s="5">
        <v>0</v>
      </c>
      <c r="CC1120" s="5">
        <v>0</v>
      </c>
      <c r="CD1120" s="5">
        <v>0</v>
      </c>
      <c r="CE1120" s="5"/>
      <c r="CF1120" s="5"/>
      <c r="CG1120" s="5"/>
      <c r="CH1120" s="5"/>
      <c r="CI1120" s="5">
        <v>0</v>
      </c>
      <c r="CJ1120" s="5"/>
      <c r="CK1120" s="8"/>
      <c r="CL1120" s="5"/>
      <c r="CM1120" s="5"/>
      <c r="CN1120" s="8"/>
      <c r="CO1120" s="5"/>
      <c r="CP1120" s="5"/>
      <c r="CQ1120" s="5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</row>
    <row r="1121" spans="1:166" x14ac:dyDescent="0.25">
      <c r="A1121" t="s">
        <v>165</v>
      </c>
      <c r="C1121" s="6">
        <v>40212</v>
      </c>
      <c r="D1121" s="5">
        <v>4</v>
      </c>
      <c r="E1121" t="s">
        <v>210</v>
      </c>
      <c r="F1121" t="s">
        <v>12</v>
      </c>
      <c r="G1121" s="5">
        <v>27</v>
      </c>
      <c r="H1121" t="s">
        <v>114</v>
      </c>
      <c r="I1121" s="7">
        <v>8.1</v>
      </c>
      <c r="J1121">
        <v>750</v>
      </c>
      <c r="K1121" s="5">
        <f t="shared" si="17"/>
        <v>164.6090534979424</v>
      </c>
      <c r="L1121" s="5"/>
      <c r="M1121" s="8"/>
      <c r="N1121" s="8"/>
      <c r="O1121" s="8"/>
      <c r="P1121" s="8"/>
      <c r="Q1121" s="5"/>
      <c r="R1121" s="5">
        <v>27</v>
      </c>
      <c r="S1121" s="5"/>
      <c r="T1121" s="5"/>
      <c r="U1121" s="5"/>
      <c r="V1121" s="5"/>
      <c r="W1121" s="5"/>
      <c r="X1121" s="8"/>
      <c r="Y1121" s="8"/>
      <c r="Z1121" s="8"/>
      <c r="AA1121" s="8"/>
      <c r="AB1121" s="8"/>
      <c r="AC1121" s="5"/>
      <c r="AD1121" s="8"/>
      <c r="AE1121" s="8"/>
      <c r="AF1121" s="8"/>
      <c r="AG1121" s="8"/>
      <c r="AH1121" s="8"/>
      <c r="AI1121" s="8"/>
      <c r="AJ1121" s="5"/>
      <c r="AK1121" s="8"/>
      <c r="AL1121" s="8"/>
      <c r="AM1121" s="8"/>
      <c r="AN1121" s="8"/>
      <c r="AO1121" s="8"/>
      <c r="AP1121" s="8"/>
      <c r="AQ1121" s="9"/>
      <c r="AR1121" s="8"/>
      <c r="AS1121" s="8"/>
      <c r="AT1121" s="8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8"/>
      <c r="BJ1121" s="5"/>
      <c r="BK1121" s="5"/>
      <c r="BL1121" s="5"/>
      <c r="BM1121" s="8"/>
      <c r="BN1121" s="8"/>
      <c r="BO1121" s="7"/>
      <c r="BP1121" s="5"/>
      <c r="BQ1121" s="5"/>
      <c r="BR1121" s="5"/>
      <c r="BS1121" s="5"/>
      <c r="BT1121" s="7"/>
      <c r="BU1121" s="7"/>
      <c r="BV1121" s="7"/>
      <c r="BW1121" s="7"/>
      <c r="BX1121" s="7"/>
      <c r="BY1121" s="7"/>
      <c r="BZ1121" s="7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8"/>
      <c r="CL1121" s="5"/>
      <c r="CM1121" s="5"/>
      <c r="CN1121" s="8"/>
      <c r="CO1121" s="5"/>
      <c r="CP1121" s="5"/>
      <c r="CQ1121" s="5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</row>
    <row r="1122" spans="1:166" x14ac:dyDescent="0.25">
      <c r="A1122" t="s">
        <v>165</v>
      </c>
      <c r="C1122" s="6">
        <v>40217</v>
      </c>
      <c r="D1122" s="5"/>
      <c r="E1122" s="6"/>
      <c r="G1122" s="5">
        <v>32</v>
      </c>
      <c r="H1122" t="s">
        <v>114</v>
      </c>
      <c r="I1122" s="7">
        <v>8.1</v>
      </c>
      <c r="J1122">
        <v>750</v>
      </c>
      <c r="K1122" s="5">
        <f t="shared" si="17"/>
        <v>164.6090534979424</v>
      </c>
      <c r="L1122" s="5"/>
      <c r="M1122" s="8"/>
      <c r="N1122" s="7">
        <v>9.3000000000000007</v>
      </c>
      <c r="O1122" s="7"/>
      <c r="P1122" s="7"/>
      <c r="Q1122" s="5"/>
      <c r="R1122" s="5"/>
      <c r="S1122" s="5"/>
      <c r="T1122" s="5"/>
      <c r="U1122" s="5"/>
      <c r="V1122" s="5"/>
      <c r="W1122" s="5"/>
      <c r="X1122" s="8"/>
      <c r="Y1122" s="8"/>
      <c r="Z1122" s="8"/>
      <c r="AA1122" s="8"/>
      <c r="AB1122" s="8"/>
      <c r="AC1122" s="5"/>
      <c r="AD1122" s="8"/>
      <c r="AE1122" s="8"/>
      <c r="AF1122" s="8"/>
      <c r="AG1122" s="8"/>
      <c r="AH1122" s="8"/>
      <c r="AI1122" s="8"/>
      <c r="AJ1122" s="5"/>
      <c r="AK1122" s="8"/>
      <c r="AL1122" s="8"/>
      <c r="AM1122" s="8"/>
      <c r="AN1122" s="8"/>
      <c r="AO1122" s="8"/>
      <c r="AP1122" s="8"/>
      <c r="AQ1122" s="9"/>
      <c r="AR1122" s="8"/>
      <c r="AS1122" s="8"/>
      <c r="AT1122" s="8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8"/>
      <c r="BJ1122" s="5"/>
      <c r="BK1122" s="5"/>
      <c r="BL1122" s="5"/>
      <c r="BM1122" s="8"/>
      <c r="BN1122" s="8"/>
      <c r="BO1122" s="7"/>
      <c r="BP1122" s="5"/>
      <c r="BQ1122" s="5"/>
      <c r="BR1122" s="5"/>
      <c r="BS1122" s="5"/>
      <c r="BT1122" s="7"/>
      <c r="BU1122" s="7"/>
      <c r="BV1122" s="7"/>
      <c r="BW1122" s="7"/>
      <c r="BX1122" s="7"/>
      <c r="BY1122" s="7"/>
      <c r="BZ1122" s="7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8"/>
      <c r="CL1122" s="5"/>
      <c r="CM1122" s="5"/>
      <c r="CN1122" s="8"/>
      <c r="CO1122" s="5"/>
      <c r="CP1122" s="5"/>
      <c r="CQ1122" s="5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</row>
    <row r="1123" spans="1:166" x14ac:dyDescent="0.25">
      <c r="A1123" t="s">
        <v>165</v>
      </c>
      <c r="C1123" s="6">
        <v>40225</v>
      </c>
      <c r="D1123" s="5"/>
      <c r="E1123" s="6"/>
      <c r="G1123" s="5">
        <v>40</v>
      </c>
      <c r="H1123" t="s">
        <v>114</v>
      </c>
      <c r="I1123" s="7">
        <v>8.1</v>
      </c>
      <c r="J1123">
        <v>750</v>
      </c>
      <c r="K1123" s="5">
        <f t="shared" si="17"/>
        <v>164.6090534979424</v>
      </c>
      <c r="L1123" s="5"/>
      <c r="M1123" s="8"/>
      <c r="N1123" s="7">
        <v>12.2</v>
      </c>
      <c r="O1123" s="7"/>
      <c r="P1123" s="7"/>
      <c r="Q1123" s="5"/>
      <c r="R1123" s="5"/>
      <c r="S1123" s="5"/>
      <c r="T1123" s="5"/>
      <c r="U1123" s="5"/>
      <c r="V1123" s="5"/>
      <c r="W1123" s="5"/>
      <c r="X1123" s="8"/>
      <c r="Y1123" s="8"/>
      <c r="Z1123" s="8"/>
      <c r="AA1123" s="8"/>
      <c r="AB1123" s="8"/>
      <c r="AC1123" s="5"/>
      <c r="AD1123" s="8"/>
      <c r="AE1123" s="8"/>
      <c r="AF1123" s="8"/>
      <c r="AG1123" s="8"/>
      <c r="AH1123" s="8"/>
      <c r="AI1123" s="8"/>
      <c r="AJ1123" s="5"/>
      <c r="AK1123" s="8"/>
      <c r="AL1123" s="8"/>
      <c r="AM1123" s="8"/>
      <c r="AN1123" s="8"/>
      <c r="AO1123" s="8"/>
      <c r="AP1123" s="8"/>
      <c r="AQ1123" s="9"/>
      <c r="AR1123" s="8"/>
      <c r="AS1123" s="8"/>
      <c r="AT1123" s="8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8"/>
      <c r="BJ1123" s="5"/>
      <c r="BK1123" s="5"/>
      <c r="BL1123" s="5"/>
      <c r="BM1123" s="8"/>
      <c r="BN1123" s="8"/>
      <c r="BO1123" s="7"/>
      <c r="BP1123" s="5"/>
      <c r="BQ1123" s="5"/>
      <c r="BR1123" s="5"/>
      <c r="BS1123" s="5"/>
      <c r="BT1123" s="7"/>
      <c r="BU1123" s="7"/>
      <c r="BV1123" s="7"/>
      <c r="BW1123" s="7"/>
      <c r="BX1123" s="7"/>
      <c r="BY1123" s="7"/>
      <c r="BZ1123" s="7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8"/>
      <c r="CL1123" s="5"/>
      <c r="CM1123" s="5"/>
      <c r="CN1123" s="8"/>
      <c r="CO1123" s="5"/>
      <c r="CP1123" s="5"/>
      <c r="CQ1123" s="5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</row>
    <row r="1124" spans="1:166" x14ac:dyDescent="0.25">
      <c r="A1124" t="s">
        <v>165</v>
      </c>
      <c r="C1124" s="6">
        <v>40227</v>
      </c>
      <c r="D1124" s="5"/>
      <c r="E1124" s="6"/>
      <c r="F1124" s="14"/>
      <c r="G1124" s="5">
        <v>42</v>
      </c>
      <c r="H1124" t="s">
        <v>114</v>
      </c>
      <c r="I1124" s="7">
        <v>8.1</v>
      </c>
      <c r="J1124">
        <v>750</v>
      </c>
      <c r="K1124" s="5">
        <f t="shared" si="17"/>
        <v>164.6090534979424</v>
      </c>
      <c r="L1124" s="5"/>
      <c r="M1124" s="8"/>
      <c r="N1124" s="8"/>
      <c r="O1124" s="8"/>
      <c r="P1124" s="8"/>
      <c r="Q1124" s="5"/>
      <c r="R1124" s="5"/>
      <c r="S1124" s="5"/>
      <c r="T1124" s="5"/>
      <c r="U1124" s="5"/>
      <c r="V1124" s="5"/>
      <c r="W1124" s="5"/>
      <c r="X1124" s="8"/>
      <c r="Y1124" s="8"/>
      <c r="Z1124" s="8"/>
      <c r="AA1124" s="8"/>
      <c r="AB1124" s="8"/>
      <c r="AC1124" s="5">
        <v>63.231451288240521</v>
      </c>
      <c r="AD1124" s="8"/>
      <c r="AE1124" s="8"/>
      <c r="AF1124" s="8"/>
      <c r="AG1124" s="8"/>
      <c r="AH1124" s="8"/>
      <c r="AI1124" s="8"/>
      <c r="AJ1124" s="5">
        <v>76.16020895110853</v>
      </c>
      <c r="AK1124" s="8">
        <v>1.6783828402608161</v>
      </c>
      <c r="AL1124" s="8"/>
      <c r="AM1124" s="8"/>
      <c r="AN1124" s="8"/>
      <c r="AO1124" s="8"/>
      <c r="AP1124" s="8"/>
      <c r="AQ1124" s="9">
        <f>AK1124/AJ1124</f>
        <v>2.2037529352608044E-2</v>
      </c>
      <c r="AR1124" s="8"/>
      <c r="AS1124" s="8"/>
      <c r="AT1124" s="8"/>
      <c r="AU1124" s="5">
        <v>6.8668941916895658</v>
      </c>
      <c r="AV1124" s="5"/>
      <c r="AW1124" s="5"/>
      <c r="AX1124" s="5"/>
      <c r="AY1124" s="5">
        <v>0</v>
      </c>
      <c r="AZ1124" s="5"/>
      <c r="BA1124" s="5"/>
      <c r="BB1124" s="5"/>
      <c r="BC1124" s="5"/>
      <c r="BD1124" s="5"/>
      <c r="BE1124" s="5"/>
      <c r="BF1124" s="5">
        <v>0</v>
      </c>
      <c r="BG1124" s="5">
        <v>0</v>
      </c>
      <c r="BH1124" s="5">
        <v>6.8668941916895658</v>
      </c>
      <c r="BI1124" s="8"/>
      <c r="BJ1124" s="5"/>
      <c r="BK1124" s="5">
        <f>AC1124+AJ1124+BH1124</f>
        <v>146.25855443103862</v>
      </c>
      <c r="BL1124" s="5"/>
      <c r="BM1124" s="8">
        <f>BH1124/BK1124</f>
        <v>4.6950376464491371E-2</v>
      </c>
      <c r="BN1124" s="8"/>
      <c r="BO1124" s="7"/>
      <c r="BP1124" s="5"/>
      <c r="BQ1124" s="5"/>
      <c r="BR1124" s="5"/>
      <c r="BS1124" s="5"/>
      <c r="BT1124" s="7"/>
      <c r="BU1124" s="7"/>
      <c r="BV1124" s="7"/>
      <c r="BW1124" s="7"/>
      <c r="BX1124" s="8">
        <f>AC1124/BK1124</f>
        <v>0.43232651610852857</v>
      </c>
      <c r="BY1124" s="8">
        <f>AJ1124/BK1124</f>
        <v>0.52072310742698003</v>
      </c>
      <c r="BZ1124" s="8">
        <f>BH1124/BK1124</f>
        <v>4.6950376464491371E-2</v>
      </c>
      <c r="CA1124" s="5">
        <v>142.50657353333654</v>
      </c>
      <c r="CB1124" s="5">
        <v>142.50657353333654</v>
      </c>
      <c r="CC1124" s="5">
        <v>0</v>
      </c>
      <c r="CD1124" s="5">
        <v>0</v>
      </c>
      <c r="CE1124" s="5"/>
      <c r="CF1124" s="5"/>
      <c r="CG1124" s="5"/>
      <c r="CH1124" s="5"/>
      <c r="CI1124" s="5">
        <v>0</v>
      </c>
      <c r="CJ1124" s="5"/>
      <c r="CK1124" s="8"/>
      <c r="CL1124" s="5"/>
      <c r="CM1124" s="5"/>
      <c r="CN1124" s="8"/>
      <c r="CO1124" s="5"/>
      <c r="CP1124" s="5"/>
      <c r="CQ1124" s="5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</row>
    <row r="1125" spans="1:166" x14ac:dyDescent="0.25">
      <c r="A1125" t="s">
        <v>165</v>
      </c>
      <c r="C1125" s="6">
        <v>40231</v>
      </c>
      <c r="D1125" s="5"/>
      <c r="E1125" s="6"/>
      <c r="G1125" s="5">
        <v>46</v>
      </c>
      <c r="H1125" t="s">
        <v>114</v>
      </c>
      <c r="I1125" s="7">
        <v>8.1</v>
      </c>
      <c r="J1125">
        <v>750</v>
      </c>
      <c r="K1125" s="5">
        <f t="shared" si="17"/>
        <v>164.6090534979424</v>
      </c>
      <c r="L1125" s="5"/>
      <c r="M1125" s="8"/>
      <c r="N1125" s="7">
        <v>14.1</v>
      </c>
      <c r="O1125" s="7"/>
      <c r="P1125" s="7"/>
      <c r="Q1125" s="5"/>
      <c r="R1125" s="5"/>
      <c r="S1125" s="5"/>
      <c r="T1125" s="5"/>
      <c r="U1125" s="5"/>
      <c r="V1125" s="5"/>
      <c r="W1125" s="5"/>
      <c r="X1125" s="8"/>
      <c r="Y1125" s="8"/>
      <c r="Z1125" s="8"/>
      <c r="AA1125" s="8"/>
      <c r="AB1125" s="8"/>
      <c r="AC1125" s="5"/>
      <c r="AD1125" s="8"/>
      <c r="AE1125" s="8"/>
      <c r="AF1125" s="8"/>
      <c r="AG1125" s="8"/>
      <c r="AH1125" s="8"/>
      <c r="AI1125" s="8"/>
      <c r="AJ1125" s="5"/>
      <c r="AK1125" s="8"/>
      <c r="AL1125" s="8"/>
      <c r="AM1125" s="8"/>
      <c r="AN1125" s="8"/>
      <c r="AO1125" s="8"/>
      <c r="AP1125" s="8"/>
      <c r="AQ1125" s="9"/>
      <c r="AR1125" s="8"/>
      <c r="AS1125" s="8"/>
      <c r="AT1125" s="8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8"/>
      <c r="BJ1125" s="5"/>
      <c r="BK1125" s="5"/>
      <c r="BL1125" s="5"/>
      <c r="BM1125" s="8"/>
      <c r="BN1125" s="8"/>
      <c r="BO1125" s="7"/>
      <c r="BP1125" s="5"/>
      <c r="BQ1125" s="5"/>
      <c r="BR1125" s="5"/>
      <c r="BS1125" s="5"/>
      <c r="BT1125" s="7"/>
      <c r="BU1125" s="7"/>
      <c r="BV1125" s="7"/>
      <c r="BW1125" s="7"/>
      <c r="BX1125" s="7"/>
      <c r="BY1125" s="7"/>
      <c r="BZ1125" s="7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8"/>
      <c r="CL1125" s="5"/>
      <c r="CM1125" s="5"/>
      <c r="CN1125" s="8"/>
      <c r="CO1125" s="5"/>
      <c r="CP1125" s="5"/>
      <c r="CQ1125" s="5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</row>
    <row r="1126" spans="1:166" x14ac:dyDescent="0.25">
      <c r="A1126" t="s">
        <v>165</v>
      </c>
      <c r="C1126" s="6">
        <v>40233</v>
      </c>
      <c r="D1126" s="5"/>
      <c r="E1126" s="6"/>
      <c r="F1126" s="14"/>
      <c r="G1126" s="5">
        <v>48</v>
      </c>
      <c r="H1126" t="s">
        <v>114</v>
      </c>
      <c r="I1126" s="7">
        <v>8.1</v>
      </c>
      <c r="J1126">
        <v>750</v>
      </c>
      <c r="K1126" s="5">
        <f t="shared" ref="K1126:K1189" si="18">1000000/I1126/J1126</f>
        <v>164.6090534979424</v>
      </c>
      <c r="L1126" s="5"/>
      <c r="M1126" s="8"/>
      <c r="N1126" s="8"/>
      <c r="O1126" s="8"/>
      <c r="P1126" s="8"/>
      <c r="Q1126" s="5"/>
      <c r="R1126" s="5"/>
      <c r="S1126" s="5"/>
      <c r="T1126" s="5"/>
      <c r="U1126" s="5"/>
      <c r="V1126" s="5"/>
      <c r="W1126" s="5"/>
      <c r="X1126" s="8"/>
      <c r="Y1126" s="8"/>
      <c r="Z1126" s="8"/>
      <c r="AA1126" s="8"/>
      <c r="AB1126" s="8"/>
      <c r="AC1126" s="5">
        <v>141.27916739090296</v>
      </c>
      <c r="AD1126" s="8"/>
      <c r="AE1126" s="8"/>
      <c r="AF1126" s="8"/>
      <c r="AG1126" s="8"/>
      <c r="AH1126" s="8"/>
      <c r="AI1126" s="8"/>
      <c r="AJ1126" s="5">
        <v>154.39183769936244</v>
      </c>
      <c r="AK1126" s="8">
        <v>1.827268983273123</v>
      </c>
      <c r="AL1126" s="8"/>
      <c r="AM1126" s="8"/>
      <c r="AN1126" s="8"/>
      <c r="AO1126" s="8"/>
      <c r="AP1126" s="8"/>
      <c r="AQ1126" s="9">
        <f>AK1126/AJ1126</f>
        <v>1.183526934131874E-2</v>
      </c>
      <c r="AR1126" s="8"/>
      <c r="AS1126" s="8"/>
      <c r="AT1126" s="8"/>
      <c r="AU1126" s="5">
        <v>16.715929851076751</v>
      </c>
      <c r="AV1126" s="5"/>
      <c r="AW1126" s="5"/>
      <c r="AX1126" s="5"/>
      <c r="AY1126" s="5">
        <v>0</v>
      </c>
      <c r="AZ1126" s="5"/>
      <c r="BA1126" s="5"/>
      <c r="BB1126" s="5"/>
      <c r="BC1126" s="5"/>
      <c r="BD1126" s="5"/>
      <c r="BE1126" s="5"/>
      <c r="BF1126" s="5">
        <v>0</v>
      </c>
      <c r="BG1126" s="5">
        <v>0</v>
      </c>
      <c r="BH1126" s="5">
        <v>16.715929851076751</v>
      </c>
      <c r="BI1126" s="8"/>
      <c r="BJ1126" s="5"/>
      <c r="BK1126" s="5">
        <f>AC1126+AJ1126+BH1126</f>
        <v>312.38693494134213</v>
      </c>
      <c r="BL1126" s="5"/>
      <c r="BM1126" s="8">
        <f>BH1126/BK1126</f>
        <v>5.3510336001137672E-2</v>
      </c>
      <c r="BN1126" s="8"/>
      <c r="BO1126" s="7"/>
      <c r="BP1126" s="5"/>
      <c r="BQ1126" s="5"/>
      <c r="BR1126" s="5"/>
      <c r="BS1126" s="5"/>
      <c r="BT1126" s="7"/>
      <c r="BU1126" s="7"/>
      <c r="BV1126" s="7"/>
      <c r="BW1126" s="7"/>
      <c r="BX1126" s="8">
        <f>AC1126/BK1126</f>
        <v>0.45225696592410752</v>
      </c>
      <c r="BY1126" s="8">
        <f>AJ1126/BK1126</f>
        <v>0.49423269807475489</v>
      </c>
      <c r="BZ1126" s="8">
        <f>BH1126/BK1126</f>
        <v>5.3510336001137672E-2</v>
      </c>
      <c r="CA1126" s="5">
        <v>154.92441018749642</v>
      </c>
      <c r="CB1126" s="5">
        <v>154.92441018749642</v>
      </c>
      <c r="CC1126" s="5">
        <v>0</v>
      </c>
      <c r="CD1126" s="5">
        <v>0</v>
      </c>
      <c r="CE1126" s="5"/>
      <c r="CF1126" s="5"/>
      <c r="CG1126" s="5"/>
      <c r="CH1126" s="5"/>
      <c r="CI1126" s="5">
        <v>0</v>
      </c>
      <c r="CJ1126" s="5"/>
      <c r="CK1126" s="8"/>
      <c r="CL1126" s="5"/>
      <c r="CM1126" s="5"/>
      <c r="CN1126" s="8"/>
      <c r="CO1126" s="5"/>
      <c r="CP1126" s="5"/>
      <c r="CQ1126" s="5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</row>
    <row r="1127" spans="1:166" x14ac:dyDescent="0.25">
      <c r="A1127" t="s">
        <v>165</v>
      </c>
      <c r="C1127" s="6">
        <v>40234</v>
      </c>
      <c r="D1127" s="5">
        <v>4</v>
      </c>
      <c r="E1127" t="s">
        <v>206</v>
      </c>
      <c r="F1127" t="s">
        <v>13</v>
      </c>
      <c r="G1127" s="5">
        <v>49</v>
      </c>
      <c r="H1127" t="s">
        <v>114</v>
      </c>
      <c r="I1127" s="7">
        <v>8.1</v>
      </c>
      <c r="J1127">
        <v>750</v>
      </c>
      <c r="K1127" s="5">
        <f t="shared" si="18"/>
        <v>164.6090534979424</v>
      </c>
      <c r="L1127" s="5"/>
      <c r="M1127" s="8"/>
      <c r="N1127" s="8"/>
      <c r="O1127" s="8"/>
      <c r="P1127" s="8"/>
      <c r="Q1127" s="5"/>
      <c r="R1127" s="5"/>
      <c r="S1127" s="5">
        <v>49</v>
      </c>
      <c r="T1127" s="5"/>
      <c r="U1127" s="5"/>
      <c r="V1127" s="5"/>
      <c r="W1127" s="5"/>
      <c r="X1127" s="8"/>
      <c r="Y1127" s="8"/>
      <c r="Z1127" s="8"/>
      <c r="AA1127" s="8"/>
      <c r="AB1127" s="8"/>
      <c r="AC1127" s="5"/>
      <c r="AD1127" s="8"/>
      <c r="AE1127" s="8"/>
      <c r="AF1127" s="8"/>
      <c r="AG1127" s="8"/>
      <c r="AH1127" s="8"/>
      <c r="AI1127" s="8"/>
      <c r="AJ1127" s="5"/>
      <c r="AK1127" s="8"/>
      <c r="AL1127" s="8"/>
      <c r="AM1127" s="8"/>
      <c r="AN1127" s="8"/>
      <c r="AO1127" s="8"/>
      <c r="AP1127" s="8"/>
      <c r="AQ1127" s="9"/>
      <c r="AR1127" s="8"/>
      <c r="AS1127" s="8"/>
      <c r="AT1127" s="8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8"/>
      <c r="BJ1127" s="5"/>
      <c r="BK1127" s="5"/>
      <c r="BL1127" s="5"/>
      <c r="BM1127" s="8"/>
      <c r="BN1127" s="8"/>
      <c r="BO1127" s="7"/>
      <c r="BP1127" s="5"/>
      <c r="BQ1127" s="5"/>
      <c r="BR1127" s="5"/>
      <c r="BS1127" s="5"/>
      <c r="BT1127" s="7"/>
      <c r="BU1127" s="7"/>
      <c r="BV1127" s="7"/>
      <c r="BW1127" s="7"/>
      <c r="BX1127" s="7"/>
      <c r="BY1127" s="7"/>
      <c r="BZ1127" s="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8"/>
      <c r="CL1127" s="5"/>
      <c r="CM1127" s="5"/>
      <c r="CN1127" s="8"/>
      <c r="CO1127" s="5"/>
      <c r="CP1127" s="5"/>
      <c r="CQ1127" s="5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</row>
    <row r="1128" spans="1:166" x14ac:dyDescent="0.25">
      <c r="A1128" t="s">
        <v>165</v>
      </c>
      <c r="C1128" s="6">
        <v>40240</v>
      </c>
      <c r="D1128" s="5"/>
      <c r="E1128" s="6"/>
      <c r="G1128" s="5">
        <v>55</v>
      </c>
      <c r="H1128" t="s">
        <v>114</v>
      </c>
      <c r="I1128" s="7">
        <v>8.1</v>
      </c>
      <c r="J1128">
        <v>750</v>
      </c>
      <c r="K1128" s="5">
        <f t="shared" si="18"/>
        <v>164.6090534979424</v>
      </c>
      <c r="L1128" s="5"/>
      <c r="M1128" s="8"/>
      <c r="N1128" s="7">
        <v>16.95</v>
      </c>
      <c r="O1128" s="7"/>
      <c r="P1128" s="7"/>
      <c r="Q1128" s="5"/>
      <c r="R1128" s="5"/>
      <c r="S1128" s="5"/>
      <c r="T1128" s="5"/>
      <c r="U1128" s="5"/>
      <c r="V1128" s="5"/>
      <c r="W1128" s="5"/>
      <c r="X1128" s="8"/>
      <c r="Y1128" s="8"/>
      <c r="Z1128" s="8"/>
      <c r="AA1128" s="8"/>
      <c r="AB1128" s="8"/>
      <c r="AC1128" s="5"/>
      <c r="AD1128" s="8"/>
      <c r="AE1128" s="8"/>
      <c r="AF1128" s="8"/>
      <c r="AG1128" s="8"/>
      <c r="AH1128" s="8"/>
      <c r="AI1128" s="8"/>
      <c r="AJ1128" s="5"/>
      <c r="AK1128" s="8"/>
      <c r="AL1128" s="8"/>
      <c r="AM1128" s="8"/>
      <c r="AN1128" s="8"/>
      <c r="AO1128" s="8"/>
      <c r="AP1128" s="8"/>
      <c r="AQ1128" s="9"/>
      <c r="AR1128" s="8"/>
      <c r="AS1128" s="8"/>
      <c r="AT1128" s="8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8"/>
      <c r="BJ1128" s="5"/>
      <c r="BK1128" s="5"/>
      <c r="BL1128" s="5"/>
      <c r="BM1128" s="8"/>
      <c r="BN1128" s="8"/>
      <c r="BO1128" s="7"/>
      <c r="BP1128" s="5"/>
      <c r="BQ1128" s="5"/>
      <c r="BR1128" s="5"/>
      <c r="BS1128" s="5"/>
      <c r="BT1128" s="7"/>
      <c r="BU1128" s="7"/>
      <c r="BV1128" s="7"/>
      <c r="BW1128" s="7"/>
      <c r="BX1128" s="7"/>
      <c r="BY1128" s="7"/>
      <c r="BZ1128" s="7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8"/>
      <c r="CL1128" s="5"/>
      <c r="CM1128" s="5"/>
      <c r="CN1128" s="8"/>
      <c r="CO1128" s="5"/>
      <c r="CP1128" s="5"/>
      <c r="CQ1128" s="5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</row>
    <row r="1129" spans="1:166" x14ac:dyDescent="0.25">
      <c r="A1129" t="s">
        <v>165</v>
      </c>
      <c r="C1129" s="6">
        <v>40245</v>
      </c>
      <c r="D1129" s="5"/>
      <c r="E1129" s="6"/>
      <c r="G1129" s="5">
        <v>60</v>
      </c>
      <c r="H1129" t="s">
        <v>114</v>
      </c>
      <c r="I1129" s="7">
        <v>8.1</v>
      </c>
      <c r="J1129">
        <v>750</v>
      </c>
      <c r="K1129" s="5">
        <f t="shared" si="18"/>
        <v>164.6090534979424</v>
      </c>
      <c r="L1129" s="5"/>
      <c r="M1129" s="8"/>
      <c r="N1129" s="8"/>
      <c r="O1129" s="8"/>
      <c r="P1129" s="8"/>
      <c r="Q1129" s="5"/>
      <c r="R1129" s="5"/>
      <c r="S1129" s="5"/>
      <c r="T1129" s="5"/>
      <c r="U1129" s="5"/>
      <c r="V1129" s="5"/>
      <c r="W1129" s="5"/>
      <c r="X1129" s="8"/>
      <c r="Y1129" s="8"/>
      <c r="Z1129" s="8"/>
      <c r="AA1129" s="8"/>
      <c r="AB1129" s="8"/>
      <c r="AC1129" s="5"/>
      <c r="AD1129" s="8"/>
      <c r="AE1129" s="8"/>
      <c r="AF1129" s="8"/>
      <c r="AG1129" s="8"/>
      <c r="AH1129" s="8"/>
      <c r="AI1129" s="8"/>
      <c r="AJ1129" s="5"/>
      <c r="AK1129" s="8"/>
      <c r="AL1129" s="8"/>
      <c r="AM1129" s="8"/>
      <c r="AN1129" s="8"/>
      <c r="AO1129" s="8"/>
      <c r="AP1129" s="8"/>
      <c r="AQ1129" s="9"/>
      <c r="AR1129" s="8"/>
      <c r="AS1129" s="8"/>
      <c r="AT1129" s="8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8"/>
      <c r="BJ1129" s="5"/>
      <c r="BK1129" s="5"/>
      <c r="BL1129" s="5"/>
      <c r="BM1129" s="8"/>
      <c r="BN1129" s="8"/>
      <c r="BO1129" s="7"/>
      <c r="BP1129" s="5"/>
      <c r="BQ1129" s="5"/>
      <c r="BR1129" s="5"/>
      <c r="BS1129" s="5"/>
      <c r="BT1129" s="7"/>
      <c r="BU1129" s="7"/>
      <c r="BV1129" s="7"/>
      <c r="BW1129" s="7"/>
      <c r="BX1129" s="7"/>
      <c r="BY1129" s="7"/>
      <c r="BZ1129" s="7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8"/>
      <c r="CL1129" s="5"/>
      <c r="CM1129" s="5"/>
      <c r="CN1129" s="8"/>
      <c r="CO1129" s="5"/>
      <c r="CP1129" s="5"/>
      <c r="CQ1129" s="5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</row>
    <row r="1130" spans="1:166" x14ac:dyDescent="0.25">
      <c r="A1130" t="s">
        <v>165</v>
      </c>
      <c r="C1130" s="6">
        <v>40248</v>
      </c>
      <c r="D1130" s="5"/>
      <c r="E1130" s="6"/>
      <c r="F1130" s="14"/>
      <c r="G1130" s="5">
        <v>63</v>
      </c>
      <c r="H1130" t="s">
        <v>114</v>
      </c>
      <c r="I1130" s="7">
        <v>8.1</v>
      </c>
      <c r="J1130">
        <v>750</v>
      </c>
      <c r="K1130" s="5">
        <f t="shared" si="18"/>
        <v>164.6090534979424</v>
      </c>
      <c r="L1130" s="5"/>
      <c r="M1130" s="8"/>
      <c r="N1130" s="8"/>
      <c r="O1130" s="8"/>
      <c r="P1130" s="8"/>
      <c r="Q1130" s="5"/>
      <c r="R1130" s="5"/>
      <c r="S1130" s="5"/>
      <c r="T1130" s="5"/>
      <c r="U1130" s="5"/>
      <c r="V1130" s="5"/>
      <c r="W1130" s="5"/>
      <c r="X1130" s="8"/>
      <c r="Y1130" s="8"/>
      <c r="Z1130" s="8"/>
      <c r="AA1130" s="8"/>
      <c r="AB1130" s="8"/>
      <c r="AC1130" s="5">
        <v>228.66783959174751</v>
      </c>
      <c r="AD1130" s="8"/>
      <c r="AE1130" s="8"/>
      <c r="AF1130" s="8"/>
      <c r="AG1130" s="8"/>
      <c r="AH1130" s="8"/>
      <c r="AI1130" s="8"/>
      <c r="AJ1130" s="5">
        <v>194.56145035434179</v>
      </c>
      <c r="AK1130" s="8">
        <v>3.3662377079119428</v>
      </c>
      <c r="AL1130" s="8"/>
      <c r="AM1130" s="8"/>
      <c r="AN1130" s="8"/>
      <c r="AO1130" s="8"/>
      <c r="AP1130" s="8"/>
      <c r="AQ1130" s="9">
        <f>AK1130/AJ1130</f>
        <v>1.7301668453751955E-2</v>
      </c>
      <c r="AR1130" s="8"/>
      <c r="AS1130" s="8"/>
      <c r="AT1130" s="8"/>
      <c r="AU1130" s="5">
        <v>12.594981228679874</v>
      </c>
      <c r="AV1130" s="5"/>
      <c r="AW1130" s="5"/>
      <c r="AX1130" s="5"/>
      <c r="AY1130" s="5">
        <v>20.699943978338645</v>
      </c>
      <c r="AZ1130" s="5"/>
      <c r="BA1130" s="5"/>
      <c r="BB1130" s="5"/>
      <c r="BC1130" s="5"/>
      <c r="BD1130" s="5"/>
      <c r="BE1130" s="5"/>
      <c r="BF1130" s="5">
        <v>0</v>
      </c>
      <c r="BG1130" s="5">
        <v>0</v>
      </c>
      <c r="BH1130" s="5">
        <v>33.294925207018515</v>
      </c>
      <c r="BI1130" s="8"/>
      <c r="BJ1130" s="5"/>
      <c r="BK1130" s="5">
        <f>AC1130+AJ1130+BH1130</f>
        <v>456.52421515310783</v>
      </c>
      <c r="BL1130" s="5"/>
      <c r="BM1130" s="8">
        <f>BH1130/BK1130</f>
        <v>7.2931345374203552E-2</v>
      </c>
      <c r="BN1130" s="8"/>
      <c r="BO1130" s="7"/>
      <c r="BP1130" s="5"/>
      <c r="BQ1130" s="5"/>
      <c r="BR1130" s="5"/>
      <c r="BS1130" s="5"/>
      <c r="BT1130" s="7"/>
      <c r="BU1130" s="7"/>
      <c r="BV1130" s="7"/>
      <c r="BW1130" s="7"/>
      <c r="BX1130" s="8">
        <f>AC1130/BK1130</f>
        <v>0.50088874149875606</v>
      </c>
      <c r="BY1130" s="8">
        <f>AJ1130/BK1130</f>
        <v>0.4261799131270404</v>
      </c>
      <c r="BZ1130" s="8">
        <f>BH1130/BK1130</f>
        <v>7.2931345374203552E-2</v>
      </c>
      <c r="CA1130" s="5">
        <v>194.85359680379352</v>
      </c>
      <c r="CB1130" s="5">
        <v>142.2755830981886</v>
      </c>
      <c r="CC1130" s="5">
        <v>52.57801370560491</v>
      </c>
      <c r="CD1130" s="5">
        <v>0</v>
      </c>
      <c r="CE1130" s="5"/>
      <c r="CF1130" s="5"/>
      <c r="CG1130" s="5"/>
      <c r="CH1130" s="5"/>
      <c r="CI1130" s="5">
        <v>0</v>
      </c>
      <c r="CJ1130" s="5"/>
      <c r="CK1130" s="8"/>
      <c r="CL1130" s="5"/>
      <c r="CM1130" s="5"/>
      <c r="CN1130" s="8"/>
      <c r="CO1130" s="5"/>
      <c r="CP1130" s="5"/>
      <c r="CQ1130" s="5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</row>
    <row r="1131" spans="1:166" x14ac:dyDescent="0.25">
      <c r="A1131" t="s">
        <v>165</v>
      </c>
      <c r="C1131" s="6">
        <v>40252</v>
      </c>
      <c r="D1131" s="5"/>
      <c r="E1131" s="6"/>
      <c r="G1131" s="5">
        <v>67</v>
      </c>
      <c r="H1131" t="s">
        <v>114</v>
      </c>
      <c r="I1131" s="7">
        <v>8.1</v>
      </c>
      <c r="J1131">
        <v>750</v>
      </c>
      <c r="K1131" s="5">
        <f t="shared" si="18"/>
        <v>164.6090534979424</v>
      </c>
      <c r="L1131" s="5"/>
      <c r="M1131" s="8"/>
      <c r="N1131" s="7">
        <v>20.85</v>
      </c>
      <c r="O1131" s="7"/>
      <c r="P1131" s="7"/>
      <c r="Q1131" s="5"/>
      <c r="R1131" s="5"/>
      <c r="S1131" s="5"/>
      <c r="T1131" s="5"/>
      <c r="U1131" s="5"/>
      <c r="V1131" s="5"/>
      <c r="W1131" s="5"/>
      <c r="X1131" s="8"/>
      <c r="Y1131" s="8"/>
      <c r="Z1131" s="8"/>
      <c r="AA1131" s="8"/>
      <c r="AB1131" s="8"/>
      <c r="AC1131" s="5"/>
      <c r="AD1131" s="8"/>
      <c r="AE1131" s="8"/>
      <c r="AF1131" s="8"/>
      <c r="AG1131" s="8"/>
      <c r="AH1131" s="8"/>
      <c r="AI1131" s="8"/>
      <c r="AJ1131" s="5"/>
      <c r="AK1131" s="8"/>
      <c r="AL1131" s="8"/>
      <c r="AM1131" s="8"/>
      <c r="AN1131" s="8"/>
      <c r="AO1131" s="8"/>
      <c r="AP1131" s="8"/>
      <c r="AQ1131" s="9"/>
      <c r="AR1131" s="8"/>
      <c r="AS1131" s="8"/>
      <c r="AT1131" s="8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8"/>
      <c r="BJ1131" s="5"/>
      <c r="BK1131" s="5"/>
      <c r="BL1131" s="5"/>
      <c r="BM1131" s="8"/>
      <c r="BN1131" s="8"/>
      <c r="BO1131" s="7"/>
      <c r="BP1131" s="5"/>
      <c r="BQ1131" s="5"/>
      <c r="BR1131" s="5"/>
      <c r="BS1131" s="5"/>
      <c r="BT1131" s="7"/>
      <c r="BU1131" s="7"/>
      <c r="BV1131" s="7"/>
      <c r="BW1131" s="7"/>
      <c r="BX1131" s="7"/>
      <c r="BY1131" s="7"/>
      <c r="BZ1131" s="7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8"/>
      <c r="CL1131" s="5"/>
      <c r="CM1131" s="5"/>
      <c r="CN1131" s="8"/>
      <c r="CO1131" s="5"/>
      <c r="CP1131" s="5"/>
      <c r="CQ1131" s="5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</row>
    <row r="1132" spans="1:166" x14ac:dyDescent="0.25">
      <c r="A1132" t="s">
        <v>165</v>
      </c>
      <c r="C1132" s="6">
        <v>40259</v>
      </c>
      <c r="D1132" s="5"/>
      <c r="E1132" s="6"/>
      <c r="G1132" s="5">
        <v>74</v>
      </c>
      <c r="H1132" t="s">
        <v>114</v>
      </c>
      <c r="I1132" s="7">
        <v>8.1</v>
      </c>
      <c r="J1132">
        <v>750</v>
      </c>
      <c r="K1132" s="5">
        <f t="shared" si="18"/>
        <v>164.6090534979424</v>
      </c>
      <c r="L1132" s="5"/>
      <c r="M1132" s="8"/>
      <c r="N1132" s="7">
        <v>21.15</v>
      </c>
      <c r="O1132" s="7"/>
      <c r="P1132" s="7"/>
      <c r="Q1132" s="5"/>
      <c r="R1132" s="5"/>
      <c r="S1132" s="5"/>
      <c r="T1132" s="5"/>
      <c r="U1132" s="5"/>
      <c r="V1132" s="5"/>
      <c r="W1132" s="5"/>
      <c r="X1132" s="8"/>
      <c r="Y1132" s="8"/>
      <c r="Z1132" s="8"/>
      <c r="AA1132" s="8"/>
      <c r="AB1132" s="8"/>
      <c r="AC1132" s="5"/>
      <c r="AD1132" s="8"/>
      <c r="AE1132" s="8"/>
      <c r="AF1132" s="8"/>
      <c r="AG1132" s="8"/>
      <c r="AH1132" s="8"/>
      <c r="AI1132" s="8"/>
      <c r="AJ1132" s="5"/>
      <c r="AK1132" s="8"/>
      <c r="AL1132" s="8"/>
      <c r="AM1132" s="8"/>
      <c r="AN1132" s="8"/>
      <c r="AO1132" s="8"/>
      <c r="AP1132" s="8"/>
      <c r="AQ1132" s="9"/>
      <c r="AR1132" s="8"/>
      <c r="AS1132" s="8"/>
      <c r="AT1132" s="8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8"/>
      <c r="BJ1132" s="5"/>
      <c r="BK1132" s="5"/>
      <c r="BL1132" s="5"/>
      <c r="BM1132" s="8"/>
      <c r="BN1132" s="8"/>
      <c r="BO1132" s="7"/>
      <c r="BP1132" s="5"/>
      <c r="BQ1132" s="5"/>
      <c r="BR1132" s="5"/>
      <c r="BS1132" s="5"/>
      <c r="BT1132" s="7"/>
      <c r="BU1132" s="7"/>
      <c r="BV1132" s="7"/>
      <c r="BW1132" s="7"/>
      <c r="BX1132" s="7"/>
      <c r="BY1132" s="7"/>
      <c r="BZ1132" s="7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8"/>
      <c r="CL1132" s="5"/>
      <c r="CM1132" s="5"/>
      <c r="CN1132" s="8"/>
      <c r="CO1132" s="5"/>
      <c r="CP1132" s="5"/>
      <c r="CQ1132" s="5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</row>
    <row r="1133" spans="1:166" x14ac:dyDescent="0.25">
      <c r="A1133" t="s">
        <v>165</v>
      </c>
      <c r="C1133" s="6">
        <v>40266</v>
      </c>
      <c r="D1133" s="5"/>
      <c r="E1133" s="6"/>
      <c r="G1133" s="5">
        <v>81</v>
      </c>
      <c r="H1133" t="s">
        <v>114</v>
      </c>
      <c r="I1133" s="7">
        <v>8.1</v>
      </c>
      <c r="J1133">
        <v>750</v>
      </c>
      <c r="K1133" s="5">
        <f t="shared" si="18"/>
        <v>164.6090534979424</v>
      </c>
      <c r="L1133" s="5"/>
      <c r="M1133" s="8"/>
      <c r="N1133" s="7">
        <v>22</v>
      </c>
      <c r="O1133" s="7"/>
      <c r="P1133" s="7"/>
      <c r="Q1133" s="5"/>
      <c r="R1133" s="5"/>
      <c r="S1133" s="5"/>
      <c r="T1133" s="5"/>
      <c r="U1133" s="5"/>
      <c r="V1133" s="5"/>
      <c r="W1133" s="5"/>
      <c r="X1133" s="8"/>
      <c r="Y1133" s="8"/>
      <c r="Z1133" s="8"/>
      <c r="AA1133" s="8"/>
      <c r="AB1133" s="8"/>
      <c r="AC1133" s="5"/>
      <c r="AD1133" s="8"/>
      <c r="AE1133" s="8"/>
      <c r="AF1133" s="8"/>
      <c r="AG1133" s="8"/>
      <c r="AH1133" s="8"/>
      <c r="AI1133" s="8"/>
      <c r="AJ1133" s="5"/>
      <c r="AK1133" s="8"/>
      <c r="AL1133" s="8"/>
      <c r="AM1133" s="8"/>
      <c r="AN1133" s="8"/>
      <c r="AO1133" s="8"/>
      <c r="AP1133" s="8"/>
      <c r="AQ1133" s="9"/>
      <c r="AR1133" s="8"/>
      <c r="AS1133" s="8"/>
      <c r="AT1133" s="8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8"/>
      <c r="BJ1133" s="5"/>
      <c r="BK1133" s="5"/>
      <c r="BL1133" s="5"/>
      <c r="BM1133" s="8"/>
      <c r="BN1133" s="8"/>
      <c r="BO1133" s="7"/>
      <c r="BP1133" s="5"/>
      <c r="BQ1133" s="5"/>
      <c r="BR1133" s="5"/>
      <c r="BS1133" s="5"/>
      <c r="BT1133" s="7"/>
      <c r="BU1133" s="7"/>
      <c r="BV1133" s="7"/>
      <c r="BW1133" s="7"/>
      <c r="BX1133" s="7"/>
      <c r="BY1133" s="7"/>
      <c r="BZ1133" s="7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8"/>
      <c r="CL1133" s="5"/>
      <c r="CM1133" s="5"/>
      <c r="CN1133" s="8"/>
      <c r="CO1133" s="5"/>
      <c r="CP1133" s="5"/>
      <c r="CQ1133" s="5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</row>
    <row r="1134" spans="1:166" x14ac:dyDescent="0.25">
      <c r="A1134" t="s">
        <v>165</v>
      </c>
      <c r="C1134" s="6">
        <v>40267</v>
      </c>
      <c r="D1134" s="5"/>
      <c r="E1134" s="6"/>
      <c r="F1134" s="14"/>
      <c r="G1134" s="5">
        <v>82</v>
      </c>
      <c r="H1134" t="s">
        <v>114</v>
      </c>
      <c r="I1134" s="7">
        <v>8.1</v>
      </c>
      <c r="J1134">
        <v>750</v>
      </c>
      <c r="K1134" s="5">
        <f t="shared" si="18"/>
        <v>164.6090534979424</v>
      </c>
      <c r="L1134" s="5"/>
      <c r="M1134" s="8"/>
      <c r="N1134" s="8"/>
      <c r="O1134" s="8"/>
      <c r="P1134" s="8"/>
      <c r="Q1134" s="5"/>
      <c r="R1134" s="5"/>
      <c r="S1134" s="5"/>
      <c r="T1134" s="5"/>
      <c r="U1134" s="5"/>
      <c r="V1134" s="5"/>
      <c r="W1134" s="5"/>
      <c r="X1134" s="8"/>
      <c r="Y1134" s="8"/>
      <c r="Z1134" s="8"/>
      <c r="AA1134" s="8"/>
      <c r="AB1134" s="8"/>
      <c r="AC1134" s="5">
        <v>293.64820075504076</v>
      </c>
      <c r="AD1134" s="8"/>
      <c r="AE1134" s="8"/>
      <c r="AF1134" s="8"/>
      <c r="AG1134" s="8"/>
      <c r="AH1134" s="8"/>
      <c r="AI1134" s="8"/>
      <c r="AJ1134" s="5">
        <v>214.92640423238564</v>
      </c>
      <c r="AK1134" s="8">
        <v>3.480815463814904</v>
      </c>
      <c r="AL1134" s="8"/>
      <c r="AM1134" s="8"/>
      <c r="AN1134" s="8"/>
      <c r="AO1134" s="8"/>
      <c r="AP1134" s="8"/>
      <c r="AQ1134" s="9">
        <f>AK1134/AJ1134</f>
        <v>1.6195383141716407E-2</v>
      </c>
      <c r="AR1134" s="8"/>
      <c r="AS1134" s="8"/>
      <c r="AT1134" s="8"/>
      <c r="AU1134" s="5">
        <v>6.3117665079565368</v>
      </c>
      <c r="AV1134" s="5"/>
      <c r="AW1134" s="5"/>
      <c r="AX1134" s="5"/>
      <c r="AY1134" s="5">
        <v>231.91452470564491</v>
      </c>
      <c r="AZ1134" s="5"/>
      <c r="BA1134" s="5"/>
      <c r="BB1134" s="5"/>
      <c r="BC1134" s="5"/>
      <c r="BD1134" s="5"/>
      <c r="BE1134" s="5"/>
      <c r="BF1134" s="5">
        <v>0</v>
      </c>
      <c r="BG1134" s="5">
        <v>0</v>
      </c>
      <c r="BH1134" s="5">
        <v>238.22629121360146</v>
      </c>
      <c r="BI1134" s="8"/>
      <c r="BJ1134" s="5"/>
      <c r="BK1134" s="5">
        <f>AC1134+AJ1134+BH1134</f>
        <v>746.80089620102785</v>
      </c>
      <c r="BL1134" s="5"/>
      <c r="BM1134" s="8">
        <f>BH1134/BK1134</f>
        <v>0.31899572218707467</v>
      </c>
      <c r="BN1134" s="8"/>
      <c r="BO1134" s="7"/>
      <c r="BP1134" s="5"/>
      <c r="BQ1134" s="5"/>
      <c r="BR1134" s="5"/>
      <c r="BS1134" s="5"/>
      <c r="BT1134" s="7"/>
      <c r="BU1134" s="7"/>
      <c r="BV1134" s="7"/>
      <c r="BW1134" s="7"/>
      <c r="BX1134" s="8">
        <f>AC1134/BK1134</f>
        <v>0.3932081525997459</v>
      </c>
      <c r="BY1134" s="8">
        <f>AJ1134/BK1134</f>
        <v>0.28779612521317943</v>
      </c>
      <c r="BZ1134" s="8">
        <f>BH1134/BK1134</f>
        <v>0.31899572218707467</v>
      </c>
      <c r="CA1134" s="5">
        <v>141.35538353591534</v>
      </c>
      <c r="CB1134" s="5">
        <v>49.296002174813601</v>
      </c>
      <c r="CC1134" s="5">
        <v>92.059381361101742</v>
      </c>
      <c r="CD1134" s="5">
        <v>0</v>
      </c>
      <c r="CE1134" s="5"/>
      <c r="CF1134" s="5"/>
      <c r="CG1134" s="5"/>
      <c r="CH1134" s="5"/>
      <c r="CI1134" s="5">
        <v>0</v>
      </c>
      <c r="CJ1134" s="5"/>
      <c r="CK1134" s="8"/>
      <c r="CL1134" s="5"/>
      <c r="CM1134" s="5"/>
      <c r="CN1134" s="8"/>
      <c r="CO1134" s="5"/>
      <c r="CP1134" s="5"/>
      <c r="CQ1134" s="5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</row>
    <row r="1135" spans="1:166" x14ac:dyDescent="0.25">
      <c r="A1135" t="s">
        <v>165</v>
      </c>
      <c r="C1135" s="6">
        <v>40276</v>
      </c>
      <c r="D1135" s="5"/>
      <c r="E1135" s="6"/>
      <c r="G1135" s="5">
        <v>91</v>
      </c>
      <c r="H1135" t="s">
        <v>114</v>
      </c>
      <c r="I1135" s="7">
        <v>8.1</v>
      </c>
      <c r="J1135">
        <v>750</v>
      </c>
      <c r="K1135" s="5">
        <f t="shared" si="18"/>
        <v>164.6090534979424</v>
      </c>
      <c r="L1135" s="5"/>
      <c r="M1135" s="8"/>
      <c r="N1135" s="7">
        <v>23.35</v>
      </c>
      <c r="O1135" s="7"/>
      <c r="P1135" s="7"/>
      <c r="Q1135" s="5"/>
      <c r="R1135" s="5"/>
      <c r="S1135" s="5"/>
      <c r="T1135" s="5"/>
      <c r="U1135" s="5"/>
      <c r="V1135" s="5"/>
      <c r="W1135" s="5"/>
      <c r="X1135" s="8"/>
      <c r="Y1135" s="8"/>
      <c r="Z1135" s="8"/>
      <c r="AA1135" s="8"/>
      <c r="AB1135" s="8"/>
      <c r="AC1135" s="5"/>
      <c r="AD1135" s="8"/>
      <c r="AE1135" s="8"/>
      <c r="AF1135" s="8"/>
      <c r="AG1135" s="8"/>
      <c r="AH1135" s="8"/>
      <c r="AI1135" s="8"/>
      <c r="AJ1135" s="5"/>
      <c r="AK1135" s="8"/>
      <c r="AL1135" s="8"/>
      <c r="AM1135" s="8"/>
      <c r="AN1135" s="8"/>
      <c r="AO1135" s="8"/>
      <c r="AP1135" s="8"/>
      <c r="AQ1135" s="9"/>
      <c r="AR1135" s="8"/>
      <c r="AS1135" s="8"/>
      <c r="AT1135" s="8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8"/>
      <c r="BJ1135" s="5"/>
      <c r="BK1135" s="5"/>
      <c r="BL1135" s="5"/>
      <c r="BM1135" s="8"/>
      <c r="BN1135" s="8"/>
      <c r="BO1135" s="7"/>
      <c r="BP1135" s="5"/>
      <c r="BQ1135" s="5"/>
      <c r="BR1135" s="5"/>
      <c r="BS1135" s="5"/>
      <c r="BT1135" s="7"/>
      <c r="BU1135" s="7"/>
      <c r="BV1135" s="7"/>
      <c r="BW1135" s="7"/>
      <c r="BX1135" s="7"/>
      <c r="BY1135" s="7"/>
      <c r="BZ1135" s="7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8"/>
      <c r="CL1135" s="5"/>
      <c r="CM1135" s="5"/>
      <c r="CN1135" s="8"/>
      <c r="CO1135" s="5"/>
      <c r="CP1135" s="5"/>
      <c r="CQ1135" s="5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</row>
    <row r="1136" spans="1:166" x14ac:dyDescent="0.25">
      <c r="A1136" t="s">
        <v>165</v>
      </c>
      <c r="C1136" s="6">
        <v>40279</v>
      </c>
      <c r="D1136" s="5">
        <v>6</v>
      </c>
      <c r="E1136" s="6" t="s">
        <v>239</v>
      </c>
      <c r="F1136" t="s">
        <v>89</v>
      </c>
      <c r="G1136" s="5">
        <v>94</v>
      </c>
      <c r="H1136" t="s">
        <v>114</v>
      </c>
      <c r="I1136" s="7">
        <v>8.1</v>
      </c>
      <c r="J1136">
        <v>750</v>
      </c>
      <c r="K1136" s="5">
        <f t="shared" si="18"/>
        <v>164.6090534979424</v>
      </c>
      <c r="L1136" s="5"/>
      <c r="M1136" s="8"/>
      <c r="N1136" s="8"/>
      <c r="O1136" s="8"/>
      <c r="P1136" s="8"/>
      <c r="Q1136" s="5"/>
      <c r="R1136" s="5"/>
      <c r="S1136" s="5"/>
      <c r="T1136" s="5"/>
      <c r="U1136" s="5"/>
      <c r="V1136" s="5"/>
      <c r="W1136" s="5"/>
      <c r="X1136" s="8"/>
      <c r="Y1136" s="8"/>
      <c r="Z1136" s="8"/>
      <c r="AA1136" s="8"/>
      <c r="AB1136" s="8"/>
      <c r="AC1136" s="5"/>
      <c r="AD1136" s="8"/>
      <c r="AE1136" s="8"/>
      <c r="AF1136" s="8"/>
      <c r="AG1136" s="8"/>
      <c r="AH1136" s="8"/>
      <c r="AI1136" s="8"/>
      <c r="AJ1136" s="5"/>
      <c r="AK1136" s="8"/>
      <c r="AL1136" s="8"/>
      <c r="AM1136" s="8"/>
      <c r="AN1136" s="8"/>
      <c r="AO1136" s="8"/>
      <c r="AP1136" s="8"/>
      <c r="AQ1136" s="9"/>
      <c r="AR1136" s="8"/>
      <c r="AS1136" s="8"/>
      <c r="AT1136" s="8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8"/>
      <c r="BJ1136" s="5"/>
      <c r="BK1136" s="5"/>
      <c r="BL1136" s="5"/>
      <c r="BM1136" s="8"/>
      <c r="BN1136" s="8"/>
      <c r="BO1136" s="7"/>
      <c r="BP1136" s="5"/>
      <c r="BQ1136" s="5"/>
      <c r="BR1136" s="5"/>
      <c r="BS1136" s="5"/>
      <c r="BT1136" s="7"/>
      <c r="BU1136" s="7"/>
      <c r="BV1136" s="7"/>
      <c r="BW1136" s="7"/>
      <c r="BX1136" s="7"/>
      <c r="BY1136" s="7"/>
      <c r="BZ1136" s="7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8"/>
      <c r="CL1136" s="5"/>
      <c r="CM1136" s="5"/>
      <c r="CN1136" s="8"/>
      <c r="CO1136" s="5"/>
      <c r="CP1136" s="5"/>
      <c r="CQ1136" s="5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</row>
    <row r="1137" spans="1:166" x14ac:dyDescent="0.25">
      <c r="A1137" t="s">
        <v>165</v>
      </c>
      <c r="C1137" s="6">
        <v>40287</v>
      </c>
      <c r="D1137" s="5"/>
      <c r="E1137" s="6"/>
      <c r="F1137" s="14"/>
      <c r="G1137" s="5">
        <v>102</v>
      </c>
      <c r="H1137" t="s">
        <v>114</v>
      </c>
      <c r="I1137" s="7">
        <v>8.1</v>
      </c>
      <c r="J1137">
        <v>750</v>
      </c>
      <c r="K1137" s="5">
        <f t="shared" si="18"/>
        <v>164.6090534979424</v>
      </c>
      <c r="L1137" s="5"/>
      <c r="M1137" s="8"/>
      <c r="N1137" s="8"/>
      <c r="O1137" s="8"/>
      <c r="P1137" s="8"/>
      <c r="Q1137" s="5"/>
      <c r="R1137" s="5"/>
      <c r="S1137" s="5"/>
      <c r="T1137" s="5"/>
      <c r="U1137" s="5"/>
      <c r="V1137" s="5"/>
      <c r="W1137" s="5"/>
      <c r="X1137" s="8"/>
      <c r="Y1137" s="8"/>
      <c r="Z1137" s="8"/>
      <c r="AA1137" s="8"/>
      <c r="AB1137" s="8"/>
      <c r="AC1137" s="5">
        <v>355.3765496829302</v>
      </c>
      <c r="AD1137" s="8"/>
      <c r="AE1137" s="8"/>
      <c r="AF1137" s="8"/>
      <c r="AG1137" s="8"/>
      <c r="AH1137" s="8"/>
      <c r="AI1137" s="8"/>
      <c r="AJ1137" s="5">
        <v>254.90394744122878</v>
      </c>
      <c r="AK1137" s="8">
        <v>3.8311627568106399</v>
      </c>
      <c r="AL1137" s="8"/>
      <c r="AM1137" s="8"/>
      <c r="AN1137" s="8"/>
      <c r="AO1137" s="8"/>
      <c r="AP1137" s="8"/>
      <c r="AQ1137" s="9">
        <f>AK1137/AJ1137</f>
        <v>1.5029829060195159E-2</v>
      </c>
      <c r="AR1137" s="8"/>
      <c r="AS1137" s="8"/>
      <c r="AT1137" s="8"/>
      <c r="AU1137" s="5">
        <v>1.2903040428948327</v>
      </c>
      <c r="AV1137" s="5"/>
      <c r="AW1137" s="5"/>
      <c r="AX1137" s="5"/>
      <c r="AY1137" s="5">
        <v>413.41964078428038</v>
      </c>
      <c r="AZ1137" s="5"/>
      <c r="BA1137" s="5"/>
      <c r="BB1137" s="5"/>
      <c r="BC1137" s="5"/>
      <c r="BD1137" s="5"/>
      <c r="BE1137" s="5"/>
      <c r="BF1137" s="5">
        <v>0</v>
      </c>
      <c r="BG1137" s="5">
        <v>22.488881907605965</v>
      </c>
      <c r="BH1137" s="5">
        <v>437.19882673478122</v>
      </c>
      <c r="BI1137" s="8"/>
      <c r="BJ1137" s="5"/>
      <c r="BK1137" s="5">
        <f>AC1137+AJ1137+BH1137</f>
        <v>1047.4793238589402</v>
      </c>
      <c r="BL1137" s="5"/>
      <c r="BM1137" s="8">
        <f>BH1137/BK1137</f>
        <v>0.41738182012426722</v>
      </c>
      <c r="BN1137" s="8"/>
      <c r="BO1137" s="7"/>
      <c r="BP1137" s="5"/>
      <c r="BQ1137" s="5"/>
      <c r="BR1137" s="5"/>
      <c r="BS1137" s="5"/>
      <c r="BT1137" s="7"/>
      <c r="BU1137" s="7"/>
      <c r="BV1137" s="7"/>
      <c r="BW1137" s="7"/>
      <c r="BX1137" s="8">
        <f>AC1137/BK1137</f>
        <v>0.33926831927690376</v>
      </c>
      <c r="BY1137" s="8">
        <f>AJ1137/BK1137</f>
        <v>0.24334986059882902</v>
      </c>
      <c r="BZ1137" s="8">
        <f>BH1137/BK1137</f>
        <v>0.41738182012426722</v>
      </c>
      <c r="CA1137" s="5">
        <v>120.71875150009976</v>
      </c>
      <c r="CB1137" s="5">
        <v>8.3643376991410445</v>
      </c>
      <c r="CC1137" s="5">
        <v>108.30534278710137</v>
      </c>
      <c r="CD1137" s="5">
        <v>4.0490710138573434</v>
      </c>
      <c r="CE1137" s="5"/>
      <c r="CF1137" s="5"/>
      <c r="CG1137" s="5"/>
      <c r="CH1137" s="5"/>
      <c r="CI1137" s="5">
        <v>0</v>
      </c>
      <c r="CJ1137" s="5"/>
      <c r="CK1137" s="8"/>
      <c r="CL1137" s="5"/>
      <c r="CM1137" s="5"/>
      <c r="CN1137" s="8"/>
      <c r="CO1137" s="5"/>
      <c r="CP1137" s="5"/>
      <c r="CQ1137" s="5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</row>
    <row r="1138" spans="1:166" x14ac:dyDescent="0.25">
      <c r="A1138" t="s">
        <v>165</v>
      </c>
      <c r="C1138" s="6">
        <v>40288</v>
      </c>
      <c r="D1138" s="5"/>
      <c r="E1138" s="6"/>
      <c r="G1138" s="5">
        <v>103</v>
      </c>
      <c r="H1138" t="s">
        <v>114</v>
      </c>
      <c r="I1138" s="7">
        <v>8.1</v>
      </c>
      <c r="J1138">
        <v>750</v>
      </c>
      <c r="K1138" s="5">
        <f t="shared" si="18"/>
        <v>164.6090534979424</v>
      </c>
      <c r="L1138" s="5"/>
      <c r="M1138" s="8"/>
      <c r="N1138" s="7">
        <v>24.4</v>
      </c>
      <c r="O1138" s="7"/>
      <c r="P1138" s="7"/>
      <c r="Q1138" s="5"/>
      <c r="R1138" s="5"/>
      <c r="S1138" s="5"/>
      <c r="T1138" s="5"/>
      <c r="U1138" s="5"/>
      <c r="V1138" s="5"/>
      <c r="W1138" s="5"/>
      <c r="X1138" s="8"/>
      <c r="Y1138" s="8"/>
      <c r="Z1138" s="8"/>
      <c r="AA1138" s="8"/>
      <c r="AB1138" s="8"/>
      <c r="AC1138" s="5"/>
      <c r="AD1138" s="8"/>
      <c r="AE1138" s="8"/>
      <c r="AF1138" s="8"/>
      <c r="AG1138" s="8"/>
      <c r="AH1138" s="8"/>
      <c r="AI1138" s="8"/>
      <c r="AJ1138" s="5"/>
      <c r="AK1138" s="8"/>
      <c r="AL1138" s="8"/>
      <c r="AM1138" s="8"/>
      <c r="AN1138" s="8"/>
      <c r="AO1138" s="8"/>
      <c r="AP1138" s="8"/>
      <c r="AQ1138" s="9"/>
      <c r="AR1138" s="8"/>
      <c r="AS1138" s="8"/>
      <c r="AT1138" s="8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8"/>
      <c r="BJ1138" s="5"/>
      <c r="BK1138" s="5"/>
      <c r="BL1138" s="5"/>
      <c r="BM1138" s="8"/>
      <c r="BN1138" s="8"/>
      <c r="BO1138" s="7"/>
      <c r="BP1138" s="5"/>
      <c r="BQ1138" s="5"/>
      <c r="BR1138" s="5"/>
      <c r="BS1138" s="5"/>
      <c r="BT1138" s="7"/>
      <c r="BU1138" s="7"/>
      <c r="BV1138" s="7"/>
      <c r="BW1138" s="7"/>
      <c r="BX1138" s="7"/>
      <c r="BY1138" s="7"/>
      <c r="BZ1138" s="7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8"/>
      <c r="CL1138" s="5"/>
      <c r="CM1138" s="5"/>
      <c r="CN1138" s="8"/>
      <c r="CO1138" s="5"/>
      <c r="CP1138" s="5"/>
      <c r="CQ1138" s="5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</row>
    <row r="1139" spans="1:166" x14ac:dyDescent="0.25">
      <c r="A1139" t="s">
        <v>165</v>
      </c>
      <c r="C1139" s="6">
        <v>40293</v>
      </c>
      <c r="D1139" s="5">
        <v>8</v>
      </c>
      <c r="E1139" t="s">
        <v>208</v>
      </c>
      <c r="F1139" t="s">
        <v>14</v>
      </c>
      <c r="G1139" s="5">
        <v>108</v>
      </c>
      <c r="H1139" t="s">
        <v>114</v>
      </c>
      <c r="I1139" s="7">
        <v>8.1</v>
      </c>
      <c r="J1139">
        <v>750</v>
      </c>
      <c r="K1139" s="5">
        <f t="shared" si="18"/>
        <v>164.6090534979424</v>
      </c>
      <c r="L1139" s="5"/>
      <c r="M1139" s="8"/>
      <c r="N1139" s="8"/>
      <c r="O1139" s="8"/>
      <c r="P1139" s="8"/>
      <c r="Q1139" s="5"/>
      <c r="R1139" s="5"/>
      <c r="S1139" s="5"/>
      <c r="T1139" s="5"/>
      <c r="U1139" s="5">
        <v>108</v>
      </c>
      <c r="V1139" s="5"/>
      <c r="W1139" s="5"/>
      <c r="X1139" s="8"/>
      <c r="Y1139" s="8"/>
      <c r="Z1139" s="8"/>
      <c r="AA1139" s="8"/>
      <c r="AB1139" s="8"/>
      <c r="AC1139" s="5"/>
      <c r="AD1139" s="8"/>
      <c r="AE1139" s="8"/>
      <c r="AF1139" s="8"/>
      <c r="AG1139" s="8"/>
      <c r="AH1139" s="8"/>
      <c r="AI1139" s="8"/>
      <c r="AJ1139" s="5"/>
      <c r="AK1139" s="8"/>
      <c r="AL1139" s="8"/>
      <c r="AM1139" s="8"/>
      <c r="AN1139" s="8"/>
      <c r="AO1139" s="8"/>
      <c r="AP1139" s="8"/>
      <c r="AQ1139" s="9"/>
      <c r="AR1139" s="8"/>
      <c r="AS1139" s="8"/>
      <c r="AT1139" s="8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8"/>
      <c r="BJ1139" s="5"/>
      <c r="BK1139" s="5"/>
      <c r="BL1139" s="5"/>
      <c r="BM1139" s="8"/>
      <c r="BN1139" s="8"/>
      <c r="BO1139" s="7"/>
      <c r="BP1139" s="5"/>
      <c r="BQ1139" s="5"/>
      <c r="BR1139" s="5"/>
      <c r="BS1139" s="5"/>
      <c r="BT1139" s="7"/>
      <c r="BU1139" s="7"/>
      <c r="BV1139" s="7"/>
      <c r="BW1139" s="7"/>
      <c r="BX1139" s="7"/>
      <c r="BY1139" s="7"/>
      <c r="BZ1139" s="7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8"/>
      <c r="CL1139" s="5"/>
      <c r="CM1139" s="5"/>
      <c r="CN1139" s="8"/>
      <c r="CO1139" s="5"/>
      <c r="CP1139" s="5"/>
      <c r="CQ1139" s="5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</row>
    <row r="1140" spans="1:166" x14ac:dyDescent="0.25">
      <c r="A1140" t="s">
        <v>165</v>
      </c>
      <c r="C1140" s="6">
        <v>40302</v>
      </c>
      <c r="D1140" s="5"/>
      <c r="E1140" s="6"/>
      <c r="G1140" s="5">
        <v>117</v>
      </c>
      <c r="H1140" t="s">
        <v>114</v>
      </c>
      <c r="I1140" s="7">
        <v>8.1</v>
      </c>
      <c r="J1140">
        <v>750</v>
      </c>
      <c r="K1140" s="5">
        <f t="shared" si="18"/>
        <v>164.6090534979424</v>
      </c>
      <c r="L1140" s="5"/>
      <c r="M1140" s="8"/>
      <c r="N1140" s="8"/>
      <c r="O1140" s="8"/>
      <c r="P1140" s="8"/>
      <c r="Q1140" s="5"/>
      <c r="R1140" s="5"/>
      <c r="S1140" s="5"/>
      <c r="T1140" s="5"/>
      <c r="U1140" s="5"/>
      <c r="V1140" s="5"/>
      <c r="W1140" s="5"/>
      <c r="X1140" s="8"/>
      <c r="Y1140" s="8"/>
      <c r="Z1140" s="8"/>
      <c r="AA1140" s="8"/>
      <c r="AB1140" s="8"/>
      <c r="AC1140" s="5"/>
      <c r="AD1140" s="8"/>
      <c r="AE1140" s="8"/>
      <c r="AF1140" s="8"/>
      <c r="AG1140" s="8"/>
      <c r="AH1140" s="8"/>
      <c r="AI1140" s="8"/>
      <c r="AJ1140" s="5"/>
      <c r="AK1140" s="8"/>
      <c r="AL1140" s="8"/>
      <c r="AM1140" s="8"/>
      <c r="AN1140" s="8"/>
      <c r="AO1140" s="8"/>
      <c r="AP1140" s="8"/>
      <c r="AQ1140" s="9"/>
      <c r="AR1140" s="8"/>
      <c r="AS1140" s="8"/>
      <c r="AT1140" s="8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8"/>
      <c r="BJ1140" s="5"/>
      <c r="BK1140" s="5"/>
      <c r="BL1140" s="5"/>
      <c r="BM1140" s="8"/>
      <c r="BN1140" s="8"/>
      <c r="BO1140" s="7"/>
      <c r="BP1140" s="5"/>
      <c r="BQ1140" s="5"/>
      <c r="BR1140" s="5"/>
      <c r="BS1140" s="5"/>
      <c r="BT1140" s="7"/>
      <c r="BU1140" s="7"/>
      <c r="BV1140" s="7"/>
      <c r="BW1140" s="7"/>
      <c r="BX1140" s="7"/>
      <c r="BY1140" s="7"/>
      <c r="BZ1140" s="7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>
        <v>30.861055565654734</v>
      </c>
      <c r="CK1140" s="8">
        <v>4.8690817710844509</v>
      </c>
      <c r="CL1140" s="5"/>
      <c r="CM1140" s="5"/>
      <c r="CN1140" s="8"/>
      <c r="CO1140" s="5"/>
      <c r="CP1140" s="5"/>
      <c r="CQ1140" s="5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</row>
    <row r="1141" spans="1:166" x14ac:dyDescent="0.25">
      <c r="A1141" t="s">
        <v>165</v>
      </c>
      <c r="C1141" s="6">
        <v>40308</v>
      </c>
      <c r="D1141" s="5"/>
      <c r="E1141" s="6"/>
      <c r="G1141" s="5">
        <v>123</v>
      </c>
      <c r="H1141" t="s">
        <v>114</v>
      </c>
      <c r="I1141" s="7">
        <v>8.1</v>
      </c>
      <c r="J1141">
        <v>750</v>
      </c>
      <c r="K1141" s="5">
        <f t="shared" si="18"/>
        <v>164.6090534979424</v>
      </c>
      <c r="L1141" s="5"/>
      <c r="M1141" s="8"/>
      <c r="N1141" s="8"/>
      <c r="O1141" s="8"/>
      <c r="P1141" s="8"/>
      <c r="Q1141" s="5"/>
      <c r="R1141" s="5"/>
      <c r="S1141" s="5"/>
      <c r="T1141" s="5"/>
      <c r="U1141" s="5"/>
      <c r="V1141" s="5"/>
      <c r="W1141" s="5"/>
      <c r="X1141" s="8"/>
      <c r="Y1141" s="8"/>
      <c r="Z1141" s="8"/>
      <c r="AA1141" s="8"/>
      <c r="AB1141" s="8"/>
      <c r="AC1141" s="5"/>
      <c r="AD1141" s="8"/>
      <c r="AE1141" s="8"/>
      <c r="AF1141" s="8"/>
      <c r="AG1141" s="8"/>
      <c r="AH1141" s="8"/>
      <c r="AI1141" s="8"/>
      <c r="AJ1141" s="5"/>
      <c r="AK1141" s="8"/>
      <c r="AL1141" s="8"/>
      <c r="AM1141" s="8"/>
      <c r="AN1141" s="8"/>
      <c r="AO1141" s="8"/>
      <c r="AP1141" s="8"/>
      <c r="AQ1141" s="9"/>
      <c r="AR1141" s="8"/>
      <c r="AS1141" s="8"/>
      <c r="AT1141" s="8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8"/>
      <c r="BJ1141" s="5"/>
      <c r="BK1141" s="5"/>
      <c r="BL1141" s="5"/>
      <c r="BM1141" s="8"/>
      <c r="BN1141" s="8"/>
      <c r="BO1141" s="7"/>
      <c r="BP1141" s="5"/>
      <c r="BQ1141" s="5"/>
      <c r="BR1141" s="5"/>
      <c r="BS1141" s="5"/>
      <c r="BT1141" s="7"/>
      <c r="BU1141" s="7"/>
      <c r="BV1141" s="7"/>
      <c r="BW1141" s="7"/>
      <c r="BX1141" s="7"/>
      <c r="BY1141" s="7"/>
      <c r="BZ1141" s="7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>
        <v>51.466400048476032</v>
      </c>
      <c r="CK1141" s="8">
        <v>5.1963266384778013</v>
      </c>
      <c r="CL1141" s="5"/>
      <c r="CM1141" s="5"/>
      <c r="CN1141" s="8"/>
      <c r="CO1141" s="5"/>
      <c r="CP1141" s="5"/>
      <c r="CQ1141" s="5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</row>
    <row r="1142" spans="1:166" x14ac:dyDescent="0.25">
      <c r="A1142" t="s">
        <v>165</v>
      </c>
      <c r="C1142" s="6">
        <v>40314</v>
      </c>
      <c r="D1142" s="5">
        <v>9</v>
      </c>
      <c r="E1142" s="6" t="s">
        <v>207</v>
      </c>
      <c r="F1142" t="s">
        <v>15</v>
      </c>
      <c r="G1142" s="5">
        <v>129</v>
      </c>
      <c r="H1142" t="s">
        <v>114</v>
      </c>
      <c r="I1142" s="7">
        <v>8.1</v>
      </c>
      <c r="J1142">
        <v>750</v>
      </c>
      <c r="K1142" s="5">
        <f t="shared" si="18"/>
        <v>164.6090534979424</v>
      </c>
      <c r="L1142" s="5"/>
      <c r="M1142" s="8"/>
      <c r="N1142" s="8"/>
      <c r="O1142" s="8"/>
      <c r="P1142" s="8"/>
      <c r="Q1142" s="5"/>
      <c r="R1142" s="5"/>
      <c r="S1142" s="5"/>
      <c r="T1142" s="5"/>
      <c r="U1142" s="5"/>
      <c r="V1142" s="5">
        <v>129</v>
      </c>
      <c r="W1142" s="5"/>
      <c r="X1142" s="8"/>
      <c r="Y1142" s="8"/>
      <c r="Z1142" s="8"/>
      <c r="AA1142" s="8"/>
      <c r="AB1142" s="8"/>
      <c r="AC1142" s="5"/>
      <c r="AD1142" s="8"/>
      <c r="AE1142" s="8"/>
      <c r="AF1142" s="8"/>
      <c r="AG1142" s="8"/>
      <c r="AH1142" s="8"/>
      <c r="AI1142" s="8"/>
      <c r="AJ1142" s="5"/>
      <c r="AK1142" s="8"/>
      <c r="AL1142" s="8"/>
      <c r="AM1142" s="8"/>
      <c r="AN1142" s="8"/>
      <c r="AO1142" s="8"/>
      <c r="AP1142" s="8"/>
      <c r="AQ1142" s="9"/>
      <c r="AR1142" s="8"/>
      <c r="AS1142" s="8"/>
      <c r="AT1142" s="8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8"/>
      <c r="BJ1142" s="5"/>
      <c r="BK1142" s="5"/>
      <c r="BL1142" s="5"/>
      <c r="BM1142" s="8"/>
      <c r="BN1142" s="8"/>
      <c r="BO1142" s="7"/>
      <c r="BP1142" s="5"/>
      <c r="BQ1142" s="5"/>
      <c r="BR1142" s="5"/>
      <c r="BS1142" s="5"/>
      <c r="BT1142" s="7"/>
      <c r="BU1142" s="7"/>
      <c r="BV1142" s="7"/>
      <c r="BW1142" s="7"/>
      <c r="BX1142" s="7"/>
      <c r="BY1142" s="7"/>
      <c r="BZ1142" s="7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8"/>
      <c r="CL1142" s="5"/>
      <c r="CM1142" s="5"/>
      <c r="CN1142" s="8"/>
      <c r="CO1142" s="5"/>
      <c r="CP1142" s="5"/>
      <c r="CQ1142" s="5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</row>
    <row r="1143" spans="1:166" x14ac:dyDescent="0.25">
      <c r="A1143" t="s">
        <v>165</v>
      </c>
      <c r="C1143" s="6">
        <v>40315</v>
      </c>
      <c r="D1143" s="5"/>
      <c r="E1143" s="6"/>
      <c r="G1143" s="5">
        <v>130</v>
      </c>
      <c r="H1143" t="s">
        <v>114</v>
      </c>
      <c r="I1143" s="7">
        <v>8.1</v>
      </c>
      <c r="J1143">
        <v>750</v>
      </c>
      <c r="K1143" s="5">
        <f t="shared" si="18"/>
        <v>164.6090534979424</v>
      </c>
      <c r="L1143" s="5"/>
      <c r="M1143" s="8"/>
      <c r="N1143" s="8"/>
      <c r="O1143" s="8"/>
      <c r="P1143" s="8"/>
      <c r="Q1143" s="5"/>
      <c r="R1143" s="5"/>
      <c r="S1143" s="5"/>
      <c r="T1143" s="5"/>
      <c r="U1143" s="5"/>
      <c r="V1143" s="5"/>
      <c r="W1143" s="5"/>
      <c r="X1143" s="8"/>
      <c r="Y1143" s="8"/>
      <c r="Z1143" s="8"/>
      <c r="AA1143" s="8"/>
      <c r="AB1143" s="8"/>
      <c r="AC1143" s="5"/>
      <c r="AD1143" s="8"/>
      <c r="AE1143" s="8"/>
      <c r="AF1143" s="8"/>
      <c r="AG1143" s="8"/>
      <c r="AH1143" s="8"/>
      <c r="AI1143" s="8"/>
      <c r="AJ1143" s="5"/>
      <c r="AK1143" s="8"/>
      <c r="AL1143" s="8"/>
      <c r="AM1143" s="8"/>
      <c r="AN1143" s="8"/>
      <c r="AO1143" s="8"/>
      <c r="AP1143" s="8"/>
      <c r="AQ1143" s="9"/>
      <c r="AR1143" s="8"/>
      <c r="AS1143" s="8"/>
      <c r="AT1143" s="8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8"/>
      <c r="BJ1143" s="5"/>
      <c r="BK1143" s="5"/>
      <c r="BL1143" s="5"/>
      <c r="BM1143" s="8"/>
      <c r="BN1143" s="8"/>
      <c r="BO1143" s="7"/>
      <c r="BP1143" s="5"/>
      <c r="BQ1143" s="5"/>
      <c r="BR1143" s="5"/>
      <c r="BS1143" s="5"/>
      <c r="BT1143" s="7"/>
      <c r="BU1143" s="7"/>
      <c r="BV1143" s="7"/>
      <c r="BW1143" s="7"/>
      <c r="BX1143" s="7"/>
      <c r="BY1143" s="7"/>
      <c r="BZ1143" s="7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>
        <v>68.981397321699092</v>
      </c>
      <c r="CK1143" s="8">
        <v>5.035398629148629</v>
      </c>
      <c r="CL1143" s="5"/>
      <c r="CM1143" s="5"/>
      <c r="CN1143" s="8"/>
      <c r="CO1143" s="5"/>
      <c r="CP1143" s="5"/>
      <c r="CQ1143" s="5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</row>
    <row r="1144" spans="1:166" x14ac:dyDescent="0.25">
      <c r="A1144" t="s">
        <v>165</v>
      </c>
      <c r="C1144" s="6">
        <v>40323</v>
      </c>
      <c r="D1144" s="5"/>
      <c r="E1144" s="6"/>
      <c r="G1144" s="5">
        <v>138</v>
      </c>
      <c r="H1144" t="s">
        <v>114</v>
      </c>
      <c r="I1144" s="7">
        <v>8.1</v>
      </c>
      <c r="J1144">
        <v>750</v>
      </c>
      <c r="K1144" s="5">
        <f t="shared" si="18"/>
        <v>164.6090534979424</v>
      </c>
      <c r="L1144" s="5"/>
      <c r="M1144" s="8"/>
      <c r="N1144" s="8"/>
      <c r="O1144" s="8"/>
      <c r="P1144" s="8"/>
      <c r="Q1144" s="5"/>
      <c r="R1144" s="5"/>
      <c r="S1144" s="5"/>
      <c r="T1144" s="5"/>
      <c r="U1144" s="5"/>
      <c r="V1144" s="5"/>
      <c r="W1144" s="5"/>
      <c r="X1144" s="8"/>
      <c r="Y1144" s="8"/>
      <c r="Z1144" s="8"/>
      <c r="AA1144" s="8"/>
      <c r="AB1144" s="8"/>
      <c r="AC1144" s="5"/>
      <c r="AD1144" s="8"/>
      <c r="AE1144" s="8"/>
      <c r="AF1144" s="8"/>
      <c r="AG1144" s="8"/>
      <c r="AH1144" s="8"/>
      <c r="AI1144" s="8"/>
      <c r="AJ1144" s="5"/>
      <c r="AK1144" s="8"/>
      <c r="AL1144" s="8"/>
      <c r="AM1144" s="8"/>
      <c r="AN1144" s="8"/>
      <c r="AO1144" s="8"/>
      <c r="AP1144" s="8"/>
      <c r="AQ1144" s="9"/>
      <c r="AR1144" s="8"/>
      <c r="AS1144" s="8"/>
      <c r="AT1144" s="8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8"/>
      <c r="BJ1144" s="5"/>
      <c r="BK1144" s="5"/>
      <c r="BL1144" s="5"/>
      <c r="BM1144" s="8"/>
      <c r="BN1144" s="8"/>
      <c r="BO1144" s="7"/>
      <c r="BP1144" s="5"/>
      <c r="BQ1144" s="5"/>
      <c r="BR1144" s="5"/>
      <c r="BS1144" s="5"/>
      <c r="BT1144" s="7"/>
      <c r="BU1144" s="7"/>
      <c r="BV1144" s="7"/>
      <c r="BW1144" s="7"/>
      <c r="BX1144" s="7"/>
      <c r="BY1144" s="7"/>
      <c r="BZ1144" s="7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>
        <v>84.666424286493367</v>
      </c>
      <c r="CK1144" s="8">
        <v>4.7912499999999998</v>
      </c>
      <c r="CL1144" s="5"/>
      <c r="CM1144" s="5"/>
      <c r="CN1144" s="8"/>
      <c r="CO1144" s="5"/>
      <c r="CP1144" s="5"/>
      <c r="CQ1144" s="5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</row>
    <row r="1145" spans="1:166" x14ac:dyDescent="0.25">
      <c r="A1145" t="s">
        <v>165</v>
      </c>
      <c r="C1145" s="6">
        <v>40324</v>
      </c>
      <c r="D1145" s="5"/>
      <c r="E1145" s="6"/>
      <c r="F1145" s="14"/>
      <c r="G1145" s="5">
        <v>139</v>
      </c>
      <c r="H1145" t="s">
        <v>114</v>
      </c>
      <c r="I1145" s="7">
        <v>8.1</v>
      </c>
      <c r="J1145">
        <v>750</v>
      </c>
      <c r="K1145" s="5">
        <f t="shared" si="18"/>
        <v>164.6090534979424</v>
      </c>
      <c r="L1145" s="5"/>
      <c r="M1145" s="8"/>
      <c r="N1145" s="8"/>
      <c r="O1145" s="8"/>
      <c r="P1145" s="8"/>
      <c r="Q1145" s="5"/>
      <c r="R1145" s="5"/>
      <c r="S1145" s="5"/>
      <c r="T1145" s="5"/>
      <c r="U1145" s="5"/>
      <c r="V1145" s="5"/>
      <c r="W1145" s="5"/>
      <c r="X1145" s="8"/>
      <c r="Y1145" s="8"/>
      <c r="Z1145" s="8"/>
      <c r="AA1145" s="8"/>
      <c r="AB1145" s="8"/>
      <c r="AC1145" s="5">
        <v>406.16019254883167</v>
      </c>
      <c r="AD1145" s="8"/>
      <c r="AE1145" s="8"/>
      <c r="AF1145" s="8"/>
      <c r="AG1145" s="8"/>
      <c r="AH1145" s="8"/>
      <c r="AI1145" s="8"/>
      <c r="AJ1145" s="5">
        <v>203.2937022059337</v>
      </c>
      <c r="AK1145" s="8">
        <v>2.9603135904494069</v>
      </c>
      <c r="AL1145" s="8"/>
      <c r="AM1145" s="8"/>
      <c r="AN1145" s="8"/>
      <c r="AO1145" s="8"/>
      <c r="AP1145" s="8"/>
      <c r="AQ1145" s="9">
        <f>AK1145/AJ1145</f>
        <v>1.4561757488437346E-2</v>
      </c>
      <c r="AR1145" s="8"/>
      <c r="AS1145" s="8"/>
      <c r="AT1145" s="8"/>
      <c r="AU1145" s="5">
        <v>0</v>
      </c>
      <c r="AV1145" s="5"/>
      <c r="AW1145" s="5"/>
      <c r="AX1145" s="5"/>
      <c r="AY1145" s="5">
        <v>87.660556083539944</v>
      </c>
      <c r="AZ1145" s="5"/>
      <c r="BA1145" s="5"/>
      <c r="BB1145" s="5"/>
      <c r="BC1145" s="5"/>
      <c r="BD1145" s="5"/>
      <c r="BE1145" s="5"/>
      <c r="BF1145" s="5">
        <v>9.2215556698000007</v>
      </c>
      <c r="BG1145" s="5">
        <v>504.94044360335522</v>
      </c>
      <c r="BH1145" s="5">
        <v>601.82255535669515</v>
      </c>
      <c r="BI1145" s="8"/>
      <c r="BJ1145" s="5"/>
      <c r="BK1145" s="5">
        <f>AC1145+AJ1145+BH1145</f>
        <v>1211.2764501114605</v>
      </c>
      <c r="BL1145" s="5"/>
      <c r="BM1145" s="8">
        <f>BH1145/BK1145</f>
        <v>0.49684987708736189</v>
      </c>
      <c r="BN1145" s="8"/>
      <c r="BO1145" s="7"/>
      <c r="BP1145" s="5"/>
      <c r="BQ1145" s="5"/>
      <c r="BR1145" s="5"/>
      <c r="BS1145" s="5"/>
      <c r="BT1145" s="7"/>
      <c r="BU1145" s="7"/>
      <c r="BV1145" s="7"/>
      <c r="BW1145" s="7"/>
      <c r="BX1145" s="8">
        <f>AC1145/BK1145</f>
        <v>0.33531585007820242</v>
      </c>
      <c r="BY1145" s="8">
        <f>AJ1145/BK1145</f>
        <v>0.16783427283443578</v>
      </c>
      <c r="BZ1145" s="8">
        <f>BH1145/BK1145</f>
        <v>0.49684987708736189</v>
      </c>
      <c r="CA1145" s="5">
        <v>102.66095251206214</v>
      </c>
      <c r="CB1145" s="5">
        <v>0</v>
      </c>
      <c r="CC1145" s="5">
        <v>18.04427163622136</v>
      </c>
      <c r="CD1145" s="5">
        <v>81.456680251874232</v>
      </c>
      <c r="CE1145" s="5"/>
      <c r="CF1145" s="5"/>
      <c r="CG1145" s="5"/>
      <c r="CH1145" s="5"/>
      <c r="CI1145" s="5">
        <v>3.1600006239665559</v>
      </c>
      <c r="CJ1145" s="5"/>
      <c r="CK1145" s="8"/>
      <c r="CL1145" s="5"/>
      <c r="CM1145" s="5"/>
      <c r="CN1145" s="8"/>
      <c r="CO1145" s="5"/>
      <c r="CP1145" s="5"/>
      <c r="CQ1145" s="5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</row>
    <row r="1146" spans="1:166" x14ac:dyDescent="0.25">
      <c r="A1146" t="s">
        <v>165</v>
      </c>
      <c r="C1146" s="6">
        <v>40357</v>
      </c>
      <c r="D1146" s="5">
        <v>10</v>
      </c>
      <c r="E1146" s="6" t="s">
        <v>108</v>
      </c>
      <c r="F1146" t="s">
        <v>16</v>
      </c>
      <c r="G1146" s="5">
        <v>172</v>
      </c>
      <c r="H1146" t="s">
        <v>114</v>
      </c>
      <c r="I1146" s="7">
        <v>8.1</v>
      </c>
      <c r="J1146">
        <v>750</v>
      </c>
      <c r="K1146" s="5">
        <f t="shared" si="18"/>
        <v>164.6090534979424</v>
      </c>
      <c r="L1146" s="5"/>
      <c r="M1146" s="8"/>
      <c r="N1146" s="8"/>
      <c r="O1146" s="8"/>
      <c r="P1146" s="8"/>
      <c r="Q1146" s="5"/>
      <c r="R1146" s="5"/>
      <c r="S1146" s="5"/>
      <c r="T1146" s="5"/>
      <c r="U1146" s="5"/>
      <c r="V1146" s="5"/>
      <c r="W1146" s="5"/>
      <c r="X1146" s="8"/>
      <c r="Y1146" s="8"/>
      <c r="Z1146" s="8"/>
      <c r="AA1146" s="8"/>
      <c r="AB1146" s="8"/>
      <c r="AC1146" s="5"/>
      <c r="AD1146" s="8"/>
      <c r="AE1146" s="8"/>
      <c r="AF1146" s="8"/>
      <c r="AG1146" s="8"/>
      <c r="AH1146" s="8"/>
      <c r="AI1146" s="8"/>
      <c r="AJ1146" s="5"/>
      <c r="AK1146" s="8"/>
      <c r="AL1146" s="8"/>
      <c r="AM1146" s="8"/>
      <c r="AN1146" s="8"/>
      <c r="AO1146" s="8"/>
      <c r="AP1146" s="8"/>
      <c r="AQ1146" s="9"/>
      <c r="AR1146" s="8"/>
      <c r="AS1146" s="8"/>
      <c r="AT1146" s="8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>
        <v>492.95063888888888</v>
      </c>
      <c r="BH1146" s="5"/>
      <c r="BI1146" s="8"/>
      <c r="BJ1146" s="5"/>
      <c r="BK1146" s="5"/>
      <c r="BL1146" s="5"/>
      <c r="BM1146" s="8"/>
      <c r="BN1146" s="5">
        <f>BP1146*(1/(BO1146/100))</f>
        <v>492.95063888888888</v>
      </c>
      <c r="BO1146" s="7">
        <v>35.933545451601375</v>
      </c>
      <c r="BP1146" s="5">
        <v>177.13464187909824</v>
      </c>
      <c r="BQ1146" s="5">
        <f>BN1146-BP1146</f>
        <v>315.81599700979064</v>
      </c>
      <c r="BR1146" s="5"/>
      <c r="BS1146" s="5"/>
      <c r="BT1146" s="7">
        <v>7.8032881885065306</v>
      </c>
      <c r="BU1146" s="7"/>
      <c r="BV1146" s="7"/>
      <c r="BW1146" s="7"/>
      <c r="BX1146" s="7"/>
      <c r="BY1146" s="7"/>
      <c r="BZ1146" s="7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>
        <v>100</v>
      </c>
      <c r="CK1146" s="8">
        <v>4.1720404648345824</v>
      </c>
      <c r="CL1146" s="5"/>
      <c r="CM1146" s="5"/>
      <c r="CN1146" s="8"/>
      <c r="CO1146" s="5"/>
      <c r="CP1146" s="5"/>
      <c r="CQ1146" s="5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</row>
    <row r="1147" spans="1:166" x14ac:dyDescent="0.25">
      <c r="A1147" t="s">
        <v>158</v>
      </c>
      <c r="C1147" s="6">
        <v>40185</v>
      </c>
      <c r="D1147" s="5">
        <v>1</v>
      </c>
      <c r="E1147" s="6" t="s">
        <v>209</v>
      </c>
      <c r="F1147" s="14" t="s">
        <v>10</v>
      </c>
      <c r="G1147" s="5">
        <v>0</v>
      </c>
      <c r="H1147" t="s">
        <v>115</v>
      </c>
      <c r="I1147" s="7">
        <v>8.1</v>
      </c>
      <c r="J1147">
        <v>750</v>
      </c>
      <c r="K1147" s="5">
        <f t="shared" si="18"/>
        <v>164.6090534979424</v>
      </c>
      <c r="L1147" s="5"/>
      <c r="M1147" s="8"/>
      <c r="N1147" s="8"/>
      <c r="O1147" s="8"/>
      <c r="P1147" s="8"/>
      <c r="Q1147" s="5"/>
      <c r="R1147" s="5"/>
      <c r="S1147" s="5"/>
      <c r="T1147" s="5"/>
      <c r="U1147" s="5"/>
      <c r="V1147" s="5"/>
      <c r="W1147" s="5"/>
      <c r="X1147" s="8"/>
      <c r="Y1147" s="8"/>
      <c r="Z1147" s="8"/>
      <c r="AA1147" s="8"/>
      <c r="AB1147" s="8"/>
      <c r="AC1147" s="5"/>
      <c r="AD1147" s="8"/>
      <c r="AE1147" s="8"/>
      <c r="AF1147" s="8"/>
      <c r="AG1147" s="8"/>
      <c r="AH1147" s="8"/>
      <c r="AI1147" s="8"/>
      <c r="AJ1147" s="5"/>
      <c r="AK1147" s="8"/>
      <c r="AL1147" s="8"/>
      <c r="AM1147" s="8"/>
      <c r="AN1147" s="8"/>
      <c r="AO1147" s="8"/>
      <c r="AP1147" s="8"/>
      <c r="AQ1147" s="9"/>
      <c r="AR1147" s="8"/>
      <c r="AS1147" s="8"/>
      <c r="AT1147" s="8"/>
      <c r="AU1147" s="5">
        <v>0</v>
      </c>
      <c r="AV1147" s="5"/>
      <c r="AW1147" s="5"/>
      <c r="AX1147" s="5"/>
      <c r="AY1147" s="5">
        <v>0</v>
      </c>
      <c r="AZ1147" s="5"/>
      <c r="BA1147" s="5"/>
      <c r="BB1147" s="5"/>
      <c r="BC1147" s="5"/>
      <c r="BD1147" s="5"/>
      <c r="BE1147" s="5"/>
      <c r="BF1147" s="5">
        <v>0</v>
      </c>
      <c r="BG1147" s="5">
        <v>0</v>
      </c>
      <c r="BH1147" s="5"/>
      <c r="BI1147" s="8"/>
      <c r="BJ1147" s="5"/>
      <c r="BK1147" s="5"/>
      <c r="BL1147" s="5"/>
      <c r="BM1147" s="8"/>
      <c r="BN1147" s="8"/>
      <c r="BO1147" s="7"/>
      <c r="BP1147" s="5"/>
      <c r="BQ1147" s="5"/>
      <c r="BR1147" s="5"/>
      <c r="BS1147" s="5"/>
      <c r="BT1147" s="7"/>
      <c r="BU1147" s="7"/>
      <c r="BV1147" s="7"/>
      <c r="BW1147" s="7"/>
      <c r="BX1147" s="7"/>
      <c r="BY1147" s="7"/>
      <c r="BZ1147" s="7"/>
      <c r="CA1147" s="5">
        <v>0</v>
      </c>
      <c r="CB1147" s="5">
        <v>0</v>
      </c>
      <c r="CC1147" s="5">
        <v>0</v>
      </c>
      <c r="CD1147" s="5">
        <v>0</v>
      </c>
      <c r="CE1147" s="5"/>
      <c r="CF1147" s="5"/>
      <c r="CG1147" s="5"/>
      <c r="CH1147" s="5"/>
      <c r="CI1147" s="5">
        <v>0</v>
      </c>
      <c r="CJ1147" s="5"/>
      <c r="CK1147" s="8"/>
      <c r="CL1147" s="5"/>
      <c r="CM1147" s="5"/>
      <c r="CN1147" s="8"/>
      <c r="CO1147" s="5"/>
      <c r="CP1147" s="5"/>
      <c r="CQ1147" s="5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</row>
    <row r="1148" spans="1:166" x14ac:dyDescent="0.25">
      <c r="A1148" t="s">
        <v>158</v>
      </c>
      <c r="C1148" s="6">
        <v>40210</v>
      </c>
      <c r="D1148" s="5"/>
      <c r="E1148" s="6"/>
      <c r="G1148" s="5">
        <v>25</v>
      </c>
      <c r="H1148" t="s">
        <v>115</v>
      </c>
      <c r="I1148" s="7">
        <v>8.1</v>
      </c>
      <c r="J1148">
        <v>750</v>
      </c>
      <c r="K1148" s="5">
        <f t="shared" si="18"/>
        <v>164.6090534979424</v>
      </c>
      <c r="L1148" s="5"/>
      <c r="M1148" s="8"/>
      <c r="N1148" s="7">
        <v>6.85</v>
      </c>
      <c r="O1148" s="7"/>
      <c r="P1148" s="7"/>
      <c r="Q1148" s="5"/>
      <c r="R1148" s="5"/>
      <c r="S1148" s="5"/>
      <c r="T1148" s="5"/>
      <c r="U1148" s="5"/>
      <c r="V1148" s="5"/>
      <c r="W1148" s="5"/>
      <c r="X1148" s="8"/>
      <c r="Y1148" s="8"/>
      <c r="Z1148" s="8"/>
      <c r="AA1148" s="8"/>
      <c r="AB1148" s="8"/>
      <c r="AC1148" s="5"/>
      <c r="AD1148" s="8"/>
      <c r="AE1148" s="8"/>
      <c r="AF1148" s="8"/>
      <c r="AG1148" s="8"/>
      <c r="AH1148" s="8"/>
      <c r="AI1148" s="8"/>
      <c r="AJ1148" s="5"/>
      <c r="AK1148" s="8"/>
      <c r="AL1148" s="8"/>
      <c r="AM1148" s="8"/>
      <c r="AN1148" s="8"/>
      <c r="AO1148" s="8"/>
      <c r="AP1148" s="8"/>
      <c r="AQ1148" s="9"/>
      <c r="AR1148" s="8"/>
      <c r="AS1148" s="8"/>
      <c r="AT1148" s="8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8"/>
      <c r="BJ1148" s="5"/>
      <c r="BK1148" s="5"/>
      <c r="BL1148" s="5"/>
      <c r="BM1148" s="8"/>
      <c r="BN1148" s="8"/>
      <c r="BO1148" s="7"/>
      <c r="BP1148" s="5"/>
      <c r="BQ1148" s="5"/>
      <c r="BR1148" s="5"/>
      <c r="BS1148" s="5"/>
      <c r="BT1148" s="7"/>
      <c r="BU1148" s="7"/>
      <c r="BV1148" s="7"/>
      <c r="BW1148" s="7"/>
      <c r="BX1148" s="7"/>
      <c r="BY1148" s="7"/>
      <c r="BZ1148" s="7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8"/>
      <c r="CL1148" s="5"/>
      <c r="CM1148" s="5"/>
      <c r="CN1148" s="8"/>
      <c r="CO1148" s="5"/>
      <c r="CP1148" s="5"/>
      <c r="CQ1148" s="5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</row>
    <row r="1149" spans="1:166" x14ac:dyDescent="0.25">
      <c r="A1149" t="s">
        <v>158</v>
      </c>
      <c r="C1149" s="6">
        <v>40211</v>
      </c>
      <c r="D1149" s="5"/>
      <c r="E1149" s="6"/>
      <c r="F1149" s="14"/>
      <c r="G1149" s="5">
        <v>26</v>
      </c>
      <c r="H1149" t="s">
        <v>115</v>
      </c>
      <c r="I1149" s="7">
        <v>8.1</v>
      </c>
      <c r="J1149">
        <v>750</v>
      </c>
      <c r="K1149" s="5">
        <f t="shared" si="18"/>
        <v>164.6090534979424</v>
      </c>
      <c r="L1149" s="5"/>
      <c r="M1149" s="8"/>
      <c r="N1149" s="8"/>
      <c r="O1149" s="8"/>
      <c r="P1149" s="8"/>
      <c r="Q1149" s="5"/>
      <c r="R1149" s="5"/>
      <c r="S1149" s="5"/>
      <c r="T1149" s="5"/>
      <c r="U1149" s="5"/>
      <c r="V1149" s="5"/>
      <c r="W1149" s="5"/>
      <c r="X1149" s="8"/>
      <c r="Y1149" s="8"/>
      <c r="Z1149" s="8"/>
      <c r="AA1149" s="8"/>
      <c r="AB1149" s="8"/>
      <c r="AC1149" s="5"/>
      <c r="AD1149" s="8"/>
      <c r="AE1149" s="8"/>
      <c r="AF1149" s="8"/>
      <c r="AG1149" s="8"/>
      <c r="AH1149" s="8"/>
      <c r="AI1149" s="8"/>
      <c r="AJ1149" s="5"/>
      <c r="AK1149" s="8">
        <v>0.19813749999999999</v>
      </c>
      <c r="AL1149" s="8"/>
      <c r="AM1149" s="8"/>
      <c r="AN1149" s="8"/>
      <c r="AO1149" s="8"/>
      <c r="AP1149" s="8"/>
      <c r="AQ1149" s="9"/>
      <c r="AR1149" s="8"/>
      <c r="AS1149" s="8"/>
      <c r="AT1149" s="8"/>
      <c r="AU1149" s="5">
        <v>0</v>
      </c>
      <c r="AV1149" s="5"/>
      <c r="AW1149" s="5"/>
      <c r="AX1149" s="5"/>
      <c r="AY1149" s="5">
        <v>0</v>
      </c>
      <c r="AZ1149" s="5"/>
      <c r="BA1149" s="5"/>
      <c r="BB1149" s="5"/>
      <c r="BC1149" s="5"/>
      <c r="BD1149" s="5"/>
      <c r="BE1149" s="5"/>
      <c r="BF1149" s="5">
        <v>0</v>
      </c>
      <c r="BG1149" s="5">
        <v>0</v>
      </c>
      <c r="BH1149" s="5"/>
      <c r="BI1149" s="8"/>
      <c r="BJ1149" s="5"/>
      <c r="BK1149" s="5"/>
      <c r="BL1149" s="5"/>
      <c r="BM1149" s="8"/>
      <c r="BN1149" s="8"/>
      <c r="BO1149" s="7"/>
      <c r="BP1149" s="5"/>
      <c r="BQ1149" s="5"/>
      <c r="BR1149" s="5"/>
      <c r="BS1149" s="5"/>
      <c r="BT1149" s="7"/>
      <c r="BU1149" s="7"/>
      <c r="BV1149" s="7"/>
      <c r="BW1149" s="7"/>
      <c r="BX1149" s="7"/>
      <c r="BY1149" s="7"/>
      <c r="BZ1149" s="7"/>
      <c r="CA1149" s="5">
        <v>0</v>
      </c>
      <c r="CB1149" s="5">
        <v>0</v>
      </c>
      <c r="CC1149" s="5">
        <v>0</v>
      </c>
      <c r="CD1149" s="5">
        <v>0</v>
      </c>
      <c r="CE1149" s="5"/>
      <c r="CF1149" s="5"/>
      <c r="CG1149" s="5"/>
      <c r="CH1149" s="5"/>
      <c r="CI1149" s="5">
        <v>0</v>
      </c>
      <c r="CJ1149" s="5"/>
      <c r="CK1149" s="8"/>
      <c r="CL1149" s="5"/>
      <c r="CM1149" s="5"/>
      <c r="CN1149" s="8"/>
      <c r="CO1149" s="5"/>
      <c r="CP1149" s="5"/>
      <c r="CQ1149" s="5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</row>
    <row r="1150" spans="1:166" x14ac:dyDescent="0.25">
      <c r="A1150" t="s">
        <v>158</v>
      </c>
      <c r="C1150" s="6">
        <v>40212</v>
      </c>
      <c r="D1150" s="5">
        <v>4</v>
      </c>
      <c r="E1150" t="s">
        <v>210</v>
      </c>
      <c r="F1150" t="s">
        <v>12</v>
      </c>
      <c r="G1150" s="5">
        <v>27</v>
      </c>
      <c r="H1150" t="s">
        <v>115</v>
      </c>
      <c r="I1150" s="7">
        <v>8.1</v>
      </c>
      <c r="J1150">
        <v>750</v>
      </c>
      <c r="K1150" s="5">
        <f t="shared" si="18"/>
        <v>164.6090534979424</v>
      </c>
      <c r="L1150" s="5"/>
      <c r="M1150" s="8"/>
      <c r="N1150" s="8"/>
      <c r="O1150" s="8"/>
      <c r="P1150" s="8"/>
      <c r="Q1150" s="5"/>
      <c r="R1150" s="5">
        <v>27</v>
      </c>
      <c r="S1150" s="5"/>
      <c r="T1150" s="5"/>
      <c r="U1150" s="5"/>
      <c r="V1150" s="5"/>
      <c r="W1150" s="5"/>
      <c r="X1150" s="8"/>
      <c r="Y1150" s="8"/>
      <c r="Z1150" s="8"/>
      <c r="AA1150" s="8"/>
      <c r="AB1150" s="8"/>
      <c r="AC1150" s="5"/>
      <c r="AD1150" s="8"/>
      <c r="AE1150" s="8"/>
      <c r="AF1150" s="8"/>
      <c r="AG1150" s="8"/>
      <c r="AH1150" s="8"/>
      <c r="AI1150" s="8"/>
      <c r="AJ1150" s="5"/>
      <c r="AK1150" s="8"/>
      <c r="AL1150" s="8"/>
      <c r="AM1150" s="8"/>
      <c r="AN1150" s="8"/>
      <c r="AO1150" s="8"/>
      <c r="AP1150" s="8"/>
      <c r="AQ1150" s="9"/>
      <c r="AR1150" s="8"/>
      <c r="AS1150" s="8"/>
      <c r="AT1150" s="8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8"/>
      <c r="BJ1150" s="5"/>
      <c r="BK1150" s="5"/>
      <c r="BL1150" s="5"/>
      <c r="BM1150" s="8"/>
      <c r="BN1150" s="8"/>
      <c r="BO1150" s="7"/>
      <c r="BP1150" s="5"/>
      <c r="BQ1150" s="5"/>
      <c r="BR1150" s="5"/>
      <c r="BS1150" s="5"/>
      <c r="BT1150" s="7"/>
      <c r="BU1150" s="7"/>
      <c r="BV1150" s="7"/>
      <c r="BW1150" s="7"/>
      <c r="BX1150" s="7"/>
      <c r="BY1150" s="7"/>
      <c r="BZ1150" s="7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8"/>
      <c r="CL1150" s="5"/>
      <c r="CM1150" s="5"/>
      <c r="CN1150" s="8"/>
      <c r="CO1150" s="5"/>
      <c r="CP1150" s="5"/>
      <c r="CQ1150" s="5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</row>
    <row r="1151" spans="1:166" x14ac:dyDescent="0.25">
      <c r="A1151" t="s">
        <v>158</v>
      </c>
      <c r="C1151" s="6">
        <v>40217</v>
      </c>
      <c r="D1151" s="5"/>
      <c r="E1151" s="6"/>
      <c r="G1151" s="5">
        <v>32</v>
      </c>
      <c r="H1151" t="s">
        <v>115</v>
      </c>
      <c r="I1151" s="7">
        <v>8.1</v>
      </c>
      <c r="J1151">
        <v>750</v>
      </c>
      <c r="K1151" s="5">
        <f t="shared" si="18"/>
        <v>164.6090534979424</v>
      </c>
      <c r="L1151" s="5"/>
      <c r="M1151" s="8"/>
      <c r="N1151" s="7">
        <v>9.3000000000000007</v>
      </c>
      <c r="O1151" s="7"/>
      <c r="P1151" s="7"/>
      <c r="Q1151" s="5"/>
      <c r="R1151" s="5"/>
      <c r="S1151" s="5"/>
      <c r="T1151" s="5"/>
      <c r="U1151" s="5"/>
      <c r="V1151" s="5"/>
      <c r="W1151" s="5"/>
      <c r="X1151" s="8"/>
      <c r="Y1151" s="8"/>
      <c r="Z1151" s="8"/>
      <c r="AA1151" s="8"/>
      <c r="AB1151" s="8"/>
      <c r="AC1151" s="5"/>
      <c r="AD1151" s="8"/>
      <c r="AE1151" s="8"/>
      <c r="AF1151" s="8"/>
      <c r="AG1151" s="8"/>
      <c r="AH1151" s="8"/>
      <c r="AI1151" s="8"/>
      <c r="AJ1151" s="5"/>
      <c r="AK1151" s="8"/>
      <c r="AL1151" s="8"/>
      <c r="AM1151" s="8"/>
      <c r="AN1151" s="8"/>
      <c r="AO1151" s="8"/>
      <c r="AP1151" s="8"/>
      <c r="AQ1151" s="9"/>
      <c r="AR1151" s="8"/>
      <c r="AS1151" s="8"/>
      <c r="AT1151" s="8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8"/>
      <c r="BJ1151" s="5"/>
      <c r="BK1151" s="5"/>
      <c r="BL1151" s="5"/>
      <c r="BM1151" s="8"/>
      <c r="BN1151" s="8"/>
      <c r="BO1151" s="7"/>
      <c r="BP1151" s="5"/>
      <c r="BQ1151" s="5"/>
      <c r="BR1151" s="5"/>
      <c r="BS1151" s="5"/>
      <c r="BT1151" s="7"/>
      <c r="BU1151" s="7"/>
      <c r="BV1151" s="7"/>
      <c r="BW1151" s="7"/>
      <c r="BX1151" s="7"/>
      <c r="BY1151" s="7"/>
      <c r="BZ1151" s="7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8"/>
      <c r="CL1151" s="5"/>
      <c r="CM1151" s="5"/>
      <c r="CN1151" s="8"/>
      <c r="CO1151" s="5"/>
      <c r="CP1151" s="5"/>
      <c r="CQ1151" s="5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</row>
    <row r="1152" spans="1:166" x14ac:dyDescent="0.25">
      <c r="A1152" t="s">
        <v>158</v>
      </c>
      <c r="C1152" s="6">
        <v>40225</v>
      </c>
      <c r="D1152" s="5"/>
      <c r="E1152" s="6"/>
      <c r="G1152" s="5">
        <v>40</v>
      </c>
      <c r="H1152" t="s">
        <v>115</v>
      </c>
      <c r="I1152" s="7">
        <v>8.1</v>
      </c>
      <c r="J1152">
        <v>750</v>
      </c>
      <c r="K1152" s="5">
        <f t="shared" si="18"/>
        <v>164.6090534979424</v>
      </c>
      <c r="L1152" s="5"/>
      <c r="M1152" s="8"/>
      <c r="N1152" s="7">
        <v>11.65</v>
      </c>
      <c r="O1152" s="7"/>
      <c r="P1152" s="7"/>
      <c r="Q1152" s="5"/>
      <c r="R1152" s="5"/>
      <c r="S1152" s="5"/>
      <c r="T1152" s="5"/>
      <c r="U1152" s="5"/>
      <c r="V1152" s="5"/>
      <c r="W1152" s="5"/>
      <c r="X1152" s="8"/>
      <c r="Y1152" s="8"/>
      <c r="Z1152" s="8"/>
      <c r="AA1152" s="8"/>
      <c r="AB1152" s="8"/>
      <c r="AC1152" s="5"/>
      <c r="AD1152" s="8"/>
      <c r="AE1152" s="8"/>
      <c r="AF1152" s="8"/>
      <c r="AG1152" s="8"/>
      <c r="AH1152" s="8"/>
      <c r="AI1152" s="8"/>
      <c r="AJ1152" s="5"/>
      <c r="AK1152" s="8"/>
      <c r="AL1152" s="8"/>
      <c r="AM1152" s="8"/>
      <c r="AN1152" s="8"/>
      <c r="AO1152" s="8"/>
      <c r="AP1152" s="8"/>
      <c r="AQ1152" s="9"/>
      <c r="AR1152" s="8"/>
      <c r="AS1152" s="8"/>
      <c r="AT1152" s="8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8"/>
      <c r="BJ1152" s="5"/>
      <c r="BK1152" s="5"/>
      <c r="BL1152" s="5"/>
      <c r="BM1152" s="8"/>
      <c r="BN1152" s="8"/>
      <c r="BO1152" s="7"/>
      <c r="BP1152" s="5"/>
      <c r="BQ1152" s="5"/>
      <c r="BR1152" s="5"/>
      <c r="BS1152" s="5"/>
      <c r="BT1152" s="7"/>
      <c r="BU1152" s="7"/>
      <c r="BV1152" s="7"/>
      <c r="BW1152" s="7"/>
      <c r="BX1152" s="7"/>
      <c r="BY1152" s="7"/>
      <c r="BZ1152" s="7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8"/>
      <c r="CL1152" s="5"/>
      <c r="CM1152" s="5"/>
      <c r="CN1152" s="8"/>
      <c r="CO1152" s="5"/>
      <c r="CP1152" s="5"/>
      <c r="CQ1152" s="5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</row>
    <row r="1153" spans="1:166" x14ac:dyDescent="0.25">
      <c r="A1153" t="s">
        <v>158</v>
      </c>
      <c r="C1153" s="6">
        <v>40227</v>
      </c>
      <c r="D1153" s="5"/>
      <c r="E1153" s="6"/>
      <c r="F1153" s="14"/>
      <c r="G1153" s="5">
        <v>42</v>
      </c>
      <c r="H1153" t="s">
        <v>115</v>
      </c>
      <c r="I1153" s="7">
        <v>8.1</v>
      </c>
      <c r="J1153">
        <v>750</v>
      </c>
      <c r="K1153" s="5">
        <f t="shared" si="18"/>
        <v>164.6090534979424</v>
      </c>
      <c r="L1153" s="5"/>
      <c r="M1153" s="8"/>
      <c r="N1153" s="8"/>
      <c r="O1153" s="8"/>
      <c r="P1153" s="8"/>
      <c r="Q1153" s="5"/>
      <c r="R1153" s="5"/>
      <c r="S1153" s="5"/>
      <c r="T1153" s="5"/>
      <c r="U1153" s="5"/>
      <c r="V1153" s="5"/>
      <c r="W1153" s="5"/>
      <c r="X1153" s="8"/>
      <c r="Y1153" s="8"/>
      <c r="Z1153" s="8"/>
      <c r="AA1153" s="8"/>
      <c r="AB1153" s="8"/>
      <c r="AC1153" s="5">
        <v>52.353553258183737</v>
      </c>
      <c r="AD1153" s="8"/>
      <c r="AE1153" s="8"/>
      <c r="AF1153" s="8"/>
      <c r="AG1153" s="8"/>
      <c r="AH1153" s="8"/>
      <c r="AI1153" s="8"/>
      <c r="AJ1153" s="5">
        <v>70.396333327025275</v>
      </c>
      <c r="AK1153" s="8">
        <v>1.895133673827567</v>
      </c>
      <c r="AL1153" s="8"/>
      <c r="AM1153" s="8"/>
      <c r="AN1153" s="8"/>
      <c r="AO1153" s="8"/>
      <c r="AP1153" s="8"/>
      <c r="AQ1153" s="9">
        <f>AK1153/AJ1153</f>
        <v>2.6920914545701516E-2</v>
      </c>
      <c r="AR1153" s="8"/>
      <c r="AS1153" s="8"/>
      <c r="AT1153" s="8"/>
      <c r="AU1153" s="5">
        <v>6.3402314826121744</v>
      </c>
      <c r="AV1153" s="5"/>
      <c r="AW1153" s="5"/>
      <c r="AX1153" s="5"/>
      <c r="AY1153" s="5">
        <v>0</v>
      </c>
      <c r="AZ1153" s="5"/>
      <c r="BA1153" s="5"/>
      <c r="BB1153" s="5"/>
      <c r="BC1153" s="5"/>
      <c r="BD1153" s="5"/>
      <c r="BE1153" s="5"/>
      <c r="BF1153" s="5">
        <v>0</v>
      </c>
      <c r="BG1153" s="5">
        <v>0</v>
      </c>
      <c r="BH1153" s="5">
        <v>6.3402314826121744</v>
      </c>
      <c r="BI1153" s="8"/>
      <c r="BJ1153" s="5"/>
      <c r="BK1153" s="5">
        <f>AC1153+AJ1153+BH1153</f>
        <v>129.09011806782118</v>
      </c>
      <c r="BL1153" s="5"/>
      <c r="BM1153" s="8">
        <f>BH1153/BK1153</f>
        <v>4.9114770189311881E-2</v>
      </c>
      <c r="BN1153" s="8"/>
      <c r="BO1153" s="7"/>
      <c r="BP1153" s="5"/>
      <c r="BQ1153" s="5"/>
      <c r="BR1153" s="5"/>
      <c r="BS1153" s="5"/>
      <c r="BT1153" s="7"/>
      <c r="BU1153" s="7"/>
      <c r="BV1153" s="7"/>
      <c r="BW1153" s="7"/>
      <c r="BX1153" s="8">
        <f>AC1153/BK1153</f>
        <v>0.40555817936953392</v>
      </c>
      <c r="BY1153" s="8">
        <f>AJ1153/BK1153</f>
        <v>0.54532705044115426</v>
      </c>
      <c r="BZ1153" s="8">
        <f>BH1153/BK1153</f>
        <v>4.9114770189311881E-2</v>
      </c>
      <c r="CA1153" s="5">
        <v>133.52635447391697</v>
      </c>
      <c r="CB1153" s="5">
        <v>133.52635447391697</v>
      </c>
      <c r="CC1153" s="5">
        <v>0</v>
      </c>
      <c r="CD1153" s="5">
        <v>0</v>
      </c>
      <c r="CE1153" s="5"/>
      <c r="CF1153" s="5"/>
      <c r="CG1153" s="5"/>
      <c r="CH1153" s="5"/>
      <c r="CI1153" s="5">
        <v>0</v>
      </c>
      <c r="CJ1153" s="5"/>
      <c r="CK1153" s="8"/>
      <c r="CL1153" s="5"/>
      <c r="CM1153" s="5"/>
      <c r="CN1153" s="8"/>
      <c r="CO1153" s="5"/>
      <c r="CP1153" s="5"/>
      <c r="CQ1153" s="5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</row>
    <row r="1154" spans="1:166" x14ac:dyDescent="0.25">
      <c r="A1154" t="s">
        <v>158</v>
      </c>
      <c r="C1154" s="6">
        <v>40231</v>
      </c>
      <c r="D1154" s="5"/>
      <c r="E1154" s="6"/>
      <c r="G1154" s="5">
        <v>46</v>
      </c>
      <c r="H1154" t="s">
        <v>115</v>
      </c>
      <c r="I1154" s="7">
        <v>8.1</v>
      </c>
      <c r="J1154">
        <v>750</v>
      </c>
      <c r="K1154" s="5">
        <f t="shared" si="18"/>
        <v>164.6090534979424</v>
      </c>
      <c r="L1154" s="5"/>
      <c r="M1154" s="8"/>
      <c r="N1154" s="7">
        <v>13.9</v>
      </c>
      <c r="O1154" s="7"/>
      <c r="P1154" s="7"/>
      <c r="Q1154" s="5"/>
      <c r="R1154" s="5"/>
      <c r="S1154" s="5"/>
      <c r="T1154" s="5"/>
      <c r="U1154" s="5"/>
      <c r="V1154" s="5"/>
      <c r="W1154" s="5"/>
      <c r="X1154" s="8"/>
      <c r="Y1154" s="8"/>
      <c r="Z1154" s="8"/>
      <c r="AA1154" s="8"/>
      <c r="AB1154" s="8"/>
      <c r="AC1154" s="5"/>
      <c r="AD1154" s="8"/>
      <c r="AE1154" s="8"/>
      <c r="AF1154" s="8"/>
      <c r="AG1154" s="8"/>
      <c r="AH1154" s="8"/>
      <c r="AI1154" s="8"/>
      <c r="AJ1154" s="5"/>
      <c r="AK1154" s="8"/>
      <c r="AL1154" s="8"/>
      <c r="AM1154" s="8"/>
      <c r="AN1154" s="8"/>
      <c r="AO1154" s="8"/>
      <c r="AP1154" s="8"/>
      <c r="AQ1154" s="9"/>
      <c r="AR1154" s="8"/>
      <c r="AS1154" s="8"/>
      <c r="AT1154" s="8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8"/>
      <c r="BJ1154" s="5"/>
      <c r="BK1154" s="5"/>
      <c r="BL1154" s="5"/>
      <c r="BM1154" s="8"/>
      <c r="BN1154" s="8"/>
      <c r="BO1154" s="7"/>
      <c r="BP1154" s="5"/>
      <c r="BQ1154" s="5"/>
      <c r="BR1154" s="5"/>
      <c r="BS1154" s="5"/>
      <c r="BT1154" s="7"/>
      <c r="BU1154" s="7"/>
      <c r="BV1154" s="7"/>
      <c r="BW1154" s="7"/>
      <c r="BX1154" s="7"/>
      <c r="BY1154" s="7"/>
      <c r="BZ1154" s="7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8"/>
      <c r="CL1154" s="5"/>
      <c r="CM1154" s="5"/>
      <c r="CN1154" s="8"/>
      <c r="CO1154" s="5"/>
      <c r="CP1154" s="5"/>
      <c r="CQ1154" s="5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</row>
    <row r="1155" spans="1:166" x14ac:dyDescent="0.25">
      <c r="A1155" t="s">
        <v>158</v>
      </c>
      <c r="C1155" s="6">
        <v>40233</v>
      </c>
      <c r="D1155" s="5"/>
      <c r="E1155" s="6"/>
      <c r="F1155" s="14"/>
      <c r="G1155" s="5">
        <v>48</v>
      </c>
      <c r="H1155" t="s">
        <v>115</v>
      </c>
      <c r="I1155" s="7">
        <v>8.1</v>
      </c>
      <c r="J1155">
        <v>750</v>
      </c>
      <c r="K1155" s="5">
        <f t="shared" si="18"/>
        <v>164.6090534979424</v>
      </c>
      <c r="L1155" s="5"/>
      <c r="M1155" s="8"/>
      <c r="N1155" s="8"/>
      <c r="O1155" s="8"/>
      <c r="P1155" s="8"/>
      <c r="Q1155" s="5"/>
      <c r="R1155" s="5"/>
      <c r="S1155" s="5"/>
      <c r="T1155" s="5"/>
      <c r="U1155" s="5"/>
      <c r="V1155" s="5"/>
      <c r="W1155" s="5"/>
      <c r="X1155" s="8"/>
      <c r="Y1155" s="8"/>
      <c r="Z1155" s="8"/>
      <c r="AA1155" s="8"/>
      <c r="AB1155" s="8"/>
      <c r="AC1155" s="5">
        <v>148.95142539909418</v>
      </c>
      <c r="AD1155" s="8"/>
      <c r="AE1155" s="8"/>
      <c r="AF1155" s="8"/>
      <c r="AG1155" s="8"/>
      <c r="AH1155" s="8"/>
      <c r="AI1155" s="8"/>
      <c r="AJ1155" s="5">
        <v>157.95703425368401</v>
      </c>
      <c r="AK1155" s="8">
        <v>1.987210555757644</v>
      </c>
      <c r="AL1155" s="8"/>
      <c r="AM1155" s="8"/>
      <c r="AN1155" s="8"/>
      <c r="AO1155" s="8"/>
      <c r="AP1155" s="8"/>
      <c r="AQ1155" s="9">
        <f>AK1155/AJ1155</f>
        <v>1.2580703133271804E-2</v>
      </c>
      <c r="AR1155" s="8"/>
      <c r="AS1155" s="8"/>
      <c r="AT1155" s="8"/>
      <c r="AU1155" s="5">
        <v>16.015208194934388</v>
      </c>
      <c r="AV1155" s="5"/>
      <c r="AW1155" s="5"/>
      <c r="AX1155" s="5"/>
      <c r="AY1155" s="5">
        <v>0.11522048364153628</v>
      </c>
      <c r="AZ1155" s="5"/>
      <c r="BA1155" s="5"/>
      <c r="BB1155" s="5"/>
      <c r="BC1155" s="5"/>
      <c r="BD1155" s="5"/>
      <c r="BE1155" s="5"/>
      <c r="BF1155" s="5">
        <v>0</v>
      </c>
      <c r="BG1155" s="5">
        <v>0</v>
      </c>
      <c r="BH1155" s="5">
        <v>16.130428678575925</v>
      </c>
      <c r="BI1155" s="8"/>
      <c r="BJ1155" s="5"/>
      <c r="BK1155" s="5">
        <f>AC1155+AJ1155+BH1155</f>
        <v>323.03888833135414</v>
      </c>
      <c r="BL1155" s="5"/>
      <c r="BM1155" s="8">
        <f>BH1155/BK1155</f>
        <v>4.9933395827038284E-2</v>
      </c>
      <c r="BN1155" s="8"/>
      <c r="BO1155" s="7"/>
      <c r="BP1155" s="5"/>
      <c r="BQ1155" s="5"/>
      <c r="BR1155" s="5"/>
      <c r="BS1155" s="5"/>
      <c r="BT1155" s="7"/>
      <c r="BU1155" s="7"/>
      <c r="BV1155" s="7"/>
      <c r="BW1155" s="7"/>
      <c r="BX1155" s="8">
        <f>AC1155/BK1155</f>
        <v>0.46109440930934803</v>
      </c>
      <c r="BY1155" s="8">
        <f>AJ1155/BK1155</f>
        <v>0.4889721948636136</v>
      </c>
      <c r="BZ1155" s="8">
        <f>BH1155/BK1155</f>
        <v>4.9933395827038284E-2</v>
      </c>
      <c r="CA1155" s="5">
        <v>172.93588798927266</v>
      </c>
      <c r="CB1155" s="5">
        <v>172.35978557106498</v>
      </c>
      <c r="CC1155" s="5">
        <v>0.57610241820768138</v>
      </c>
      <c r="CD1155" s="5">
        <v>0</v>
      </c>
      <c r="CE1155" s="5"/>
      <c r="CF1155" s="5"/>
      <c r="CG1155" s="5"/>
      <c r="CH1155" s="5"/>
      <c r="CI1155" s="5">
        <v>0</v>
      </c>
      <c r="CJ1155" s="5"/>
      <c r="CK1155" s="8"/>
      <c r="CL1155" s="5"/>
      <c r="CM1155" s="5"/>
      <c r="CN1155" s="8"/>
      <c r="CO1155" s="5"/>
      <c r="CP1155" s="5"/>
      <c r="CQ1155" s="5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</row>
    <row r="1156" spans="1:166" x14ac:dyDescent="0.25">
      <c r="A1156" t="s">
        <v>158</v>
      </c>
      <c r="C1156" s="6">
        <v>40234</v>
      </c>
      <c r="D1156" s="5">
        <v>4</v>
      </c>
      <c r="E1156" t="s">
        <v>206</v>
      </c>
      <c r="F1156" t="s">
        <v>13</v>
      </c>
      <c r="G1156" s="5">
        <v>49</v>
      </c>
      <c r="H1156" t="s">
        <v>115</v>
      </c>
      <c r="I1156" s="7">
        <v>8.1</v>
      </c>
      <c r="J1156">
        <v>750</v>
      </c>
      <c r="K1156" s="5">
        <f t="shared" si="18"/>
        <v>164.6090534979424</v>
      </c>
      <c r="L1156" s="5"/>
      <c r="M1156" s="8"/>
      <c r="N1156" s="8"/>
      <c r="O1156" s="8"/>
      <c r="P1156" s="8"/>
      <c r="Q1156" s="5"/>
      <c r="R1156" s="5"/>
      <c r="S1156" s="5">
        <v>49</v>
      </c>
      <c r="T1156" s="5"/>
      <c r="U1156" s="5"/>
      <c r="V1156" s="5"/>
      <c r="W1156" s="5"/>
      <c r="X1156" s="8"/>
      <c r="Y1156" s="8"/>
      <c r="Z1156" s="8"/>
      <c r="AA1156" s="8"/>
      <c r="AB1156" s="8"/>
      <c r="AC1156" s="5"/>
      <c r="AD1156" s="8"/>
      <c r="AE1156" s="8"/>
      <c r="AF1156" s="8"/>
      <c r="AG1156" s="8"/>
      <c r="AH1156" s="8"/>
      <c r="AI1156" s="8"/>
      <c r="AJ1156" s="5"/>
      <c r="AK1156" s="8"/>
      <c r="AL1156" s="8"/>
      <c r="AM1156" s="8"/>
      <c r="AN1156" s="8"/>
      <c r="AO1156" s="8"/>
      <c r="AP1156" s="8"/>
      <c r="AQ1156" s="9"/>
      <c r="AR1156" s="8"/>
      <c r="AS1156" s="8"/>
      <c r="AT1156" s="8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8"/>
      <c r="BJ1156" s="5"/>
      <c r="BK1156" s="5"/>
      <c r="BL1156" s="5"/>
      <c r="BM1156" s="8"/>
      <c r="BN1156" s="8"/>
      <c r="BO1156" s="7"/>
      <c r="BP1156" s="5"/>
      <c r="BQ1156" s="5"/>
      <c r="BR1156" s="5"/>
      <c r="BS1156" s="5"/>
      <c r="BT1156" s="7"/>
      <c r="BU1156" s="7"/>
      <c r="BV1156" s="7"/>
      <c r="BW1156" s="7"/>
      <c r="BX1156" s="7"/>
      <c r="BY1156" s="7"/>
      <c r="BZ1156" s="7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8"/>
      <c r="CL1156" s="5"/>
      <c r="CM1156" s="5"/>
      <c r="CN1156" s="8"/>
      <c r="CO1156" s="5"/>
      <c r="CP1156" s="5"/>
      <c r="CQ1156" s="5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</row>
    <row r="1157" spans="1:166" x14ac:dyDescent="0.25">
      <c r="A1157" t="s">
        <v>158</v>
      </c>
      <c r="C1157" s="6">
        <v>40240</v>
      </c>
      <c r="D1157" s="5"/>
      <c r="E1157" s="6"/>
      <c r="G1157" s="5">
        <v>55</v>
      </c>
      <c r="H1157" t="s">
        <v>115</v>
      </c>
      <c r="I1157" s="7">
        <v>8.1</v>
      </c>
      <c r="J1157">
        <v>750</v>
      </c>
      <c r="K1157" s="5">
        <f t="shared" si="18"/>
        <v>164.6090534979424</v>
      </c>
      <c r="L1157" s="5"/>
      <c r="M1157" s="8"/>
      <c r="N1157" s="7">
        <v>16.75</v>
      </c>
      <c r="O1157" s="7"/>
      <c r="P1157" s="7"/>
      <c r="Q1157" s="5"/>
      <c r="R1157" s="5"/>
      <c r="S1157" s="5"/>
      <c r="T1157" s="5"/>
      <c r="U1157" s="5"/>
      <c r="V1157" s="5"/>
      <c r="W1157" s="5"/>
      <c r="X1157" s="8"/>
      <c r="Y1157" s="8"/>
      <c r="Z1157" s="8"/>
      <c r="AA1157" s="8"/>
      <c r="AB1157" s="8"/>
      <c r="AC1157" s="5"/>
      <c r="AD1157" s="8"/>
      <c r="AE1157" s="8"/>
      <c r="AF1157" s="8"/>
      <c r="AG1157" s="8"/>
      <c r="AH1157" s="8"/>
      <c r="AI1157" s="8"/>
      <c r="AJ1157" s="5"/>
      <c r="AK1157" s="8"/>
      <c r="AL1157" s="8"/>
      <c r="AM1157" s="8"/>
      <c r="AN1157" s="8"/>
      <c r="AO1157" s="8"/>
      <c r="AP1157" s="8"/>
      <c r="AQ1157" s="9"/>
      <c r="AR1157" s="8"/>
      <c r="AS1157" s="8"/>
      <c r="AT1157" s="8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8"/>
      <c r="BJ1157" s="5"/>
      <c r="BK1157" s="5"/>
      <c r="BL1157" s="5"/>
      <c r="BM1157" s="8"/>
      <c r="BN1157" s="8"/>
      <c r="BO1157" s="7"/>
      <c r="BP1157" s="5"/>
      <c r="BQ1157" s="5"/>
      <c r="BR1157" s="5"/>
      <c r="BS1157" s="5"/>
      <c r="BT1157" s="7"/>
      <c r="BU1157" s="7"/>
      <c r="BV1157" s="7"/>
      <c r="BW1157" s="7"/>
      <c r="BX1157" s="7"/>
      <c r="BY1157" s="7"/>
      <c r="BZ1157" s="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8"/>
      <c r="CL1157" s="5"/>
      <c r="CM1157" s="5"/>
      <c r="CN1157" s="8"/>
      <c r="CO1157" s="5"/>
      <c r="CP1157" s="5"/>
      <c r="CQ1157" s="5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</row>
    <row r="1158" spans="1:166" x14ac:dyDescent="0.25">
      <c r="A1158" t="s">
        <v>158</v>
      </c>
      <c r="C1158" s="6">
        <v>40245</v>
      </c>
      <c r="D1158" s="5"/>
      <c r="E1158" s="6"/>
      <c r="G1158" s="5">
        <v>60</v>
      </c>
      <c r="H1158" t="s">
        <v>115</v>
      </c>
      <c r="I1158" s="7">
        <v>8.1</v>
      </c>
      <c r="J1158">
        <v>750</v>
      </c>
      <c r="K1158" s="5">
        <f t="shared" si="18"/>
        <v>164.6090534979424</v>
      </c>
      <c r="L1158" s="5"/>
      <c r="M1158" s="8"/>
      <c r="N1158" s="8"/>
      <c r="O1158" s="8"/>
      <c r="P1158" s="8"/>
      <c r="Q1158" s="5"/>
      <c r="R1158" s="5"/>
      <c r="S1158" s="5"/>
      <c r="T1158" s="5"/>
      <c r="U1158" s="5"/>
      <c r="V1158" s="5"/>
      <c r="W1158" s="5"/>
      <c r="X1158" s="8"/>
      <c r="Y1158" s="8"/>
      <c r="Z1158" s="8"/>
      <c r="AA1158" s="8"/>
      <c r="AB1158" s="8"/>
      <c r="AC1158" s="5"/>
      <c r="AD1158" s="8"/>
      <c r="AE1158" s="8"/>
      <c r="AF1158" s="8"/>
      <c r="AG1158" s="8"/>
      <c r="AH1158" s="8"/>
      <c r="AI1158" s="8"/>
      <c r="AJ1158" s="5"/>
      <c r="AK1158" s="8"/>
      <c r="AL1158" s="8"/>
      <c r="AM1158" s="8"/>
      <c r="AN1158" s="8"/>
      <c r="AO1158" s="8"/>
      <c r="AP1158" s="8"/>
      <c r="AQ1158" s="9"/>
      <c r="AR1158" s="8"/>
      <c r="AS1158" s="8"/>
      <c r="AT1158" s="8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8"/>
      <c r="BJ1158" s="5"/>
      <c r="BK1158" s="5"/>
      <c r="BL1158" s="5"/>
      <c r="BM1158" s="8"/>
      <c r="BN1158" s="8"/>
      <c r="BO1158" s="7"/>
      <c r="BP1158" s="5"/>
      <c r="BQ1158" s="5"/>
      <c r="BR1158" s="5"/>
      <c r="BS1158" s="5"/>
      <c r="BT1158" s="7"/>
      <c r="BU1158" s="7"/>
      <c r="BV1158" s="7"/>
      <c r="BW1158" s="7"/>
      <c r="BX1158" s="7"/>
      <c r="BY1158" s="7"/>
      <c r="BZ1158" s="7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8"/>
      <c r="CL1158" s="5"/>
      <c r="CM1158" s="5"/>
      <c r="CN1158" s="8"/>
      <c r="CO1158" s="5"/>
      <c r="CP1158" s="5"/>
      <c r="CQ1158" s="5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</row>
    <row r="1159" spans="1:166" x14ac:dyDescent="0.25">
      <c r="A1159" t="s">
        <v>158</v>
      </c>
      <c r="C1159" s="6">
        <v>40248</v>
      </c>
      <c r="D1159" s="5"/>
      <c r="E1159" s="6"/>
      <c r="F1159" s="14"/>
      <c r="G1159" s="5">
        <v>63</v>
      </c>
      <c r="H1159" t="s">
        <v>115</v>
      </c>
      <c r="I1159" s="7">
        <v>8.1</v>
      </c>
      <c r="J1159">
        <v>750</v>
      </c>
      <c r="K1159" s="5">
        <f t="shared" si="18"/>
        <v>164.6090534979424</v>
      </c>
      <c r="L1159" s="5"/>
      <c r="M1159" s="8"/>
      <c r="N1159" s="8"/>
      <c r="O1159" s="8"/>
      <c r="P1159" s="8"/>
      <c r="Q1159" s="5"/>
      <c r="R1159" s="5"/>
      <c r="S1159" s="5"/>
      <c r="T1159" s="5"/>
      <c r="U1159" s="5"/>
      <c r="V1159" s="5"/>
      <c r="W1159" s="5"/>
      <c r="X1159" s="8"/>
      <c r="Y1159" s="8"/>
      <c r="Z1159" s="8"/>
      <c r="AA1159" s="8"/>
      <c r="AB1159" s="8"/>
      <c r="AC1159" s="5">
        <v>218.0688456814633</v>
      </c>
      <c r="AD1159" s="8"/>
      <c r="AE1159" s="8"/>
      <c r="AF1159" s="8"/>
      <c r="AG1159" s="8"/>
      <c r="AH1159" s="8"/>
      <c r="AI1159" s="8"/>
      <c r="AJ1159" s="5">
        <v>183.22561287714126</v>
      </c>
      <c r="AK1159" s="8">
        <v>2.7312110216524492</v>
      </c>
      <c r="AL1159" s="8"/>
      <c r="AM1159" s="8"/>
      <c r="AN1159" s="8"/>
      <c r="AO1159" s="8"/>
      <c r="AP1159" s="8"/>
      <c r="AQ1159" s="9">
        <f>AK1159/AJ1159</f>
        <v>1.4906273084668655E-2</v>
      </c>
      <c r="AR1159" s="8"/>
      <c r="AS1159" s="8"/>
      <c r="AT1159" s="8"/>
      <c r="AU1159" s="5">
        <v>14.733186468471223</v>
      </c>
      <c r="AV1159" s="5"/>
      <c r="AW1159" s="5"/>
      <c r="AX1159" s="5"/>
      <c r="AY1159" s="5">
        <v>14.550414005608602</v>
      </c>
      <c r="AZ1159" s="5"/>
      <c r="BA1159" s="5"/>
      <c r="BB1159" s="5"/>
      <c r="BC1159" s="5"/>
      <c r="BD1159" s="5"/>
      <c r="BE1159" s="5"/>
      <c r="BF1159" s="5">
        <v>0</v>
      </c>
      <c r="BG1159" s="5">
        <v>0</v>
      </c>
      <c r="BH1159" s="5">
        <v>29.283600474079822</v>
      </c>
      <c r="BI1159" s="8"/>
      <c r="BJ1159" s="5"/>
      <c r="BK1159" s="5">
        <f>AC1159+AJ1159+BH1159</f>
        <v>430.57805903268439</v>
      </c>
      <c r="BL1159" s="5"/>
      <c r="BM1159" s="8">
        <f>BH1159/BK1159</f>
        <v>6.8009969063140205E-2</v>
      </c>
      <c r="BN1159" s="8"/>
      <c r="BO1159" s="7"/>
      <c r="BP1159" s="5"/>
      <c r="BQ1159" s="5"/>
      <c r="BR1159" s="5"/>
      <c r="BS1159" s="5"/>
      <c r="BT1159" s="7"/>
      <c r="BU1159" s="7"/>
      <c r="BV1159" s="7"/>
      <c r="BW1159" s="7"/>
      <c r="BX1159" s="8">
        <f>AC1159/BK1159</f>
        <v>0.5064560097915024</v>
      </c>
      <c r="BY1159" s="8">
        <f>AJ1159/BK1159</f>
        <v>0.42553402114535738</v>
      </c>
      <c r="BZ1159" s="8">
        <f>BH1159/BK1159</f>
        <v>6.8009969063140205E-2</v>
      </c>
      <c r="CA1159" s="5">
        <v>219.72266808742029</v>
      </c>
      <c r="CB1159" s="5">
        <v>176.62258510488545</v>
      </c>
      <c r="CC1159" s="5">
        <v>43.100082982534836</v>
      </c>
      <c r="CD1159" s="5">
        <v>0</v>
      </c>
      <c r="CE1159" s="5"/>
      <c r="CF1159" s="5"/>
      <c r="CG1159" s="5"/>
      <c r="CH1159" s="5"/>
      <c r="CI1159" s="5">
        <v>0</v>
      </c>
      <c r="CJ1159" s="5"/>
      <c r="CK1159" s="8"/>
      <c r="CL1159" s="5"/>
      <c r="CM1159" s="5"/>
      <c r="CN1159" s="8"/>
      <c r="CO1159" s="5"/>
      <c r="CP1159" s="5"/>
      <c r="CQ1159" s="5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</row>
    <row r="1160" spans="1:166" x14ac:dyDescent="0.25">
      <c r="A1160" t="s">
        <v>158</v>
      </c>
      <c r="C1160" s="6">
        <v>40252</v>
      </c>
      <c r="D1160" s="5"/>
      <c r="E1160" s="6"/>
      <c r="G1160" s="5">
        <v>67</v>
      </c>
      <c r="H1160" t="s">
        <v>115</v>
      </c>
      <c r="I1160" s="7">
        <v>8.1</v>
      </c>
      <c r="J1160">
        <v>750</v>
      </c>
      <c r="K1160" s="5">
        <f t="shared" si="18"/>
        <v>164.6090534979424</v>
      </c>
      <c r="L1160" s="5"/>
      <c r="M1160" s="8"/>
      <c r="N1160" s="7">
        <v>21.05</v>
      </c>
      <c r="O1160" s="7"/>
      <c r="P1160" s="7"/>
      <c r="Q1160" s="5"/>
      <c r="R1160" s="5"/>
      <c r="S1160" s="5"/>
      <c r="T1160" s="5"/>
      <c r="U1160" s="5"/>
      <c r="V1160" s="5"/>
      <c r="W1160" s="5"/>
      <c r="X1160" s="8"/>
      <c r="Y1160" s="8"/>
      <c r="Z1160" s="8"/>
      <c r="AA1160" s="8"/>
      <c r="AB1160" s="8"/>
      <c r="AC1160" s="5"/>
      <c r="AD1160" s="8"/>
      <c r="AE1160" s="8"/>
      <c r="AF1160" s="8"/>
      <c r="AG1160" s="8"/>
      <c r="AH1160" s="8"/>
      <c r="AI1160" s="8"/>
      <c r="AJ1160" s="5"/>
      <c r="AK1160" s="8"/>
      <c r="AL1160" s="8"/>
      <c r="AM1160" s="8"/>
      <c r="AN1160" s="8"/>
      <c r="AO1160" s="8"/>
      <c r="AP1160" s="8"/>
      <c r="AQ1160" s="9"/>
      <c r="AR1160" s="8"/>
      <c r="AS1160" s="8"/>
      <c r="AT1160" s="8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8"/>
      <c r="BJ1160" s="5"/>
      <c r="BK1160" s="5"/>
      <c r="BL1160" s="5"/>
      <c r="BM1160" s="8"/>
      <c r="BN1160" s="8"/>
      <c r="BO1160" s="7"/>
      <c r="BP1160" s="5"/>
      <c r="BQ1160" s="5"/>
      <c r="BR1160" s="5"/>
      <c r="BS1160" s="5"/>
      <c r="BT1160" s="7"/>
      <c r="BU1160" s="7"/>
      <c r="BV1160" s="7"/>
      <c r="BW1160" s="7"/>
      <c r="BX1160" s="7"/>
      <c r="BY1160" s="7"/>
      <c r="BZ1160" s="7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8"/>
      <c r="CL1160" s="5"/>
      <c r="CM1160" s="5"/>
      <c r="CN1160" s="8"/>
      <c r="CO1160" s="5"/>
      <c r="CP1160" s="5"/>
      <c r="CQ1160" s="5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</row>
    <row r="1161" spans="1:166" x14ac:dyDescent="0.25">
      <c r="A1161" t="s">
        <v>158</v>
      </c>
      <c r="C1161" s="6">
        <v>40259</v>
      </c>
      <c r="D1161" s="5"/>
      <c r="E1161" s="6"/>
      <c r="G1161" s="5">
        <v>74</v>
      </c>
      <c r="H1161" t="s">
        <v>115</v>
      </c>
      <c r="I1161" s="7">
        <v>8.1</v>
      </c>
      <c r="J1161">
        <v>750</v>
      </c>
      <c r="K1161" s="5">
        <f t="shared" si="18"/>
        <v>164.6090534979424</v>
      </c>
      <c r="L1161" s="5"/>
      <c r="M1161" s="8"/>
      <c r="N1161" s="7">
        <v>21.05</v>
      </c>
      <c r="O1161" s="7"/>
      <c r="P1161" s="7"/>
      <c r="Q1161" s="5"/>
      <c r="R1161" s="5"/>
      <c r="S1161" s="5"/>
      <c r="T1161" s="5"/>
      <c r="U1161" s="5"/>
      <c r="V1161" s="5"/>
      <c r="W1161" s="5"/>
      <c r="X1161" s="8"/>
      <c r="Y1161" s="8"/>
      <c r="Z1161" s="8"/>
      <c r="AA1161" s="8"/>
      <c r="AB1161" s="8"/>
      <c r="AC1161" s="5"/>
      <c r="AD1161" s="8"/>
      <c r="AE1161" s="8"/>
      <c r="AF1161" s="8"/>
      <c r="AG1161" s="8"/>
      <c r="AH1161" s="8"/>
      <c r="AI1161" s="8"/>
      <c r="AJ1161" s="5"/>
      <c r="AK1161" s="8"/>
      <c r="AL1161" s="8"/>
      <c r="AM1161" s="8"/>
      <c r="AN1161" s="8"/>
      <c r="AO1161" s="8"/>
      <c r="AP1161" s="8"/>
      <c r="AQ1161" s="9"/>
      <c r="AR1161" s="8"/>
      <c r="AS1161" s="8"/>
      <c r="AT1161" s="8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8"/>
      <c r="BJ1161" s="5"/>
      <c r="BK1161" s="5"/>
      <c r="BL1161" s="5"/>
      <c r="BM1161" s="8"/>
      <c r="BN1161" s="8"/>
      <c r="BO1161" s="7"/>
      <c r="BP1161" s="5"/>
      <c r="BQ1161" s="5"/>
      <c r="BR1161" s="5"/>
      <c r="BS1161" s="5"/>
      <c r="BT1161" s="7"/>
      <c r="BU1161" s="7"/>
      <c r="BV1161" s="7"/>
      <c r="BW1161" s="7"/>
      <c r="BX1161" s="7"/>
      <c r="BY1161" s="7"/>
      <c r="BZ1161" s="7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8"/>
      <c r="CL1161" s="5"/>
      <c r="CM1161" s="5"/>
      <c r="CN1161" s="8"/>
      <c r="CO1161" s="5"/>
      <c r="CP1161" s="5"/>
      <c r="CQ1161" s="5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</row>
    <row r="1162" spans="1:166" x14ac:dyDescent="0.25">
      <c r="A1162" t="s">
        <v>158</v>
      </c>
      <c r="C1162" s="6">
        <v>40266</v>
      </c>
      <c r="D1162" s="5"/>
      <c r="E1162" s="6"/>
      <c r="G1162" s="5">
        <v>81</v>
      </c>
      <c r="H1162" t="s">
        <v>115</v>
      </c>
      <c r="I1162" s="7">
        <v>8.1</v>
      </c>
      <c r="J1162">
        <v>750</v>
      </c>
      <c r="K1162" s="5">
        <f t="shared" si="18"/>
        <v>164.6090534979424</v>
      </c>
      <c r="L1162" s="5"/>
      <c r="M1162" s="8"/>
      <c r="N1162" s="7">
        <v>21.65</v>
      </c>
      <c r="O1162" s="7"/>
      <c r="P1162" s="7"/>
      <c r="Q1162" s="5"/>
      <c r="R1162" s="5"/>
      <c r="S1162" s="5"/>
      <c r="T1162" s="5"/>
      <c r="U1162" s="5"/>
      <c r="V1162" s="5"/>
      <c r="W1162" s="5"/>
      <c r="X1162" s="8"/>
      <c r="Y1162" s="8"/>
      <c r="Z1162" s="8"/>
      <c r="AA1162" s="8"/>
      <c r="AB1162" s="8"/>
      <c r="AC1162" s="5"/>
      <c r="AD1162" s="8"/>
      <c r="AE1162" s="8"/>
      <c r="AF1162" s="8"/>
      <c r="AG1162" s="8"/>
      <c r="AH1162" s="8"/>
      <c r="AI1162" s="8"/>
      <c r="AJ1162" s="5"/>
      <c r="AK1162" s="8"/>
      <c r="AL1162" s="8"/>
      <c r="AM1162" s="8"/>
      <c r="AN1162" s="8"/>
      <c r="AO1162" s="8"/>
      <c r="AP1162" s="8"/>
      <c r="AQ1162" s="9"/>
      <c r="AR1162" s="8"/>
      <c r="AS1162" s="8"/>
      <c r="AT1162" s="8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8"/>
      <c r="BJ1162" s="5"/>
      <c r="BK1162" s="5"/>
      <c r="BL1162" s="5"/>
      <c r="BM1162" s="8"/>
      <c r="BN1162" s="8"/>
      <c r="BO1162" s="7"/>
      <c r="BP1162" s="5"/>
      <c r="BQ1162" s="5"/>
      <c r="BR1162" s="5"/>
      <c r="BS1162" s="5"/>
      <c r="BT1162" s="7"/>
      <c r="BU1162" s="7"/>
      <c r="BV1162" s="7"/>
      <c r="BW1162" s="7"/>
      <c r="BX1162" s="7"/>
      <c r="BY1162" s="7"/>
      <c r="BZ1162" s="7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8"/>
      <c r="CL1162" s="5"/>
      <c r="CM1162" s="5"/>
      <c r="CN1162" s="8"/>
      <c r="CO1162" s="5"/>
      <c r="CP1162" s="5"/>
      <c r="CQ1162" s="5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</row>
    <row r="1163" spans="1:166" x14ac:dyDescent="0.25">
      <c r="A1163" t="s">
        <v>158</v>
      </c>
      <c r="C1163" s="6">
        <v>40267</v>
      </c>
      <c r="D1163" s="5"/>
      <c r="E1163" s="6"/>
      <c r="F1163" s="14"/>
      <c r="G1163" s="5">
        <v>82</v>
      </c>
      <c r="H1163" t="s">
        <v>115</v>
      </c>
      <c r="I1163" s="7">
        <v>8.1</v>
      </c>
      <c r="J1163">
        <v>750</v>
      </c>
      <c r="K1163" s="5">
        <f t="shared" si="18"/>
        <v>164.6090534979424</v>
      </c>
      <c r="L1163" s="5"/>
      <c r="M1163" s="8"/>
      <c r="N1163" s="8"/>
      <c r="O1163" s="8"/>
      <c r="P1163" s="8"/>
      <c r="Q1163" s="5"/>
      <c r="R1163" s="5"/>
      <c r="S1163" s="5"/>
      <c r="T1163" s="5"/>
      <c r="U1163" s="5"/>
      <c r="V1163" s="5"/>
      <c r="W1163" s="5"/>
      <c r="X1163" s="8"/>
      <c r="Y1163" s="8"/>
      <c r="Z1163" s="8"/>
      <c r="AA1163" s="8"/>
      <c r="AB1163" s="8"/>
      <c r="AC1163" s="5">
        <v>328.56100881323789</v>
      </c>
      <c r="AD1163" s="8"/>
      <c r="AE1163" s="8"/>
      <c r="AF1163" s="8"/>
      <c r="AG1163" s="8"/>
      <c r="AH1163" s="8"/>
      <c r="AI1163" s="8"/>
      <c r="AJ1163" s="5">
        <v>224.57549333305343</v>
      </c>
      <c r="AK1163" s="8">
        <v>3.4586553019707891</v>
      </c>
      <c r="AL1163" s="8"/>
      <c r="AM1163" s="8"/>
      <c r="AN1163" s="8"/>
      <c r="AO1163" s="8"/>
      <c r="AP1163" s="8"/>
      <c r="AQ1163" s="9">
        <f>AK1163/AJ1163</f>
        <v>1.5400858084018457E-2</v>
      </c>
      <c r="AR1163" s="8"/>
      <c r="AS1163" s="8"/>
      <c r="AT1163" s="8"/>
      <c r="AU1163" s="5">
        <v>10.303991331537988</v>
      </c>
      <c r="AV1163" s="5"/>
      <c r="AW1163" s="5"/>
      <c r="AX1163" s="5"/>
      <c r="AY1163" s="5">
        <v>176.09605703180185</v>
      </c>
      <c r="AZ1163" s="5"/>
      <c r="BA1163" s="5"/>
      <c r="BB1163" s="5"/>
      <c r="BC1163" s="5"/>
      <c r="BD1163" s="5"/>
      <c r="BE1163" s="5"/>
      <c r="BF1163" s="5">
        <v>0</v>
      </c>
      <c r="BG1163" s="5">
        <v>0</v>
      </c>
      <c r="BH1163" s="5">
        <v>186.40004836333983</v>
      </c>
      <c r="BI1163" s="8"/>
      <c r="BJ1163" s="5"/>
      <c r="BK1163" s="5">
        <f>AC1163+AJ1163+BH1163</f>
        <v>739.53655050963118</v>
      </c>
      <c r="BL1163" s="5"/>
      <c r="BM1163" s="8">
        <f>BH1163/BK1163</f>
        <v>0.25204981178399821</v>
      </c>
      <c r="BN1163" s="8"/>
      <c r="BO1163" s="7"/>
      <c r="BP1163" s="5"/>
      <c r="BQ1163" s="5"/>
      <c r="BR1163" s="5"/>
      <c r="BS1163" s="5"/>
      <c r="BT1163" s="7"/>
      <c r="BU1163" s="7"/>
      <c r="BV1163" s="7"/>
      <c r="BW1163" s="7"/>
      <c r="BX1163" s="8">
        <f>AC1163/BK1163</f>
        <v>0.44427960806916056</v>
      </c>
      <c r="BY1163" s="8">
        <f>AJ1163/BK1163</f>
        <v>0.30367058014684117</v>
      </c>
      <c r="BZ1163" s="8">
        <f>BH1163/BK1163</f>
        <v>0.25204981178399821</v>
      </c>
      <c r="CA1163" s="5">
        <v>171.31208344074363</v>
      </c>
      <c r="CB1163" s="5">
        <v>65.590638220321893</v>
      </c>
      <c r="CC1163" s="5">
        <v>105.72144522042174</v>
      </c>
      <c r="CD1163" s="5">
        <v>0</v>
      </c>
      <c r="CE1163" s="5"/>
      <c r="CF1163" s="5"/>
      <c r="CG1163" s="5"/>
      <c r="CH1163" s="5"/>
      <c r="CI1163" s="5">
        <v>0</v>
      </c>
      <c r="CJ1163" s="5"/>
      <c r="CK1163" s="8"/>
      <c r="CL1163" s="5"/>
      <c r="CM1163" s="5"/>
      <c r="CN1163" s="8"/>
      <c r="CO1163" s="5"/>
      <c r="CP1163" s="5"/>
      <c r="CQ1163" s="5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</row>
    <row r="1164" spans="1:166" x14ac:dyDescent="0.25">
      <c r="A1164" t="s">
        <v>158</v>
      </c>
      <c r="C1164" s="6">
        <v>40276</v>
      </c>
      <c r="D1164" s="5"/>
      <c r="E1164" s="6"/>
      <c r="G1164" s="5">
        <v>91</v>
      </c>
      <c r="H1164" t="s">
        <v>115</v>
      </c>
      <c r="I1164" s="7">
        <v>8.1</v>
      </c>
      <c r="J1164">
        <v>750</v>
      </c>
      <c r="K1164" s="5">
        <f t="shared" si="18"/>
        <v>164.6090534979424</v>
      </c>
      <c r="L1164" s="5"/>
      <c r="M1164" s="8"/>
      <c r="N1164" s="7">
        <v>23.3</v>
      </c>
      <c r="O1164" s="7"/>
      <c r="P1164" s="7"/>
      <c r="Q1164" s="5"/>
      <c r="R1164" s="5"/>
      <c r="S1164" s="5"/>
      <c r="T1164" s="5"/>
      <c r="U1164" s="5"/>
      <c r="V1164" s="5"/>
      <c r="W1164" s="5"/>
      <c r="X1164" s="8"/>
      <c r="Y1164" s="8"/>
      <c r="Z1164" s="8"/>
      <c r="AA1164" s="8"/>
      <c r="AB1164" s="8"/>
      <c r="AC1164" s="5"/>
      <c r="AD1164" s="8"/>
      <c r="AE1164" s="8"/>
      <c r="AF1164" s="8"/>
      <c r="AG1164" s="8"/>
      <c r="AH1164" s="8"/>
      <c r="AI1164" s="8"/>
      <c r="AJ1164" s="5"/>
      <c r="AK1164" s="8"/>
      <c r="AL1164" s="8"/>
      <c r="AM1164" s="8"/>
      <c r="AN1164" s="8"/>
      <c r="AO1164" s="8"/>
      <c r="AP1164" s="8"/>
      <c r="AQ1164" s="9"/>
      <c r="AR1164" s="8"/>
      <c r="AS1164" s="8"/>
      <c r="AT1164" s="8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8"/>
      <c r="BJ1164" s="5"/>
      <c r="BK1164" s="5"/>
      <c r="BL1164" s="5"/>
      <c r="BM1164" s="8"/>
      <c r="BN1164" s="8"/>
      <c r="BO1164" s="7"/>
      <c r="BP1164" s="5"/>
      <c r="BQ1164" s="5"/>
      <c r="BR1164" s="5"/>
      <c r="BS1164" s="5"/>
      <c r="BT1164" s="7"/>
      <c r="BU1164" s="7"/>
      <c r="BV1164" s="7"/>
      <c r="BW1164" s="7"/>
      <c r="BX1164" s="7"/>
      <c r="BY1164" s="7"/>
      <c r="BZ1164" s="7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8"/>
      <c r="CL1164" s="5"/>
      <c r="CM1164" s="5"/>
      <c r="CN1164" s="8"/>
      <c r="CO1164" s="5"/>
      <c r="CP1164" s="5"/>
      <c r="CQ1164" s="5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</row>
    <row r="1165" spans="1:166" x14ac:dyDescent="0.25">
      <c r="A1165" t="s">
        <v>158</v>
      </c>
      <c r="C1165" s="6">
        <v>40279</v>
      </c>
      <c r="D1165" s="5">
        <v>6</v>
      </c>
      <c r="E1165" s="6" t="s">
        <v>239</v>
      </c>
      <c r="F1165" t="s">
        <v>89</v>
      </c>
      <c r="G1165" s="5">
        <v>94</v>
      </c>
      <c r="H1165" t="s">
        <v>115</v>
      </c>
      <c r="I1165" s="7">
        <v>8.1</v>
      </c>
      <c r="J1165">
        <v>750</v>
      </c>
      <c r="K1165" s="5">
        <f t="shared" si="18"/>
        <v>164.6090534979424</v>
      </c>
      <c r="L1165" s="5"/>
      <c r="M1165" s="8"/>
      <c r="N1165" s="8"/>
      <c r="O1165" s="8"/>
      <c r="P1165" s="8"/>
      <c r="Q1165" s="5"/>
      <c r="R1165" s="5"/>
      <c r="S1165" s="5"/>
      <c r="T1165" s="5"/>
      <c r="U1165" s="5"/>
      <c r="V1165" s="5"/>
      <c r="W1165" s="5"/>
      <c r="X1165" s="8"/>
      <c r="Y1165" s="8"/>
      <c r="Z1165" s="8"/>
      <c r="AA1165" s="8"/>
      <c r="AB1165" s="8"/>
      <c r="AC1165" s="5"/>
      <c r="AD1165" s="8"/>
      <c r="AE1165" s="8"/>
      <c r="AF1165" s="8"/>
      <c r="AG1165" s="8"/>
      <c r="AH1165" s="8"/>
      <c r="AI1165" s="8"/>
      <c r="AJ1165" s="5"/>
      <c r="AK1165" s="8"/>
      <c r="AL1165" s="8"/>
      <c r="AM1165" s="8"/>
      <c r="AN1165" s="8"/>
      <c r="AO1165" s="8"/>
      <c r="AP1165" s="8"/>
      <c r="AQ1165" s="9"/>
      <c r="AR1165" s="8"/>
      <c r="AS1165" s="8"/>
      <c r="AT1165" s="8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8"/>
      <c r="BJ1165" s="5"/>
      <c r="BK1165" s="5"/>
      <c r="BL1165" s="5"/>
      <c r="BM1165" s="8"/>
      <c r="BN1165" s="8"/>
      <c r="BO1165" s="7"/>
      <c r="BP1165" s="5"/>
      <c r="BQ1165" s="5"/>
      <c r="BR1165" s="5"/>
      <c r="BS1165" s="5"/>
      <c r="BT1165" s="7"/>
      <c r="BU1165" s="7"/>
      <c r="BV1165" s="7"/>
      <c r="BW1165" s="7"/>
      <c r="BX1165" s="7"/>
      <c r="BY1165" s="7"/>
      <c r="BZ1165" s="7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8"/>
      <c r="CL1165" s="5"/>
      <c r="CM1165" s="5"/>
      <c r="CN1165" s="8"/>
      <c r="CO1165" s="5"/>
      <c r="CP1165" s="5"/>
      <c r="CQ1165" s="5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</row>
    <row r="1166" spans="1:166" x14ac:dyDescent="0.25">
      <c r="A1166" t="s">
        <v>158</v>
      </c>
      <c r="C1166" s="6">
        <v>40287</v>
      </c>
      <c r="D1166" s="5"/>
      <c r="E1166" s="6"/>
      <c r="F1166" s="14"/>
      <c r="G1166" s="5">
        <v>102</v>
      </c>
      <c r="H1166" t="s">
        <v>115</v>
      </c>
      <c r="I1166" s="7">
        <v>8.1</v>
      </c>
      <c r="J1166">
        <v>750</v>
      </c>
      <c r="K1166" s="5">
        <f t="shared" si="18"/>
        <v>164.6090534979424</v>
      </c>
      <c r="L1166" s="5"/>
      <c r="M1166" s="8"/>
      <c r="N1166" s="8"/>
      <c r="O1166" s="8"/>
      <c r="P1166" s="8"/>
      <c r="Q1166" s="5"/>
      <c r="R1166" s="5"/>
      <c r="S1166" s="5"/>
      <c r="T1166" s="5"/>
      <c r="U1166" s="5"/>
      <c r="V1166" s="5"/>
      <c r="W1166" s="5"/>
      <c r="X1166" s="8"/>
      <c r="Y1166" s="8"/>
      <c r="Z1166" s="8"/>
      <c r="AA1166" s="8"/>
      <c r="AB1166" s="8"/>
      <c r="AC1166" s="5">
        <v>369.2285467479029</v>
      </c>
      <c r="AD1166" s="8"/>
      <c r="AE1166" s="8"/>
      <c r="AF1166" s="8"/>
      <c r="AG1166" s="8"/>
      <c r="AH1166" s="8"/>
      <c r="AI1166" s="8"/>
      <c r="AJ1166" s="5">
        <v>242.97533849191046</v>
      </c>
      <c r="AK1166" s="8">
        <v>4.3270881380118071</v>
      </c>
      <c r="AL1166" s="8"/>
      <c r="AM1166" s="8"/>
      <c r="AN1166" s="8"/>
      <c r="AO1166" s="8"/>
      <c r="AP1166" s="8"/>
      <c r="AQ1166" s="9">
        <f>AK1166/AJ1166</f>
        <v>1.780875443931472E-2</v>
      </c>
      <c r="AR1166" s="8"/>
      <c r="AS1166" s="8"/>
      <c r="AT1166" s="8"/>
      <c r="AU1166" s="5">
        <v>0.57523923444976077</v>
      </c>
      <c r="AV1166" s="5"/>
      <c r="AW1166" s="5"/>
      <c r="AX1166" s="5"/>
      <c r="AY1166" s="5">
        <v>293.46448550163893</v>
      </c>
      <c r="AZ1166" s="5"/>
      <c r="BA1166" s="5"/>
      <c r="BB1166" s="5"/>
      <c r="BC1166" s="5"/>
      <c r="BD1166" s="5"/>
      <c r="BE1166" s="5"/>
      <c r="BF1166" s="5">
        <v>0</v>
      </c>
      <c r="BG1166" s="5">
        <v>0</v>
      </c>
      <c r="BH1166" s="5">
        <v>294.03972473608871</v>
      </c>
      <c r="BI1166" s="8"/>
      <c r="BJ1166" s="5"/>
      <c r="BK1166" s="5">
        <f>AC1166+AJ1166+BH1166</f>
        <v>906.24360997590213</v>
      </c>
      <c r="BL1166" s="5"/>
      <c r="BM1166" s="8">
        <f>BH1166/BK1166</f>
        <v>0.3244599150816716</v>
      </c>
      <c r="BN1166" s="8"/>
      <c r="BO1166" s="7"/>
      <c r="BP1166" s="5"/>
      <c r="BQ1166" s="5"/>
      <c r="BR1166" s="5"/>
      <c r="BS1166" s="5"/>
      <c r="BT1166" s="7"/>
      <c r="BU1166" s="7"/>
      <c r="BV1166" s="7"/>
      <c r="BW1166" s="7"/>
      <c r="BX1166" s="8">
        <f>AC1166/BK1166</f>
        <v>0.40742747610404784</v>
      </c>
      <c r="BY1166" s="8">
        <f>AJ1166/BK1166</f>
        <v>0.26811260881428051</v>
      </c>
      <c r="BZ1166" s="8">
        <f>BH1166/BK1166</f>
        <v>0.3244599150816716</v>
      </c>
      <c r="CA1166" s="5">
        <v>123.30098053066686</v>
      </c>
      <c r="CB1166" s="5">
        <v>4.985406698564594</v>
      </c>
      <c r="CC1166" s="5">
        <v>118.31557383210227</v>
      </c>
      <c r="CD1166" s="5">
        <v>0</v>
      </c>
      <c r="CE1166" s="5"/>
      <c r="CF1166" s="5"/>
      <c r="CG1166" s="5"/>
      <c r="CH1166" s="5"/>
      <c r="CI1166" s="5">
        <v>0</v>
      </c>
      <c r="CJ1166" s="5"/>
      <c r="CK1166" s="8"/>
      <c r="CL1166" s="5"/>
      <c r="CM1166" s="5"/>
      <c r="CN1166" s="8"/>
      <c r="CO1166" s="5"/>
      <c r="CP1166" s="5"/>
      <c r="CQ1166" s="5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</row>
    <row r="1167" spans="1:166" x14ac:dyDescent="0.25">
      <c r="A1167" t="s">
        <v>158</v>
      </c>
      <c r="C1167" s="6">
        <v>40288</v>
      </c>
      <c r="D1167" s="5"/>
      <c r="E1167" s="6"/>
      <c r="G1167" s="5">
        <v>103</v>
      </c>
      <c r="H1167" t="s">
        <v>115</v>
      </c>
      <c r="I1167" s="7">
        <v>8.1</v>
      </c>
      <c r="J1167">
        <v>750</v>
      </c>
      <c r="K1167" s="5">
        <f t="shared" si="18"/>
        <v>164.6090534979424</v>
      </c>
      <c r="L1167" s="5"/>
      <c r="M1167" s="8"/>
      <c r="N1167" s="7">
        <v>24.3</v>
      </c>
      <c r="O1167" s="7"/>
      <c r="P1167" s="7"/>
      <c r="Q1167" s="5"/>
      <c r="R1167" s="5"/>
      <c r="S1167" s="5"/>
      <c r="T1167" s="5"/>
      <c r="U1167" s="5"/>
      <c r="V1167" s="5"/>
      <c r="W1167" s="5"/>
      <c r="X1167" s="8"/>
      <c r="Y1167" s="8"/>
      <c r="Z1167" s="8"/>
      <c r="AA1167" s="8"/>
      <c r="AB1167" s="8"/>
      <c r="AC1167" s="5"/>
      <c r="AD1167" s="8"/>
      <c r="AE1167" s="8"/>
      <c r="AF1167" s="8"/>
      <c r="AG1167" s="8"/>
      <c r="AH1167" s="8"/>
      <c r="AI1167" s="8"/>
      <c r="AJ1167" s="5"/>
      <c r="AK1167" s="8"/>
      <c r="AL1167" s="8"/>
      <c r="AM1167" s="8"/>
      <c r="AN1167" s="8"/>
      <c r="AO1167" s="8"/>
      <c r="AP1167" s="8"/>
      <c r="AQ1167" s="9"/>
      <c r="AR1167" s="8"/>
      <c r="AS1167" s="8"/>
      <c r="AT1167" s="8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8"/>
      <c r="BJ1167" s="5"/>
      <c r="BK1167" s="5"/>
      <c r="BL1167" s="5"/>
      <c r="BM1167" s="8"/>
      <c r="BN1167" s="8"/>
      <c r="BO1167" s="7"/>
      <c r="BP1167" s="5"/>
      <c r="BQ1167" s="5"/>
      <c r="BR1167" s="5"/>
      <c r="BS1167" s="5"/>
      <c r="BT1167" s="7"/>
      <c r="BU1167" s="7"/>
      <c r="BV1167" s="7"/>
      <c r="BW1167" s="7"/>
      <c r="BX1167" s="7"/>
      <c r="BY1167" s="7"/>
      <c r="BZ1167" s="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8"/>
      <c r="CL1167" s="5"/>
      <c r="CM1167" s="5"/>
      <c r="CN1167" s="8"/>
      <c r="CO1167" s="5"/>
      <c r="CP1167" s="5"/>
      <c r="CQ1167" s="5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</row>
    <row r="1168" spans="1:166" x14ac:dyDescent="0.25">
      <c r="A1168" t="s">
        <v>158</v>
      </c>
      <c r="C1168" s="6">
        <v>40293</v>
      </c>
      <c r="D1168" s="5">
        <v>8</v>
      </c>
      <c r="E1168" t="s">
        <v>208</v>
      </c>
      <c r="F1168" t="s">
        <v>14</v>
      </c>
      <c r="G1168" s="5">
        <v>108</v>
      </c>
      <c r="H1168" t="s">
        <v>115</v>
      </c>
      <c r="I1168" s="7">
        <v>8.1</v>
      </c>
      <c r="J1168">
        <v>750</v>
      </c>
      <c r="K1168" s="5">
        <f t="shared" si="18"/>
        <v>164.6090534979424</v>
      </c>
      <c r="L1168" s="5"/>
      <c r="M1168" s="8"/>
      <c r="N1168" s="8"/>
      <c r="O1168" s="8"/>
      <c r="P1168" s="8"/>
      <c r="Q1168" s="5"/>
      <c r="R1168" s="5"/>
      <c r="S1168" s="5"/>
      <c r="T1168" s="5"/>
      <c r="U1168" s="5">
        <v>108</v>
      </c>
      <c r="V1168" s="5"/>
      <c r="W1168" s="5"/>
      <c r="X1168" s="8"/>
      <c r="Y1168" s="8"/>
      <c r="Z1168" s="8"/>
      <c r="AA1168" s="8"/>
      <c r="AB1168" s="8"/>
      <c r="AC1168" s="5"/>
      <c r="AD1168" s="8"/>
      <c r="AE1168" s="8"/>
      <c r="AF1168" s="8"/>
      <c r="AG1168" s="8"/>
      <c r="AH1168" s="8"/>
      <c r="AI1168" s="8"/>
      <c r="AJ1168" s="5"/>
      <c r="AK1168" s="8"/>
      <c r="AL1168" s="8"/>
      <c r="AM1168" s="8"/>
      <c r="AN1168" s="8"/>
      <c r="AO1168" s="8"/>
      <c r="AP1168" s="8"/>
      <c r="AQ1168" s="9"/>
      <c r="AR1168" s="8"/>
      <c r="AS1168" s="8"/>
      <c r="AT1168" s="8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8"/>
      <c r="BJ1168" s="5"/>
      <c r="BK1168" s="5"/>
      <c r="BL1168" s="5"/>
      <c r="BM1168" s="8"/>
      <c r="BN1168" s="8"/>
      <c r="BO1168" s="7"/>
      <c r="BP1168" s="5"/>
      <c r="BQ1168" s="5"/>
      <c r="BR1168" s="5"/>
      <c r="BS1168" s="5"/>
      <c r="BT1168" s="7"/>
      <c r="BU1168" s="7"/>
      <c r="BV1168" s="7"/>
      <c r="BW1168" s="7"/>
      <c r="BX1168" s="7"/>
      <c r="BY1168" s="7"/>
      <c r="BZ1168" s="7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8"/>
      <c r="CL1168" s="5"/>
      <c r="CM1168" s="5"/>
      <c r="CN1168" s="8"/>
      <c r="CO1168" s="5"/>
      <c r="CP1168" s="5"/>
      <c r="CQ1168" s="5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</row>
    <row r="1169" spans="1:166" x14ac:dyDescent="0.25">
      <c r="A1169" t="s">
        <v>158</v>
      </c>
      <c r="C1169" s="6">
        <v>40302</v>
      </c>
      <c r="D1169" s="5"/>
      <c r="E1169" s="6"/>
      <c r="G1169" s="5">
        <v>117</v>
      </c>
      <c r="H1169" t="s">
        <v>115</v>
      </c>
      <c r="I1169" s="7">
        <v>8.1</v>
      </c>
      <c r="J1169">
        <v>750</v>
      </c>
      <c r="K1169" s="5">
        <f t="shared" si="18"/>
        <v>164.6090534979424</v>
      </c>
      <c r="L1169" s="5"/>
      <c r="M1169" s="8"/>
      <c r="N1169" s="8"/>
      <c r="O1169" s="8"/>
      <c r="P1169" s="8"/>
      <c r="Q1169" s="5"/>
      <c r="R1169" s="5"/>
      <c r="S1169" s="5"/>
      <c r="T1169" s="5"/>
      <c r="U1169" s="5"/>
      <c r="V1169" s="5"/>
      <c r="W1169" s="5"/>
      <c r="X1169" s="8"/>
      <c r="Y1169" s="8"/>
      <c r="Z1169" s="8"/>
      <c r="AA1169" s="8"/>
      <c r="AB1169" s="8"/>
      <c r="AC1169" s="5"/>
      <c r="AD1169" s="8"/>
      <c r="AE1169" s="8"/>
      <c r="AF1169" s="8"/>
      <c r="AG1169" s="8"/>
      <c r="AH1169" s="8"/>
      <c r="AI1169" s="8"/>
      <c r="AJ1169" s="5"/>
      <c r="AK1169" s="8"/>
      <c r="AL1169" s="8"/>
      <c r="AM1169" s="8"/>
      <c r="AN1169" s="8"/>
      <c r="AO1169" s="8"/>
      <c r="AP1169" s="8"/>
      <c r="AQ1169" s="9"/>
      <c r="AR1169" s="8"/>
      <c r="AS1169" s="8"/>
      <c r="AT1169" s="8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8"/>
      <c r="BJ1169" s="5"/>
      <c r="BK1169" s="5"/>
      <c r="BL1169" s="5"/>
      <c r="BM1169" s="8"/>
      <c r="BN1169" s="8"/>
      <c r="BO1169" s="7"/>
      <c r="BP1169" s="5"/>
      <c r="BQ1169" s="5"/>
      <c r="BR1169" s="5"/>
      <c r="BS1169" s="5"/>
      <c r="BT1169" s="7"/>
      <c r="BU1169" s="7"/>
      <c r="BV1169" s="7"/>
      <c r="BW1169" s="7"/>
      <c r="BX1169" s="7"/>
      <c r="BY1169" s="7"/>
      <c r="BZ1169" s="7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>
        <v>10.591437762929967</v>
      </c>
      <c r="CK1169" s="8">
        <v>5.0041597205683903</v>
      </c>
      <c r="CL1169" s="5"/>
      <c r="CM1169" s="5"/>
      <c r="CN1169" s="8"/>
      <c r="CO1169" s="5"/>
      <c r="CP1169" s="5"/>
      <c r="CQ1169" s="5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</row>
    <row r="1170" spans="1:166" x14ac:dyDescent="0.25">
      <c r="A1170" t="s">
        <v>158</v>
      </c>
      <c r="C1170" s="6">
        <v>40308</v>
      </c>
      <c r="D1170" s="5"/>
      <c r="E1170" s="6"/>
      <c r="G1170" s="5">
        <v>123</v>
      </c>
      <c r="H1170" t="s">
        <v>115</v>
      </c>
      <c r="I1170" s="7">
        <v>8.1</v>
      </c>
      <c r="J1170">
        <v>750</v>
      </c>
      <c r="K1170" s="5">
        <f t="shared" si="18"/>
        <v>164.6090534979424</v>
      </c>
      <c r="L1170" s="5"/>
      <c r="M1170" s="8"/>
      <c r="N1170" s="8"/>
      <c r="O1170" s="8"/>
      <c r="P1170" s="8"/>
      <c r="Q1170" s="5"/>
      <c r="R1170" s="5"/>
      <c r="S1170" s="5"/>
      <c r="T1170" s="5"/>
      <c r="U1170" s="5"/>
      <c r="V1170" s="5"/>
      <c r="W1170" s="5"/>
      <c r="X1170" s="8"/>
      <c r="Y1170" s="8"/>
      <c r="Z1170" s="8"/>
      <c r="AA1170" s="8"/>
      <c r="AB1170" s="8"/>
      <c r="AC1170" s="5"/>
      <c r="AD1170" s="8"/>
      <c r="AE1170" s="8"/>
      <c r="AF1170" s="8"/>
      <c r="AG1170" s="8"/>
      <c r="AH1170" s="8"/>
      <c r="AI1170" s="8"/>
      <c r="AJ1170" s="5"/>
      <c r="AK1170" s="8"/>
      <c r="AL1170" s="8"/>
      <c r="AM1170" s="8"/>
      <c r="AN1170" s="8"/>
      <c r="AO1170" s="8"/>
      <c r="AP1170" s="8"/>
      <c r="AQ1170" s="9"/>
      <c r="AR1170" s="8"/>
      <c r="AS1170" s="8"/>
      <c r="AT1170" s="8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8"/>
      <c r="BJ1170" s="5"/>
      <c r="BK1170" s="5"/>
      <c r="BL1170" s="5"/>
      <c r="BM1170" s="8"/>
      <c r="BN1170" s="8"/>
      <c r="BO1170" s="7"/>
      <c r="BP1170" s="5"/>
      <c r="BQ1170" s="5"/>
      <c r="BR1170" s="5"/>
      <c r="BS1170" s="5"/>
      <c r="BT1170" s="7"/>
      <c r="BU1170" s="7"/>
      <c r="BV1170" s="7"/>
      <c r="BW1170" s="7"/>
      <c r="BX1170" s="7"/>
      <c r="BY1170" s="7"/>
      <c r="BZ1170" s="7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>
        <v>26.569331023674003</v>
      </c>
      <c r="CK1170" s="8">
        <v>4.5728801434366844</v>
      </c>
      <c r="CL1170" s="5"/>
      <c r="CM1170" s="5"/>
      <c r="CN1170" s="8"/>
      <c r="CO1170" s="5"/>
      <c r="CP1170" s="5"/>
      <c r="CQ1170" s="5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</row>
    <row r="1171" spans="1:166" x14ac:dyDescent="0.25">
      <c r="A1171" t="s">
        <v>158</v>
      </c>
      <c r="C1171" s="6">
        <v>40315</v>
      </c>
      <c r="D1171" s="5"/>
      <c r="E1171" s="6"/>
      <c r="G1171" s="5">
        <v>130</v>
      </c>
      <c r="H1171" t="s">
        <v>115</v>
      </c>
      <c r="I1171" s="7">
        <v>8.1</v>
      </c>
      <c r="J1171">
        <v>750</v>
      </c>
      <c r="K1171" s="5">
        <f t="shared" si="18"/>
        <v>164.6090534979424</v>
      </c>
      <c r="L1171" s="5"/>
      <c r="M1171" s="8"/>
      <c r="N1171" s="8"/>
      <c r="O1171" s="8"/>
      <c r="P1171" s="8"/>
      <c r="Q1171" s="5"/>
      <c r="R1171" s="5"/>
      <c r="S1171" s="5"/>
      <c r="T1171" s="5"/>
      <c r="U1171" s="5"/>
      <c r="V1171" s="5"/>
      <c r="W1171" s="5"/>
      <c r="X1171" s="8"/>
      <c r="Y1171" s="8"/>
      <c r="Z1171" s="8"/>
      <c r="AA1171" s="8"/>
      <c r="AB1171" s="8"/>
      <c r="AC1171" s="5"/>
      <c r="AD1171" s="8"/>
      <c r="AE1171" s="8"/>
      <c r="AF1171" s="8"/>
      <c r="AG1171" s="8"/>
      <c r="AH1171" s="8"/>
      <c r="AI1171" s="8"/>
      <c r="AJ1171" s="5"/>
      <c r="AK1171" s="8"/>
      <c r="AL1171" s="8"/>
      <c r="AM1171" s="8"/>
      <c r="AN1171" s="8"/>
      <c r="AO1171" s="8"/>
      <c r="AP1171" s="8"/>
      <c r="AQ1171" s="9"/>
      <c r="AR1171" s="8"/>
      <c r="AS1171" s="8"/>
      <c r="AT1171" s="8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8"/>
      <c r="BJ1171" s="5"/>
      <c r="BK1171" s="5"/>
      <c r="BL1171" s="5"/>
      <c r="BM1171" s="8"/>
      <c r="BN1171" s="8"/>
      <c r="BO1171" s="7"/>
      <c r="BP1171" s="5"/>
      <c r="BQ1171" s="5"/>
      <c r="BR1171" s="5"/>
      <c r="BS1171" s="5"/>
      <c r="BT1171" s="7"/>
      <c r="BU1171" s="7"/>
      <c r="BV1171" s="7"/>
      <c r="BW1171" s="7"/>
      <c r="BX1171" s="7"/>
      <c r="BY1171" s="7"/>
      <c r="BZ1171" s="7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>
        <v>41.169677472572793</v>
      </c>
      <c r="CK1171" s="8">
        <v>4.744184027777778</v>
      </c>
      <c r="CL1171" s="5"/>
      <c r="CM1171" s="5"/>
      <c r="CN1171" s="8"/>
      <c r="CO1171" s="5"/>
      <c r="CP1171" s="5"/>
      <c r="CQ1171" s="5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</row>
    <row r="1172" spans="1:166" x14ac:dyDescent="0.25">
      <c r="A1172" t="s">
        <v>158</v>
      </c>
      <c r="C1172" s="6">
        <v>40323</v>
      </c>
      <c r="D1172" s="5"/>
      <c r="E1172" s="6"/>
      <c r="G1172" s="5">
        <v>138</v>
      </c>
      <c r="H1172" t="s">
        <v>115</v>
      </c>
      <c r="I1172" s="7">
        <v>8.1</v>
      </c>
      <c r="J1172">
        <v>750</v>
      </c>
      <c r="K1172" s="5">
        <f t="shared" si="18"/>
        <v>164.6090534979424</v>
      </c>
      <c r="L1172" s="5"/>
      <c r="M1172" s="8"/>
      <c r="N1172" s="8"/>
      <c r="O1172" s="8"/>
      <c r="P1172" s="8"/>
      <c r="Q1172" s="5"/>
      <c r="R1172" s="5"/>
      <c r="S1172" s="5"/>
      <c r="T1172" s="5"/>
      <c r="U1172" s="5"/>
      <c r="V1172" s="5"/>
      <c r="W1172" s="5"/>
      <c r="X1172" s="8"/>
      <c r="Y1172" s="8"/>
      <c r="Z1172" s="8"/>
      <c r="AA1172" s="8"/>
      <c r="AB1172" s="8"/>
      <c r="AC1172" s="5"/>
      <c r="AD1172" s="8"/>
      <c r="AE1172" s="8"/>
      <c r="AF1172" s="8"/>
      <c r="AG1172" s="8"/>
      <c r="AH1172" s="8"/>
      <c r="AI1172" s="8"/>
      <c r="AJ1172" s="5"/>
      <c r="AK1172" s="8"/>
      <c r="AL1172" s="8"/>
      <c r="AM1172" s="8"/>
      <c r="AN1172" s="8"/>
      <c r="AO1172" s="8"/>
      <c r="AP1172" s="8"/>
      <c r="AQ1172" s="9"/>
      <c r="AR1172" s="8"/>
      <c r="AS1172" s="8"/>
      <c r="AT1172" s="8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8"/>
      <c r="BJ1172" s="5"/>
      <c r="BK1172" s="5"/>
      <c r="BL1172" s="5"/>
      <c r="BM1172" s="8"/>
      <c r="BN1172" s="8"/>
      <c r="BO1172" s="7"/>
      <c r="BP1172" s="5"/>
      <c r="BQ1172" s="5"/>
      <c r="BR1172" s="5"/>
      <c r="BS1172" s="5"/>
      <c r="BT1172" s="7"/>
      <c r="BU1172" s="7"/>
      <c r="BV1172" s="7"/>
      <c r="BW1172" s="7"/>
      <c r="BX1172" s="7"/>
      <c r="BY1172" s="7"/>
      <c r="BZ1172" s="7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>
        <v>57.362039099232852</v>
      </c>
      <c r="CK1172" s="8">
        <v>4.6493161094224931</v>
      </c>
      <c r="CL1172" s="5"/>
      <c r="CM1172" s="5"/>
      <c r="CN1172" s="8"/>
      <c r="CO1172" s="5"/>
      <c r="CP1172" s="5"/>
      <c r="CQ1172" s="5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</row>
    <row r="1173" spans="1:166" x14ac:dyDescent="0.25">
      <c r="A1173" t="s">
        <v>158</v>
      </c>
      <c r="C1173" s="6">
        <v>40324</v>
      </c>
      <c r="D1173" s="5"/>
      <c r="E1173" s="6"/>
      <c r="F1173" s="14"/>
      <c r="G1173" s="5">
        <v>139</v>
      </c>
      <c r="H1173" t="s">
        <v>115</v>
      </c>
      <c r="I1173" s="7">
        <v>8.1</v>
      </c>
      <c r="J1173">
        <v>750</v>
      </c>
      <c r="K1173" s="5">
        <f t="shared" si="18"/>
        <v>164.6090534979424</v>
      </c>
      <c r="L1173" s="5"/>
      <c r="M1173" s="8"/>
      <c r="N1173" s="8"/>
      <c r="O1173" s="8"/>
      <c r="P1173" s="8"/>
      <c r="Q1173" s="5"/>
      <c r="R1173" s="5"/>
      <c r="S1173" s="5"/>
      <c r="T1173" s="5"/>
      <c r="U1173" s="5"/>
      <c r="V1173" s="5"/>
      <c r="W1173" s="5"/>
      <c r="X1173" s="8"/>
      <c r="Y1173" s="8"/>
      <c r="Z1173" s="8"/>
      <c r="AA1173" s="8"/>
      <c r="AB1173" s="8"/>
      <c r="AC1173" s="5">
        <v>447.90226611252893</v>
      </c>
      <c r="AD1173" s="8"/>
      <c r="AE1173" s="8"/>
      <c r="AF1173" s="8"/>
      <c r="AG1173" s="8"/>
      <c r="AH1173" s="8"/>
      <c r="AI1173" s="8"/>
      <c r="AJ1173" s="5">
        <v>247.11643873359213</v>
      </c>
      <c r="AK1173" s="8">
        <v>3.4235745789380534</v>
      </c>
      <c r="AL1173" s="8"/>
      <c r="AM1173" s="8"/>
      <c r="AN1173" s="8"/>
      <c r="AO1173" s="8"/>
      <c r="AP1173" s="8"/>
      <c r="AQ1173" s="9">
        <f>AK1173/AJ1173</f>
        <v>1.3854094840808601E-2</v>
      </c>
      <c r="AR1173" s="8"/>
      <c r="AS1173" s="8"/>
      <c r="AT1173" s="8"/>
      <c r="AU1173" s="5">
        <v>0</v>
      </c>
      <c r="AV1173" s="5"/>
      <c r="AW1173" s="5"/>
      <c r="AX1173" s="5"/>
      <c r="AY1173" s="5">
        <v>203.47412689495047</v>
      </c>
      <c r="AZ1173" s="5"/>
      <c r="BA1173" s="5"/>
      <c r="BB1173" s="5"/>
      <c r="BC1173" s="5"/>
      <c r="BD1173" s="5"/>
      <c r="BE1173" s="5"/>
      <c r="BF1173" s="5">
        <v>9.3685344827586192</v>
      </c>
      <c r="BG1173" s="5">
        <v>383.00659955032012</v>
      </c>
      <c r="BH1173" s="5">
        <v>595.84926092802925</v>
      </c>
      <c r="BI1173" s="8"/>
      <c r="BJ1173" s="5"/>
      <c r="BK1173" s="5">
        <f>AC1173+AJ1173+BH1173</f>
        <v>1290.8679657741504</v>
      </c>
      <c r="BL1173" s="5"/>
      <c r="BM1173" s="8">
        <f>BH1173/BK1173</f>
        <v>0.46158807618305925</v>
      </c>
      <c r="BN1173" s="8"/>
      <c r="BO1173" s="7"/>
      <c r="BP1173" s="5"/>
      <c r="BQ1173" s="5"/>
      <c r="BR1173" s="5"/>
      <c r="BS1173" s="5"/>
      <c r="BT1173" s="7"/>
      <c r="BU1173" s="7"/>
      <c r="BV1173" s="7"/>
      <c r="BW1173" s="7"/>
      <c r="BX1173" s="8">
        <f>AC1173/BK1173</f>
        <v>0.3469775980101234</v>
      </c>
      <c r="BY1173" s="8">
        <f>AJ1173/BK1173</f>
        <v>0.19143432580681724</v>
      </c>
      <c r="BZ1173" s="8">
        <f>BH1173/BK1173</f>
        <v>0.46158807618305925</v>
      </c>
      <c r="CA1173" s="5">
        <v>118.531617928008</v>
      </c>
      <c r="CB1173" s="5">
        <v>0</v>
      </c>
      <c r="CC1173" s="5">
        <v>44.853550647615727</v>
      </c>
      <c r="CD1173" s="5">
        <v>69.712550039012967</v>
      </c>
      <c r="CE1173" s="5"/>
      <c r="CF1173" s="5"/>
      <c r="CG1173" s="5"/>
      <c r="CH1173" s="5"/>
      <c r="CI1173" s="5">
        <v>3.9655172413793105</v>
      </c>
      <c r="CJ1173" s="5"/>
      <c r="CK1173" s="8"/>
      <c r="CL1173" s="5"/>
      <c r="CM1173" s="5"/>
      <c r="CN1173" s="8"/>
      <c r="CO1173" s="5"/>
      <c r="CP1173" s="5"/>
      <c r="CQ1173" s="5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</row>
    <row r="1174" spans="1:166" x14ac:dyDescent="0.25">
      <c r="A1174" t="s">
        <v>158</v>
      </c>
      <c r="C1174" s="6">
        <v>40326</v>
      </c>
      <c r="D1174" s="5">
        <v>9</v>
      </c>
      <c r="E1174" s="6" t="s">
        <v>207</v>
      </c>
      <c r="F1174" t="s">
        <v>15</v>
      </c>
      <c r="G1174" s="5">
        <v>141</v>
      </c>
      <c r="H1174" t="s">
        <v>115</v>
      </c>
      <c r="I1174" s="7">
        <v>8.1</v>
      </c>
      <c r="J1174">
        <v>750</v>
      </c>
      <c r="K1174" s="5">
        <f t="shared" si="18"/>
        <v>164.6090534979424</v>
      </c>
      <c r="L1174" s="5"/>
      <c r="M1174" s="8"/>
      <c r="N1174" s="8"/>
      <c r="O1174" s="8"/>
      <c r="P1174" s="8"/>
      <c r="Q1174" s="5"/>
      <c r="R1174" s="5"/>
      <c r="S1174" s="5"/>
      <c r="T1174" s="5"/>
      <c r="U1174" s="5"/>
      <c r="V1174" s="5">
        <v>141</v>
      </c>
      <c r="W1174" s="5"/>
      <c r="X1174" s="8"/>
      <c r="Y1174" s="8"/>
      <c r="Z1174" s="8"/>
      <c r="AA1174" s="8"/>
      <c r="AB1174" s="8"/>
      <c r="AC1174" s="5"/>
      <c r="AD1174" s="8"/>
      <c r="AE1174" s="8"/>
      <c r="AF1174" s="8"/>
      <c r="AG1174" s="8"/>
      <c r="AH1174" s="8"/>
      <c r="AI1174" s="8"/>
      <c r="AJ1174" s="5"/>
      <c r="AK1174" s="8"/>
      <c r="AL1174" s="8"/>
      <c r="AM1174" s="8"/>
      <c r="AN1174" s="8"/>
      <c r="AO1174" s="8"/>
      <c r="AP1174" s="8"/>
      <c r="AQ1174" s="9"/>
      <c r="AR1174" s="8"/>
      <c r="AS1174" s="8"/>
      <c r="AT1174" s="8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8"/>
      <c r="BJ1174" s="5"/>
      <c r="BK1174" s="5"/>
      <c r="BL1174" s="5"/>
      <c r="BM1174" s="8"/>
      <c r="BN1174" s="8"/>
      <c r="BO1174" s="7"/>
      <c r="BP1174" s="5"/>
      <c r="BQ1174" s="5"/>
      <c r="BR1174" s="5"/>
      <c r="BS1174" s="5"/>
      <c r="BT1174" s="7"/>
      <c r="BU1174" s="7"/>
      <c r="BV1174" s="7"/>
      <c r="BW1174" s="7"/>
      <c r="BX1174" s="7"/>
      <c r="BY1174" s="7"/>
      <c r="BZ1174" s="7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8"/>
      <c r="CL1174" s="5"/>
      <c r="CM1174" s="5"/>
      <c r="CN1174" s="8"/>
      <c r="CO1174" s="5"/>
      <c r="CP1174" s="5"/>
      <c r="CQ1174" s="5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</row>
    <row r="1175" spans="1:166" x14ac:dyDescent="0.25">
      <c r="A1175" t="s">
        <v>158</v>
      </c>
      <c r="C1175" s="6">
        <v>40357</v>
      </c>
      <c r="D1175" s="5">
        <v>10</v>
      </c>
      <c r="E1175" s="6" t="s">
        <v>108</v>
      </c>
      <c r="F1175" t="s">
        <v>16</v>
      </c>
      <c r="G1175" s="5">
        <v>172</v>
      </c>
      <c r="H1175" t="s">
        <v>115</v>
      </c>
      <c r="I1175" s="7">
        <v>8.1</v>
      </c>
      <c r="J1175">
        <v>750</v>
      </c>
      <c r="K1175" s="5">
        <f t="shared" si="18"/>
        <v>164.6090534979424</v>
      </c>
      <c r="L1175" s="5"/>
      <c r="M1175" s="8"/>
      <c r="N1175" s="8"/>
      <c r="O1175" s="8"/>
      <c r="P1175" s="8"/>
      <c r="Q1175" s="5"/>
      <c r="R1175" s="5"/>
      <c r="S1175" s="5"/>
      <c r="T1175" s="5"/>
      <c r="U1175" s="5"/>
      <c r="V1175" s="5"/>
      <c r="W1175" s="5"/>
      <c r="X1175" s="8"/>
      <c r="Y1175" s="8"/>
      <c r="Z1175" s="8"/>
      <c r="AA1175" s="8"/>
      <c r="AB1175" s="8"/>
      <c r="AC1175" s="5"/>
      <c r="AD1175" s="8"/>
      <c r="AE1175" s="8"/>
      <c r="AF1175" s="8"/>
      <c r="AG1175" s="8"/>
      <c r="AH1175" s="8"/>
      <c r="AI1175" s="8"/>
      <c r="AJ1175" s="5"/>
      <c r="AK1175" s="8"/>
      <c r="AL1175" s="8"/>
      <c r="AM1175" s="8"/>
      <c r="AN1175" s="8"/>
      <c r="AO1175" s="8"/>
      <c r="AP1175" s="8"/>
      <c r="AQ1175" s="9"/>
      <c r="AR1175" s="8"/>
      <c r="AS1175" s="8"/>
      <c r="AT1175" s="8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>
        <v>449.9887500000001</v>
      </c>
      <c r="BH1175" s="5"/>
      <c r="BI1175" s="8"/>
      <c r="BJ1175" s="5"/>
      <c r="BK1175" s="5"/>
      <c r="BL1175" s="5"/>
      <c r="BM1175" s="8"/>
      <c r="BN1175" s="5">
        <f>BP1175*(1/(BO1175/100))</f>
        <v>449.98875000000015</v>
      </c>
      <c r="BO1175" s="7">
        <v>35.48615911287434</v>
      </c>
      <c r="BP1175" s="5">
        <v>159.68372381503437</v>
      </c>
      <c r="BQ1175" s="5">
        <f>BN1175-BP1175</f>
        <v>290.30502618496575</v>
      </c>
      <c r="BR1175" s="5"/>
      <c r="BS1175" s="5"/>
      <c r="BT1175" s="7">
        <v>7.0345252781953471</v>
      </c>
      <c r="BU1175" s="7"/>
      <c r="BV1175" s="7"/>
      <c r="BW1175" s="7"/>
      <c r="BX1175" s="7"/>
      <c r="BY1175" s="7"/>
      <c r="BZ1175" s="7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>
        <v>100</v>
      </c>
      <c r="CK1175" s="8">
        <v>4.4841892169800008</v>
      </c>
      <c r="CL1175" s="5"/>
      <c r="CM1175" s="5"/>
      <c r="CN1175" s="8"/>
      <c r="CO1175" s="5"/>
      <c r="CP1175" s="5"/>
      <c r="CQ1175" s="5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</row>
    <row r="1176" spans="1:166" x14ac:dyDescent="0.25">
      <c r="A1176" t="s">
        <v>144</v>
      </c>
      <c r="C1176" s="6">
        <v>40185</v>
      </c>
      <c r="D1176" s="5">
        <v>1</v>
      </c>
      <c r="E1176" s="6" t="s">
        <v>209</v>
      </c>
      <c r="F1176" s="14" t="s">
        <v>10</v>
      </c>
      <c r="G1176" s="5">
        <v>0</v>
      </c>
      <c r="H1176" t="s">
        <v>116</v>
      </c>
      <c r="I1176" s="7">
        <v>8.1</v>
      </c>
      <c r="J1176">
        <v>750</v>
      </c>
      <c r="K1176" s="5">
        <f t="shared" si="18"/>
        <v>164.6090534979424</v>
      </c>
      <c r="L1176" s="5"/>
      <c r="M1176" s="8"/>
      <c r="N1176" s="8"/>
      <c r="O1176" s="8"/>
      <c r="P1176" s="8"/>
      <c r="Q1176" s="5"/>
      <c r="R1176" s="5"/>
      <c r="S1176" s="5"/>
      <c r="T1176" s="5"/>
      <c r="U1176" s="5"/>
      <c r="V1176" s="5"/>
      <c r="W1176" s="5"/>
      <c r="X1176" s="8"/>
      <c r="Y1176" s="8"/>
      <c r="Z1176" s="8"/>
      <c r="AA1176" s="8"/>
      <c r="AB1176" s="8"/>
      <c r="AC1176" s="5"/>
      <c r="AD1176" s="8"/>
      <c r="AE1176" s="8"/>
      <c r="AF1176" s="8"/>
      <c r="AG1176" s="8"/>
      <c r="AH1176" s="8"/>
      <c r="AI1176" s="8"/>
      <c r="AJ1176" s="5"/>
      <c r="AK1176" s="8"/>
      <c r="AL1176" s="8"/>
      <c r="AM1176" s="8"/>
      <c r="AN1176" s="8"/>
      <c r="AO1176" s="8"/>
      <c r="AP1176" s="8"/>
      <c r="AQ1176" s="9"/>
      <c r="AR1176" s="8"/>
      <c r="AS1176" s="8"/>
      <c r="AT1176" s="8"/>
      <c r="AU1176" s="5">
        <v>0</v>
      </c>
      <c r="AV1176" s="5"/>
      <c r="AW1176" s="5"/>
      <c r="AX1176" s="5"/>
      <c r="AY1176" s="5">
        <v>0</v>
      </c>
      <c r="AZ1176" s="5"/>
      <c r="BA1176" s="5"/>
      <c r="BB1176" s="5"/>
      <c r="BC1176" s="5"/>
      <c r="BD1176" s="5"/>
      <c r="BE1176" s="5"/>
      <c r="BF1176" s="5">
        <v>0</v>
      </c>
      <c r="BG1176" s="5">
        <v>0</v>
      </c>
      <c r="BH1176" s="5"/>
      <c r="BI1176" s="8"/>
      <c r="BJ1176" s="5"/>
      <c r="BK1176" s="5"/>
      <c r="BL1176" s="5"/>
      <c r="BM1176" s="8"/>
      <c r="BN1176" s="8"/>
      <c r="BO1176" s="7"/>
      <c r="BP1176" s="5"/>
      <c r="BQ1176" s="5"/>
      <c r="BR1176" s="5"/>
      <c r="BS1176" s="5"/>
      <c r="BT1176" s="7"/>
      <c r="BU1176" s="7"/>
      <c r="BV1176" s="7"/>
      <c r="BW1176" s="7"/>
      <c r="BX1176" s="7"/>
      <c r="BY1176" s="7"/>
      <c r="BZ1176" s="7"/>
      <c r="CA1176" s="5">
        <v>0</v>
      </c>
      <c r="CB1176" s="5">
        <v>0</v>
      </c>
      <c r="CC1176" s="5">
        <v>0</v>
      </c>
      <c r="CD1176" s="5">
        <v>0</v>
      </c>
      <c r="CE1176" s="5"/>
      <c r="CF1176" s="5"/>
      <c r="CG1176" s="5"/>
      <c r="CH1176" s="5"/>
      <c r="CI1176" s="5">
        <v>0</v>
      </c>
      <c r="CJ1176" s="5"/>
      <c r="CK1176" s="8"/>
      <c r="CL1176" s="5"/>
      <c r="CM1176" s="5"/>
      <c r="CN1176" s="8"/>
      <c r="CO1176" s="5"/>
      <c r="CP1176" s="5"/>
      <c r="CQ1176" s="5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</row>
    <row r="1177" spans="1:166" x14ac:dyDescent="0.25">
      <c r="A1177" t="s">
        <v>144</v>
      </c>
      <c r="C1177" s="6">
        <v>40210</v>
      </c>
      <c r="D1177" s="5"/>
      <c r="E1177" s="6"/>
      <c r="G1177" s="5">
        <v>25</v>
      </c>
      <c r="H1177" t="s">
        <v>116</v>
      </c>
      <c r="I1177" s="7">
        <v>8.1</v>
      </c>
      <c r="J1177">
        <v>750</v>
      </c>
      <c r="K1177" s="5">
        <f t="shared" si="18"/>
        <v>164.6090534979424</v>
      </c>
      <c r="L1177" s="5"/>
      <c r="M1177" s="8"/>
      <c r="N1177" s="7">
        <v>6.95</v>
      </c>
      <c r="O1177" s="7"/>
      <c r="P1177" s="7"/>
      <c r="Q1177" s="5"/>
      <c r="R1177" s="5"/>
      <c r="S1177" s="5"/>
      <c r="T1177" s="5"/>
      <c r="U1177" s="5"/>
      <c r="V1177" s="5"/>
      <c r="W1177" s="5"/>
      <c r="X1177" s="8"/>
      <c r="Y1177" s="8"/>
      <c r="Z1177" s="8"/>
      <c r="AA1177" s="8"/>
      <c r="AB1177" s="8"/>
      <c r="AC1177" s="5"/>
      <c r="AD1177" s="8"/>
      <c r="AE1177" s="8"/>
      <c r="AF1177" s="8"/>
      <c r="AG1177" s="8"/>
      <c r="AH1177" s="8"/>
      <c r="AI1177" s="8"/>
      <c r="AJ1177" s="5"/>
      <c r="AK1177" s="8"/>
      <c r="AL1177" s="8"/>
      <c r="AM1177" s="8"/>
      <c r="AN1177" s="8"/>
      <c r="AO1177" s="8"/>
      <c r="AP1177" s="8"/>
      <c r="AQ1177" s="9"/>
      <c r="AR1177" s="8"/>
      <c r="AS1177" s="8"/>
      <c r="AT1177" s="8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8"/>
      <c r="BJ1177" s="5"/>
      <c r="BK1177" s="5"/>
      <c r="BL1177" s="5"/>
      <c r="BM1177" s="8"/>
      <c r="BN1177" s="8"/>
      <c r="BO1177" s="7"/>
      <c r="BP1177" s="5"/>
      <c r="BQ1177" s="5"/>
      <c r="BR1177" s="5"/>
      <c r="BS1177" s="5"/>
      <c r="BT1177" s="7"/>
      <c r="BU1177" s="7"/>
      <c r="BV1177" s="7"/>
      <c r="BW1177" s="7"/>
      <c r="BX1177" s="7"/>
      <c r="BY1177" s="7"/>
      <c r="BZ1177" s="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8"/>
      <c r="CL1177" s="5"/>
      <c r="CM1177" s="5"/>
      <c r="CN1177" s="8"/>
      <c r="CO1177" s="5"/>
      <c r="CP1177" s="5"/>
      <c r="CQ1177" s="5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</row>
    <row r="1178" spans="1:166" x14ac:dyDescent="0.25">
      <c r="A1178" t="s">
        <v>144</v>
      </c>
      <c r="C1178" s="6">
        <v>40211</v>
      </c>
      <c r="D1178" s="5"/>
      <c r="E1178" s="6"/>
      <c r="F1178" s="14"/>
      <c r="G1178" s="5">
        <v>26</v>
      </c>
      <c r="H1178" t="s">
        <v>116</v>
      </c>
      <c r="I1178" s="7">
        <v>8.1</v>
      </c>
      <c r="J1178">
        <v>750</v>
      </c>
      <c r="K1178" s="5">
        <f t="shared" si="18"/>
        <v>164.6090534979424</v>
      </c>
      <c r="L1178" s="5"/>
      <c r="M1178" s="8"/>
      <c r="N1178" s="8"/>
      <c r="O1178" s="8"/>
      <c r="P1178" s="8"/>
      <c r="Q1178" s="5"/>
      <c r="R1178" s="5"/>
      <c r="S1178" s="5"/>
      <c r="T1178" s="5"/>
      <c r="U1178" s="5"/>
      <c r="V1178" s="5"/>
      <c r="W1178" s="5"/>
      <c r="X1178" s="8"/>
      <c r="Y1178" s="8"/>
      <c r="Z1178" s="8"/>
      <c r="AA1178" s="8"/>
      <c r="AB1178" s="8"/>
      <c r="AC1178" s="5"/>
      <c r="AD1178" s="8"/>
      <c r="AE1178" s="8"/>
      <c r="AF1178" s="8"/>
      <c r="AG1178" s="8"/>
      <c r="AH1178" s="8"/>
      <c r="AI1178" s="8"/>
      <c r="AJ1178" s="5"/>
      <c r="AK1178" s="8">
        <v>0.17474999999999999</v>
      </c>
      <c r="AL1178" s="8"/>
      <c r="AM1178" s="8"/>
      <c r="AN1178" s="8"/>
      <c r="AO1178" s="8"/>
      <c r="AP1178" s="8"/>
      <c r="AQ1178" s="9"/>
      <c r="AR1178" s="8"/>
      <c r="AS1178" s="8"/>
      <c r="AT1178" s="8"/>
      <c r="AU1178" s="5">
        <v>0</v>
      </c>
      <c r="AV1178" s="5"/>
      <c r="AW1178" s="5"/>
      <c r="AX1178" s="5"/>
      <c r="AY1178" s="5">
        <v>0</v>
      </c>
      <c r="AZ1178" s="5"/>
      <c r="BA1178" s="5"/>
      <c r="BB1178" s="5"/>
      <c r="BC1178" s="5"/>
      <c r="BD1178" s="5"/>
      <c r="BE1178" s="5"/>
      <c r="BF1178" s="5">
        <v>0</v>
      </c>
      <c r="BG1178" s="5">
        <v>0</v>
      </c>
      <c r="BH1178" s="5"/>
      <c r="BI1178" s="8"/>
      <c r="BJ1178" s="5"/>
      <c r="BK1178" s="5"/>
      <c r="BL1178" s="5"/>
      <c r="BM1178" s="8"/>
      <c r="BN1178" s="8"/>
      <c r="BO1178" s="7"/>
      <c r="BP1178" s="5"/>
      <c r="BQ1178" s="5"/>
      <c r="BR1178" s="5"/>
      <c r="BS1178" s="5"/>
      <c r="BT1178" s="7"/>
      <c r="BU1178" s="7"/>
      <c r="BV1178" s="7"/>
      <c r="BW1178" s="7"/>
      <c r="BX1178" s="7"/>
      <c r="BY1178" s="7"/>
      <c r="BZ1178" s="7"/>
      <c r="CA1178" s="5">
        <v>0</v>
      </c>
      <c r="CB1178" s="5">
        <v>0</v>
      </c>
      <c r="CC1178" s="5">
        <v>0</v>
      </c>
      <c r="CD1178" s="5">
        <v>0</v>
      </c>
      <c r="CE1178" s="5"/>
      <c r="CF1178" s="5"/>
      <c r="CG1178" s="5"/>
      <c r="CH1178" s="5"/>
      <c r="CI1178" s="5">
        <v>0</v>
      </c>
      <c r="CJ1178" s="5"/>
      <c r="CK1178" s="8"/>
      <c r="CL1178" s="5"/>
      <c r="CM1178" s="5"/>
      <c r="CN1178" s="8"/>
      <c r="CO1178" s="5"/>
      <c r="CP1178" s="5"/>
      <c r="CQ1178" s="5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</row>
    <row r="1179" spans="1:166" x14ac:dyDescent="0.25">
      <c r="A1179" t="s">
        <v>144</v>
      </c>
      <c r="C1179" s="6">
        <v>40212</v>
      </c>
      <c r="D1179" s="5">
        <v>4</v>
      </c>
      <c r="E1179" t="s">
        <v>210</v>
      </c>
      <c r="F1179" t="s">
        <v>12</v>
      </c>
      <c r="G1179" s="5">
        <v>27</v>
      </c>
      <c r="H1179" t="s">
        <v>116</v>
      </c>
      <c r="I1179" s="7">
        <v>8.1</v>
      </c>
      <c r="J1179">
        <v>750</v>
      </c>
      <c r="K1179" s="5">
        <f t="shared" si="18"/>
        <v>164.6090534979424</v>
      </c>
      <c r="L1179" s="5"/>
      <c r="M1179" s="8"/>
      <c r="N1179" s="8"/>
      <c r="O1179" s="8"/>
      <c r="P1179" s="8"/>
      <c r="Q1179" s="5"/>
      <c r="R1179" s="5">
        <v>27</v>
      </c>
      <c r="S1179" s="5"/>
      <c r="T1179" s="5"/>
      <c r="U1179" s="5"/>
      <c r="V1179" s="5"/>
      <c r="W1179" s="5"/>
      <c r="X1179" s="8"/>
      <c r="Y1179" s="8"/>
      <c r="Z1179" s="8"/>
      <c r="AA1179" s="8"/>
      <c r="AB1179" s="8"/>
      <c r="AC1179" s="5"/>
      <c r="AD1179" s="8"/>
      <c r="AE1179" s="8"/>
      <c r="AF1179" s="8"/>
      <c r="AG1179" s="8"/>
      <c r="AH1179" s="8"/>
      <c r="AI1179" s="8"/>
      <c r="AJ1179" s="5"/>
      <c r="AK1179" s="8"/>
      <c r="AL1179" s="8"/>
      <c r="AM1179" s="8"/>
      <c r="AN1179" s="8"/>
      <c r="AO1179" s="8"/>
      <c r="AP1179" s="8"/>
      <c r="AQ1179" s="9"/>
      <c r="AR1179" s="8"/>
      <c r="AS1179" s="8"/>
      <c r="AT1179" s="8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8"/>
      <c r="BJ1179" s="5"/>
      <c r="BK1179" s="5"/>
      <c r="BL1179" s="5"/>
      <c r="BM1179" s="8"/>
      <c r="BN1179" s="8"/>
      <c r="BO1179" s="7"/>
      <c r="BP1179" s="5"/>
      <c r="BQ1179" s="5"/>
      <c r="BR1179" s="5"/>
      <c r="BS1179" s="5"/>
      <c r="BT1179" s="7"/>
      <c r="BU1179" s="7"/>
      <c r="BV1179" s="7"/>
      <c r="BW1179" s="7"/>
      <c r="BX1179" s="7"/>
      <c r="BY1179" s="7"/>
      <c r="BZ1179" s="7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8"/>
      <c r="CL1179" s="5"/>
      <c r="CM1179" s="5"/>
      <c r="CN1179" s="8"/>
      <c r="CO1179" s="5"/>
      <c r="CP1179" s="5"/>
      <c r="CQ1179" s="5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</row>
    <row r="1180" spans="1:166" x14ac:dyDescent="0.25">
      <c r="A1180" t="s">
        <v>144</v>
      </c>
      <c r="C1180" s="6">
        <v>40217</v>
      </c>
      <c r="D1180" s="5"/>
      <c r="E1180" s="6"/>
      <c r="G1180" s="5">
        <v>32</v>
      </c>
      <c r="H1180" t="s">
        <v>116</v>
      </c>
      <c r="I1180" s="7">
        <v>8.1</v>
      </c>
      <c r="J1180">
        <v>750</v>
      </c>
      <c r="K1180" s="5">
        <f t="shared" si="18"/>
        <v>164.6090534979424</v>
      </c>
      <c r="L1180" s="5"/>
      <c r="M1180" s="8"/>
      <c r="N1180" s="7">
        <v>9.1</v>
      </c>
      <c r="O1180" s="7"/>
      <c r="P1180" s="7"/>
      <c r="Q1180" s="5"/>
      <c r="R1180" s="5"/>
      <c r="S1180" s="5"/>
      <c r="T1180" s="5"/>
      <c r="U1180" s="5"/>
      <c r="V1180" s="5"/>
      <c r="W1180" s="5"/>
      <c r="X1180" s="8"/>
      <c r="Y1180" s="8"/>
      <c r="Z1180" s="8"/>
      <c r="AA1180" s="8"/>
      <c r="AB1180" s="8"/>
      <c r="AC1180" s="5"/>
      <c r="AD1180" s="8"/>
      <c r="AE1180" s="8"/>
      <c r="AF1180" s="8"/>
      <c r="AG1180" s="8"/>
      <c r="AH1180" s="8"/>
      <c r="AI1180" s="8"/>
      <c r="AJ1180" s="5"/>
      <c r="AK1180" s="8"/>
      <c r="AL1180" s="8"/>
      <c r="AM1180" s="8"/>
      <c r="AN1180" s="8"/>
      <c r="AO1180" s="8"/>
      <c r="AP1180" s="8"/>
      <c r="AQ1180" s="9"/>
      <c r="AR1180" s="8"/>
      <c r="AS1180" s="8"/>
      <c r="AT1180" s="8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8"/>
      <c r="BJ1180" s="5"/>
      <c r="BK1180" s="5"/>
      <c r="BL1180" s="5"/>
      <c r="BM1180" s="8"/>
      <c r="BN1180" s="8"/>
      <c r="BO1180" s="7"/>
      <c r="BP1180" s="5"/>
      <c r="BQ1180" s="5"/>
      <c r="BR1180" s="5"/>
      <c r="BS1180" s="5"/>
      <c r="BT1180" s="7"/>
      <c r="BU1180" s="7"/>
      <c r="BV1180" s="7"/>
      <c r="BW1180" s="7"/>
      <c r="BX1180" s="7"/>
      <c r="BY1180" s="7"/>
      <c r="BZ1180" s="7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8"/>
      <c r="CL1180" s="5"/>
      <c r="CM1180" s="5"/>
      <c r="CN1180" s="8"/>
      <c r="CO1180" s="5"/>
      <c r="CP1180" s="5"/>
      <c r="CQ1180" s="5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</row>
    <row r="1181" spans="1:166" x14ac:dyDescent="0.25">
      <c r="A1181" t="s">
        <v>144</v>
      </c>
      <c r="C1181" s="6">
        <v>40225</v>
      </c>
      <c r="D1181" s="5"/>
      <c r="E1181" s="6"/>
      <c r="G1181" s="5">
        <v>40</v>
      </c>
      <c r="H1181" t="s">
        <v>116</v>
      </c>
      <c r="I1181" s="7">
        <v>8.1</v>
      </c>
      <c r="J1181">
        <v>750</v>
      </c>
      <c r="K1181" s="5">
        <f t="shared" si="18"/>
        <v>164.6090534979424</v>
      </c>
      <c r="L1181" s="5"/>
      <c r="M1181" s="8"/>
      <c r="N1181" s="7">
        <v>11.7</v>
      </c>
      <c r="O1181" s="7"/>
      <c r="P1181" s="7"/>
      <c r="Q1181" s="5"/>
      <c r="R1181" s="5"/>
      <c r="S1181" s="5"/>
      <c r="T1181" s="5"/>
      <c r="U1181" s="5"/>
      <c r="V1181" s="5"/>
      <c r="W1181" s="5"/>
      <c r="X1181" s="8"/>
      <c r="Y1181" s="8"/>
      <c r="Z1181" s="8"/>
      <c r="AA1181" s="8"/>
      <c r="AB1181" s="8"/>
      <c r="AC1181" s="5"/>
      <c r="AD1181" s="8"/>
      <c r="AE1181" s="8"/>
      <c r="AF1181" s="8"/>
      <c r="AG1181" s="8"/>
      <c r="AH1181" s="8"/>
      <c r="AI1181" s="8"/>
      <c r="AJ1181" s="5"/>
      <c r="AK1181" s="8"/>
      <c r="AL1181" s="8"/>
      <c r="AM1181" s="8"/>
      <c r="AN1181" s="8"/>
      <c r="AO1181" s="8"/>
      <c r="AP1181" s="8"/>
      <c r="AQ1181" s="9"/>
      <c r="AR1181" s="8"/>
      <c r="AS1181" s="8"/>
      <c r="AT1181" s="8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8"/>
      <c r="BJ1181" s="5"/>
      <c r="BK1181" s="5"/>
      <c r="BL1181" s="5"/>
      <c r="BM1181" s="8"/>
      <c r="BN1181" s="8"/>
      <c r="BO1181" s="7"/>
      <c r="BP1181" s="5"/>
      <c r="BQ1181" s="5"/>
      <c r="BR1181" s="5"/>
      <c r="BS1181" s="5"/>
      <c r="BT1181" s="7"/>
      <c r="BU1181" s="7"/>
      <c r="BV1181" s="7"/>
      <c r="BW1181" s="7"/>
      <c r="BX1181" s="7"/>
      <c r="BY1181" s="7"/>
      <c r="BZ1181" s="7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8"/>
      <c r="CL1181" s="5"/>
      <c r="CM1181" s="5"/>
      <c r="CN1181" s="8"/>
      <c r="CO1181" s="5"/>
      <c r="CP1181" s="5"/>
      <c r="CQ1181" s="5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</row>
    <row r="1182" spans="1:166" x14ac:dyDescent="0.25">
      <c r="A1182" t="s">
        <v>144</v>
      </c>
      <c r="C1182" s="6">
        <v>40227</v>
      </c>
      <c r="D1182" s="5"/>
      <c r="E1182" s="6"/>
      <c r="F1182" s="14"/>
      <c r="G1182" s="5">
        <v>42</v>
      </c>
      <c r="H1182" t="s">
        <v>116</v>
      </c>
      <c r="I1182" s="7">
        <v>8.1</v>
      </c>
      <c r="J1182">
        <v>750</v>
      </c>
      <c r="K1182" s="5">
        <f t="shared" si="18"/>
        <v>164.6090534979424</v>
      </c>
      <c r="L1182" s="5"/>
      <c r="M1182" s="8"/>
      <c r="N1182" s="8"/>
      <c r="O1182" s="8"/>
      <c r="P1182" s="8"/>
      <c r="Q1182" s="5"/>
      <c r="R1182" s="5"/>
      <c r="S1182" s="5"/>
      <c r="T1182" s="5"/>
      <c r="U1182" s="5"/>
      <c r="V1182" s="5"/>
      <c r="W1182" s="5"/>
      <c r="X1182" s="8"/>
      <c r="Y1182" s="8"/>
      <c r="Z1182" s="8"/>
      <c r="AA1182" s="8"/>
      <c r="AB1182" s="8"/>
      <c r="AC1182" s="5">
        <v>42.519419233132922</v>
      </c>
      <c r="AD1182" s="8"/>
      <c r="AE1182" s="8"/>
      <c r="AF1182" s="8"/>
      <c r="AG1182" s="8"/>
      <c r="AH1182" s="8"/>
      <c r="AI1182" s="8"/>
      <c r="AJ1182" s="5">
        <v>54.895355209259684</v>
      </c>
      <c r="AK1182" s="8">
        <v>1.6565905143094903</v>
      </c>
      <c r="AL1182" s="8"/>
      <c r="AM1182" s="8"/>
      <c r="AN1182" s="8"/>
      <c r="AO1182" s="8"/>
      <c r="AP1182" s="8"/>
      <c r="AQ1182" s="9">
        <f>AK1182/AJ1182</f>
        <v>3.017724373937667E-2</v>
      </c>
      <c r="AR1182" s="8"/>
      <c r="AS1182" s="8"/>
      <c r="AT1182" s="8"/>
      <c r="AU1182" s="5">
        <v>5.6785700505192063</v>
      </c>
      <c r="AV1182" s="5"/>
      <c r="AW1182" s="5"/>
      <c r="AX1182" s="5"/>
      <c r="AY1182" s="5">
        <v>0</v>
      </c>
      <c r="AZ1182" s="5"/>
      <c r="BA1182" s="5"/>
      <c r="BB1182" s="5"/>
      <c r="BC1182" s="5"/>
      <c r="BD1182" s="5"/>
      <c r="BE1182" s="5"/>
      <c r="BF1182" s="5">
        <v>0</v>
      </c>
      <c r="BG1182" s="5">
        <v>0</v>
      </c>
      <c r="BH1182" s="5">
        <v>5.6785700505192063</v>
      </c>
      <c r="BI1182" s="8"/>
      <c r="BJ1182" s="5"/>
      <c r="BK1182" s="5">
        <f>AC1182+AJ1182+BH1182</f>
        <v>103.09334449291181</v>
      </c>
      <c r="BL1182" s="5"/>
      <c r="BM1182" s="8">
        <f>BH1182/BK1182</f>
        <v>5.5081829757784577E-2</v>
      </c>
      <c r="BN1182" s="8"/>
      <c r="BO1182" s="7"/>
      <c r="BP1182" s="5"/>
      <c r="BQ1182" s="5"/>
      <c r="BR1182" s="5"/>
      <c r="BS1182" s="5"/>
      <c r="BT1182" s="7"/>
      <c r="BU1182" s="7"/>
      <c r="BV1182" s="7"/>
      <c r="BW1182" s="7"/>
      <c r="BX1182" s="8">
        <f>AC1182/BK1182</f>
        <v>0.41243612225672188</v>
      </c>
      <c r="BY1182" s="8">
        <f>AJ1182/BK1182</f>
        <v>0.53248204798549359</v>
      </c>
      <c r="BZ1182" s="8">
        <f>BH1182/BK1182</f>
        <v>5.5081829757784577E-2</v>
      </c>
      <c r="CA1182" s="5">
        <v>110.08024880149569</v>
      </c>
      <c r="CB1182" s="5">
        <v>110.08024880149569</v>
      </c>
      <c r="CC1182" s="5">
        <v>0</v>
      </c>
      <c r="CD1182" s="5">
        <v>0</v>
      </c>
      <c r="CE1182" s="5"/>
      <c r="CF1182" s="5"/>
      <c r="CG1182" s="5"/>
      <c r="CH1182" s="5"/>
      <c r="CI1182" s="5">
        <v>0</v>
      </c>
      <c r="CJ1182" s="5"/>
      <c r="CK1182" s="8"/>
      <c r="CL1182" s="5"/>
      <c r="CM1182" s="5"/>
      <c r="CN1182" s="8"/>
      <c r="CO1182" s="5"/>
      <c r="CP1182" s="5"/>
      <c r="CQ1182" s="5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</row>
    <row r="1183" spans="1:166" x14ac:dyDescent="0.25">
      <c r="A1183" t="s">
        <v>144</v>
      </c>
      <c r="C1183" s="6">
        <v>40231</v>
      </c>
      <c r="D1183" s="5"/>
      <c r="E1183" s="6"/>
      <c r="G1183" s="5">
        <v>46</v>
      </c>
      <c r="H1183" t="s">
        <v>116</v>
      </c>
      <c r="I1183" s="7">
        <v>8.1</v>
      </c>
      <c r="J1183">
        <v>750</v>
      </c>
      <c r="K1183" s="5">
        <f t="shared" si="18"/>
        <v>164.6090534979424</v>
      </c>
      <c r="L1183" s="5"/>
      <c r="M1183" s="8"/>
      <c r="N1183" s="7">
        <v>14.15</v>
      </c>
      <c r="O1183" s="7"/>
      <c r="P1183" s="7"/>
      <c r="Q1183" s="5"/>
      <c r="R1183" s="5"/>
      <c r="S1183" s="5"/>
      <c r="T1183" s="5"/>
      <c r="U1183" s="5"/>
      <c r="V1183" s="5"/>
      <c r="W1183" s="5"/>
      <c r="X1183" s="8"/>
      <c r="Y1183" s="8"/>
      <c r="Z1183" s="8"/>
      <c r="AA1183" s="8"/>
      <c r="AB1183" s="8"/>
      <c r="AC1183" s="5"/>
      <c r="AD1183" s="8"/>
      <c r="AE1183" s="8"/>
      <c r="AF1183" s="8"/>
      <c r="AG1183" s="8"/>
      <c r="AH1183" s="8"/>
      <c r="AI1183" s="8"/>
      <c r="AJ1183" s="5"/>
      <c r="AK1183" s="8"/>
      <c r="AL1183" s="8"/>
      <c r="AM1183" s="8"/>
      <c r="AN1183" s="8"/>
      <c r="AO1183" s="8"/>
      <c r="AP1183" s="8"/>
      <c r="AQ1183" s="9"/>
      <c r="AR1183" s="8"/>
      <c r="AS1183" s="8"/>
      <c r="AT1183" s="8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8"/>
      <c r="BJ1183" s="5"/>
      <c r="BK1183" s="5"/>
      <c r="BL1183" s="5"/>
      <c r="BM1183" s="8"/>
      <c r="BN1183" s="8"/>
      <c r="BO1183" s="7"/>
      <c r="BP1183" s="5"/>
      <c r="BQ1183" s="5"/>
      <c r="BR1183" s="5"/>
      <c r="BS1183" s="5"/>
      <c r="BT1183" s="7"/>
      <c r="BU1183" s="7"/>
      <c r="BV1183" s="7"/>
      <c r="BW1183" s="7"/>
      <c r="BX1183" s="7"/>
      <c r="BY1183" s="7"/>
      <c r="BZ1183" s="7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8"/>
      <c r="CL1183" s="5"/>
      <c r="CM1183" s="5"/>
      <c r="CN1183" s="8"/>
      <c r="CO1183" s="5"/>
      <c r="CP1183" s="5"/>
      <c r="CQ1183" s="5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</row>
    <row r="1184" spans="1:166" x14ac:dyDescent="0.25">
      <c r="A1184" t="s">
        <v>144</v>
      </c>
      <c r="C1184" s="6">
        <v>40233</v>
      </c>
      <c r="D1184" s="5"/>
      <c r="E1184" s="6"/>
      <c r="F1184" s="14"/>
      <c r="G1184" s="5">
        <v>48</v>
      </c>
      <c r="H1184" t="s">
        <v>116</v>
      </c>
      <c r="I1184" s="7">
        <v>8.1</v>
      </c>
      <c r="J1184">
        <v>750</v>
      </c>
      <c r="K1184" s="5">
        <f t="shared" si="18"/>
        <v>164.6090534979424</v>
      </c>
      <c r="L1184" s="5"/>
      <c r="M1184" s="8"/>
      <c r="N1184" s="8"/>
      <c r="O1184" s="8"/>
      <c r="P1184" s="8"/>
      <c r="Q1184" s="5"/>
      <c r="R1184" s="5"/>
      <c r="S1184" s="5"/>
      <c r="T1184" s="5"/>
      <c r="U1184" s="5"/>
      <c r="V1184" s="5"/>
      <c r="W1184" s="5"/>
      <c r="X1184" s="8"/>
      <c r="Y1184" s="8"/>
      <c r="Z1184" s="8"/>
      <c r="AA1184" s="8"/>
      <c r="AB1184" s="8"/>
      <c r="AC1184" s="5">
        <v>131.08789168980712</v>
      </c>
      <c r="AD1184" s="8"/>
      <c r="AE1184" s="8"/>
      <c r="AF1184" s="8"/>
      <c r="AG1184" s="8"/>
      <c r="AH1184" s="8"/>
      <c r="AI1184" s="8"/>
      <c r="AJ1184" s="5">
        <v>143.07977728152289</v>
      </c>
      <c r="AK1184" s="8">
        <v>1.7184729067061428</v>
      </c>
      <c r="AL1184" s="8"/>
      <c r="AM1184" s="8"/>
      <c r="AN1184" s="8"/>
      <c r="AO1184" s="8"/>
      <c r="AP1184" s="8"/>
      <c r="AQ1184" s="9">
        <f>AK1184/AJ1184</f>
        <v>1.2010592547435171E-2</v>
      </c>
      <c r="AR1184" s="8"/>
      <c r="AS1184" s="8"/>
      <c r="AT1184" s="8"/>
      <c r="AU1184" s="5">
        <v>15.192942489858606</v>
      </c>
      <c r="AV1184" s="5"/>
      <c r="AW1184" s="5"/>
      <c r="AX1184" s="5"/>
      <c r="AY1184" s="5">
        <v>0.35442105263157891</v>
      </c>
      <c r="AZ1184" s="5"/>
      <c r="BA1184" s="5"/>
      <c r="BB1184" s="5"/>
      <c r="BC1184" s="5"/>
      <c r="BD1184" s="5"/>
      <c r="BE1184" s="5"/>
      <c r="BF1184" s="5">
        <v>0</v>
      </c>
      <c r="BG1184" s="5">
        <v>0</v>
      </c>
      <c r="BH1184" s="5">
        <v>15.547363542490185</v>
      </c>
      <c r="BI1184" s="8"/>
      <c r="BJ1184" s="5"/>
      <c r="BK1184" s="5">
        <f>AC1184+AJ1184+BH1184</f>
        <v>289.71503251382023</v>
      </c>
      <c r="BL1184" s="5"/>
      <c r="BM1184" s="8">
        <f>BH1184/BK1184</f>
        <v>5.3664331490111863E-2</v>
      </c>
      <c r="BN1184" s="8"/>
      <c r="BO1184" s="7"/>
      <c r="BP1184" s="5"/>
      <c r="BQ1184" s="5"/>
      <c r="BR1184" s="5"/>
      <c r="BS1184" s="5"/>
      <c r="BT1184" s="7"/>
      <c r="BU1184" s="7"/>
      <c r="BV1184" s="7"/>
      <c r="BW1184" s="7"/>
      <c r="BX1184" s="8">
        <f>AC1184/BK1184</f>
        <v>0.4524718325879547</v>
      </c>
      <c r="BY1184" s="8">
        <f>AJ1184/BK1184</f>
        <v>0.49386383592193334</v>
      </c>
      <c r="BZ1184" s="8">
        <f>BH1184/BK1184</f>
        <v>5.3664331490111863E-2</v>
      </c>
      <c r="CA1184" s="5">
        <v>161.06102064054161</v>
      </c>
      <c r="CB1184" s="5">
        <v>159.54207327212058</v>
      </c>
      <c r="CC1184" s="5">
        <v>1.5189473684210524</v>
      </c>
      <c r="CD1184" s="5">
        <v>0</v>
      </c>
      <c r="CE1184" s="5"/>
      <c r="CF1184" s="5"/>
      <c r="CG1184" s="5"/>
      <c r="CH1184" s="5"/>
      <c r="CI1184" s="5">
        <v>0</v>
      </c>
      <c r="CJ1184" s="5"/>
      <c r="CK1184" s="8"/>
      <c r="CL1184" s="5"/>
      <c r="CM1184" s="5"/>
      <c r="CN1184" s="8"/>
      <c r="CO1184" s="5"/>
      <c r="CP1184" s="5"/>
      <c r="CQ1184" s="5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</row>
    <row r="1185" spans="1:166" x14ac:dyDescent="0.25">
      <c r="A1185" t="s">
        <v>144</v>
      </c>
      <c r="C1185" s="6">
        <v>40234</v>
      </c>
      <c r="D1185" s="5">
        <v>4</v>
      </c>
      <c r="E1185" t="s">
        <v>206</v>
      </c>
      <c r="F1185" t="s">
        <v>13</v>
      </c>
      <c r="G1185" s="5">
        <v>49</v>
      </c>
      <c r="H1185" t="s">
        <v>116</v>
      </c>
      <c r="I1185" s="7">
        <v>8.1</v>
      </c>
      <c r="J1185">
        <v>750</v>
      </c>
      <c r="K1185" s="5">
        <f t="shared" si="18"/>
        <v>164.6090534979424</v>
      </c>
      <c r="L1185" s="5"/>
      <c r="M1185" s="8"/>
      <c r="N1185" s="8"/>
      <c r="O1185" s="8"/>
      <c r="P1185" s="8"/>
      <c r="Q1185" s="5"/>
      <c r="R1185" s="5"/>
      <c r="S1185" s="5">
        <v>49</v>
      </c>
      <c r="T1185" s="5"/>
      <c r="U1185" s="5"/>
      <c r="V1185" s="5"/>
      <c r="W1185" s="5"/>
      <c r="X1185" s="8"/>
      <c r="Y1185" s="8"/>
      <c r="Z1185" s="8"/>
      <c r="AA1185" s="8"/>
      <c r="AB1185" s="8"/>
      <c r="AC1185" s="5"/>
      <c r="AD1185" s="8"/>
      <c r="AE1185" s="8"/>
      <c r="AF1185" s="8"/>
      <c r="AG1185" s="8"/>
      <c r="AH1185" s="8"/>
      <c r="AI1185" s="8"/>
      <c r="AJ1185" s="5"/>
      <c r="AK1185" s="8"/>
      <c r="AL1185" s="8"/>
      <c r="AM1185" s="8"/>
      <c r="AN1185" s="8"/>
      <c r="AO1185" s="8"/>
      <c r="AP1185" s="8"/>
      <c r="AQ1185" s="9"/>
      <c r="AR1185" s="8"/>
      <c r="AS1185" s="8"/>
      <c r="AT1185" s="8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8"/>
      <c r="BJ1185" s="5"/>
      <c r="BK1185" s="5"/>
      <c r="BL1185" s="5"/>
      <c r="BM1185" s="8"/>
      <c r="BN1185" s="8"/>
      <c r="BO1185" s="7"/>
      <c r="BP1185" s="5"/>
      <c r="BQ1185" s="5"/>
      <c r="BR1185" s="5"/>
      <c r="BS1185" s="5"/>
      <c r="BT1185" s="7"/>
      <c r="BU1185" s="7"/>
      <c r="BV1185" s="7"/>
      <c r="BW1185" s="7"/>
      <c r="BX1185" s="7"/>
      <c r="BY1185" s="7"/>
      <c r="BZ1185" s="7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8"/>
      <c r="CL1185" s="5"/>
      <c r="CM1185" s="5"/>
      <c r="CN1185" s="8"/>
      <c r="CO1185" s="5"/>
      <c r="CP1185" s="5"/>
      <c r="CQ1185" s="5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</row>
    <row r="1186" spans="1:166" x14ac:dyDescent="0.25">
      <c r="A1186" t="s">
        <v>144</v>
      </c>
      <c r="C1186" s="6">
        <v>40240</v>
      </c>
      <c r="D1186" s="5"/>
      <c r="E1186" s="6"/>
      <c r="G1186" s="5">
        <v>55</v>
      </c>
      <c r="H1186" t="s">
        <v>116</v>
      </c>
      <c r="I1186" s="7">
        <v>8.1</v>
      </c>
      <c r="J1186">
        <v>750</v>
      </c>
      <c r="K1186" s="5">
        <f t="shared" si="18"/>
        <v>164.6090534979424</v>
      </c>
      <c r="L1186" s="5"/>
      <c r="M1186" s="8"/>
      <c r="N1186" s="7">
        <v>16.55</v>
      </c>
      <c r="O1186" s="7"/>
      <c r="P1186" s="7"/>
      <c r="Q1186" s="5"/>
      <c r="R1186" s="5"/>
      <c r="S1186" s="5"/>
      <c r="T1186" s="5"/>
      <c r="U1186" s="5"/>
      <c r="V1186" s="5"/>
      <c r="W1186" s="5"/>
      <c r="X1186" s="8"/>
      <c r="Y1186" s="8"/>
      <c r="Z1186" s="8"/>
      <c r="AA1186" s="8"/>
      <c r="AB1186" s="8"/>
      <c r="AC1186" s="5"/>
      <c r="AD1186" s="8"/>
      <c r="AE1186" s="8"/>
      <c r="AF1186" s="8"/>
      <c r="AG1186" s="8"/>
      <c r="AH1186" s="8"/>
      <c r="AI1186" s="8"/>
      <c r="AJ1186" s="5"/>
      <c r="AK1186" s="8"/>
      <c r="AL1186" s="8"/>
      <c r="AM1186" s="8"/>
      <c r="AN1186" s="8"/>
      <c r="AO1186" s="8"/>
      <c r="AP1186" s="8"/>
      <c r="AQ1186" s="9"/>
      <c r="AR1186" s="8"/>
      <c r="AS1186" s="8"/>
      <c r="AT1186" s="8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8"/>
      <c r="BJ1186" s="5"/>
      <c r="BK1186" s="5"/>
      <c r="BL1186" s="5"/>
      <c r="BM1186" s="8"/>
      <c r="BN1186" s="8"/>
      <c r="BO1186" s="7"/>
      <c r="BP1186" s="5"/>
      <c r="BQ1186" s="5"/>
      <c r="BR1186" s="5"/>
      <c r="BS1186" s="5"/>
      <c r="BT1186" s="7"/>
      <c r="BU1186" s="7"/>
      <c r="BV1186" s="7"/>
      <c r="BW1186" s="7"/>
      <c r="BX1186" s="7"/>
      <c r="BY1186" s="7"/>
      <c r="BZ1186" s="7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8"/>
      <c r="CL1186" s="5"/>
      <c r="CM1186" s="5"/>
      <c r="CN1186" s="8"/>
      <c r="CO1186" s="5"/>
      <c r="CP1186" s="5"/>
      <c r="CQ1186" s="5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</row>
    <row r="1187" spans="1:166" x14ac:dyDescent="0.25">
      <c r="A1187" t="s">
        <v>144</v>
      </c>
      <c r="C1187" s="6">
        <v>40245</v>
      </c>
      <c r="D1187" s="5"/>
      <c r="E1187" s="6"/>
      <c r="G1187" s="5">
        <v>60</v>
      </c>
      <c r="H1187" t="s">
        <v>116</v>
      </c>
      <c r="I1187" s="7">
        <v>8.1</v>
      </c>
      <c r="J1187">
        <v>750</v>
      </c>
      <c r="K1187" s="5">
        <f t="shared" si="18"/>
        <v>164.6090534979424</v>
      </c>
      <c r="L1187" s="5"/>
      <c r="M1187" s="8"/>
      <c r="N1187" s="8"/>
      <c r="O1187" s="8"/>
      <c r="P1187" s="8"/>
      <c r="Q1187" s="5"/>
      <c r="R1187" s="5"/>
      <c r="S1187" s="5"/>
      <c r="T1187" s="5"/>
      <c r="U1187" s="5"/>
      <c r="V1187" s="5"/>
      <c r="W1187" s="5"/>
      <c r="X1187" s="8"/>
      <c r="Y1187" s="8"/>
      <c r="Z1187" s="8"/>
      <c r="AA1187" s="8"/>
      <c r="AB1187" s="8"/>
      <c r="AC1187" s="5"/>
      <c r="AD1187" s="8"/>
      <c r="AE1187" s="8"/>
      <c r="AF1187" s="8"/>
      <c r="AG1187" s="8"/>
      <c r="AH1187" s="8"/>
      <c r="AI1187" s="8"/>
      <c r="AJ1187" s="5"/>
      <c r="AK1187" s="8"/>
      <c r="AL1187" s="8"/>
      <c r="AM1187" s="8"/>
      <c r="AN1187" s="8"/>
      <c r="AO1187" s="8"/>
      <c r="AP1187" s="8"/>
      <c r="AQ1187" s="9"/>
      <c r="AR1187" s="8"/>
      <c r="AS1187" s="8"/>
      <c r="AT1187" s="8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8"/>
      <c r="BJ1187" s="5"/>
      <c r="BK1187" s="5"/>
      <c r="BL1187" s="5"/>
      <c r="BM1187" s="8"/>
      <c r="BN1187" s="8"/>
      <c r="BO1187" s="7"/>
      <c r="BP1187" s="5"/>
      <c r="BQ1187" s="5"/>
      <c r="BR1187" s="5"/>
      <c r="BS1187" s="5"/>
      <c r="BT1187" s="7"/>
      <c r="BU1187" s="7"/>
      <c r="BV1187" s="7"/>
      <c r="BW1187" s="7"/>
      <c r="BX1187" s="7"/>
      <c r="BY1187" s="7"/>
      <c r="BZ1187" s="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8"/>
      <c r="CL1187" s="5"/>
      <c r="CM1187" s="5"/>
      <c r="CN1187" s="8"/>
      <c r="CO1187" s="5"/>
      <c r="CP1187" s="5"/>
      <c r="CQ1187" s="5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</row>
    <row r="1188" spans="1:166" x14ac:dyDescent="0.25">
      <c r="A1188" t="s">
        <v>144</v>
      </c>
      <c r="C1188" s="6">
        <v>40248</v>
      </c>
      <c r="D1188" s="5"/>
      <c r="E1188" s="6"/>
      <c r="F1188" s="14"/>
      <c r="G1188" s="5">
        <v>63</v>
      </c>
      <c r="H1188" t="s">
        <v>116</v>
      </c>
      <c r="I1188" s="7">
        <v>8.1</v>
      </c>
      <c r="J1188">
        <v>750</v>
      </c>
      <c r="K1188" s="5">
        <f t="shared" si="18"/>
        <v>164.6090534979424</v>
      </c>
      <c r="L1188" s="5"/>
      <c r="M1188" s="8"/>
      <c r="N1188" s="8"/>
      <c r="O1188" s="8"/>
      <c r="P1188" s="8"/>
      <c r="Q1188" s="5"/>
      <c r="R1188" s="5"/>
      <c r="S1188" s="5"/>
      <c r="T1188" s="5"/>
      <c r="U1188" s="5"/>
      <c r="V1188" s="5"/>
      <c r="W1188" s="5"/>
      <c r="X1188" s="8"/>
      <c r="Y1188" s="8"/>
      <c r="Z1188" s="8"/>
      <c r="AA1188" s="8"/>
      <c r="AB1188" s="8"/>
      <c r="AC1188" s="5">
        <v>195.45499751918874</v>
      </c>
      <c r="AD1188" s="8"/>
      <c r="AE1188" s="8"/>
      <c r="AF1188" s="8"/>
      <c r="AG1188" s="8"/>
      <c r="AH1188" s="8"/>
      <c r="AI1188" s="8"/>
      <c r="AJ1188" s="5">
        <v>166.70551206901035</v>
      </c>
      <c r="AK1188" s="8">
        <v>2.3741809569386465</v>
      </c>
      <c r="AL1188" s="8"/>
      <c r="AM1188" s="8"/>
      <c r="AN1188" s="8"/>
      <c r="AO1188" s="8"/>
      <c r="AP1188" s="8"/>
      <c r="AQ1188" s="9">
        <f>AK1188/AJ1188</f>
        <v>1.4241766378761473E-2</v>
      </c>
      <c r="AR1188" s="8"/>
      <c r="AS1188" s="8"/>
      <c r="AT1188" s="8"/>
      <c r="AU1188" s="5">
        <v>9.848194531601564</v>
      </c>
      <c r="AV1188" s="5"/>
      <c r="AW1188" s="5"/>
      <c r="AX1188" s="5"/>
      <c r="AY1188" s="5">
        <v>12.328946790719522</v>
      </c>
      <c r="AZ1188" s="5"/>
      <c r="BA1188" s="5"/>
      <c r="BB1188" s="5"/>
      <c r="BC1188" s="5"/>
      <c r="BD1188" s="5"/>
      <c r="BE1188" s="5"/>
      <c r="BF1188" s="5">
        <v>0</v>
      </c>
      <c r="BG1188" s="5">
        <v>0</v>
      </c>
      <c r="BH1188" s="5">
        <v>22.177141322321084</v>
      </c>
      <c r="BI1188" s="8"/>
      <c r="BJ1188" s="5"/>
      <c r="BK1188" s="5">
        <f>AC1188+AJ1188+BH1188</f>
        <v>384.33765091052015</v>
      </c>
      <c r="BL1188" s="5"/>
      <c r="BM1188" s="8">
        <f>BH1188/BK1188</f>
        <v>5.7702234662105147E-2</v>
      </c>
      <c r="BN1188" s="8"/>
      <c r="BO1188" s="7"/>
      <c r="BP1188" s="5"/>
      <c r="BQ1188" s="5"/>
      <c r="BR1188" s="5"/>
      <c r="BS1188" s="5"/>
      <c r="BT1188" s="7"/>
      <c r="BU1188" s="7"/>
      <c r="BV1188" s="7"/>
      <c r="BW1188" s="7"/>
      <c r="BX1188" s="8">
        <f>AC1188/BK1188</f>
        <v>0.50855022154645402</v>
      </c>
      <c r="BY1188" s="8">
        <f>AJ1188/BK1188</f>
        <v>0.43374754379144087</v>
      </c>
      <c r="BZ1188" s="8">
        <f>BH1188/BK1188</f>
        <v>5.7702234662105147E-2</v>
      </c>
      <c r="CA1188" s="5">
        <v>146.34138274433167</v>
      </c>
      <c r="CB1188" s="5">
        <v>112.57884680744037</v>
      </c>
      <c r="CC1188" s="5">
        <v>33.762535936891311</v>
      </c>
      <c r="CD1188" s="5">
        <v>0</v>
      </c>
      <c r="CE1188" s="5"/>
      <c r="CF1188" s="5"/>
      <c r="CG1188" s="5"/>
      <c r="CH1188" s="5"/>
      <c r="CI1188" s="5">
        <v>0</v>
      </c>
      <c r="CJ1188" s="5"/>
      <c r="CK1188" s="8"/>
      <c r="CL1188" s="5"/>
      <c r="CM1188" s="5"/>
      <c r="CN1188" s="8"/>
      <c r="CO1188" s="5"/>
      <c r="CP1188" s="5"/>
      <c r="CQ1188" s="5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</row>
    <row r="1189" spans="1:166" x14ac:dyDescent="0.25">
      <c r="A1189" t="s">
        <v>144</v>
      </c>
      <c r="C1189" s="6">
        <v>40252</v>
      </c>
      <c r="D1189" s="5"/>
      <c r="E1189" s="6"/>
      <c r="G1189" s="5">
        <v>67</v>
      </c>
      <c r="H1189" t="s">
        <v>116</v>
      </c>
      <c r="I1189" s="7">
        <v>8.1</v>
      </c>
      <c r="J1189">
        <v>750</v>
      </c>
      <c r="K1189" s="5">
        <f t="shared" si="18"/>
        <v>164.6090534979424</v>
      </c>
      <c r="L1189" s="5"/>
      <c r="M1189" s="8"/>
      <c r="N1189" s="7">
        <v>20.85</v>
      </c>
      <c r="O1189" s="7"/>
      <c r="P1189" s="7"/>
      <c r="Q1189" s="5"/>
      <c r="R1189" s="5"/>
      <c r="S1189" s="5"/>
      <c r="T1189" s="5"/>
      <c r="U1189" s="5"/>
      <c r="V1189" s="5"/>
      <c r="W1189" s="5"/>
      <c r="X1189" s="8"/>
      <c r="Y1189" s="8"/>
      <c r="Z1189" s="8"/>
      <c r="AA1189" s="8"/>
      <c r="AB1189" s="8"/>
      <c r="AC1189" s="5"/>
      <c r="AD1189" s="8"/>
      <c r="AE1189" s="8"/>
      <c r="AF1189" s="8"/>
      <c r="AG1189" s="8"/>
      <c r="AH1189" s="8"/>
      <c r="AI1189" s="8"/>
      <c r="AJ1189" s="5"/>
      <c r="AK1189" s="8"/>
      <c r="AL1189" s="8"/>
      <c r="AM1189" s="8"/>
      <c r="AN1189" s="8"/>
      <c r="AO1189" s="8"/>
      <c r="AP1189" s="8"/>
      <c r="AQ1189" s="9"/>
      <c r="AR1189" s="8"/>
      <c r="AS1189" s="8"/>
      <c r="AT1189" s="8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8"/>
      <c r="BJ1189" s="5"/>
      <c r="BK1189" s="5"/>
      <c r="BL1189" s="5"/>
      <c r="BM1189" s="8"/>
      <c r="BN1189" s="8"/>
      <c r="BO1189" s="7"/>
      <c r="BP1189" s="5"/>
      <c r="BQ1189" s="5"/>
      <c r="BR1189" s="5"/>
      <c r="BS1189" s="5"/>
      <c r="BT1189" s="7"/>
      <c r="BU1189" s="7"/>
      <c r="BV1189" s="7"/>
      <c r="BW1189" s="7"/>
      <c r="BX1189" s="7"/>
      <c r="BY1189" s="7"/>
      <c r="BZ1189" s="7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8"/>
      <c r="CL1189" s="5"/>
      <c r="CM1189" s="5"/>
      <c r="CN1189" s="8"/>
      <c r="CO1189" s="5"/>
      <c r="CP1189" s="5"/>
      <c r="CQ1189" s="5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</row>
    <row r="1190" spans="1:166" x14ac:dyDescent="0.25">
      <c r="A1190" t="s">
        <v>144</v>
      </c>
      <c r="C1190" s="6">
        <v>40259</v>
      </c>
      <c r="D1190" s="5"/>
      <c r="E1190" s="6"/>
      <c r="G1190" s="5">
        <v>74</v>
      </c>
      <c r="H1190" t="s">
        <v>116</v>
      </c>
      <c r="I1190" s="7">
        <v>8.1</v>
      </c>
      <c r="J1190">
        <v>750</v>
      </c>
      <c r="K1190" s="5">
        <f t="shared" ref="K1190:K1253" si="19">1000000/I1190/J1190</f>
        <v>164.6090534979424</v>
      </c>
      <c r="L1190" s="5"/>
      <c r="M1190" s="8"/>
      <c r="N1190" s="7">
        <v>21.65</v>
      </c>
      <c r="O1190" s="7"/>
      <c r="P1190" s="7"/>
      <c r="Q1190" s="5"/>
      <c r="R1190" s="5"/>
      <c r="S1190" s="5"/>
      <c r="T1190" s="5"/>
      <c r="U1190" s="5"/>
      <c r="V1190" s="5"/>
      <c r="W1190" s="5"/>
      <c r="X1190" s="8"/>
      <c r="Y1190" s="8"/>
      <c r="Z1190" s="8"/>
      <c r="AA1190" s="8"/>
      <c r="AB1190" s="8"/>
      <c r="AC1190" s="5"/>
      <c r="AD1190" s="8"/>
      <c r="AE1190" s="8"/>
      <c r="AF1190" s="8"/>
      <c r="AG1190" s="8"/>
      <c r="AH1190" s="8"/>
      <c r="AI1190" s="8"/>
      <c r="AJ1190" s="5"/>
      <c r="AK1190" s="8"/>
      <c r="AL1190" s="8"/>
      <c r="AM1190" s="8"/>
      <c r="AN1190" s="8"/>
      <c r="AO1190" s="8"/>
      <c r="AP1190" s="8"/>
      <c r="AQ1190" s="9"/>
      <c r="AR1190" s="8"/>
      <c r="AS1190" s="8"/>
      <c r="AT1190" s="8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8"/>
      <c r="BJ1190" s="5"/>
      <c r="BK1190" s="5"/>
      <c r="BL1190" s="5"/>
      <c r="BM1190" s="8"/>
      <c r="BN1190" s="8"/>
      <c r="BO1190" s="7"/>
      <c r="BP1190" s="5"/>
      <c r="BQ1190" s="5"/>
      <c r="BR1190" s="5"/>
      <c r="BS1190" s="5"/>
      <c r="BT1190" s="7"/>
      <c r="BU1190" s="7"/>
      <c r="BV1190" s="7"/>
      <c r="BW1190" s="7"/>
      <c r="BX1190" s="7"/>
      <c r="BY1190" s="7"/>
      <c r="BZ1190" s="7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8"/>
      <c r="CL1190" s="5"/>
      <c r="CM1190" s="5"/>
      <c r="CN1190" s="8"/>
      <c r="CO1190" s="5"/>
      <c r="CP1190" s="5"/>
      <c r="CQ1190" s="5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</row>
    <row r="1191" spans="1:166" x14ac:dyDescent="0.25">
      <c r="A1191" t="s">
        <v>144</v>
      </c>
      <c r="C1191" s="6">
        <v>40266</v>
      </c>
      <c r="D1191" s="5"/>
      <c r="E1191" s="6"/>
      <c r="G1191" s="5">
        <v>81</v>
      </c>
      <c r="H1191" t="s">
        <v>116</v>
      </c>
      <c r="I1191" s="7">
        <v>8.1</v>
      </c>
      <c r="J1191">
        <v>750</v>
      </c>
      <c r="K1191" s="5">
        <f t="shared" si="19"/>
        <v>164.6090534979424</v>
      </c>
      <c r="L1191" s="5"/>
      <c r="M1191" s="8"/>
      <c r="N1191" s="7">
        <v>22.65</v>
      </c>
      <c r="O1191" s="7"/>
      <c r="P1191" s="7"/>
      <c r="Q1191" s="5"/>
      <c r="R1191" s="5"/>
      <c r="S1191" s="5"/>
      <c r="T1191" s="5"/>
      <c r="U1191" s="5"/>
      <c r="V1191" s="5"/>
      <c r="W1191" s="5"/>
      <c r="X1191" s="8"/>
      <c r="Y1191" s="8"/>
      <c r="Z1191" s="8"/>
      <c r="AA1191" s="8"/>
      <c r="AB1191" s="8"/>
      <c r="AC1191" s="5"/>
      <c r="AD1191" s="8"/>
      <c r="AE1191" s="8"/>
      <c r="AF1191" s="8"/>
      <c r="AG1191" s="8"/>
      <c r="AH1191" s="8"/>
      <c r="AI1191" s="8"/>
      <c r="AJ1191" s="5"/>
      <c r="AK1191" s="8"/>
      <c r="AL1191" s="8"/>
      <c r="AM1191" s="8"/>
      <c r="AN1191" s="8"/>
      <c r="AO1191" s="8"/>
      <c r="AP1191" s="8"/>
      <c r="AQ1191" s="9"/>
      <c r="AR1191" s="8"/>
      <c r="AS1191" s="8"/>
      <c r="AT1191" s="8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8"/>
      <c r="BJ1191" s="5"/>
      <c r="BK1191" s="5"/>
      <c r="BL1191" s="5"/>
      <c r="BM1191" s="8"/>
      <c r="BN1191" s="8"/>
      <c r="BO1191" s="7"/>
      <c r="BP1191" s="5"/>
      <c r="BQ1191" s="5"/>
      <c r="BR1191" s="5"/>
      <c r="BS1191" s="5"/>
      <c r="BT1191" s="7"/>
      <c r="BU1191" s="7"/>
      <c r="BV1191" s="7"/>
      <c r="BW1191" s="7"/>
      <c r="BX1191" s="7"/>
      <c r="BY1191" s="7"/>
      <c r="BZ1191" s="7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8"/>
      <c r="CL1191" s="5"/>
      <c r="CM1191" s="5"/>
      <c r="CN1191" s="8"/>
      <c r="CO1191" s="5"/>
      <c r="CP1191" s="5"/>
      <c r="CQ1191" s="5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</row>
    <row r="1192" spans="1:166" x14ac:dyDescent="0.25">
      <c r="A1192" t="s">
        <v>144</v>
      </c>
      <c r="C1192" s="6">
        <v>40267</v>
      </c>
      <c r="D1192" s="5"/>
      <c r="E1192" s="6"/>
      <c r="F1192" s="14"/>
      <c r="G1192" s="5">
        <v>82</v>
      </c>
      <c r="H1192" t="s">
        <v>116</v>
      </c>
      <c r="I1192" s="7">
        <v>8.1</v>
      </c>
      <c r="J1192">
        <v>750</v>
      </c>
      <c r="K1192" s="5">
        <f t="shared" si="19"/>
        <v>164.6090534979424</v>
      </c>
      <c r="L1192" s="5"/>
      <c r="M1192" s="8"/>
      <c r="N1192" s="8"/>
      <c r="O1192" s="8"/>
      <c r="P1192" s="8"/>
      <c r="Q1192" s="5"/>
      <c r="R1192" s="5"/>
      <c r="S1192" s="5"/>
      <c r="T1192" s="5"/>
      <c r="U1192" s="5"/>
      <c r="V1192" s="5"/>
      <c r="W1192" s="5"/>
      <c r="X1192" s="8"/>
      <c r="Y1192" s="8"/>
      <c r="Z1192" s="8"/>
      <c r="AA1192" s="8"/>
      <c r="AB1192" s="8"/>
      <c r="AC1192" s="5">
        <v>318.32980729182128</v>
      </c>
      <c r="AD1192" s="8"/>
      <c r="AE1192" s="8"/>
      <c r="AF1192" s="8"/>
      <c r="AG1192" s="8"/>
      <c r="AH1192" s="8"/>
      <c r="AI1192" s="8"/>
      <c r="AJ1192" s="5">
        <v>204.85011653476559</v>
      </c>
      <c r="AK1192" s="8">
        <v>3.2519106867116636</v>
      </c>
      <c r="AL1192" s="8"/>
      <c r="AM1192" s="8"/>
      <c r="AN1192" s="8"/>
      <c r="AO1192" s="8"/>
      <c r="AP1192" s="8"/>
      <c r="AQ1192" s="9">
        <f>AK1192/AJ1192</f>
        <v>1.587458548582165E-2</v>
      </c>
      <c r="AR1192" s="8"/>
      <c r="AS1192" s="8"/>
      <c r="AT1192" s="8"/>
      <c r="AU1192" s="5">
        <v>16.543575238808245</v>
      </c>
      <c r="AV1192" s="5"/>
      <c r="AW1192" s="5"/>
      <c r="AX1192" s="5"/>
      <c r="AY1192" s="5">
        <v>111.88636255211364</v>
      </c>
      <c r="AZ1192" s="5"/>
      <c r="BA1192" s="5"/>
      <c r="BB1192" s="5"/>
      <c r="BC1192" s="5"/>
      <c r="BD1192" s="5"/>
      <c r="BE1192" s="5"/>
      <c r="BF1192" s="5">
        <v>0</v>
      </c>
      <c r="BG1192" s="5">
        <v>0</v>
      </c>
      <c r="BH1192" s="5">
        <v>128.42993779092188</v>
      </c>
      <c r="BI1192" s="8"/>
      <c r="BJ1192" s="5"/>
      <c r="BK1192" s="5">
        <f>AC1192+AJ1192+BH1192</f>
        <v>651.60986161750884</v>
      </c>
      <c r="BL1192" s="5"/>
      <c r="BM1192" s="8">
        <f>BH1192/BK1192</f>
        <v>0.19709636909440989</v>
      </c>
      <c r="BN1192" s="8"/>
      <c r="BO1192" s="7"/>
      <c r="BP1192" s="5"/>
      <c r="BQ1192" s="5"/>
      <c r="BR1192" s="5"/>
      <c r="BS1192" s="5"/>
      <c r="BT1192" s="7"/>
      <c r="BU1192" s="7"/>
      <c r="BV1192" s="7"/>
      <c r="BW1192" s="7"/>
      <c r="BX1192" s="8">
        <f>AC1192/BK1192</f>
        <v>0.4885282222427122</v>
      </c>
      <c r="BY1192" s="8">
        <f>AJ1192/BK1192</f>
        <v>0.31437540866287778</v>
      </c>
      <c r="BZ1192" s="8">
        <f>BH1192/BK1192</f>
        <v>0.19709636909440989</v>
      </c>
      <c r="CA1192" s="5">
        <v>180.5272358089764</v>
      </c>
      <c r="CB1192" s="5">
        <v>108.07840500863888</v>
      </c>
      <c r="CC1192" s="5">
        <v>72.448830800337504</v>
      </c>
      <c r="CD1192" s="5">
        <v>0</v>
      </c>
      <c r="CE1192" s="5"/>
      <c r="CF1192" s="5"/>
      <c r="CG1192" s="5"/>
      <c r="CH1192" s="5"/>
      <c r="CI1192" s="5">
        <v>0</v>
      </c>
      <c r="CJ1192" s="5"/>
      <c r="CK1192" s="8"/>
      <c r="CL1192" s="5"/>
      <c r="CM1192" s="5"/>
      <c r="CN1192" s="8"/>
      <c r="CO1192" s="5"/>
      <c r="CP1192" s="5"/>
      <c r="CQ1192" s="5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</row>
    <row r="1193" spans="1:166" x14ac:dyDescent="0.25">
      <c r="A1193" t="s">
        <v>144</v>
      </c>
      <c r="C1193" s="6">
        <v>40276</v>
      </c>
      <c r="D1193" s="5"/>
      <c r="E1193" s="6"/>
      <c r="G1193" s="5">
        <v>91</v>
      </c>
      <c r="H1193" t="s">
        <v>116</v>
      </c>
      <c r="I1193" s="7">
        <v>8.1</v>
      </c>
      <c r="J1193">
        <v>750</v>
      </c>
      <c r="K1193" s="5">
        <f t="shared" si="19"/>
        <v>164.6090534979424</v>
      </c>
      <c r="L1193" s="5"/>
      <c r="M1193" s="8"/>
      <c r="N1193" s="7">
        <v>24.1</v>
      </c>
      <c r="O1193" s="7"/>
      <c r="P1193" s="7"/>
      <c r="Q1193" s="5"/>
      <c r="R1193" s="5"/>
      <c r="S1193" s="5"/>
      <c r="T1193" s="5"/>
      <c r="U1193" s="5"/>
      <c r="V1193" s="5"/>
      <c r="W1193" s="5"/>
      <c r="X1193" s="8"/>
      <c r="Y1193" s="8"/>
      <c r="Z1193" s="8"/>
      <c r="AA1193" s="8"/>
      <c r="AB1193" s="8"/>
      <c r="AC1193" s="5"/>
      <c r="AD1193" s="8"/>
      <c r="AE1193" s="8"/>
      <c r="AF1193" s="8"/>
      <c r="AG1193" s="8"/>
      <c r="AH1193" s="8"/>
      <c r="AI1193" s="8"/>
      <c r="AJ1193" s="5"/>
      <c r="AK1193" s="8"/>
      <c r="AL1193" s="8"/>
      <c r="AM1193" s="8"/>
      <c r="AN1193" s="8"/>
      <c r="AO1193" s="8"/>
      <c r="AP1193" s="8"/>
      <c r="AQ1193" s="9"/>
      <c r="AR1193" s="8"/>
      <c r="AS1193" s="8"/>
      <c r="AT1193" s="8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8"/>
      <c r="BJ1193" s="5"/>
      <c r="BK1193" s="5"/>
      <c r="BL1193" s="5"/>
      <c r="BM1193" s="8"/>
      <c r="BN1193" s="8"/>
      <c r="BO1193" s="7"/>
      <c r="BP1193" s="5"/>
      <c r="BQ1193" s="5"/>
      <c r="BR1193" s="5"/>
      <c r="BS1193" s="5"/>
      <c r="BT1193" s="7"/>
      <c r="BU1193" s="7"/>
      <c r="BV1193" s="7"/>
      <c r="BW1193" s="7"/>
      <c r="BX1193" s="7"/>
      <c r="BY1193" s="7"/>
      <c r="BZ1193" s="7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8"/>
      <c r="CL1193" s="5"/>
      <c r="CM1193" s="5"/>
      <c r="CN1193" s="8"/>
      <c r="CO1193" s="5"/>
      <c r="CP1193" s="5"/>
      <c r="CQ1193" s="5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</row>
    <row r="1194" spans="1:166" x14ac:dyDescent="0.25">
      <c r="A1194" t="s">
        <v>144</v>
      </c>
      <c r="C1194" s="6">
        <v>40279</v>
      </c>
      <c r="D1194" s="5">
        <v>6</v>
      </c>
      <c r="E1194" s="6" t="s">
        <v>239</v>
      </c>
      <c r="F1194" t="s">
        <v>89</v>
      </c>
      <c r="G1194" s="5">
        <v>94</v>
      </c>
      <c r="H1194" t="s">
        <v>116</v>
      </c>
      <c r="I1194" s="7">
        <v>8.1</v>
      </c>
      <c r="J1194">
        <v>750</v>
      </c>
      <c r="K1194" s="5">
        <f t="shared" si="19"/>
        <v>164.6090534979424</v>
      </c>
      <c r="L1194" s="5"/>
      <c r="M1194" s="8"/>
      <c r="N1194" s="8"/>
      <c r="O1194" s="8"/>
      <c r="P1194" s="8"/>
      <c r="Q1194" s="5"/>
      <c r="R1194" s="5"/>
      <c r="S1194" s="5"/>
      <c r="T1194" s="5"/>
      <c r="U1194" s="5"/>
      <c r="V1194" s="5"/>
      <c r="W1194" s="5"/>
      <c r="X1194" s="8"/>
      <c r="Y1194" s="8"/>
      <c r="Z1194" s="8"/>
      <c r="AA1194" s="8"/>
      <c r="AB1194" s="8"/>
      <c r="AC1194" s="5"/>
      <c r="AD1194" s="8"/>
      <c r="AE1194" s="8"/>
      <c r="AF1194" s="8"/>
      <c r="AG1194" s="8"/>
      <c r="AH1194" s="8"/>
      <c r="AI1194" s="8"/>
      <c r="AJ1194" s="5"/>
      <c r="AK1194" s="8"/>
      <c r="AL1194" s="8"/>
      <c r="AM1194" s="8"/>
      <c r="AN1194" s="8"/>
      <c r="AO1194" s="8"/>
      <c r="AP1194" s="8"/>
      <c r="AQ1194" s="9"/>
      <c r="AR1194" s="8"/>
      <c r="AS1194" s="8"/>
      <c r="AT1194" s="8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8"/>
      <c r="BJ1194" s="5"/>
      <c r="BK1194" s="5"/>
      <c r="BL1194" s="5"/>
      <c r="BM1194" s="8"/>
      <c r="BN1194" s="8"/>
      <c r="BO1194" s="7"/>
      <c r="BP1194" s="5"/>
      <c r="BQ1194" s="5"/>
      <c r="BR1194" s="5"/>
      <c r="BS1194" s="5"/>
      <c r="BT1194" s="7"/>
      <c r="BU1194" s="7"/>
      <c r="BV1194" s="7"/>
      <c r="BW1194" s="7"/>
      <c r="BX1194" s="7"/>
      <c r="BY1194" s="7"/>
      <c r="BZ1194" s="7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8"/>
      <c r="CL1194" s="5"/>
      <c r="CM1194" s="5"/>
      <c r="CN1194" s="8"/>
      <c r="CO1194" s="5"/>
      <c r="CP1194" s="5"/>
      <c r="CQ1194" s="5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</row>
    <row r="1195" spans="1:166" x14ac:dyDescent="0.25">
      <c r="A1195" t="s">
        <v>144</v>
      </c>
      <c r="C1195" s="6">
        <v>40287</v>
      </c>
      <c r="D1195" s="5"/>
      <c r="E1195" s="6"/>
      <c r="F1195" s="14"/>
      <c r="G1195" s="5">
        <v>102</v>
      </c>
      <c r="H1195" t="s">
        <v>116</v>
      </c>
      <c r="I1195" s="7">
        <v>8.1</v>
      </c>
      <c r="J1195">
        <v>750</v>
      </c>
      <c r="K1195" s="5">
        <f t="shared" si="19"/>
        <v>164.6090534979424</v>
      </c>
      <c r="L1195" s="5"/>
      <c r="M1195" s="8"/>
      <c r="N1195" s="8"/>
      <c r="O1195" s="8"/>
      <c r="P1195" s="8"/>
      <c r="Q1195" s="5"/>
      <c r="R1195" s="5"/>
      <c r="S1195" s="5"/>
      <c r="T1195" s="5"/>
      <c r="U1195" s="5"/>
      <c r="V1195" s="5"/>
      <c r="W1195" s="5"/>
      <c r="X1195" s="8"/>
      <c r="Y1195" s="8"/>
      <c r="Z1195" s="8"/>
      <c r="AA1195" s="8"/>
      <c r="AB1195" s="8"/>
      <c r="AC1195" s="5">
        <v>379.80641392074961</v>
      </c>
      <c r="AD1195" s="8"/>
      <c r="AE1195" s="8"/>
      <c r="AF1195" s="8"/>
      <c r="AG1195" s="8"/>
      <c r="AH1195" s="8"/>
      <c r="AI1195" s="8"/>
      <c r="AJ1195" s="5">
        <v>229.66336624401652</v>
      </c>
      <c r="AK1195" s="8">
        <v>3.5101190957935628</v>
      </c>
      <c r="AL1195" s="8"/>
      <c r="AM1195" s="8"/>
      <c r="AN1195" s="8"/>
      <c r="AO1195" s="8"/>
      <c r="AP1195" s="8"/>
      <c r="AQ1195" s="9">
        <f>AK1195/AJ1195</f>
        <v>1.5283757062343473E-2</v>
      </c>
      <c r="AR1195" s="8"/>
      <c r="AS1195" s="8"/>
      <c r="AT1195" s="8"/>
      <c r="AU1195" s="5">
        <v>2.072015120977956</v>
      </c>
      <c r="AV1195" s="5"/>
      <c r="AW1195" s="5"/>
      <c r="AX1195" s="5"/>
      <c r="AY1195" s="5">
        <v>354.44056825944676</v>
      </c>
      <c r="AZ1195" s="5"/>
      <c r="BA1195" s="5"/>
      <c r="BB1195" s="5"/>
      <c r="BC1195" s="5"/>
      <c r="BD1195" s="5"/>
      <c r="BE1195" s="5"/>
      <c r="BF1195" s="5">
        <v>0</v>
      </c>
      <c r="BG1195" s="5">
        <v>0</v>
      </c>
      <c r="BH1195" s="5">
        <v>356.5125833804247</v>
      </c>
      <c r="BI1195" s="8"/>
      <c r="BJ1195" s="5"/>
      <c r="BK1195" s="5">
        <f>AC1195+AJ1195+BH1195</f>
        <v>965.98236354519076</v>
      </c>
      <c r="BL1195" s="5"/>
      <c r="BM1195" s="8">
        <f>BH1195/BK1195</f>
        <v>0.36906738345823459</v>
      </c>
      <c r="BN1195" s="8"/>
      <c r="BO1195" s="7"/>
      <c r="BP1195" s="5"/>
      <c r="BQ1195" s="5"/>
      <c r="BR1195" s="5"/>
      <c r="BS1195" s="5"/>
      <c r="BT1195" s="7"/>
      <c r="BU1195" s="7"/>
      <c r="BV1195" s="7"/>
      <c r="BW1195" s="7"/>
      <c r="BX1195" s="8">
        <f>AC1195/BK1195</f>
        <v>0.39318151992635364</v>
      </c>
      <c r="BY1195" s="8">
        <f>AJ1195/BK1195</f>
        <v>0.23775109661541183</v>
      </c>
      <c r="BZ1195" s="8">
        <f>BH1195/BK1195</f>
        <v>0.36906738345823459</v>
      </c>
      <c r="CA1195" s="5">
        <v>130.69302436956949</v>
      </c>
      <c r="CB1195" s="5">
        <v>14.906192884370277</v>
      </c>
      <c r="CC1195" s="5">
        <v>115.7868314851992</v>
      </c>
      <c r="CD1195" s="5">
        <v>0</v>
      </c>
      <c r="CE1195" s="5"/>
      <c r="CF1195" s="5"/>
      <c r="CG1195" s="5"/>
      <c r="CH1195" s="5"/>
      <c r="CI1195" s="5">
        <v>0</v>
      </c>
      <c r="CJ1195" s="5"/>
      <c r="CK1195" s="8"/>
      <c r="CL1195" s="5"/>
      <c r="CM1195" s="5"/>
      <c r="CN1195" s="8"/>
      <c r="CO1195" s="5"/>
      <c r="CP1195" s="5"/>
      <c r="CQ1195" s="5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</row>
    <row r="1196" spans="1:166" x14ac:dyDescent="0.25">
      <c r="A1196" t="s">
        <v>144</v>
      </c>
      <c r="C1196" s="6">
        <v>40288</v>
      </c>
      <c r="D1196" s="5"/>
      <c r="E1196" s="6"/>
      <c r="G1196" s="5">
        <v>103</v>
      </c>
      <c r="H1196" t="s">
        <v>116</v>
      </c>
      <c r="I1196" s="7">
        <v>8.1</v>
      </c>
      <c r="J1196">
        <v>750</v>
      </c>
      <c r="K1196" s="5">
        <f t="shared" si="19"/>
        <v>164.6090534979424</v>
      </c>
      <c r="L1196" s="5"/>
      <c r="M1196" s="8"/>
      <c r="N1196" s="7">
        <v>26.1</v>
      </c>
      <c r="O1196" s="7"/>
      <c r="P1196" s="7"/>
      <c r="Q1196" s="5"/>
      <c r="R1196" s="5"/>
      <c r="S1196" s="5"/>
      <c r="T1196" s="5"/>
      <c r="U1196" s="5"/>
      <c r="V1196" s="5"/>
      <c r="W1196" s="5"/>
      <c r="X1196" s="8"/>
      <c r="Y1196" s="8"/>
      <c r="Z1196" s="8"/>
      <c r="AA1196" s="8"/>
      <c r="AB1196" s="8"/>
      <c r="AC1196" s="5"/>
      <c r="AD1196" s="8"/>
      <c r="AE1196" s="8"/>
      <c r="AF1196" s="8"/>
      <c r="AG1196" s="8"/>
      <c r="AH1196" s="8"/>
      <c r="AI1196" s="8"/>
      <c r="AJ1196" s="5"/>
      <c r="AK1196" s="8"/>
      <c r="AL1196" s="8"/>
      <c r="AM1196" s="8"/>
      <c r="AN1196" s="8"/>
      <c r="AO1196" s="8"/>
      <c r="AP1196" s="8"/>
      <c r="AQ1196" s="9"/>
      <c r="AR1196" s="8"/>
      <c r="AS1196" s="8"/>
      <c r="AT1196" s="8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8"/>
      <c r="BJ1196" s="5"/>
      <c r="BK1196" s="5"/>
      <c r="BL1196" s="5"/>
      <c r="BM1196" s="8"/>
      <c r="BN1196" s="8"/>
      <c r="BO1196" s="7"/>
      <c r="BP1196" s="5"/>
      <c r="BQ1196" s="5"/>
      <c r="BR1196" s="5"/>
      <c r="BS1196" s="5"/>
      <c r="BT1196" s="7"/>
      <c r="BU1196" s="7"/>
      <c r="BV1196" s="7"/>
      <c r="BW1196" s="7"/>
      <c r="BX1196" s="7"/>
      <c r="BY1196" s="7"/>
      <c r="BZ1196" s="7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8"/>
      <c r="CL1196" s="5"/>
      <c r="CM1196" s="5"/>
      <c r="CN1196" s="8"/>
      <c r="CO1196" s="5"/>
      <c r="CP1196" s="5"/>
      <c r="CQ1196" s="5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</row>
    <row r="1197" spans="1:166" x14ac:dyDescent="0.25">
      <c r="A1197" t="s">
        <v>144</v>
      </c>
      <c r="C1197" s="6">
        <v>40293</v>
      </c>
      <c r="D1197" s="5">
        <v>8</v>
      </c>
      <c r="E1197" t="s">
        <v>208</v>
      </c>
      <c r="F1197" t="s">
        <v>14</v>
      </c>
      <c r="G1197" s="5">
        <v>108</v>
      </c>
      <c r="H1197" t="s">
        <v>116</v>
      </c>
      <c r="I1197" s="7">
        <v>8.1</v>
      </c>
      <c r="J1197">
        <v>750</v>
      </c>
      <c r="K1197" s="5">
        <f t="shared" si="19"/>
        <v>164.6090534979424</v>
      </c>
      <c r="L1197" s="5"/>
      <c r="M1197" s="8"/>
      <c r="N1197" s="8"/>
      <c r="O1197" s="8"/>
      <c r="P1197" s="8"/>
      <c r="Q1197" s="5"/>
      <c r="R1197" s="5"/>
      <c r="S1197" s="5"/>
      <c r="T1197" s="5"/>
      <c r="U1197" s="5">
        <v>108</v>
      </c>
      <c r="V1197" s="5"/>
      <c r="W1197" s="5"/>
      <c r="X1197" s="8"/>
      <c r="Y1197" s="8"/>
      <c r="Z1197" s="8"/>
      <c r="AA1197" s="8"/>
      <c r="AB1197" s="8"/>
      <c r="AC1197" s="5"/>
      <c r="AD1197" s="8"/>
      <c r="AE1197" s="8"/>
      <c r="AF1197" s="8"/>
      <c r="AG1197" s="8"/>
      <c r="AH1197" s="8"/>
      <c r="AI1197" s="8"/>
      <c r="AJ1197" s="5"/>
      <c r="AK1197" s="8"/>
      <c r="AL1197" s="8"/>
      <c r="AM1197" s="8"/>
      <c r="AN1197" s="8"/>
      <c r="AO1197" s="8"/>
      <c r="AP1197" s="8"/>
      <c r="AQ1197" s="9"/>
      <c r="AR1197" s="8"/>
      <c r="AS1197" s="8"/>
      <c r="AT1197" s="8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8"/>
      <c r="BJ1197" s="5"/>
      <c r="BK1197" s="5"/>
      <c r="BL1197" s="5"/>
      <c r="BM1197" s="8"/>
      <c r="BN1197" s="8"/>
      <c r="BO1197" s="7"/>
      <c r="BP1197" s="5"/>
      <c r="BQ1197" s="5"/>
      <c r="BR1197" s="5"/>
      <c r="BS1197" s="5"/>
      <c r="BT1197" s="7"/>
      <c r="BU1197" s="7"/>
      <c r="BV1197" s="7"/>
      <c r="BW1197" s="7"/>
      <c r="BX1197" s="7"/>
      <c r="BY1197" s="7"/>
      <c r="BZ1197" s="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8"/>
      <c r="CL1197" s="5"/>
      <c r="CM1197" s="5"/>
      <c r="CN1197" s="8"/>
      <c r="CO1197" s="5"/>
      <c r="CP1197" s="5"/>
      <c r="CQ1197" s="5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</row>
    <row r="1198" spans="1:166" x14ac:dyDescent="0.25">
      <c r="A1198" t="s">
        <v>144</v>
      </c>
      <c r="C1198" s="6">
        <v>40302</v>
      </c>
      <c r="D1198" s="5"/>
      <c r="E1198" s="6"/>
      <c r="G1198" s="5">
        <v>117</v>
      </c>
      <c r="H1198" t="s">
        <v>116</v>
      </c>
      <c r="I1198" s="7">
        <v>8.1</v>
      </c>
      <c r="J1198">
        <v>750</v>
      </c>
      <c r="K1198" s="5">
        <f t="shared" si="19"/>
        <v>164.6090534979424</v>
      </c>
      <c r="L1198" s="5"/>
      <c r="M1198" s="8"/>
      <c r="N1198" s="8"/>
      <c r="O1198" s="8"/>
      <c r="P1198" s="8"/>
      <c r="Q1198" s="5"/>
      <c r="R1198" s="5"/>
      <c r="S1198" s="5"/>
      <c r="T1198" s="5"/>
      <c r="U1198" s="5"/>
      <c r="V1198" s="5"/>
      <c r="W1198" s="5"/>
      <c r="X1198" s="8"/>
      <c r="Y1198" s="8"/>
      <c r="Z1198" s="8"/>
      <c r="AA1198" s="8"/>
      <c r="AB1198" s="8"/>
      <c r="AC1198" s="5"/>
      <c r="AD1198" s="8"/>
      <c r="AE1198" s="8"/>
      <c r="AF1198" s="8"/>
      <c r="AG1198" s="8"/>
      <c r="AH1198" s="8"/>
      <c r="AI1198" s="8"/>
      <c r="AJ1198" s="5"/>
      <c r="AK1198" s="8"/>
      <c r="AL1198" s="8"/>
      <c r="AM1198" s="8"/>
      <c r="AN1198" s="8"/>
      <c r="AO1198" s="8"/>
      <c r="AP1198" s="8"/>
      <c r="AQ1198" s="9"/>
      <c r="AR1198" s="8"/>
      <c r="AS1198" s="8"/>
      <c r="AT1198" s="8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8"/>
      <c r="BJ1198" s="5"/>
      <c r="BK1198" s="5"/>
      <c r="BL1198" s="5"/>
      <c r="BM1198" s="8"/>
      <c r="BN1198" s="8"/>
      <c r="BO1198" s="7"/>
      <c r="BP1198" s="5"/>
      <c r="BQ1198" s="5"/>
      <c r="BR1198" s="5"/>
      <c r="BS1198" s="5"/>
      <c r="BT1198" s="7"/>
      <c r="BU1198" s="7"/>
      <c r="BV1198" s="7"/>
      <c r="BW1198" s="7"/>
      <c r="BX1198" s="7"/>
      <c r="BY1198" s="7"/>
      <c r="BZ1198" s="7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>
        <v>12.852947163337113</v>
      </c>
      <c r="CK1198" s="8">
        <v>4.9265944037683171</v>
      </c>
      <c r="CL1198" s="5"/>
      <c r="CM1198" s="5"/>
      <c r="CN1198" s="8"/>
      <c r="CO1198" s="5"/>
      <c r="CP1198" s="5"/>
      <c r="CQ1198" s="5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</row>
    <row r="1199" spans="1:166" x14ac:dyDescent="0.25">
      <c r="A1199" t="s">
        <v>144</v>
      </c>
      <c r="C1199" s="6">
        <v>40308</v>
      </c>
      <c r="D1199" s="5"/>
      <c r="E1199" s="6"/>
      <c r="G1199" s="5">
        <v>123</v>
      </c>
      <c r="H1199" t="s">
        <v>116</v>
      </c>
      <c r="I1199" s="7">
        <v>8.1</v>
      </c>
      <c r="J1199">
        <v>750</v>
      </c>
      <c r="K1199" s="5">
        <f t="shared" si="19"/>
        <v>164.6090534979424</v>
      </c>
      <c r="L1199" s="5"/>
      <c r="M1199" s="8"/>
      <c r="N1199" s="8"/>
      <c r="O1199" s="8"/>
      <c r="P1199" s="8"/>
      <c r="Q1199" s="5"/>
      <c r="R1199" s="5"/>
      <c r="S1199" s="5"/>
      <c r="T1199" s="5"/>
      <c r="U1199" s="5"/>
      <c r="V1199" s="5"/>
      <c r="W1199" s="5"/>
      <c r="X1199" s="8"/>
      <c r="Y1199" s="8"/>
      <c r="Z1199" s="8"/>
      <c r="AA1199" s="8"/>
      <c r="AB1199" s="8"/>
      <c r="AC1199" s="5"/>
      <c r="AD1199" s="8"/>
      <c r="AE1199" s="8"/>
      <c r="AF1199" s="8"/>
      <c r="AG1199" s="8"/>
      <c r="AH1199" s="8"/>
      <c r="AI1199" s="8"/>
      <c r="AJ1199" s="5"/>
      <c r="AK1199" s="8"/>
      <c r="AL1199" s="8"/>
      <c r="AM1199" s="8"/>
      <c r="AN1199" s="8"/>
      <c r="AO1199" s="8"/>
      <c r="AP1199" s="8"/>
      <c r="AQ1199" s="9"/>
      <c r="AR1199" s="8"/>
      <c r="AS1199" s="8"/>
      <c r="AT1199" s="8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8"/>
      <c r="BJ1199" s="5"/>
      <c r="BK1199" s="5"/>
      <c r="BL1199" s="5"/>
      <c r="BM1199" s="8"/>
      <c r="BN1199" s="8"/>
      <c r="BO1199" s="7"/>
      <c r="BP1199" s="5"/>
      <c r="BQ1199" s="5"/>
      <c r="BR1199" s="5"/>
      <c r="BS1199" s="5"/>
      <c r="BT1199" s="7"/>
      <c r="BU1199" s="7"/>
      <c r="BV1199" s="7"/>
      <c r="BW1199" s="7"/>
      <c r="BX1199" s="7"/>
      <c r="BY1199" s="7"/>
      <c r="BZ1199" s="7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>
        <v>24.132716857134547</v>
      </c>
      <c r="CK1199" s="8">
        <v>4.9790113636363635</v>
      </c>
      <c r="CL1199" s="5"/>
      <c r="CM1199" s="5"/>
      <c r="CN1199" s="8"/>
      <c r="CO1199" s="5"/>
      <c r="CP1199" s="5"/>
      <c r="CQ1199" s="5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</row>
    <row r="1200" spans="1:166" x14ac:dyDescent="0.25">
      <c r="A1200" t="s">
        <v>144</v>
      </c>
      <c r="C1200" s="6">
        <v>40315</v>
      </c>
      <c r="D1200" s="5"/>
      <c r="E1200" s="6"/>
      <c r="G1200" s="5">
        <v>130</v>
      </c>
      <c r="H1200" t="s">
        <v>116</v>
      </c>
      <c r="I1200" s="7">
        <v>8.1</v>
      </c>
      <c r="J1200">
        <v>750</v>
      </c>
      <c r="K1200" s="5">
        <f t="shared" si="19"/>
        <v>164.6090534979424</v>
      </c>
      <c r="L1200" s="5"/>
      <c r="M1200" s="8"/>
      <c r="N1200" s="8"/>
      <c r="O1200" s="8"/>
      <c r="P1200" s="8"/>
      <c r="Q1200" s="5"/>
      <c r="R1200" s="5"/>
      <c r="S1200" s="5"/>
      <c r="T1200" s="5"/>
      <c r="U1200" s="5"/>
      <c r="V1200" s="5"/>
      <c r="W1200" s="5"/>
      <c r="X1200" s="8"/>
      <c r="Y1200" s="8"/>
      <c r="Z1200" s="8"/>
      <c r="AA1200" s="8"/>
      <c r="AB1200" s="8"/>
      <c r="AC1200" s="5"/>
      <c r="AD1200" s="8"/>
      <c r="AE1200" s="8"/>
      <c r="AF1200" s="8"/>
      <c r="AG1200" s="8"/>
      <c r="AH1200" s="8"/>
      <c r="AI1200" s="8"/>
      <c r="AJ1200" s="5"/>
      <c r="AK1200" s="8"/>
      <c r="AL1200" s="8"/>
      <c r="AM1200" s="8"/>
      <c r="AN1200" s="8"/>
      <c r="AO1200" s="8"/>
      <c r="AP1200" s="8"/>
      <c r="AQ1200" s="9"/>
      <c r="AR1200" s="8"/>
      <c r="AS1200" s="8"/>
      <c r="AT1200" s="8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8"/>
      <c r="BJ1200" s="5"/>
      <c r="BK1200" s="5"/>
      <c r="BL1200" s="5"/>
      <c r="BM1200" s="8"/>
      <c r="BN1200" s="8"/>
      <c r="BO1200" s="7"/>
      <c r="BP1200" s="5"/>
      <c r="BQ1200" s="5"/>
      <c r="BR1200" s="5"/>
      <c r="BS1200" s="5"/>
      <c r="BT1200" s="7"/>
      <c r="BU1200" s="7"/>
      <c r="BV1200" s="7"/>
      <c r="BW1200" s="7"/>
      <c r="BX1200" s="7"/>
      <c r="BY1200" s="7"/>
      <c r="BZ1200" s="7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>
        <v>37.741719735962079</v>
      </c>
      <c r="CK1200" s="8">
        <v>4.8496528393966276</v>
      </c>
      <c r="CL1200" s="5"/>
      <c r="CM1200" s="5"/>
      <c r="CN1200" s="8"/>
      <c r="CO1200" s="5"/>
      <c r="CP1200" s="5"/>
      <c r="CQ1200" s="5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</row>
    <row r="1201" spans="1:166" x14ac:dyDescent="0.25">
      <c r="A1201" t="s">
        <v>144</v>
      </c>
      <c r="C1201" s="6">
        <v>40323</v>
      </c>
      <c r="D1201" s="5"/>
      <c r="E1201" s="6"/>
      <c r="G1201" s="5">
        <v>138</v>
      </c>
      <c r="H1201" t="s">
        <v>116</v>
      </c>
      <c r="I1201" s="7">
        <v>8.1</v>
      </c>
      <c r="J1201">
        <v>750</v>
      </c>
      <c r="K1201" s="5">
        <f t="shared" si="19"/>
        <v>164.6090534979424</v>
      </c>
      <c r="L1201" s="5"/>
      <c r="M1201" s="8"/>
      <c r="N1201" s="8"/>
      <c r="O1201" s="8"/>
      <c r="P1201" s="8"/>
      <c r="Q1201" s="5"/>
      <c r="R1201" s="5"/>
      <c r="S1201" s="5"/>
      <c r="T1201" s="5"/>
      <c r="U1201" s="5"/>
      <c r="V1201" s="5"/>
      <c r="W1201" s="5"/>
      <c r="X1201" s="8"/>
      <c r="Y1201" s="8"/>
      <c r="Z1201" s="8"/>
      <c r="AA1201" s="8"/>
      <c r="AB1201" s="8"/>
      <c r="AC1201" s="5"/>
      <c r="AD1201" s="8"/>
      <c r="AE1201" s="8"/>
      <c r="AF1201" s="8"/>
      <c r="AG1201" s="8"/>
      <c r="AH1201" s="8"/>
      <c r="AI1201" s="8"/>
      <c r="AJ1201" s="5"/>
      <c r="AK1201" s="8"/>
      <c r="AL1201" s="8"/>
      <c r="AM1201" s="8"/>
      <c r="AN1201" s="8"/>
      <c r="AO1201" s="8"/>
      <c r="AP1201" s="8"/>
      <c r="AQ1201" s="9"/>
      <c r="AR1201" s="8"/>
      <c r="AS1201" s="8"/>
      <c r="AT1201" s="8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8"/>
      <c r="BJ1201" s="5"/>
      <c r="BK1201" s="5"/>
      <c r="BL1201" s="5"/>
      <c r="BM1201" s="8"/>
      <c r="BN1201" s="8"/>
      <c r="BO1201" s="7"/>
      <c r="BP1201" s="5"/>
      <c r="BQ1201" s="5"/>
      <c r="BR1201" s="5"/>
      <c r="BS1201" s="5"/>
      <c r="BT1201" s="7"/>
      <c r="BU1201" s="7"/>
      <c r="BV1201" s="7"/>
      <c r="BW1201" s="7"/>
      <c r="BX1201" s="7"/>
      <c r="BY1201" s="7"/>
      <c r="BZ1201" s="7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>
        <v>45.089999709209337</v>
      </c>
      <c r="CK1201" s="8">
        <v>4.1657738095238095</v>
      </c>
      <c r="CL1201" s="5"/>
      <c r="CM1201" s="5"/>
      <c r="CN1201" s="8"/>
      <c r="CO1201" s="5"/>
      <c r="CP1201" s="5"/>
      <c r="CQ1201" s="5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</row>
    <row r="1202" spans="1:166" x14ac:dyDescent="0.25">
      <c r="A1202" t="s">
        <v>144</v>
      </c>
      <c r="C1202" s="6">
        <v>40324</v>
      </c>
      <c r="D1202" s="5"/>
      <c r="E1202" s="6"/>
      <c r="G1202" s="5">
        <v>139</v>
      </c>
      <c r="H1202" t="s">
        <v>116</v>
      </c>
      <c r="I1202" s="7">
        <v>8.1</v>
      </c>
      <c r="J1202">
        <v>750</v>
      </c>
      <c r="K1202" s="5">
        <f t="shared" si="19"/>
        <v>164.6090534979424</v>
      </c>
      <c r="L1202" s="5"/>
      <c r="M1202" s="8"/>
      <c r="N1202" s="8"/>
      <c r="O1202" s="8"/>
      <c r="P1202" s="8"/>
      <c r="Q1202" s="5"/>
      <c r="R1202" s="5"/>
      <c r="S1202" s="5"/>
      <c r="T1202" s="5"/>
      <c r="U1202" s="5"/>
      <c r="V1202" s="5"/>
      <c r="W1202" s="5"/>
      <c r="X1202" s="8"/>
      <c r="Y1202" s="8"/>
      <c r="Z1202" s="8"/>
      <c r="AA1202" s="8"/>
      <c r="AB1202" s="8"/>
      <c r="AC1202" s="5">
        <v>376.26144220465869</v>
      </c>
      <c r="AD1202" s="8"/>
      <c r="AE1202" s="8"/>
      <c r="AF1202" s="8"/>
      <c r="AG1202" s="8"/>
      <c r="AH1202" s="8"/>
      <c r="AI1202" s="8"/>
      <c r="AJ1202" s="5">
        <v>194.37615304971743</v>
      </c>
      <c r="AK1202" s="8">
        <v>2.6040580610230029</v>
      </c>
      <c r="AL1202" s="8"/>
      <c r="AM1202" s="8"/>
      <c r="AN1202" s="8"/>
      <c r="AO1202" s="8"/>
      <c r="AP1202" s="8"/>
      <c r="AQ1202" s="9">
        <f>AK1202/AJ1202</f>
        <v>1.339700379993084E-2</v>
      </c>
      <c r="AR1202" s="8"/>
      <c r="AS1202" s="8"/>
      <c r="AT1202" s="8"/>
      <c r="AU1202" s="5">
        <v>0</v>
      </c>
      <c r="AV1202" s="5"/>
      <c r="AW1202" s="5"/>
      <c r="AX1202" s="5"/>
      <c r="AY1202" s="5">
        <v>245.11981438936613</v>
      </c>
      <c r="AZ1202" s="5"/>
      <c r="BA1202" s="5"/>
      <c r="BB1202" s="5"/>
      <c r="BC1202" s="5"/>
      <c r="BD1202" s="5"/>
      <c r="BE1202" s="5"/>
      <c r="BF1202" s="5">
        <v>11.113215556698036</v>
      </c>
      <c r="BG1202" s="5">
        <v>404.67078288374967</v>
      </c>
      <c r="BH1202" s="5">
        <v>660.90381282981377</v>
      </c>
      <c r="BI1202" s="8"/>
      <c r="BJ1202" s="5"/>
      <c r="BK1202" s="5">
        <f>AC1202+AJ1202+BH1202</f>
        <v>1231.5414080841899</v>
      </c>
      <c r="BL1202" s="5"/>
      <c r="BM1202" s="8">
        <f>BH1202/BK1202</f>
        <v>0.53664765836654149</v>
      </c>
      <c r="BN1202" s="8"/>
      <c r="BO1202" s="7"/>
      <c r="BP1202" s="5"/>
      <c r="BQ1202" s="5"/>
      <c r="BR1202" s="5"/>
      <c r="BS1202" s="5"/>
      <c r="BT1202" s="7"/>
      <c r="BU1202" s="7"/>
      <c r="BV1202" s="7"/>
      <c r="BW1202" s="7"/>
      <c r="BX1202" s="8">
        <f>AC1202/BK1202</f>
        <v>0.30552073989130291</v>
      </c>
      <c r="BY1202" s="8">
        <f>AJ1202/BK1202</f>
        <v>0.15783160174215563</v>
      </c>
      <c r="BZ1202" s="8">
        <f>BH1202/BK1202</f>
        <v>0.53664765836654149</v>
      </c>
      <c r="CA1202" s="5">
        <v>117.9716059696581</v>
      </c>
      <c r="CB1202" s="5">
        <v>0</v>
      </c>
      <c r="CC1202" s="5">
        <v>44.691970120802097</v>
      </c>
      <c r="CD1202" s="5">
        <v>70.164773726733117</v>
      </c>
      <c r="CE1202" s="5"/>
      <c r="CF1202" s="5"/>
      <c r="CG1202" s="5"/>
      <c r="CH1202" s="5"/>
      <c r="CI1202" s="5">
        <v>3.1148621221228865</v>
      </c>
      <c r="CJ1202" s="5"/>
      <c r="CK1202" s="8"/>
      <c r="CL1202" s="5"/>
      <c r="CM1202" s="5"/>
      <c r="CN1202" s="8"/>
      <c r="CO1202" s="5"/>
      <c r="CP1202" s="5"/>
      <c r="CQ1202" s="5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</row>
    <row r="1203" spans="1:166" x14ac:dyDescent="0.25">
      <c r="A1203" t="s">
        <v>144</v>
      </c>
      <c r="C1203" s="6">
        <v>40334</v>
      </c>
      <c r="D1203" s="5">
        <v>9</v>
      </c>
      <c r="E1203" s="6" t="s">
        <v>207</v>
      </c>
      <c r="F1203" t="s">
        <v>15</v>
      </c>
      <c r="G1203" s="5">
        <v>149</v>
      </c>
      <c r="H1203" t="s">
        <v>116</v>
      </c>
      <c r="I1203" s="7">
        <v>8.1</v>
      </c>
      <c r="J1203">
        <v>750</v>
      </c>
      <c r="K1203" s="5">
        <f t="shared" si="19"/>
        <v>164.6090534979424</v>
      </c>
      <c r="L1203" s="5"/>
      <c r="M1203" s="8"/>
      <c r="N1203" s="8"/>
      <c r="O1203" s="8"/>
      <c r="P1203" s="8"/>
      <c r="Q1203" s="5"/>
      <c r="R1203" s="5"/>
      <c r="S1203" s="5"/>
      <c r="T1203" s="5"/>
      <c r="U1203" s="5"/>
      <c r="V1203" s="5">
        <v>149</v>
      </c>
      <c r="W1203" s="5"/>
      <c r="X1203" s="8"/>
      <c r="Y1203" s="8"/>
      <c r="Z1203" s="8"/>
      <c r="AA1203" s="8"/>
      <c r="AB1203" s="8"/>
      <c r="AC1203" s="5"/>
      <c r="AD1203" s="8"/>
      <c r="AE1203" s="8"/>
      <c r="AF1203" s="8"/>
      <c r="AG1203" s="8"/>
      <c r="AH1203" s="8"/>
      <c r="AI1203" s="8"/>
      <c r="AJ1203" s="5"/>
      <c r="AK1203" s="8"/>
      <c r="AL1203" s="8"/>
      <c r="AM1203" s="8"/>
      <c r="AN1203" s="8"/>
      <c r="AO1203" s="8"/>
      <c r="AP1203" s="8"/>
      <c r="AQ1203" s="9"/>
      <c r="AR1203" s="8"/>
      <c r="AS1203" s="8"/>
      <c r="AT1203" s="8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8"/>
      <c r="BJ1203" s="5"/>
      <c r="BK1203" s="5"/>
      <c r="BL1203" s="5"/>
      <c r="BM1203" s="8"/>
      <c r="BN1203" s="8"/>
      <c r="BO1203" s="7"/>
      <c r="BP1203" s="5"/>
      <c r="BQ1203" s="5"/>
      <c r="BR1203" s="5"/>
      <c r="BS1203" s="5"/>
      <c r="BT1203" s="7"/>
      <c r="BU1203" s="7"/>
      <c r="BV1203" s="7"/>
      <c r="BW1203" s="7"/>
      <c r="BX1203" s="7"/>
      <c r="BY1203" s="7"/>
      <c r="BZ1203" s="7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8"/>
      <c r="CL1203" s="5"/>
      <c r="CM1203" s="5"/>
      <c r="CN1203" s="8"/>
      <c r="CO1203" s="5"/>
      <c r="CP1203" s="5"/>
      <c r="CQ1203" s="5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</row>
    <row r="1204" spans="1:166" x14ac:dyDescent="0.25">
      <c r="A1204" t="s">
        <v>144</v>
      </c>
      <c r="C1204" s="6">
        <v>40357</v>
      </c>
      <c r="D1204" s="5">
        <v>10</v>
      </c>
      <c r="E1204" s="6" t="s">
        <v>108</v>
      </c>
      <c r="F1204" t="s">
        <v>16</v>
      </c>
      <c r="G1204" s="5">
        <v>172</v>
      </c>
      <c r="H1204" t="s">
        <v>116</v>
      </c>
      <c r="I1204" s="7">
        <v>8.1</v>
      </c>
      <c r="J1204">
        <v>750</v>
      </c>
      <c r="K1204" s="5">
        <f t="shared" si="19"/>
        <v>164.6090534979424</v>
      </c>
      <c r="L1204" s="5"/>
      <c r="M1204" s="8"/>
      <c r="N1204" s="8"/>
      <c r="O1204" s="8"/>
      <c r="P1204" s="8"/>
      <c r="Q1204" s="5"/>
      <c r="R1204" s="5"/>
      <c r="S1204" s="5"/>
      <c r="T1204" s="5"/>
      <c r="U1204" s="5"/>
      <c r="V1204" s="5"/>
      <c r="W1204" s="5"/>
      <c r="X1204" s="8"/>
      <c r="Y1204" s="8"/>
      <c r="Z1204" s="8"/>
      <c r="AA1204" s="8"/>
      <c r="AB1204" s="8"/>
      <c r="AC1204" s="5"/>
      <c r="AD1204" s="8"/>
      <c r="AE1204" s="8"/>
      <c r="AF1204" s="8"/>
      <c r="AG1204" s="8"/>
      <c r="AH1204" s="8"/>
      <c r="AI1204" s="8"/>
      <c r="AJ1204" s="5"/>
      <c r="AK1204" s="8"/>
      <c r="AL1204" s="8"/>
      <c r="AM1204" s="8"/>
      <c r="AN1204" s="8"/>
      <c r="AO1204" s="8"/>
      <c r="AP1204" s="8"/>
      <c r="AQ1204" s="9"/>
      <c r="AR1204" s="8"/>
      <c r="AS1204" s="8"/>
      <c r="AT1204" s="8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>
        <v>474.43258333333335</v>
      </c>
      <c r="BH1204" s="5"/>
      <c r="BI1204" s="8"/>
      <c r="BJ1204" s="5"/>
      <c r="BK1204" s="5"/>
      <c r="BL1204" s="5"/>
      <c r="BM1204" s="8"/>
      <c r="BN1204" s="5">
        <f>BP1204*(1/(BO1204/100))</f>
        <v>474.43258333333335</v>
      </c>
      <c r="BO1204" s="7">
        <v>41.112732595419949</v>
      </c>
      <c r="BP1204" s="5">
        <v>195.05219933137624</v>
      </c>
      <c r="BQ1204" s="5">
        <f>BN1204-BP1204</f>
        <v>279.38038400195711</v>
      </c>
      <c r="BR1204" s="5"/>
      <c r="BS1204" s="5"/>
      <c r="BT1204" s="7">
        <v>8.5926079000606279</v>
      </c>
      <c r="BU1204" s="7"/>
      <c r="BV1204" s="7"/>
      <c r="BW1204" s="7"/>
      <c r="BX1204" s="7"/>
      <c r="BY1204" s="7"/>
      <c r="BZ1204" s="7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>
        <v>100</v>
      </c>
      <c r="CK1204" s="8">
        <v>4.8099317660205747</v>
      </c>
      <c r="CL1204" s="5"/>
      <c r="CM1204" s="5"/>
      <c r="CN1204" s="8"/>
      <c r="CO1204" s="5"/>
      <c r="CP1204" s="5"/>
      <c r="CQ1204" s="5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</row>
    <row r="1205" spans="1:166" x14ac:dyDescent="0.25">
      <c r="A1205" t="s">
        <v>151</v>
      </c>
      <c r="C1205" s="6">
        <v>40185</v>
      </c>
      <c r="D1205" s="5">
        <v>1</v>
      </c>
      <c r="E1205" s="6" t="s">
        <v>209</v>
      </c>
      <c r="F1205" s="14" t="s">
        <v>10</v>
      </c>
      <c r="G1205" s="5">
        <v>0</v>
      </c>
      <c r="H1205" t="s">
        <v>117</v>
      </c>
      <c r="I1205" s="7">
        <v>8.1</v>
      </c>
      <c r="J1205">
        <v>750</v>
      </c>
      <c r="K1205" s="5">
        <f t="shared" si="19"/>
        <v>164.6090534979424</v>
      </c>
      <c r="L1205" s="5"/>
      <c r="M1205" s="8"/>
      <c r="N1205" s="8"/>
      <c r="O1205" s="8"/>
      <c r="P1205" s="8"/>
      <c r="Q1205" s="5"/>
      <c r="R1205" s="5"/>
      <c r="S1205" s="5"/>
      <c r="T1205" s="5"/>
      <c r="U1205" s="5"/>
      <c r="V1205" s="5"/>
      <c r="W1205" s="5"/>
      <c r="X1205" s="8"/>
      <c r="Y1205" s="8"/>
      <c r="Z1205" s="8"/>
      <c r="AA1205" s="8"/>
      <c r="AB1205" s="8"/>
      <c r="AC1205" s="5"/>
      <c r="AD1205" s="8"/>
      <c r="AE1205" s="8"/>
      <c r="AF1205" s="8"/>
      <c r="AG1205" s="8"/>
      <c r="AH1205" s="8"/>
      <c r="AI1205" s="8"/>
      <c r="AJ1205" s="5"/>
      <c r="AK1205" s="8"/>
      <c r="AL1205" s="8"/>
      <c r="AM1205" s="8"/>
      <c r="AN1205" s="8"/>
      <c r="AO1205" s="8"/>
      <c r="AP1205" s="8"/>
      <c r="AQ1205" s="9"/>
      <c r="AR1205" s="8"/>
      <c r="AS1205" s="8"/>
      <c r="AT1205" s="8"/>
      <c r="AU1205" s="5">
        <v>0</v>
      </c>
      <c r="AV1205" s="5"/>
      <c r="AW1205" s="5"/>
      <c r="AX1205" s="5"/>
      <c r="AY1205" s="5">
        <v>0</v>
      </c>
      <c r="AZ1205" s="5"/>
      <c r="BA1205" s="5"/>
      <c r="BB1205" s="5"/>
      <c r="BC1205" s="5"/>
      <c r="BD1205" s="5"/>
      <c r="BE1205" s="5"/>
      <c r="BF1205" s="5">
        <v>0</v>
      </c>
      <c r="BG1205" s="5">
        <v>0</v>
      </c>
      <c r="BH1205" s="5"/>
      <c r="BI1205" s="8"/>
      <c r="BJ1205" s="5"/>
      <c r="BK1205" s="5"/>
      <c r="BL1205" s="5"/>
      <c r="BM1205" s="8"/>
      <c r="BN1205" s="8"/>
      <c r="BO1205" s="7"/>
      <c r="BP1205" s="5"/>
      <c r="BQ1205" s="5"/>
      <c r="BR1205" s="5"/>
      <c r="BS1205" s="5"/>
      <c r="BT1205" s="7"/>
      <c r="BU1205" s="7"/>
      <c r="BV1205" s="7"/>
      <c r="BW1205" s="7"/>
      <c r="BX1205" s="7"/>
      <c r="BY1205" s="7"/>
      <c r="BZ1205" s="7"/>
      <c r="CA1205" s="5">
        <v>0</v>
      </c>
      <c r="CB1205" s="5">
        <v>0</v>
      </c>
      <c r="CC1205" s="5">
        <v>0</v>
      </c>
      <c r="CD1205" s="5">
        <v>0</v>
      </c>
      <c r="CE1205" s="5"/>
      <c r="CF1205" s="5"/>
      <c r="CG1205" s="5"/>
      <c r="CH1205" s="5"/>
      <c r="CI1205" s="5">
        <v>0</v>
      </c>
      <c r="CJ1205" s="5"/>
      <c r="CK1205" s="8"/>
      <c r="CL1205" s="5"/>
      <c r="CM1205" s="5"/>
      <c r="CN1205" s="8"/>
      <c r="CO1205" s="5"/>
      <c r="CP1205" s="5"/>
      <c r="CQ1205" s="5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</row>
    <row r="1206" spans="1:166" x14ac:dyDescent="0.25">
      <c r="A1206" t="s">
        <v>151</v>
      </c>
      <c r="C1206" s="6">
        <v>40210</v>
      </c>
      <c r="D1206" s="5"/>
      <c r="E1206" s="6"/>
      <c r="G1206" s="5">
        <v>25</v>
      </c>
      <c r="H1206" t="s">
        <v>117</v>
      </c>
      <c r="I1206" s="7">
        <v>8.1</v>
      </c>
      <c r="J1206">
        <v>750</v>
      </c>
      <c r="K1206" s="5">
        <f t="shared" si="19"/>
        <v>164.6090534979424</v>
      </c>
      <c r="L1206" s="5"/>
      <c r="M1206" s="8"/>
      <c r="N1206" s="7">
        <v>7.55</v>
      </c>
      <c r="O1206" s="7"/>
      <c r="P1206" s="7"/>
      <c r="Q1206" s="5"/>
      <c r="R1206" s="5"/>
      <c r="S1206" s="5"/>
      <c r="T1206" s="5"/>
      <c r="U1206" s="5"/>
      <c r="V1206" s="5"/>
      <c r="W1206" s="5"/>
      <c r="X1206" s="8"/>
      <c r="Y1206" s="8"/>
      <c r="Z1206" s="8"/>
      <c r="AA1206" s="8"/>
      <c r="AB1206" s="8"/>
      <c r="AC1206" s="5"/>
      <c r="AD1206" s="8"/>
      <c r="AE1206" s="8"/>
      <c r="AF1206" s="8"/>
      <c r="AG1206" s="8"/>
      <c r="AH1206" s="8"/>
      <c r="AI1206" s="8"/>
      <c r="AJ1206" s="5"/>
      <c r="AK1206" s="8"/>
      <c r="AL1206" s="8"/>
      <c r="AM1206" s="8"/>
      <c r="AN1206" s="8"/>
      <c r="AO1206" s="8"/>
      <c r="AP1206" s="8"/>
      <c r="AQ1206" s="9"/>
      <c r="AR1206" s="8"/>
      <c r="AS1206" s="8"/>
      <c r="AT1206" s="8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8"/>
      <c r="BJ1206" s="5"/>
      <c r="BK1206" s="5"/>
      <c r="BL1206" s="5"/>
      <c r="BM1206" s="8"/>
      <c r="BN1206" s="8"/>
      <c r="BO1206" s="7"/>
      <c r="BP1206" s="5"/>
      <c r="BQ1206" s="5"/>
      <c r="BR1206" s="5"/>
      <c r="BS1206" s="5"/>
      <c r="BT1206" s="7"/>
      <c r="BU1206" s="7"/>
      <c r="BV1206" s="7"/>
      <c r="BW1206" s="7"/>
      <c r="BX1206" s="7"/>
      <c r="BY1206" s="7"/>
      <c r="BZ1206" s="7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8"/>
      <c r="CL1206" s="5"/>
      <c r="CM1206" s="5"/>
      <c r="CN1206" s="8"/>
      <c r="CO1206" s="5"/>
      <c r="CP1206" s="5"/>
      <c r="CQ1206" s="5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</row>
    <row r="1207" spans="1:166" x14ac:dyDescent="0.25">
      <c r="A1207" t="s">
        <v>151</v>
      </c>
      <c r="C1207" s="6">
        <v>40211</v>
      </c>
      <c r="D1207" s="5"/>
      <c r="E1207" s="6"/>
      <c r="F1207" s="14"/>
      <c r="G1207" s="5">
        <v>26</v>
      </c>
      <c r="H1207" t="s">
        <v>117</v>
      </c>
      <c r="I1207" s="7">
        <v>8.1</v>
      </c>
      <c r="J1207">
        <v>750</v>
      </c>
      <c r="K1207" s="5">
        <f t="shared" si="19"/>
        <v>164.6090534979424</v>
      </c>
      <c r="L1207" s="5"/>
      <c r="M1207" s="8"/>
      <c r="N1207" s="8"/>
      <c r="O1207" s="8"/>
      <c r="P1207" s="8"/>
      <c r="Q1207" s="5"/>
      <c r="R1207" s="5"/>
      <c r="S1207" s="5"/>
      <c r="T1207" s="5"/>
      <c r="U1207" s="5"/>
      <c r="V1207" s="5"/>
      <c r="W1207" s="5"/>
      <c r="X1207" s="8"/>
      <c r="Y1207" s="8"/>
      <c r="Z1207" s="8"/>
      <c r="AA1207" s="8"/>
      <c r="AB1207" s="8"/>
      <c r="AC1207" s="5"/>
      <c r="AD1207" s="8"/>
      <c r="AE1207" s="8"/>
      <c r="AF1207" s="8"/>
      <c r="AG1207" s="8"/>
      <c r="AH1207" s="8"/>
      <c r="AI1207" s="8"/>
      <c r="AJ1207" s="5"/>
      <c r="AK1207" s="8">
        <v>0.21693437500000001</v>
      </c>
      <c r="AL1207" s="8"/>
      <c r="AM1207" s="8"/>
      <c r="AN1207" s="8"/>
      <c r="AO1207" s="8"/>
      <c r="AP1207" s="8"/>
      <c r="AQ1207" s="9"/>
      <c r="AR1207" s="8"/>
      <c r="AS1207" s="8"/>
      <c r="AT1207" s="8"/>
      <c r="AU1207" s="5">
        <v>0</v>
      </c>
      <c r="AV1207" s="5"/>
      <c r="AW1207" s="5"/>
      <c r="AX1207" s="5"/>
      <c r="AY1207" s="5">
        <v>0</v>
      </c>
      <c r="AZ1207" s="5"/>
      <c r="BA1207" s="5"/>
      <c r="BB1207" s="5"/>
      <c r="BC1207" s="5"/>
      <c r="BD1207" s="5"/>
      <c r="BE1207" s="5"/>
      <c r="BF1207" s="5">
        <v>0</v>
      </c>
      <c r="BG1207" s="5">
        <v>0</v>
      </c>
      <c r="BH1207" s="5"/>
      <c r="BI1207" s="8"/>
      <c r="BJ1207" s="5"/>
      <c r="BK1207" s="5"/>
      <c r="BL1207" s="5"/>
      <c r="BM1207" s="8"/>
      <c r="BN1207" s="8"/>
      <c r="BO1207" s="7"/>
      <c r="BP1207" s="5"/>
      <c r="BQ1207" s="5"/>
      <c r="BR1207" s="5"/>
      <c r="BS1207" s="5"/>
      <c r="BT1207" s="7"/>
      <c r="BU1207" s="7"/>
      <c r="BV1207" s="7"/>
      <c r="BW1207" s="7"/>
      <c r="BX1207" s="7"/>
      <c r="BY1207" s="7"/>
      <c r="BZ1207" s="7"/>
      <c r="CA1207" s="5">
        <v>0</v>
      </c>
      <c r="CB1207" s="5">
        <v>0</v>
      </c>
      <c r="CC1207" s="5">
        <v>0</v>
      </c>
      <c r="CD1207" s="5">
        <v>0</v>
      </c>
      <c r="CE1207" s="5"/>
      <c r="CF1207" s="5"/>
      <c r="CG1207" s="5"/>
      <c r="CH1207" s="5"/>
      <c r="CI1207" s="5">
        <v>0</v>
      </c>
      <c r="CJ1207" s="5"/>
      <c r="CK1207" s="8"/>
      <c r="CL1207" s="5"/>
      <c r="CM1207" s="5"/>
      <c r="CN1207" s="8"/>
      <c r="CO1207" s="5"/>
      <c r="CP1207" s="5"/>
      <c r="CQ1207" s="5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</row>
    <row r="1208" spans="1:166" x14ac:dyDescent="0.25">
      <c r="A1208" t="s">
        <v>151</v>
      </c>
      <c r="C1208" s="6">
        <v>40212</v>
      </c>
      <c r="D1208" s="5">
        <v>4</v>
      </c>
      <c r="E1208" t="s">
        <v>210</v>
      </c>
      <c r="F1208" t="s">
        <v>12</v>
      </c>
      <c r="G1208" s="5">
        <v>27</v>
      </c>
      <c r="H1208" t="s">
        <v>117</v>
      </c>
      <c r="I1208" s="7">
        <v>8.1</v>
      </c>
      <c r="J1208">
        <v>750</v>
      </c>
      <c r="K1208" s="5">
        <f t="shared" si="19"/>
        <v>164.6090534979424</v>
      </c>
      <c r="L1208" s="5"/>
      <c r="M1208" s="8"/>
      <c r="N1208" s="8"/>
      <c r="O1208" s="8"/>
      <c r="P1208" s="8"/>
      <c r="Q1208" s="5"/>
      <c r="R1208" s="5">
        <v>27</v>
      </c>
      <c r="S1208" s="5"/>
      <c r="T1208" s="5"/>
      <c r="U1208" s="5"/>
      <c r="V1208" s="5"/>
      <c r="W1208" s="5"/>
      <c r="X1208" s="8"/>
      <c r="Y1208" s="8"/>
      <c r="Z1208" s="8"/>
      <c r="AA1208" s="8"/>
      <c r="AB1208" s="8"/>
      <c r="AC1208" s="5"/>
      <c r="AD1208" s="8"/>
      <c r="AE1208" s="8"/>
      <c r="AF1208" s="8"/>
      <c r="AG1208" s="8"/>
      <c r="AH1208" s="8"/>
      <c r="AI1208" s="8"/>
      <c r="AJ1208" s="5"/>
      <c r="AK1208" s="8"/>
      <c r="AL1208" s="8"/>
      <c r="AM1208" s="8"/>
      <c r="AN1208" s="8"/>
      <c r="AO1208" s="8"/>
      <c r="AP1208" s="8"/>
      <c r="AQ1208" s="9"/>
      <c r="AR1208" s="8"/>
      <c r="AS1208" s="8"/>
      <c r="AT1208" s="8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8"/>
      <c r="BJ1208" s="5"/>
      <c r="BK1208" s="5"/>
      <c r="BL1208" s="5"/>
      <c r="BM1208" s="8"/>
      <c r="BN1208" s="8"/>
      <c r="BO1208" s="7"/>
      <c r="BP1208" s="5"/>
      <c r="BQ1208" s="5"/>
      <c r="BR1208" s="5"/>
      <c r="BS1208" s="5"/>
      <c r="BT1208" s="7"/>
      <c r="BU1208" s="7"/>
      <c r="BV1208" s="7"/>
      <c r="BW1208" s="7"/>
      <c r="BX1208" s="7"/>
      <c r="BY1208" s="7"/>
      <c r="BZ1208" s="7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8"/>
      <c r="CL1208" s="5"/>
      <c r="CM1208" s="5"/>
      <c r="CN1208" s="8"/>
      <c r="CO1208" s="5"/>
      <c r="CP1208" s="5"/>
      <c r="CQ1208" s="5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</row>
    <row r="1209" spans="1:166" x14ac:dyDescent="0.25">
      <c r="A1209" t="s">
        <v>151</v>
      </c>
      <c r="C1209" s="6">
        <v>40217</v>
      </c>
      <c r="D1209" s="5"/>
      <c r="E1209" s="6"/>
      <c r="G1209" s="5">
        <v>32</v>
      </c>
      <c r="H1209" t="s">
        <v>117</v>
      </c>
      <c r="I1209" s="7">
        <v>8.1</v>
      </c>
      <c r="J1209">
        <v>750</v>
      </c>
      <c r="K1209" s="5">
        <f t="shared" si="19"/>
        <v>164.6090534979424</v>
      </c>
      <c r="L1209" s="5"/>
      <c r="M1209" s="8"/>
      <c r="N1209" s="7">
        <v>9.5</v>
      </c>
      <c r="O1209" s="7"/>
      <c r="P1209" s="7"/>
      <c r="Q1209" s="5"/>
      <c r="R1209" s="5"/>
      <c r="S1209" s="5"/>
      <c r="T1209" s="5"/>
      <c r="U1209" s="5"/>
      <c r="V1209" s="5"/>
      <c r="W1209" s="5"/>
      <c r="X1209" s="8"/>
      <c r="Y1209" s="8"/>
      <c r="Z1209" s="8"/>
      <c r="AA1209" s="8"/>
      <c r="AB1209" s="8"/>
      <c r="AC1209" s="5"/>
      <c r="AD1209" s="8"/>
      <c r="AE1209" s="8"/>
      <c r="AF1209" s="8"/>
      <c r="AG1209" s="8"/>
      <c r="AH1209" s="8"/>
      <c r="AI1209" s="8"/>
      <c r="AJ1209" s="5"/>
      <c r="AK1209" s="8"/>
      <c r="AL1209" s="8"/>
      <c r="AM1209" s="8"/>
      <c r="AN1209" s="8"/>
      <c r="AO1209" s="8"/>
      <c r="AP1209" s="8"/>
      <c r="AQ1209" s="9"/>
      <c r="AR1209" s="8"/>
      <c r="AS1209" s="8"/>
      <c r="AT1209" s="8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8"/>
      <c r="BJ1209" s="5"/>
      <c r="BK1209" s="5"/>
      <c r="BL1209" s="5"/>
      <c r="BM1209" s="8"/>
      <c r="BN1209" s="8"/>
      <c r="BO1209" s="7"/>
      <c r="BP1209" s="5"/>
      <c r="BQ1209" s="5"/>
      <c r="BR1209" s="5"/>
      <c r="BS1209" s="5"/>
      <c r="BT1209" s="7"/>
      <c r="BU1209" s="7"/>
      <c r="BV1209" s="7"/>
      <c r="BW1209" s="7"/>
      <c r="BX1209" s="7"/>
      <c r="BY1209" s="7"/>
      <c r="BZ1209" s="7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8"/>
      <c r="CL1209" s="5"/>
      <c r="CM1209" s="5"/>
      <c r="CN1209" s="8"/>
      <c r="CO1209" s="5"/>
      <c r="CP1209" s="5"/>
      <c r="CQ1209" s="5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</row>
    <row r="1210" spans="1:166" x14ac:dyDescent="0.25">
      <c r="A1210" t="s">
        <v>151</v>
      </c>
      <c r="C1210" s="6">
        <v>40225</v>
      </c>
      <c r="D1210" s="5"/>
      <c r="E1210" s="6"/>
      <c r="G1210" s="5">
        <v>40</v>
      </c>
      <c r="H1210" t="s">
        <v>117</v>
      </c>
      <c r="I1210" s="7">
        <v>8.1</v>
      </c>
      <c r="J1210">
        <v>750</v>
      </c>
      <c r="K1210" s="5">
        <f t="shared" si="19"/>
        <v>164.6090534979424</v>
      </c>
      <c r="L1210" s="5"/>
      <c r="M1210" s="8"/>
      <c r="N1210" s="7">
        <v>12.45</v>
      </c>
      <c r="O1210" s="7"/>
      <c r="P1210" s="7"/>
      <c r="Q1210" s="5"/>
      <c r="R1210" s="5"/>
      <c r="S1210" s="5"/>
      <c r="T1210" s="5"/>
      <c r="U1210" s="5"/>
      <c r="V1210" s="5"/>
      <c r="W1210" s="5"/>
      <c r="X1210" s="8"/>
      <c r="Y1210" s="8"/>
      <c r="Z1210" s="8"/>
      <c r="AA1210" s="8"/>
      <c r="AB1210" s="8"/>
      <c r="AC1210" s="5"/>
      <c r="AD1210" s="8"/>
      <c r="AE1210" s="8"/>
      <c r="AF1210" s="8"/>
      <c r="AG1210" s="8"/>
      <c r="AH1210" s="8"/>
      <c r="AI1210" s="8"/>
      <c r="AJ1210" s="5"/>
      <c r="AK1210" s="8"/>
      <c r="AL1210" s="8"/>
      <c r="AM1210" s="8"/>
      <c r="AN1210" s="8"/>
      <c r="AO1210" s="8"/>
      <c r="AP1210" s="8"/>
      <c r="AQ1210" s="9"/>
      <c r="AR1210" s="8"/>
      <c r="AS1210" s="8"/>
      <c r="AT1210" s="8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8"/>
      <c r="BJ1210" s="5"/>
      <c r="BK1210" s="5"/>
      <c r="BL1210" s="5"/>
      <c r="BM1210" s="8"/>
      <c r="BN1210" s="8"/>
      <c r="BO1210" s="7"/>
      <c r="BP1210" s="5"/>
      <c r="BQ1210" s="5"/>
      <c r="BR1210" s="5"/>
      <c r="BS1210" s="5"/>
      <c r="BT1210" s="7"/>
      <c r="BU1210" s="7"/>
      <c r="BV1210" s="7"/>
      <c r="BW1210" s="7"/>
      <c r="BX1210" s="7"/>
      <c r="BY1210" s="7"/>
      <c r="BZ1210" s="7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8"/>
      <c r="CL1210" s="5"/>
      <c r="CM1210" s="5"/>
      <c r="CN1210" s="8"/>
      <c r="CO1210" s="5"/>
      <c r="CP1210" s="5"/>
      <c r="CQ1210" s="5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</row>
    <row r="1211" spans="1:166" x14ac:dyDescent="0.25">
      <c r="A1211" t="s">
        <v>151</v>
      </c>
      <c r="C1211" s="6">
        <v>40227</v>
      </c>
      <c r="D1211" s="5"/>
      <c r="E1211" s="6"/>
      <c r="F1211" s="14"/>
      <c r="G1211" s="5">
        <v>42</v>
      </c>
      <c r="H1211" t="s">
        <v>117</v>
      </c>
      <c r="I1211" s="7">
        <v>8.1</v>
      </c>
      <c r="J1211">
        <v>750</v>
      </c>
      <c r="K1211" s="5">
        <f t="shared" si="19"/>
        <v>164.6090534979424</v>
      </c>
      <c r="L1211" s="5"/>
      <c r="M1211" s="8"/>
      <c r="N1211" s="8"/>
      <c r="O1211" s="8"/>
      <c r="P1211" s="8"/>
      <c r="Q1211" s="5"/>
      <c r="R1211" s="5"/>
      <c r="S1211" s="5"/>
      <c r="T1211" s="5"/>
      <c r="U1211" s="5"/>
      <c r="V1211" s="5"/>
      <c r="W1211" s="5"/>
      <c r="X1211" s="8"/>
      <c r="Y1211" s="8"/>
      <c r="Z1211" s="8"/>
      <c r="AA1211" s="8"/>
      <c r="AB1211" s="8"/>
      <c r="AC1211" s="5">
        <v>60.771052993009107</v>
      </c>
      <c r="AD1211" s="8"/>
      <c r="AE1211" s="8"/>
      <c r="AF1211" s="8"/>
      <c r="AG1211" s="8"/>
      <c r="AH1211" s="8"/>
      <c r="AI1211" s="8"/>
      <c r="AJ1211" s="5">
        <v>62.699930506458614</v>
      </c>
      <c r="AK1211" s="8">
        <v>1.7233965304565813</v>
      </c>
      <c r="AL1211" s="8"/>
      <c r="AM1211" s="8"/>
      <c r="AN1211" s="8"/>
      <c r="AO1211" s="8"/>
      <c r="AP1211" s="8"/>
      <c r="AQ1211" s="9">
        <f>AK1211/AJ1211</f>
        <v>2.7486418510129881E-2</v>
      </c>
      <c r="AR1211" s="8"/>
      <c r="AS1211" s="8"/>
      <c r="AT1211" s="8"/>
      <c r="AU1211" s="5">
        <v>6.2575443576427245</v>
      </c>
      <c r="AV1211" s="5"/>
      <c r="AW1211" s="5"/>
      <c r="AX1211" s="5"/>
      <c r="AY1211" s="5">
        <v>0</v>
      </c>
      <c r="AZ1211" s="5"/>
      <c r="BA1211" s="5"/>
      <c r="BB1211" s="5"/>
      <c r="BC1211" s="5"/>
      <c r="BD1211" s="5"/>
      <c r="BE1211" s="5"/>
      <c r="BF1211" s="5">
        <v>0</v>
      </c>
      <c r="BG1211" s="5">
        <v>0</v>
      </c>
      <c r="BH1211" s="5">
        <v>6.2575443576427245</v>
      </c>
      <c r="BI1211" s="8"/>
      <c r="BJ1211" s="5"/>
      <c r="BK1211" s="5">
        <f>AC1211+AJ1211+BH1211</f>
        <v>129.72852785711044</v>
      </c>
      <c r="BL1211" s="5"/>
      <c r="BM1211" s="8">
        <f>BH1211/BK1211</f>
        <v>4.8235684633183389E-2</v>
      </c>
      <c r="BN1211" s="8"/>
      <c r="BO1211" s="7"/>
      <c r="BP1211" s="5"/>
      <c r="BQ1211" s="5"/>
      <c r="BR1211" s="5"/>
      <c r="BS1211" s="5"/>
      <c r="BT1211" s="7"/>
      <c r="BU1211" s="7"/>
      <c r="BV1211" s="7"/>
      <c r="BW1211" s="7"/>
      <c r="BX1211" s="8">
        <f>AC1211/BK1211</f>
        <v>0.46844787339254645</v>
      </c>
      <c r="BY1211" s="8">
        <f>AJ1211/BK1211</f>
        <v>0.48331644197427021</v>
      </c>
      <c r="BZ1211" s="8">
        <f>BH1211/BK1211</f>
        <v>4.8235684633183389E-2</v>
      </c>
      <c r="CA1211" s="5">
        <v>127.72884539288839</v>
      </c>
      <c r="CB1211" s="5">
        <v>127.72884539288839</v>
      </c>
      <c r="CC1211" s="5">
        <v>0</v>
      </c>
      <c r="CD1211" s="5">
        <v>0</v>
      </c>
      <c r="CE1211" s="5"/>
      <c r="CF1211" s="5"/>
      <c r="CG1211" s="5"/>
      <c r="CH1211" s="5"/>
      <c r="CI1211" s="5">
        <v>0</v>
      </c>
      <c r="CJ1211" s="5"/>
      <c r="CK1211" s="8"/>
      <c r="CL1211" s="5"/>
      <c r="CM1211" s="5"/>
      <c r="CN1211" s="8"/>
      <c r="CO1211" s="5"/>
      <c r="CP1211" s="5"/>
      <c r="CQ1211" s="5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</row>
    <row r="1212" spans="1:166" x14ac:dyDescent="0.25">
      <c r="A1212" t="s">
        <v>151</v>
      </c>
      <c r="C1212" s="6">
        <v>40231</v>
      </c>
      <c r="D1212" s="5"/>
      <c r="E1212" s="6"/>
      <c r="G1212" s="5">
        <v>46</v>
      </c>
      <c r="H1212" t="s">
        <v>117</v>
      </c>
      <c r="I1212" s="7">
        <v>8.1</v>
      </c>
      <c r="J1212">
        <v>750</v>
      </c>
      <c r="K1212" s="5">
        <f t="shared" si="19"/>
        <v>164.6090534979424</v>
      </c>
      <c r="L1212" s="5"/>
      <c r="M1212" s="8"/>
      <c r="N1212" s="7">
        <v>15.2</v>
      </c>
      <c r="O1212" s="7"/>
      <c r="P1212" s="7"/>
      <c r="Q1212" s="5"/>
      <c r="R1212" s="5"/>
      <c r="S1212" s="5"/>
      <c r="T1212" s="5"/>
      <c r="U1212" s="5"/>
      <c r="V1212" s="5"/>
      <c r="W1212" s="5"/>
      <c r="X1212" s="8"/>
      <c r="Y1212" s="8"/>
      <c r="Z1212" s="8"/>
      <c r="AA1212" s="8"/>
      <c r="AB1212" s="8"/>
      <c r="AC1212" s="5"/>
      <c r="AD1212" s="8"/>
      <c r="AE1212" s="8"/>
      <c r="AF1212" s="8"/>
      <c r="AG1212" s="8"/>
      <c r="AH1212" s="8"/>
      <c r="AI1212" s="8"/>
      <c r="AJ1212" s="5"/>
      <c r="AK1212" s="8"/>
      <c r="AL1212" s="8"/>
      <c r="AM1212" s="8"/>
      <c r="AN1212" s="8"/>
      <c r="AO1212" s="8"/>
      <c r="AP1212" s="8"/>
      <c r="AQ1212" s="9"/>
      <c r="AR1212" s="8"/>
      <c r="AS1212" s="8"/>
      <c r="AT1212" s="8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8"/>
      <c r="BJ1212" s="5"/>
      <c r="BK1212" s="5"/>
      <c r="BL1212" s="5"/>
      <c r="BM1212" s="8"/>
      <c r="BN1212" s="8"/>
      <c r="BO1212" s="7"/>
      <c r="BP1212" s="5"/>
      <c r="BQ1212" s="5"/>
      <c r="BR1212" s="5"/>
      <c r="BS1212" s="5"/>
      <c r="BT1212" s="7"/>
      <c r="BU1212" s="7"/>
      <c r="BV1212" s="7"/>
      <c r="BW1212" s="7"/>
      <c r="BX1212" s="7"/>
      <c r="BY1212" s="7"/>
      <c r="BZ1212" s="7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8"/>
      <c r="CL1212" s="5"/>
      <c r="CM1212" s="5"/>
      <c r="CN1212" s="8"/>
      <c r="CO1212" s="5"/>
      <c r="CP1212" s="5"/>
      <c r="CQ1212" s="5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</row>
    <row r="1213" spans="1:166" x14ac:dyDescent="0.25">
      <c r="A1213" t="s">
        <v>151</v>
      </c>
      <c r="C1213" s="6">
        <v>40233</v>
      </c>
      <c r="D1213" s="5"/>
      <c r="E1213" s="6"/>
      <c r="F1213" s="14"/>
      <c r="G1213" s="5">
        <v>48</v>
      </c>
      <c r="H1213" t="s">
        <v>117</v>
      </c>
      <c r="I1213" s="7">
        <v>8.1</v>
      </c>
      <c r="J1213">
        <v>750</v>
      </c>
      <c r="K1213" s="5">
        <f t="shared" si="19"/>
        <v>164.6090534979424</v>
      </c>
      <c r="L1213" s="5"/>
      <c r="M1213" s="8"/>
      <c r="N1213" s="8"/>
      <c r="O1213" s="8"/>
      <c r="P1213" s="8"/>
      <c r="Q1213" s="5"/>
      <c r="R1213" s="5"/>
      <c r="S1213" s="5"/>
      <c r="T1213" s="5"/>
      <c r="U1213" s="5"/>
      <c r="V1213" s="5"/>
      <c r="W1213" s="5"/>
      <c r="X1213" s="8"/>
      <c r="Y1213" s="8"/>
      <c r="Z1213" s="8"/>
      <c r="AA1213" s="8"/>
      <c r="AB1213" s="8"/>
      <c r="AC1213" s="5">
        <v>181.16834756240087</v>
      </c>
      <c r="AD1213" s="8"/>
      <c r="AE1213" s="8"/>
      <c r="AF1213" s="8"/>
      <c r="AG1213" s="8"/>
      <c r="AH1213" s="8"/>
      <c r="AI1213" s="8"/>
      <c r="AJ1213" s="5">
        <v>158.28332767561926</v>
      </c>
      <c r="AK1213" s="8">
        <v>1.9326121094538393</v>
      </c>
      <c r="AL1213" s="8"/>
      <c r="AM1213" s="8"/>
      <c r="AN1213" s="8"/>
      <c r="AO1213" s="8"/>
      <c r="AP1213" s="8"/>
      <c r="AQ1213" s="9">
        <f>AK1213/AJ1213</f>
        <v>1.2209827388861019E-2</v>
      </c>
      <c r="AR1213" s="8"/>
      <c r="AS1213" s="8"/>
      <c r="AT1213" s="8"/>
      <c r="AU1213" s="5">
        <v>17.174905809135016</v>
      </c>
      <c r="AV1213" s="5"/>
      <c r="AW1213" s="5"/>
      <c r="AX1213" s="5"/>
      <c r="AY1213" s="5">
        <v>0.2925708821817577</v>
      </c>
      <c r="AZ1213" s="5"/>
      <c r="BA1213" s="5"/>
      <c r="BB1213" s="5"/>
      <c r="BC1213" s="5"/>
      <c r="BD1213" s="5"/>
      <c r="BE1213" s="5"/>
      <c r="BF1213" s="5">
        <v>0</v>
      </c>
      <c r="BG1213" s="5">
        <v>0</v>
      </c>
      <c r="BH1213" s="5">
        <v>17.467476691316772</v>
      </c>
      <c r="BI1213" s="8"/>
      <c r="BJ1213" s="5"/>
      <c r="BK1213" s="5">
        <f>AC1213+AJ1213+BH1213</f>
        <v>356.91915192933692</v>
      </c>
      <c r="BL1213" s="5"/>
      <c r="BM1213" s="8">
        <f>BH1213/BK1213</f>
        <v>4.8939589251223464E-2</v>
      </c>
      <c r="BN1213" s="8"/>
      <c r="BO1213" s="7"/>
      <c r="BP1213" s="5"/>
      <c r="BQ1213" s="5"/>
      <c r="BR1213" s="5"/>
      <c r="BS1213" s="5"/>
      <c r="BT1213" s="7"/>
      <c r="BU1213" s="7"/>
      <c r="BV1213" s="7"/>
      <c r="BW1213" s="7"/>
      <c r="BX1213" s="8">
        <f>AC1213/BK1213</f>
        <v>0.50758931422729792</v>
      </c>
      <c r="BY1213" s="8">
        <f>AJ1213/BK1213</f>
        <v>0.44347109652147859</v>
      </c>
      <c r="BZ1213" s="8">
        <f>BH1213/BK1213</f>
        <v>4.8939589251223464E-2</v>
      </c>
      <c r="CA1213" s="5">
        <v>203.04756161493773</v>
      </c>
      <c r="CB1213" s="5">
        <v>201.29213632184718</v>
      </c>
      <c r="CC1213" s="5">
        <v>1.7554252930905465</v>
      </c>
      <c r="CD1213" s="5">
        <v>0</v>
      </c>
      <c r="CE1213" s="5"/>
      <c r="CF1213" s="5"/>
      <c r="CG1213" s="5"/>
      <c r="CH1213" s="5"/>
      <c r="CI1213" s="5">
        <v>0</v>
      </c>
      <c r="CJ1213" s="5"/>
      <c r="CK1213" s="8"/>
      <c r="CL1213" s="5"/>
      <c r="CM1213" s="5"/>
      <c r="CN1213" s="8"/>
      <c r="CO1213" s="5"/>
      <c r="CP1213" s="5"/>
      <c r="CQ1213" s="5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</row>
    <row r="1214" spans="1:166" x14ac:dyDescent="0.25">
      <c r="A1214" t="s">
        <v>151</v>
      </c>
      <c r="C1214" s="6">
        <v>40234</v>
      </c>
      <c r="D1214" s="5">
        <v>4</v>
      </c>
      <c r="E1214" t="s">
        <v>206</v>
      </c>
      <c r="F1214" t="s">
        <v>13</v>
      </c>
      <c r="G1214" s="5">
        <v>49</v>
      </c>
      <c r="H1214" t="s">
        <v>117</v>
      </c>
      <c r="I1214" s="7">
        <v>8.1</v>
      </c>
      <c r="J1214">
        <v>750</v>
      </c>
      <c r="K1214" s="5">
        <f t="shared" si="19"/>
        <v>164.6090534979424</v>
      </c>
      <c r="L1214" s="5"/>
      <c r="M1214" s="8"/>
      <c r="N1214" s="8"/>
      <c r="O1214" s="8"/>
      <c r="P1214" s="8"/>
      <c r="Q1214" s="5"/>
      <c r="R1214" s="5"/>
      <c r="S1214" s="5">
        <v>49</v>
      </c>
      <c r="T1214" s="5"/>
      <c r="U1214" s="5"/>
      <c r="V1214" s="5"/>
      <c r="W1214" s="5"/>
      <c r="X1214" s="8"/>
      <c r="Y1214" s="8"/>
      <c r="Z1214" s="8"/>
      <c r="AA1214" s="8"/>
      <c r="AB1214" s="8"/>
      <c r="AC1214" s="5"/>
      <c r="AD1214" s="8"/>
      <c r="AE1214" s="8"/>
      <c r="AF1214" s="8"/>
      <c r="AG1214" s="8"/>
      <c r="AH1214" s="8"/>
      <c r="AI1214" s="8"/>
      <c r="AJ1214" s="5"/>
      <c r="AK1214" s="8"/>
      <c r="AL1214" s="8"/>
      <c r="AM1214" s="8"/>
      <c r="AN1214" s="8"/>
      <c r="AO1214" s="8"/>
      <c r="AP1214" s="8"/>
      <c r="AQ1214" s="9"/>
      <c r="AR1214" s="8"/>
      <c r="AS1214" s="8"/>
      <c r="AT1214" s="8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8"/>
      <c r="BJ1214" s="5"/>
      <c r="BK1214" s="5"/>
      <c r="BL1214" s="5"/>
      <c r="BM1214" s="8"/>
      <c r="BN1214" s="8"/>
      <c r="BO1214" s="7"/>
      <c r="BP1214" s="5"/>
      <c r="BQ1214" s="5"/>
      <c r="BR1214" s="5"/>
      <c r="BS1214" s="5"/>
      <c r="BT1214" s="7"/>
      <c r="BU1214" s="7"/>
      <c r="BV1214" s="7"/>
      <c r="BW1214" s="7"/>
      <c r="BX1214" s="7"/>
      <c r="BY1214" s="7"/>
      <c r="BZ1214" s="7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8"/>
      <c r="CL1214" s="5"/>
      <c r="CM1214" s="5"/>
      <c r="CN1214" s="8"/>
      <c r="CO1214" s="5"/>
      <c r="CP1214" s="5"/>
      <c r="CQ1214" s="5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</row>
    <row r="1215" spans="1:166" x14ac:dyDescent="0.25">
      <c r="A1215" t="s">
        <v>151</v>
      </c>
      <c r="C1215" s="6">
        <v>40240</v>
      </c>
      <c r="D1215" s="5"/>
      <c r="E1215" s="6"/>
      <c r="G1215" s="5">
        <v>55</v>
      </c>
      <c r="H1215" t="s">
        <v>117</v>
      </c>
      <c r="I1215" s="7">
        <v>8.1</v>
      </c>
      <c r="J1215">
        <v>750</v>
      </c>
      <c r="K1215" s="5">
        <f t="shared" si="19"/>
        <v>164.6090534979424</v>
      </c>
      <c r="L1215" s="5"/>
      <c r="M1215" s="8"/>
      <c r="N1215" s="7">
        <v>18.55</v>
      </c>
      <c r="O1215" s="7"/>
      <c r="P1215" s="7"/>
      <c r="Q1215" s="5"/>
      <c r="R1215" s="5"/>
      <c r="S1215" s="5"/>
      <c r="T1215" s="5"/>
      <c r="U1215" s="5"/>
      <c r="V1215" s="5"/>
      <c r="W1215" s="5"/>
      <c r="X1215" s="8"/>
      <c r="Y1215" s="8"/>
      <c r="Z1215" s="8"/>
      <c r="AA1215" s="8"/>
      <c r="AB1215" s="8"/>
      <c r="AC1215" s="5"/>
      <c r="AD1215" s="8"/>
      <c r="AE1215" s="8"/>
      <c r="AF1215" s="8"/>
      <c r="AG1215" s="8"/>
      <c r="AH1215" s="8"/>
      <c r="AI1215" s="8"/>
      <c r="AJ1215" s="5"/>
      <c r="AK1215" s="8"/>
      <c r="AL1215" s="8"/>
      <c r="AM1215" s="8"/>
      <c r="AN1215" s="8"/>
      <c r="AO1215" s="8"/>
      <c r="AP1215" s="8"/>
      <c r="AQ1215" s="9"/>
      <c r="AR1215" s="8"/>
      <c r="AS1215" s="8"/>
      <c r="AT1215" s="8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8"/>
      <c r="BJ1215" s="5"/>
      <c r="BK1215" s="5"/>
      <c r="BL1215" s="5"/>
      <c r="BM1215" s="8"/>
      <c r="BN1215" s="8"/>
      <c r="BO1215" s="7"/>
      <c r="BP1215" s="5"/>
      <c r="BQ1215" s="5"/>
      <c r="BR1215" s="5"/>
      <c r="BS1215" s="5"/>
      <c r="BT1215" s="7"/>
      <c r="BU1215" s="7"/>
      <c r="BV1215" s="7"/>
      <c r="BW1215" s="7"/>
      <c r="BX1215" s="7"/>
      <c r="BY1215" s="7"/>
      <c r="BZ1215" s="7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8"/>
      <c r="CL1215" s="5"/>
      <c r="CM1215" s="5"/>
      <c r="CN1215" s="8"/>
      <c r="CO1215" s="5"/>
      <c r="CP1215" s="5"/>
      <c r="CQ1215" s="5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</row>
    <row r="1216" spans="1:166" x14ac:dyDescent="0.25">
      <c r="A1216" t="s">
        <v>151</v>
      </c>
      <c r="C1216" s="6">
        <v>40245</v>
      </c>
      <c r="D1216" s="5"/>
      <c r="E1216" s="6"/>
      <c r="G1216" s="5">
        <v>60</v>
      </c>
      <c r="H1216" t="s">
        <v>117</v>
      </c>
      <c r="I1216" s="7">
        <v>8.1</v>
      </c>
      <c r="J1216">
        <v>750</v>
      </c>
      <c r="K1216" s="5">
        <f t="shared" si="19"/>
        <v>164.6090534979424</v>
      </c>
      <c r="L1216" s="5"/>
      <c r="M1216" s="8"/>
      <c r="N1216" s="8"/>
      <c r="O1216" s="8"/>
      <c r="P1216" s="8"/>
      <c r="Q1216" s="5"/>
      <c r="R1216" s="5"/>
      <c r="S1216" s="5"/>
      <c r="T1216" s="5"/>
      <c r="U1216" s="5"/>
      <c r="V1216" s="5"/>
      <c r="W1216" s="5"/>
      <c r="X1216" s="8"/>
      <c r="Y1216" s="8"/>
      <c r="Z1216" s="8"/>
      <c r="AA1216" s="8"/>
      <c r="AB1216" s="8"/>
      <c r="AC1216" s="5"/>
      <c r="AD1216" s="8"/>
      <c r="AE1216" s="8"/>
      <c r="AF1216" s="8"/>
      <c r="AG1216" s="8"/>
      <c r="AH1216" s="8"/>
      <c r="AI1216" s="8"/>
      <c r="AJ1216" s="5"/>
      <c r="AK1216" s="8"/>
      <c r="AL1216" s="8"/>
      <c r="AM1216" s="8"/>
      <c r="AN1216" s="8"/>
      <c r="AO1216" s="8"/>
      <c r="AP1216" s="8"/>
      <c r="AQ1216" s="9"/>
      <c r="AR1216" s="8"/>
      <c r="AS1216" s="8"/>
      <c r="AT1216" s="8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8"/>
      <c r="BJ1216" s="5"/>
      <c r="BK1216" s="5"/>
      <c r="BL1216" s="5"/>
      <c r="BM1216" s="8"/>
      <c r="BN1216" s="8"/>
      <c r="BO1216" s="7"/>
      <c r="BP1216" s="5"/>
      <c r="BQ1216" s="5"/>
      <c r="BR1216" s="5"/>
      <c r="BS1216" s="5"/>
      <c r="BT1216" s="7"/>
      <c r="BU1216" s="7"/>
      <c r="BV1216" s="7"/>
      <c r="BW1216" s="7"/>
      <c r="BX1216" s="7"/>
      <c r="BY1216" s="7"/>
      <c r="BZ1216" s="7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8"/>
      <c r="CL1216" s="5"/>
      <c r="CM1216" s="5"/>
      <c r="CN1216" s="8"/>
      <c r="CO1216" s="5"/>
      <c r="CP1216" s="5"/>
      <c r="CQ1216" s="5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</row>
    <row r="1217" spans="1:166" x14ac:dyDescent="0.25">
      <c r="A1217" t="s">
        <v>151</v>
      </c>
      <c r="C1217" s="6">
        <v>40248</v>
      </c>
      <c r="D1217" s="5"/>
      <c r="E1217" s="6"/>
      <c r="F1217" s="14"/>
      <c r="G1217" s="5">
        <v>63</v>
      </c>
      <c r="H1217" t="s">
        <v>117</v>
      </c>
      <c r="I1217" s="7">
        <v>8.1</v>
      </c>
      <c r="J1217">
        <v>750</v>
      </c>
      <c r="K1217" s="5">
        <f t="shared" si="19"/>
        <v>164.6090534979424</v>
      </c>
      <c r="L1217" s="5"/>
      <c r="M1217" s="8"/>
      <c r="N1217" s="8"/>
      <c r="O1217" s="8"/>
      <c r="P1217" s="8"/>
      <c r="Q1217" s="5"/>
      <c r="R1217" s="5"/>
      <c r="S1217" s="5"/>
      <c r="T1217" s="5"/>
      <c r="U1217" s="5"/>
      <c r="V1217" s="5"/>
      <c r="W1217" s="5"/>
      <c r="X1217" s="8"/>
      <c r="Y1217" s="8"/>
      <c r="Z1217" s="8"/>
      <c r="AA1217" s="8"/>
      <c r="AB1217" s="8"/>
      <c r="AC1217" s="5">
        <v>256.01899738817059</v>
      </c>
      <c r="AD1217" s="8"/>
      <c r="AE1217" s="8"/>
      <c r="AF1217" s="8"/>
      <c r="AG1217" s="8"/>
      <c r="AH1217" s="8"/>
      <c r="AI1217" s="8"/>
      <c r="AJ1217" s="5">
        <v>161.77081062983214</v>
      </c>
      <c r="AK1217" s="8">
        <v>2.641248636605777</v>
      </c>
      <c r="AL1217" s="8"/>
      <c r="AM1217" s="8"/>
      <c r="AN1217" s="8"/>
      <c r="AO1217" s="8"/>
      <c r="AP1217" s="8"/>
      <c r="AQ1217" s="9">
        <f>AK1217/AJ1217</f>
        <v>1.6327102685103963E-2</v>
      </c>
      <c r="AR1217" s="8"/>
      <c r="AS1217" s="8"/>
      <c r="AT1217" s="8"/>
      <c r="AU1217" s="5">
        <v>21.346924549053384</v>
      </c>
      <c r="AV1217" s="5"/>
      <c r="AW1217" s="5"/>
      <c r="AX1217" s="5"/>
      <c r="AY1217" s="5">
        <v>18.553569152685984</v>
      </c>
      <c r="AZ1217" s="5"/>
      <c r="BA1217" s="5"/>
      <c r="BB1217" s="5"/>
      <c r="BC1217" s="5"/>
      <c r="BD1217" s="5"/>
      <c r="BE1217" s="5"/>
      <c r="BF1217" s="5">
        <v>0</v>
      </c>
      <c r="BG1217" s="5">
        <v>0</v>
      </c>
      <c r="BH1217" s="5">
        <v>39.900493701739364</v>
      </c>
      <c r="BI1217" s="8"/>
      <c r="BJ1217" s="5"/>
      <c r="BK1217" s="5">
        <f>AC1217+AJ1217+BH1217</f>
        <v>457.69030171974214</v>
      </c>
      <c r="BL1217" s="5"/>
      <c r="BM1217" s="8">
        <f>BH1217/BK1217</f>
        <v>8.7177931347498086E-2</v>
      </c>
      <c r="BN1217" s="8"/>
      <c r="BO1217" s="7"/>
      <c r="BP1217" s="5"/>
      <c r="BQ1217" s="5"/>
      <c r="BR1217" s="5"/>
      <c r="BS1217" s="5"/>
      <c r="BT1217" s="7"/>
      <c r="BU1217" s="7"/>
      <c r="BV1217" s="7"/>
      <c r="BW1217" s="7"/>
      <c r="BX1217" s="8">
        <f>AC1217/BK1217</f>
        <v>0.55937168960363703</v>
      </c>
      <c r="BY1217" s="8">
        <f>AJ1217/BK1217</f>
        <v>0.35345037904886478</v>
      </c>
      <c r="BZ1217" s="8">
        <f>BH1217/BK1217</f>
        <v>8.7177931347498086E-2</v>
      </c>
      <c r="CA1217" s="5">
        <v>165.95374800607055</v>
      </c>
      <c r="CB1217" s="5">
        <v>127.87338693055088</v>
      </c>
      <c r="CC1217" s="5">
        <v>38.08036107551969</v>
      </c>
      <c r="CD1217" s="5">
        <v>0</v>
      </c>
      <c r="CE1217" s="5"/>
      <c r="CF1217" s="5"/>
      <c r="CG1217" s="5"/>
      <c r="CH1217" s="5"/>
      <c r="CI1217" s="5">
        <v>0</v>
      </c>
      <c r="CJ1217" s="5"/>
      <c r="CK1217" s="8"/>
      <c r="CL1217" s="5"/>
      <c r="CM1217" s="5"/>
      <c r="CN1217" s="8"/>
      <c r="CO1217" s="5"/>
      <c r="CP1217" s="5"/>
      <c r="CQ1217" s="5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</row>
    <row r="1218" spans="1:166" x14ac:dyDescent="0.25">
      <c r="A1218" t="s">
        <v>151</v>
      </c>
      <c r="C1218" s="6">
        <v>40252</v>
      </c>
      <c r="D1218" s="5"/>
      <c r="E1218" s="6"/>
      <c r="G1218" s="5">
        <v>67</v>
      </c>
      <c r="H1218" t="s">
        <v>117</v>
      </c>
      <c r="I1218" s="7">
        <v>8.1</v>
      </c>
      <c r="J1218">
        <v>750</v>
      </c>
      <c r="K1218" s="5">
        <f t="shared" si="19"/>
        <v>164.6090534979424</v>
      </c>
      <c r="L1218" s="5"/>
      <c r="M1218" s="8"/>
      <c r="N1218" s="7">
        <v>22.75</v>
      </c>
      <c r="O1218" s="7"/>
      <c r="P1218" s="7"/>
      <c r="Q1218" s="5"/>
      <c r="R1218" s="5"/>
      <c r="S1218" s="5"/>
      <c r="T1218" s="5"/>
      <c r="U1218" s="5"/>
      <c r="V1218" s="5"/>
      <c r="W1218" s="5"/>
      <c r="X1218" s="8"/>
      <c r="Y1218" s="8"/>
      <c r="Z1218" s="8"/>
      <c r="AA1218" s="8"/>
      <c r="AB1218" s="8"/>
      <c r="AC1218" s="5"/>
      <c r="AD1218" s="8"/>
      <c r="AE1218" s="8"/>
      <c r="AF1218" s="8"/>
      <c r="AG1218" s="8"/>
      <c r="AH1218" s="8"/>
      <c r="AI1218" s="8"/>
      <c r="AJ1218" s="5"/>
      <c r="AK1218" s="8"/>
      <c r="AL1218" s="8"/>
      <c r="AM1218" s="8"/>
      <c r="AN1218" s="8"/>
      <c r="AO1218" s="8"/>
      <c r="AP1218" s="8"/>
      <c r="AQ1218" s="9"/>
      <c r="AR1218" s="8"/>
      <c r="AS1218" s="8"/>
      <c r="AT1218" s="8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8"/>
      <c r="BJ1218" s="5"/>
      <c r="BK1218" s="5"/>
      <c r="BL1218" s="5"/>
      <c r="BM1218" s="8"/>
      <c r="BN1218" s="8"/>
      <c r="BO1218" s="7"/>
      <c r="BP1218" s="5"/>
      <c r="BQ1218" s="5"/>
      <c r="BR1218" s="5"/>
      <c r="BS1218" s="5"/>
      <c r="BT1218" s="7"/>
      <c r="BU1218" s="7"/>
      <c r="BV1218" s="7"/>
      <c r="BW1218" s="7"/>
      <c r="BX1218" s="7"/>
      <c r="BY1218" s="7"/>
      <c r="BZ1218" s="7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8"/>
      <c r="CL1218" s="5"/>
      <c r="CM1218" s="5"/>
      <c r="CN1218" s="8"/>
      <c r="CO1218" s="5"/>
      <c r="CP1218" s="5"/>
      <c r="CQ1218" s="5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</row>
    <row r="1219" spans="1:166" x14ac:dyDescent="0.25">
      <c r="A1219" t="s">
        <v>151</v>
      </c>
      <c r="C1219" s="6">
        <v>40259</v>
      </c>
      <c r="D1219" s="5"/>
      <c r="E1219" s="6"/>
      <c r="G1219" s="5">
        <v>74</v>
      </c>
      <c r="H1219" t="s">
        <v>117</v>
      </c>
      <c r="I1219" s="7">
        <v>8.1</v>
      </c>
      <c r="J1219">
        <v>750</v>
      </c>
      <c r="K1219" s="5">
        <f t="shared" si="19"/>
        <v>164.6090534979424</v>
      </c>
      <c r="L1219" s="5"/>
      <c r="M1219" s="8"/>
      <c r="N1219" s="7">
        <v>23.65</v>
      </c>
      <c r="O1219" s="7"/>
      <c r="P1219" s="7"/>
      <c r="Q1219" s="5"/>
      <c r="R1219" s="5"/>
      <c r="S1219" s="5"/>
      <c r="T1219" s="5"/>
      <c r="U1219" s="5"/>
      <c r="V1219" s="5"/>
      <c r="W1219" s="5"/>
      <c r="X1219" s="8"/>
      <c r="Y1219" s="8"/>
      <c r="Z1219" s="8"/>
      <c r="AA1219" s="8"/>
      <c r="AB1219" s="8"/>
      <c r="AC1219" s="5"/>
      <c r="AD1219" s="8"/>
      <c r="AE1219" s="8"/>
      <c r="AF1219" s="8"/>
      <c r="AG1219" s="8"/>
      <c r="AH1219" s="8"/>
      <c r="AI1219" s="8"/>
      <c r="AJ1219" s="5"/>
      <c r="AK1219" s="8"/>
      <c r="AL1219" s="8"/>
      <c r="AM1219" s="8"/>
      <c r="AN1219" s="8"/>
      <c r="AO1219" s="8"/>
      <c r="AP1219" s="8"/>
      <c r="AQ1219" s="9"/>
      <c r="AR1219" s="8"/>
      <c r="AS1219" s="8"/>
      <c r="AT1219" s="8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8"/>
      <c r="BJ1219" s="5"/>
      <c r="BK1219" s="5"/>
      <c r="BL1219" s="5"/>
      <c r="BM1219" s="8"/>
      <c r="BN1219" s="8"/>
      <c r="BO1219" s="7"/>
      <c r="BP1219" s="5"/>
      <c r="BQ1219" s="5"/>
      <c r="BR1219" s="5"/>
      <c r="BS1219" s="5"/>
      <c r="BT1219" s="7"/>
      <c r="BU1219" s="7"/>
      <c r="BV1219" s="7"/>
      <c r="BW1219" s="7"/>
      <c r="BX1219" s="7"/>
      <c r="BY1219" s="7"/>
      <c r="BZ1219" s="7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8"/>
      <c r="CL1219" s="5"/>
      <c r="CM1219" s="5"/>
      <c r="CN1219" s="8"/>
      <c r="CO1219" s="5"/>
      <c r="CP1219" s="5"/>
      <c r="CQ1219" s="5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</row>
    <row r="1220" spans="1:166" x14ac:dyDescent="0.25">
      <c r="A1220" t="s">
        <v>151</v>
      </c>
      <c r="C1220" s="6">
        <v>40266</v>
      </c>
      <c r="D1220" s="5"/>
      <c r="E1220" s="6"/>
      <c r="G1220" s="5">
        <v>81</v>
      </c>
      <c r="H1220" t="s">
        <v>117</v>
      </c>
      <c r="I1220" s="7">
        <v>8.1</v>
      </c>
      <c r="J1220">
        <v>750</v>
      </c>
      <c r="K1220" s="5">
        <f t="shared" si="19"/>
        <v>164.6090534979424</v>
      </c>
      <c r="L1220" s="5"/>
      <c r="M1220" s="8"/>
      <c r="N1220" s="7">
        <v>24.4</v>
      </c>
      <c r="O1220" s="7"/>
      <c r="P1220" s="7"/>
      <c r="Q1220" s="5"/>
      <c r="R1220" s="5"/>
      <c r="S1220" s="5"/>
      <c r="T1220" s="5"/>
      <c r="U1220" s="5"/>
      <c r="V1220" s="5"/>
      <c r="W1220" s="5"/>
      <c r="X1220" s="8"/>
      <c r="Y1220" s="8"/>
      <c r="Z1220" s="8"/>
      <c r="AA1220" s="8"/>
      <c r="AB1220" s="8"/>
      <c r="AC1220" s="5"/>
      <c r="AD1220" s="8"/>
      <c r="AE1220" s="8"/>
      <c r="AF1220" s="8"/>
      <c r="AG1220" s="8"/>
      <c r="AH1220" s="8"/>
      <c r="AI1220" s="8"/>
      <c r="AJ1220" s="5"/>
      <c r="AK1220" s="8"/>
      <c r="AL1220" s="8"/>
      <c r="AM1220" s="8"/>
      <c r="AN1220" s="8"/>
      <c r="AO1220" s="8"/>
      <c r="AP1220" s="8"/>
      <c r="AQ1220" s="9"/>
      <c r="AR1220" s="8"/>
      <c r="AS1220" s="8"/>
      <c r="AT1220" s="8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8"/>
      <c r="BJ1220" s="5"/>
      <c r="BK1220" s="5"/>
      <c r="BL1220" s="5"/>
      <c r="BM1220" s="8"/>
      <c r="BN1220" s="8"/>
      <c r="BO1220" s="7"/>
      <c r="BP1220" s="5"/>
      <c r="BQ1220" s="5"/>
      <c r="BR1220" s="5"/>
      <c r="BS1220" s="5"/>
      <c r="BT1220" s="7"/>
      <c r="BU1220" s="7"/>
      <c r="BV1220" s="7"/>
      <c r="BW1220" s="7"/>
      <c r="BX1220" s="7"/>
      <c r="BY1220" s="7"/>
      <c r="BZ1220" s="7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8"/>
      <c r="CL1220" s="5"/>
      <c r="CM1220" s="5"/>
      <c r="CN1220" s="8"/>
      <c r="CO1220" s="5"/>
      <c r="CP1220" s="5"/>
      <c r="CQ1220" s="5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</row>
    <row r="1221" spans="1:166" x14ac:dyDescent="0.25">
      <c r="A1221" t="s">
        <v>151</v>
      </c>
      <c r="C1221" s="6">
        <v>40267</v>
      </c>
      <c r="D1221" s="5"/>
      <c r="E1221" s="6"/>
      <c r="F1221" s="14"/>
      <c r="G1221" s="5">
        <v>82</v>
      </c>
      <c r="H1221" t="s">
        <v>117</v>
      </c>
      <c r="I1221" s="7">
        <v>8.1</v>
      </c>
      <c r="J1221">
        <v>750</v>
      </c>
      <c r="K1221" s="5">
        <f t="shared" si="19"/>
        <v>164.6090534979424</v>
      </c>
      <c r="L1221" s="5"/>
      <c r="M1221" s="8"/>
      <c r="N1221" s="8"/>
      <c r="O1221" s="8"/>
      <c r="P1221" s="8"/>
      <c r="Q1221" s="5"/>
      <c r="R1221" s="5"/>
      <c r="S1221" s="5"/>
      <c r="T1221" s="5"/>
      <c r="U1221" s="5"/>
      <c r="V1221" s="5"/>
      <c r="W1221" s="5"/>
      <c r="X1221" s="8"/>
      <c r="Y1221" s="8"/>
      <c r="Z1221" s="8"/>
      <c r="AA1221" s="8"/>
      <c r="AB1221" s="8"/>
      <c r="AC1221" s="5">
        <v>406.69093920010891</v>
      </c>
      <c r="AD1221" s="8"/>
      <c r="AE1221" s="8"/>
      <c r="AF1221" s="8"/>
      <c r="AG1221" s="8"/>
      <c r="AH1221" s="8"/>
      <c r="AI1221" s="8"/>
      <c r="AJ1221" s="5">
        <v>204.16230990509027</v>
      </c>
      <c r="AK1221" s="8">
        <v>3.6243543416895103</v>
      </c>
      <c r="AL1221" s="8"/>
      <c r="AM1221" s="8"/>
      <c r="AN1221" s="8"/>
      <c r="AO1221" s="8"/>
      <c r="AP1221" s="8"/>
      <c r="AQ1221" s="9">
        <f>AK1221/AJ1221</f>
        <v>1.7752318453755633E-2</v>
      </c>
      <c r="AR1221" s="8"/>
      <c r="AS1221" s="8"/>
      <c r="AT1221" s="8"/>
      <c r="AU1221" s="5">
        <v>18.503821474660764</v>
      </c>
      <c r="AV1221" s="5"/>
      <c r="AW1221" s="5"/>
      <c r="AX1221" s="5"/>
      <c r="AY1221" s="5">
        <v>149.67486312434545</v>
      </c>
      <c r="AZ1221" s="5"/>
      <c r="BA1221" s="5"/>
      <c r="BB1221" s="5"/>
      <c r="BC1221" s="5"/>
      <c r="BD1221" s="5"/>
      <c r="BE1221" s="5"/>
      <c r="BF1221" s="5">
        <v>0</v>
      </c>
      <c r="BG1221" s="5">
        <v>0</v>
      </c>
      <c r="BH1221" s="5">
        <v>168.1786845990062</v>
      </c>
      <c r="BI1221" s="8"/>
      <c r="BJ1221" s="5"/>
      <c r="BK1221" s="5">
        <f>AC1221+AJ1221+BH1221</f>
        <v>779.03193370420536</v>
      </c>
      <c r="BL1221" s="5"/>
      <c r="BM1221" s="8">
        <f>BH1221/BK1221</f>
        <v>0.215881631192365</v>
      </c>
      <c r="BN1221" s="8"/>
      <c r="BO1221" s="7"/>
      <c r="BP1221" s="5"/>
      <c r="BQ1221" s="5"/>
      <c r="BR1221" s="5"/>
      <c r="BS1221" s="5"/>
      <c r="BT1221" s="7"/>
      <c r="BU1221" s="7"/>
      <c r="BV1221" s="7"/>
      <c r="BW1221" s="7"/>
      <c r="BX1221" s="8">
        <f>AC1221/BK1221</f>
        <v>0.52204655753499252</v>
      </c>
      <c r="BY1221" s="8">
        <f>AJ1221/BK1221</f>
        <v>0.26207181127264251</v>
      </c>
      <c r="BZ1221" s="8">
        <f>BH1221/BK1221</f>
        <v>0.215881631192365</v>
      </c>
      <c r="CA1221" s="5">
        <v>217.24465928897362</v>
      </c>
      <c r="CB1221" s="5">
        <v>129.19427303471591</v>
      </c>
      <c r="CC1221" s="5">
        <v>88.050386254257717</v>
      </c>
      <c r="CD1221" s="5">
        <v>0</v>
      </c>
      <c r="CE1221" s="5"/>
      <c r="CF1221" s="5"/>
      <c r="CG1221" s="5"/>
      <c r="CH1221" s="5"/>
      <c r="CI1221" s="5">
        <v>0</v>
      </c>
      <c r="CJ1221" s="5"/>
      <c r="CK1221" s="8"/>
      <c r="CL1221" s="5"/>
      <c r="CM1221" s="5"/>
      <c r="CN1221" s="8"/>
      <c r="CO1221" s="5"/>
      <c r="CP1221" s="5"/>
      <c r="CQ1221" s="5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</row>
    <row r="1222" spans="1:166" x14ac:dyDescent="0.25">
      <c r="A1222" t="s">
        <v>151</v>
      </c>
      <c r="C1222" s="6">
        <v>40276</v>
      </c>
      <c r="D1222" s="5"/>
      <c r="E1222" s="6"/>
      <c r="G1222" s="5">
        <v>91</v>
      </c>
      <c r="H1222" t="s">
        <v>117</v>
      </c>
      <c r="I1222" s="7">
        <v>8.1</v>
      </c>
      <c r="J1222">
        <v>750</v>
      </c>
      <c r="K1222" s="5">
        <f t="shared" si="19"/>
        <v>164.6090534979424</v>
      </c>
      <c r="L1222" s="5"/>
      <c r="M1222" s="8"/>
      <c r="N1222" s="7">
        <v>26</v>
      </c>
      <c r="O1222" s="7"/>
      <c r="P1222" s="7"/>
      <c r="Q1222" s="5"/>
      <c r="R1222" s="5"/>
      <c r="S1222" s="5"/>
      <c r="T1222" s="5"/>
      <c r="U1222" s="5"/>
      <c r="V1222" s="5"/>
      <c r="W1222" s="5"/>
      <c r="X1222" s="8"/>
      <c r="Y1222" s="8"/>
      <c r="Z1222" s="8"/>
      <c r="AA1222" s="8"/>
      <c r="AB1222" s="8"/>
      <c r="AC1222" s="5"/>
      <c r="AD1222" s="8"/>
      <c r="AE1222" s="8"/>
      <c r="AF1222" s="8"/>
      <c r="AG1222" s="8"/>
      <c r="AH1222" s="8"/>
      <c r="AI1222" s="8"/>
      <c r="AJ1222" s="5"/>
      <c r="AK1222" s="8"/>
      <c r="AL1222" s="8"/>
      <c r="AM1222" s="8"/>
      <c r="AN1222" s="8"/>
      <c r="AO1222" s="8"/>
      <c r="AP1222" s="8"/>
      <c r="AQ1222" s="9"/>
      <c r="AR1222" s="8"/>
      <c r="AS1222" s="8"/>
      <c r="AT1222" s="8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8"/>
      <c r="BJ1222" s="5"/>
      <c r="BK1222" s="5"/>
      <c r="BL1222" s="5"/>
      <c r="BM1222" s="8"/>
      <c r="BN1222" s="8"/>
      <c r="BO1222" s="7"/>
      <c r="BP1222" s="5"/>
      <c r="BQ1222" s="5"/>
      <c r="BR1222" s="5"/>
      <c r="BS1222" s="5"/>
      <c r="BT1222" s="7"/>
      <c r="BU1222" s="7"/>
      <c r="BV1222" s="7"/>
      <c r="BW1222" s="7"/>
      <c r="BX1222" s="7"/>
      <c r="BY1222" s="7"/>
      <c r="BZ1222" s="7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8"/>
      <c r="CL1222" s="5"/>
      <c r="CM1222" s="5"/>
      <c r="CN1222" s="8"/>
      <c r="CO1222" s="5"/>
      <c r="CP1222" s="5"/>
      <c r="CQ1222" s="5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</row>
    <row r="1223" spans="1:166" x14ac:dyDescent="0.25">
      <c r="A1223" t="s">
        <v>151</v>
      </c>
      <c r="C1223" s="6">
        <v>40279</v>
      </c>
      <c r="D1223" s="5">
        <v>6</v>
      </c>
      <c r="E1223" s="6" t="s">
        <v>239</v>
      </c>
      <c r="F1223" t="s">
        <v>89</v>
      </c>
      <c r="G1223" s="5">
        <v>94</v>
      </c>
      <c r="H1223" t="s">
        <v>117</v>
      </c>
      <c r="I1223" s="7">
        <v>8.1</v>
      </c>
      <c r="J1223">
        <v>750</v>
      </c>
      <c r="K1223" s="5">
        <f t="shared" si="19"/>
        <v>164.6090534979424</v>
      </c>
      <c r="L1223" s="5"/>
      <c r="M1223" s="8"/>
      <c r="N1223" s="8"/>
      <c r="O1223" s="8"/>
      <c r="P1223" s="8"/>
      <c r="Q1223" s="5"/>
      <c r="R1223" s="5"/>
      <c r="S1223" s="5"/>
      <c r="T1223" s="5"/>
      <c r="U1223" s="5"/>
      <c r="V1223" s="5"/>
      <c r="W1223" s="5"/>
      <c r="X1223" s="8"/>
      <c r="Y1223" s="8"/>
      <c r="Z1223" s="8"/>
      <c r="AA1223" s="8"/>
      <c r="AB1223" s="8"/>
      <c r="AC1223" s="5"/>
      <c r="AD1223" s="8"/>
      <c r="AE1223" s="8"/>
      <c r="AF1223" s="8"/>
      <c r="AG1223" s="8"/>
      <c r="AH1223" s="8"/>
      <c r="AI1223" s="8"/>
      <c r="AJ1223" s="5"/>
      <c r="AK1223" s="8"/>
      <c r="AL1223" s="8"/>
      <c r="AM1223" s="8"/>
      <c r="AN1223" s="8"/>
      <c r="AO1223" s="8"/>
      <c r="AP1223" s="8"/>
      <c r="AQ1223" s="9"/>
      <c r="AR1223" s="8"/>
      <c r="AS1223" s="8"/>
      <c r="AT1223" s="8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8"/>
      <c r="BJ1223" s="5"/>
      <c r="BK1223" s="5"/>
      <c r="BL1223" s="5"/>
      <c r="BM1223" s="8"/>
      <c r="BN1223" s="8"/>
      <c r="BO1223" s="7"/>
      <c r="BP1223" s="5"/>
      <c r="BQ1223" s="5"/>
      <c r="BR1223" s="5"/>
      <c r="BS1223" s="5"/>
      <c r="BT1223" s="7"/>
      <c r="BU1223" s="7"/>
      <c r="BV1223" s="7"/>
      <c r="BW1223" s="7"/>
      <c r="BX1223" s="7"/>
      <c r="BY1223" s="7"/>
      <c r="BZ1223" s="7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8"/>
      <c r="CL1223" s="5"/>
      <c r="CM1223" s="5"/>
      <c r="CN1223" s="8"/>
      <c r="CO1223" s="5"/>
      <c r="CP1223" s="5"/>
      <c r="CQ1223" s="5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</row>
    <row r="1224" spans="1:166" x14ac:dyDescent="0.25">
      <c r="A1224" t="s">
        <v>151</v>
      </c>
      <c r="C1224" s="6">
        <v>40287</v>
      </c>
      <c r="D1224" s="5"/>
      <c r="E1224" s="6"/>
      <c r="F1224" s="14"/>
      <c r="G1224" s="5">
        <v>102</v>
      </c>
      <c r="H1224" t="s">
        <v>117</v>
      </c>
      <c r="I1224" s="7">
        <v>8.1</v>
      </c>
      <c r="J1224">
        <v>750</v>
      </c>
      <c r="K1224" s="5">
        <f t="shared" si="19"/>
        <v>164.6090534979424</v>
      </c>
      <c r="L1224" s="5"/>
      <c r="M1224" s="8"/>
      <c r="N1224" s="8"/>
      <c r="O1224" s="8"/>
      <c r="P1224" s="8"/>
      <c r="Q1224" s="5"/>
      <c r="R1224" s="5"/>
      <c r="S1224" s="5"/>
      <c r="T1224" s="5"/>
      <c r="U1224" s="5"/>
      <c r="V1224" s="5"/>
      <c r="W1224" s="5"/>
      <c r="X1224" s="8"/>
      <c r="Y1224" s="8"/>
      <c r="Z1224" s="8"/>
      <c r="AA1224" s="8"/>
      <c r="AB1224" s="8"/>
      <c r="AC1224" s="5">
        <v>423.19256628313889</v>
      </c>
      <c r="AD1224" s="8"/>
      <c r="AE1224" s="8"/>
      <c r="AF1224" s="8"/>
      <c r="AG1224" s="8"/>
      <c r="AH1224" s="8"/>
      <c r="AI1224" s="8"/>
      <c r="AJ1224" s="5">
        <v>202.47042225977964</v>
      </c>
      <c r="AK1224" s="8">
        <v>3.1566905003558654</v>
      </c>
      <c r="AL1224" s="8"/>
      <c r="AM1224" s="8"/>
      <c r="AN1224" s="8"/>
      <c r="AO1224" s="8"/>
      <c r="AP1224" s="8"/>
      <c r="AQ1224" s="9">
        <f>AK1224/AJ1224</f>
        <v>1.559087231173783E-2</v>
      </c>
      <c r="AR1224" s="8"/>
      <c r="AS1224" s="8"/>
      <c r="AT1224" s="8"/>
      <c r="AU1224" s="5">
        <v>1.8782521308504869</v>
      </c>
      <c r="AV1224" s="5"/>
      <c r="AW1224" s="5"/>
      <c r="AX1224" s="5"/>
      <c r="AY1224" s="5">
        <v>329.8731930911199</v>
      </c>
      <c r="AZ1224" s="5"/>
      <c r="BA1224" s="5"/>
      <c r="BB1224" s="5"/>
      <c r="BC1224" s="5"/>
      <c r="BD1224" s="5"/>
      <c r="BE1224" s="5"/>
      <c r="BF1224" s="5">
        <v>0</v>
      </c>
      <c r="BG1224" s="5">
        <v>0</v>
      </c>
      <c r="BH1224" s="5">
        <v>331.75144522197036</v>
      </c>
      <c r="BI1224" s="8"/>
      <c r="BJ1224" s="5"/>
      <c r="BK1224" s="5">
        <f>AC1224+AJ1224+BH1224</f>
        <v>957.41443376488894</v>
      </c>
      <c r="BL1224" s="5"/>
      <c r="BM1224" s="8">
        <f>BH1224/BK1224</f>
        <v>0.34650767057835913</v>
      </c>
      <c r="BN1224" s="8"/>
      <c r="BO1224" s="7"/>
      <c r="BP1224" s="5"/>
      <c r="BQ1224" s="5"/>
      <c r="BR1224" s="5"/>
      <c r="BS1224" s="5"/>
      <c r="BT1224" s="7"/>
      <c r="BU1224" s="7"/>
      <c r="BV1224" s="7"/>
      <c r="BW1224" s="7"/>
      <c r="BX1224" s="8">
        <f>AC1224/BK1224</f>
        <v>0.44201607094954426</v>
      </c>
      <c r="BY1224" s="8">
        <f>AJ1224/BK1224</f>
        <v>0.21147625847209658</v>
      </c>
      <c r="BZ1224" s="8">
        <f>BH1224/BK1224</f>
        <v>0.34650767057835913</v>
      </c>
      <c r="CA1224" s="5">
        <v>144.68291673935508</v>
      </c>
      <c r="CB1224" s="5">
        <v>21.519858905422367</v>
      </c>
      <c r="CC1224" s="5">
        <v>123.16305783393271</v>
      </c>
      <c r="CD1224" s="5">
        <v>0</v>
      </c>
      <c r="CE1224" s="5"/>
      <c r="CF1224" s="5"/>
      <c r="CG1224" s="5"/>
      <c r="CH1224" s="5"/>
      <c r="CI1224" s="5">
        <v>0</v>
      </c>
      <c r="CJ1224" s="5"/>
      <c r="CK1224" s="8"/>
      <c r="CL1224" s="5"/>
      <c r="CM1224" s="5"/>
      <c r="CN1224" s="8"/>
      <c r="CO1224" s="5"/>
      <c r="CP1224" s="5"/>
      <c r="CQ1224" s="5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</row>
    <row r="1225" spans="1:166" x14ac:dyDescent="0.25">
      <c r="A1225" t="s">
        <v>151</v>
      </c>
      <c r="C1225" s="6">
        <v>40288</v>
      </c>
      <c r="D1225" s="5"/>
      <c r="E1225" s="6"/>
      <c r="G1225" s="5">
        <v>103</v>
      </c>
      <c r="H1225" t="s">
        <v>117</v>
      </c>
      <c r="I1225" s="7">
        <v>8.1</v>
      </c>
      <c r="J1225">
        <v>750</v>
      </c>
      <c r="K1225" s="5">
        <f t="shared" si="19"/>
        <v>164.6090534979424</v>
      </c>
      <c r="L1225" s="5"/>
      <c r="M1225" s="8"/>
      <c r="N1225" s="7">
        <v>27</v>
      </c>
      <c r="O1225" s="7"/>
      <c r="P1225" s="7"/>
      <c r="Q1225" s="5"/>
      <c r="R1225" s="5"/>
      <c r="S1225" s="5"/>
      <c r="T1225" s="5"/>
      <c r="U1225" s="5"/>
      <c r="V1225" s="5"/>
      <c r="W1225" s="5"/>
      <c r="X1225" s="8"/>
      <c r="Y1225" s="8"/>
      <c r="Z1225" s="8"/>
      <c r="AA1225" s="8"/>
      <c r="AB1225" s="8"/>
      <c r="AC1225" s="5"/>
      <c r="AD1225" s="8"/>
      <c r="AE1225" s="8"/>
      <c r="AF1225" s="8"/>
      <c r="AG1225" s="8"/>
      <c r="AH1225" s="8"/>
      <c r="AI1225" s="8"/>
      <c r="AJ1225" s="5"/>
      <c r="AK1225" s="8"/>
      <c r="AL1225" s="8"/>
      <c r="AM1225" s="8"/>
      <c r="AN1225" s="8"/>
      <c r="AO1225" s="8"/>
      <c r="AP1225" s="8"/>
      <c r="AQ1225" s="9"/>
      <c r="AR1225" s="8"/>
      <c r="AS1225" s="8"/>
      <c r="AT1225" s="8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8"/>
      <c r="BJ1225" s="5"/>
      <c r="BK1225" s="5"/>
      <c r="BL1225" s="5"/>
      <c r="BM1225" s="8"/>
      <c r="BN1225" s="8"/>
      <c r="BO1225" s="7"/>
      <c r="BP1225" s="5"/>
      <c r="BQ1225" s="5"/>
      <c r="BR1225" s="5"/>
      <c r="BS1225" s="5"/>
      <c r="BT1225" s="7"/>
      <c r="BU1225" s="7"/>
      <c r="BV1225" s="7"/>
      <c r="BW1225" s="7"/>
      <c r="BX1225" s="7"/>
      <c r="BY1225" s="7"/>
      <c r="BZ1225" s="7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8"/>
      <c r="CL1225" s="5"/>
      <c r="CM1225" s="5"/>
      <c r="CN1225" s="8"/>
      <c r="CO1225" s="5"/>
      <c r="CP1225" s="5"/>
      <c r="CQ1225" s="5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</row>
    <row r="1226" spans="1:166" x14ac:dyDescent="0.25">
      <c r="A1226" t="s">
        <v>151</v>
      </c>
      <c r="C1226" s="6">
        <v>40293</v>
      </c>
      <c r="D1226" s="5">
        <v>8</v>
      </c>
      <c r="E1226" t="s">
        <v>208</v>
      </c>
      <c r="F1226" t="s">
        <v>14</v>
      </c>
      <c r="G1226" s="5">
        <v>108</v>
      </c>
      <c r="H1226" t="s">
        <v>117</v>
      </c>
      <c r="I1226" s="7">
        <v>8.1</v>
      </c>
      <c r="J1226">
        <v>750</v>
      </c>
      <c r="K1226" s="5">
        <f t="shared" si="19"/>
        <v>164.6090534979424</v>
      </c>
      <c r="L1226" s="5"/>
      <c r="M1226" s="8"/>
      <c r="N1226" s="8"/>
      <c r="O1226" s="8"/>
      <c r="P1226" s="8"/>
      <c r="Q1226" s="5"/>
      <c r="R1226" s="5"/>
      <c r="S1226" s="5"/>
      <c r="T1226" s="5"/>
      <c r="U1226" s="5">
        <v>108</v>
      </c>
      <c r="V1226" s="5"/>
      <c r="W1226" s="5"/>
      <c r="X1226" s="8"/>
      <c r="Y1226" s="8"/>
      <c r="Z1226" s="8"/>
      <c r="AA1226" s="8"/>
      <c r="AB1226" s="8"/>
      <c r="AC1226" s="5"/>
      <c r="AD1226" s="8"/>
      <c r="AE1226" s="8"/>
      <c r="AF1226" s="8"/>
      <c r="AG1226" s="8"/>
      <c r="AH1226" s="8"/>
      <c r="AI1226" s="8"/>
      <c r="AJ1226" s="5"/>
      <c r="AK1226" s="8"/>
      <c r="AL1226" s="8"/>
      <c r="AM1226" s="8"/>
      <c r="AN1226" s="8"/>
      <c r="AO1226" s="8"/>
      <c r="AP1226" s="8"/>
      <c r="AQ1226" s="9"/>
      <c r="AR1226" s="8"/>
      <c r="AS1226" s="8"/>
      <c r="AT1226" s="8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8"/>
      <c r="BJ1226" s="5"/>
      <c r="BK1226" s="5"/>
      <c r="BL1226" s="5"/>
      <c r="BM1226" s="8"/>
      <c r="BN1226" s="8"/>
      <c r="BO1226" s="7"/>
      <c r="BP1226" s="5"/>
      <c r="BQ1226" s="5"/>
      <c r="BR1226" s="5"/>
      <c r="BS1226" s="5"/>
      <c r="BT1226" s="7"/>
      <c r="BU1226" s="7"/>
      <c r="BV1226" s="7"/>
      <c r="BW1226" s="7"/>
      <c r="BX1226" s="7"/>
      <c r="BY1226" s="7"/>
      <c r="BZ1226" s="7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8"/>
      <c r="CL1226" s="5"/>
      <c r="CM1226" s="5"/>
      <c r="CN1226" s="8"/>
      <c r="CO1226" s="5"/>
      <c r="CP1226" s="5"/>
      <c r="CQ1226" s="5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</row>
    <row r="1227" spans="1:166" x14ac:dyDescent="0.25">
      <c r="A1227" t="s">
        <v>151</v>
      </c>
      <c r="C1227" s="6">
        <v>40302</v>
      </c>
      <c r="D1227" s="5"/>
      <c r="E1227" s="6"/>
      <c r="G1227" s="5">
        <v>117</v>
      </c>
      <c r="H1227" t="s">
        <v>117</v>
      </c>
      <c r="I1227" s="7">
        <v>8.1</v>
      </c>
      <c r="J1227">
        <v>750</v>
      </c>
      <c r="K1227" s="5">
        <f t="shared" si="19"/>
        <v>164.6090534979424</v>
      </c>
      <c r="L1227" s="5"/>
      <c r="M1227" s="8"/>
      <c r="N1227" s="8"/>
      <c r="O1227" s="8"/>
      <c r="P1227" s="8"/>
      <c r="Q1227" s="5"/>
      <c r="R1227" s="5"/>
      <c r="S1227" s="5"/>
      <c r="T1227" s="5"/>
      <c r="U1227" s="5"/>
      <c r="V1227" s="5"/>
      <c r="W1227" s="5"/>
      <c r="X1227" s="8"/>
      <c r="Y1227" s="8"/>
      <c r="Z1227" s="8"/>
      <c r="AA1227" s="8"/>
      <c r="AB1227" s="8"/>
      <c r="AC1227" s="5"/>
      <c r="AD1227" s="8"/>
      <c r="AE1227" s="8"/>
      <c r="AF1227" s="8"/>
      <c r="AG1227" s="8"/>
      <c r="AH1227" s="8"/>
      <c r="AI1227" s="8"/>
      <c r="AJ1227" s="5"/>
      <c r="AK1227" s="8"/>
      <c r="AL1227" s="8"/>
      <c r="AM1227" s="8"/>
      <c r="AN1227" s="8"/>
      <c r="AO1227" s="8"/>
      <c r="AP1227" s="8"/>
      <c r="AQ1227" s="9"/>
      <c r="AR1227" s="8"/>
      <c r="AS1227" s="8"/>
      <c r="AT1227" s="8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8"/>
      <c r="BJ1227" s="5"/>
      <c r="BK1227" s="5"/>
      <c r="BL1227" s="5"/>
      <c r="BM1227" s="8"/>
      <c r="BN1227" s="8"/>
      <c r="BO1227" s="7"/>
      <c r="BP1227" s="5"/>
      <c r="BQ1227" s="5"/>
      <c r="BR1227" s="5"/>
      <c r="BS1227" s="5"/>
      <c r="BT1227" s="7"/>
      <c r="BU1227" s="7"/>
      <c r="BV1227" s="7"/>
      <c r="BW1227" s="7"/>
      <c r="BX1227" s="7"/>
      <c r="BY1227" s="7"/>
      <c r="BZ1227" s="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>
        <v>12.661540978243089</v>
      </c>
      <c r="CK1227" s="8">
        <v>5.0471974206349204</v>
      </c>
      <c r="CL1227" s="5"/>
      <c r="CM1227" s="5"/>
      <c r="CN1227" s="8"/>
      <c r="CO1227" s="5"/>
      <c r="CP1227" s="5"/>
      <c r="CQ1227" s="5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</row>
    <row r="1228" spans="1:166" x14ac:dyDescent="0.25">
      <c r="A1228" t="s">
        <v>151</v>
      </c>
      <c r="C1228" s="6">
        <v>40308</v>
      </c>
      <c r="D1228" s="5"/>
      <c r="E1228" s="6"/>
      <c r="G1228" s="5">
        <v>123</v>
      </c>
      <c r="H1228" t="s">
        <v>117</v>
      </c>
      <c r="I1228" s="7">
        <v>8.1</v>
      </c>
      <c r="J1228">
        <v>750</v>
      </c>
      <c r="K1228" s="5">
        <f t="shared" si="19"/>
        <v>164.6090534979424</v>
      </c>
      <c r="L1228" s="5"/>
      <c r="M1228" s="8"/>
      <c r="N1228" s="8"/>
      <c r="O1228" s="8"/>
      <c r="P1228" s="8"/>
      <c r="Q1228" s="5"/>
      <c r="R1228" s="5"/>
      <c r="S1228" s="5"/>
      <c r="T1228" s="5"/>
      <c r="U1228" s="5"/>
      <c r="V1228" s="5"/>
      <c r="W1228" s="5"/>
      <c r="X1228" s="8"/>
      <c r="Y1228" s="8"/>
      <c r="Z1228" s="8"/>
      <c r="AA1228" s="8"/>
      <c r="AB1228" s="8"/>
      <c r="AC1228" s="5"/>
      <c r="AD1228" s="8"/>
      <c r="AE1228" s="8"/>
      <c r="AF1228" s="8"/>
      <c r="AG1228" s="8"/>
      <c r="AH1228" s="8"/>
      <c r="AI1228" s="8"/>
      <c r="AJ1228" s="5"/>
      <c r="AK1228" s="8"/>
      <c r="AL1228" s="8"/>
      <c r="AM1228" s="8"/>
      <c r="AN1228" s="8"/>
      <c r="AO1228" s="8"/>
      <c r="AP1228" s="8"/>
      <c r="AQ1228" s="9"/>
      <c r="AR1228" s="8"/>
      <c r="AS1228" s="8"/>
      <c r="AT1228" s="8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8"/>
      <c r="BJ1228" s="5"/>
      <c r="BK1228" s="5"/>
      <c r="BL1228" s="5"/>
      <c r="BM1228" s="8"/>
      <c r="BN1228" s="8"/>
      <c r="BO1228" s="7"/>
      <c r="BP1228" s="5"/>
      <c r="BQ1228" s="5"/>
      <c r="BR1228" s="5"/>
      <c r="BS1228" s="5"/>
      <c r="BT1228" s="7"/>
      <c r="BU1228" s="7"/>
      <c r="BV1228" s="7"/>
      <c r="BW1228" s="7"/>
      <c r="BX1228" s="7"/>
      <c r="BY1228" s="7"/>
      <c r="BZ1228" s="7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>
        <v>33.751022411254702</v>
      </c>
      <c r="CK1228" s="8">
        <v>4.5683745855321529</v>
      </c>
      <c r="CL1228" s="5"/>
      <c r="CM1228" s="5"/>
      <c r="CN1228" s="8"/>
      <c r="CO1228" s="5"/>
      <c r="CP1228" s="5"/>
      <c r="CQ1228" s="5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</row>
    <row r="1229" spans="1:166" x14ac:dyDescent="0.25">
      <c r="A1229" t="s">
        <v>151</v>
      </c>
      <c r="C1229" s="6">
        <v>40315</v>
      </c>
      <c r="D1229" s="5"/>
      <c r="E1229" s="6"/>
      <c r="G1229" s="5">
        <v>130</v>
      </c>
      <c r="H1229" t="s">
        <v>117</v>
      </c>
      <c r="I1229" s="7">
        <v>8.1</v>
      </c>
      <c r="J1229">
        <v>750</v>
      </c>
      <c r="K1229" s="5">
        <f t="shared" si="19"/>
        <v>164.6090534979424</v>
      </c>
      <c r="L1229" s="5"/>
      <c r="M1229" s="8"/>
      <c r="N1229" s="8"/>
      <c r="O1229" s="8"/>
      <c r="P1229" s="8"/>
      <c r="Q1229" s="5"/>
      <c r="R1229" s="5"/>
      <c r="S1229" s="5"/>
      <c r="T1229" s="5"/>
      <c r="U1229" s="5"/>
      <c r="V1229" s="5"/>
      <c r="W1229" s="5"/>
      <c r="X1229" s="8"/>
      <c r="Y1229" s="8"/>
      <c r="Z1229" s="8"/>
      <c r="AA1229" s="8"/>
      <c r="AB1229" s="8"/>
      <c r="AC1229" s="5"/>
      <c r="AD1229" s="8"/>
      <c r="AE1229" s="8"/>
      <c r="AF1229" s="8"/>
      <c r="AG1229" s="8"/>
      <c r="AH1229" s="8"/>
      <c r="AI1229" s="8"/>
      <c r="AJ1229" s="5"/>
      <c r="AK1229" s="8"/>
      <c r="AL1229" s="8"/>
      <c r="AM1229" s="8"/>
      <c r="AN1229" s="8"/>
      <c r="AO1229" s="8"/>
      <c r="AP1229" s="8"/>
      <c r="AQ1229" s="9"/>
      <c r="AR1229" s="8"/>
      <c r="AS1229" s="8"/>
      <c r="AT1229" s="8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8"/>
      <c r="BJ1229" s="5"/>
      <c r="BK1229" s="5"/>
      <c r="BL1229" s="5"/>
      <c r="BM1229" s="8"/>
      <c r="BN1229" s="8"/>
      <c r="BO1229" s="7"/>
      <c r="BP1229" s="5"/>
      <c r="BQ1229" s="5"/>
      <c r="BR1229" s="5"/>
      <c r="BS1229" s="5"/>
      <c r="BT1229" s="7"/>
      <c r="BU1229" s="7"/>
      <c r="BV1229" s="7"/>
      <c r="BW1229" s="7"/>
      <c r="BX1229" s="7"/>
      <c r="BY1229" s="7"/>
      <c r="BZ1229" s="7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>
        <v>47.943726484541145</v>
      </c>
      <c r="CK1229" s="8">
        <v>4.7367628205128209</v>
      </c>
      <c r="CL1229" s="5"/>
      <c r="CM1229" s="5"/>
      <c r="CN1229" s="8"/>
      <c r="CO1229" s="5"/>
      <c r="CP1229" s="5"/>
      <c r="CQ1229" s="5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</row>
    <row r="1230" spans="1:166" x14ac:dyDescent="0.25">
      <c r="A1230" t="s">
        <v>151</v>
      </c>
      <c r="C1230" s="6">
        <v>40322</v>
      </c>
      <c r="D1230" s="5">
        <v>9</v>
      </c>
      <c r="E1230" s="6" t="s">
        <v>207</v>
      </c>
      <c r="F1230" t="s">
        <v>15</v>
      </c>
      <c r="G1230" s="5">
        <v>137</v>
      </c>
      <c r="H1230" t="s">
        <v>117</v>
      </c>
      <c r="I1230" s="7">
        <v>8.1</v>
      </c>
      <c r="J1230">
        <v>750</v>
      </c>
      <c r="K1230" s="5">
        <f t="shared" si="19"/>
        <v>164.6090534979424</v>
      </c>
      <c r="L1230" s="5"/>
      <c r="M1230" s="8"/>
      <c r="N1230" s="8"/>
      <c r="O1230" s="8"/>
      <c r="P1230" s="8"/>
      <c r="Q1230" s="5"/>
      <c r="R1230" s="5"/>
      <c r="S1230" s="5"/>
      <c r="T1230" s="5"/>
      <c r="U1230" s="5"/>
      <c r="V1230" s="5">
        <v>137</v>
      </c>
      <c r="W1230" s="5"/>
      <c r="X1230" s="8"/>
      <c r="Y1230" s="8"/>
      <c r="Z1230" s="8"/>
      <c r="AA1230" s="8"/>
      <c r="AB1230" s="8"/>
      <c r="AC1230" s="5"/>
      <c r="AD1230" s="8"/>
      <c r="AE1230" s="8"/>
      <c r="AF1230" s="8"/>
      <c r="AG1230" s="8"/>
      <c r="AH1230" s="8"/>
      <c r="AI1230" s="8"/>
      <c r="AJ1230" s="5"/>
      <c r="AK1230" s="8"/>
      <c r="AL1230" s="8"/>
      <c r="AM1230" s="8"/>
      <c r="AN1230" s="8"/>
      <c r="AO1230" s="8"/>
      <c r="AP1230" s="8"/>
      <c r="AQ1230" s="9"/>
      <c r="AR1230" s="8"/>
      <c r="AS1230" s="8"/>
      <c r="AT1230" s="8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8"/>
      <c r="BJ1230" s="5"/>
      <c r="BK1230" s="5"/>
      <c r="BL1230" s="5"/>
      <c r="BM1230" s="8"/>
      <c r="BN1230" s="8"/>
      <c r="BO1230" s="7"/>
      <c r="BP1230" s="5"/>
      <c r="BQ1230" s="5"/>
      <c r="BR1230" s="5"/>
      <c r="BS1230" s="5"/>
      <c r="BT1230" s="7"/>
      <c r="BU1230" s="7"/>
      <c r="BV1230" s="7"/>
      <c r="BW1230" s="7"/>
      <c r="BX1230" s="7"/>
      <c r="BY1230" s="7"/>
      <c r="BZ1230" s="7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8"/>
      <c r="CL1230" s="5"/>
      <c r="CM1230" s="5"/>
      <c r="CN1230" s="8"/>
      <c r="CO1230" s="5"/>
      <c r="CP1230" s="5"/>
      <c r="CQ1230" s="5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</row>
    <row r="1231" spans="1:166" x14ac:dyDescent="0.25">
      <c r="A1231" t="s">
        <v>151</v>
      </c>
      <c r="C1231" s="6">
        <v>40323</v>
      </c>
      <c r="D1231" s="5"/>
      <c r="E1231" s="6"/>
      <c r="G1231" s="5">
        <v>138</v>
      </c>
      <c r="H1231" t="s">
        <v>117</v>
      </c>
      <c r="I1231" s="7">
        <v>8.1</v>
      </c>
      <c r="J1231">
        <v>750</v>
      </c>
      <c r="K1231" s="5">
        <f t="shared" si="19"/>
        <v>164.6090534979424</v>
      </c>
      <c r="L1231" s="5"/>
      <c r="M1231" s="8"/>
      <c r="N1231" s="8"/>
      <c r="O1231" s="8"/>
      <c r="P1231" s="8"/>
      <c r="Q1231" s="5"/>
      <c r="R1231" s="5"/>
      <c r="S1231" s="5"/>
      <c r="T1231" s="5"/>
      <c r="U1231" s="5"/>
      <c r="V1231" s="5"/>
      <c r="W1231" s="5"/>
      <c r="X1231" s="8"/>
      <c r="Y1231" s="8"/>
      <c r="Z1231" s="8"/>
      <c r="AA1231" s="8"/>
      <c r="AB1231" s="8"/>
      <c r="AC1231" s="5"/>
      <c r="AD1231" s="8"/>
      <c r="AE1231" s="8"/>
      <c r="AF1231" s="8"/>
      <c r="AG1231" s="8"/>
      <c r="AH1231" s="8"/>
      <c r="AI1231" s="8"/>
      <c r="AJ1231" s="5"/>
      <c r="AK1231" s="8"/>
      <c r="AL1231" s="8"/>
      <c r="AM1231" s="8"/>
      <c r="AN1231" s="8"/>
      <c r="AO1231" s="8"/>
      <c r="AP1231" s="8"/>
      <c r="AQ1231" s="9"/>
      <c r="AR1231" s="8"/>
      <c r="AS1231" s="8"/>
      <c r="AT1231" s="8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8"/>
      <c r="BJ1231" s="5"/>
      <c r="BK1231" s="5"/>
      <c r="BL1231" s="5"/>
      <c r="BM1231" s="8"/>
      <c r="BN1231" s="8"/>
      <c r="BO1231" s="7"/>
      <c r="BP1231" s="5"/>
      <c r="BQ1231" s="5"/>
      <c r="BR1231" s="5"/>
      <c r="BS1231" s="5"/>
      <c r="BT1231" s="7"/>
      <c r="BU1231" s="7"/>
      <c r="BV1231" s="7"/>
      <c r="BW1231" s="7"/>
      <c r="BX1231" s="7"/>
      <c r="BY1231" s="7"/>
      <c r="BZ1231" s="7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>
        <v>61.269425813839362</v>
      </c>
      <c r="CK1231" s="8">
        <v>4.7110982726423902</v>
      </c>
      <c r="CL1231" s="5"/>
      <c r="CM1231" s="5"/>
      <c r="CN1231" s="8"/>
      <c r="CO1231" s="5"/>
      <c r="CP1231" s="5"/>
      <c r="CQ1231" s="5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</row>
    <row r="1232" spans="1:166" x14ac:dyDescent="0.25">
      <c r="A1232" t="s">
        <v>151</v>
      </c>
      <c r="C1232" s="6">
        <v>40324</v>
      </c>
      <c r="D1232" s="5"/>
      <c r="E1232" s="6"/>
      <c r="F1232" s="14"/>
      <c r="G1232" s="5">
        <v>139</v>
      </c>
      <c r="H1232" t="s">
        <v>117</v>
      </c>
      <c r="I1232" s="7">
        <v>8.1</v>
      </c>
      <c r="J1232">
        <v>750</v>
      </c>
      <c r="K1232" s="5">
        <f t="shared" si="19"/>
        <v>164.6090534979424</v>
      </c>
      <c r="L1232" s="5"/>
      <c r="M1232" s="8"/>
      <c r="N1232" s="8"/>
      <c r="O1232" s="8"/>
      <c r="P1232" s="8"/>
      <c r="Q1232" s="5"/>
      <c r="R1232" s="5"/>
      <c r="S1232" s="5"/>
      <c r="T1232" s="5"/>
      <c r="U1232" s="5"/>
      <c r="V1232" s="5"/>
      <c r="W1232" s="5"/>
      <c r="X1232" s="8"/>
      <c r="Y1232" s="8"/>
      <c r="Z1232" s="8"/>
      <c r="AA1232" s="8"/>
      <c r="AB1232" s="8"/>
      <c r="AC1232" s="5">
        <v>475.59318075250195</v>
      </c>
      <c r="AD1232" s="8"/>
      <c r="AE1232" s="8"/>
      <c r="AF1232" s="8"/>
      <c r="AG1232" s="8"/>
      <c r="AH1232" s="8"/>
      <c r="AI1232" s="8"/>
      <c r="AJ1232" s="5">
        <v>178.80167094575904</v>
      </c>
      <c r="AK1232" s="8">
        <v>2.9622534477393661</v>
      </c>
      <c r="AL1232" s="8"/>
      <c r="AM1232" s="8"/>
      <c r="AN1232" s="8"/>
      <c r="AO1232" s="8"/>
      <c r="AP1232" s="8"/>
      <c r="AQ1232" s="9">
        <f>AK1232/AJ1232</f>
        <v>1.6567258192111581E-2</v>
      </c>
      <c r="AR1232" s="8"/>
      <c r="AS1232" s="8"/>
      <c r="AT1232" s="8"/>
      <c r="AU1232" s="5">
        <v>0</v>
      </c>
      <c r="AV1232" s="5"/>
      <c r="AW1232" s="5"/>
      <c r="AX1232" s="5"/>
      <c r="AY1232" s="5">
        <v>201.17192624646174</v>
      </c>
      <c r="AZ1232" s="5"/>
      <c r="BA1232" s="5"/>
      <c r="BB1232" s="5"/>
      <c r="BC1232" s="5"/>
      <c r="BD1232" s="5"/>
      <c r="BE1232" s="5"/>
      <c r="BF1232" s="5">
        <v>10.410148279918046</v>
      </c>
      <c r="BG1232" s="5">
        <v>373.19504471764355</v>
      </c>
      <c r="BH1232" s="5">
        <v>584.77711924402342</v>
      </c>
      <c r="BI1232" s="8"/>
      <c r="BJ1232" s="5"/>
      <c r="BK1232" s="5">
        <f>AC1232+AJ1232+BH1232</f>
        <v>1239.1719709422844</v>
      </c>
      <c r="BL1232" s="5"/>
      <c r="BM1232" s="8">
        <f>BH1232/BK1232</f>
        <v>0.47190957587537297</v>
      </c>
      <c r="BN1232" s="8"/>
      <c r="BO1232" s="7"/>
      <c r="BP1232" s="5"/>
      <c r="BQ1232" s="5"/>
      <c r="BR1232" s="5"/>
      <c r="BS1232" s="5"/>
      <c r="BT1232" s="7"/>
      <c r="BU1232" s="7"/>
      <c r="BV1232" s="7"/>
      <c r="BW1232" s="7"/>
      <c r="BX1232" s="8">
        <f>AC1232/BK1232</f>
        <v>0.38379917550172959</v>
      </c>
      <c r="BY1232" s="8">
        <f>AJ1232/BK1232</f>
        <v>0.14429124862289747</v>
      </c>
      <c r="BZ1232" s="8">
        <f>BH1232/BK1232</f>
        <v>0.47190957587537297</v>
      </c>
      <c r="CA1232" s="5">
        <v>117.74639723210754</v>
      </c>
      <c r="CB1232" s="5">
        <v>0</v>
      </c>
      <c r="CC1232" s="5">
        <v>39.845049412135111</v>
      </c>
      <c r="CD1232" s="5">
        <v>75.612803577195351</v>
      </c>
      <c r="CE1232" s="5"/>
      <c r="CF1232" s="5"/>
      <c r="CG1232" s="5"/>
      <c r="CH1232" s="5"/>
      <c r="CI1232" s="5">
        <v>2.2885442427770832</v>
      </c>
      <c r="CJ1232" s="5"/>
      <c r="CK1232" s="8"/>
      <c r="CL1232" s="5"/>
      <c r="CM1232" s="5"/>
      <c r="CN1232" s="8"/>
      <c r="CO1232" s="5"/>
      <c r="CP1232" s="5"/>
      <c r="CQ1232" s="5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</row>
    <row r="1233" spans="1:166" x14ac:dyDescent="0.25">
      <c r="A1233" t="s">
        <v>151</v>
      </c>
      <c r="C1233" s="6">
        <v>40357</v>
      </c>
      <c r="D1233" s="5">
        <v>10</v>
      </c>
      <c r="E1233" s="6" t="s">
        <v>108</v>
      </c>
      <c r="F1233" t="s">
        <v>16</v>
      </c>
      <c r="G1233" s="5">
        <v>172</v>
      </c>
      <c r="H1233" t="s">
        <v>117</v>
      </c>
      <c r="I1233" s="7">
        <v>8.1</v>
      </c>
      <c r="J1233">
        <v>750</v>
      </c>
      <c r="K1233" s="5">
        <f t="shared" si="19"/>
        <v>164.6090534979424</v>
      </c>
      <c r="L1233" s="5"/>
      <c r="M1233" s="8"/>
      <c r="N1233" s="8"/>
      <c r="O1233" s="8"/>
      <c r="P1233" s="8"/>
      <c r="Q1233" s="5"/>
      <c r="R1233" s="5"/>
      <c r="S1233" s="5"/>
      <c r="T1233" s="5"/>
      <c r="U1233" s="5"/>
      <c r="V1233" s="5"/>
      <c r="W1233" s="5"/>
      <c r="X1233" s="8"/>
      <c r="Y1233" s="8"/>
      <c r="Z1233" s="8"/>
      <c r="AA1233" s="8"/>
      <c r="AB1233" s="8"/>
      <c r="AC1233" s="5"/>
      <c r="AD1233" s="8"/>
      <c r="AE1233" s="8"/>
      <c r="AF1233" s="8"/>
      <c r="AG1233" s="8"/>
      <c r="AH1233" s="8"/>
      <c r="AI1233" s="8"/>
      <c r="AJ1233" s="5"/>
      <c r="AK1233" s="8"/>
      <c r="AL1233" s="8"/>
      <c r="AM1233" s="8"/>
      <c r="AN1233" s="8"/>
      <c r="AO1233" s="8"/>
      <c r="AP1233" s="8"/>
      <c r="AQ1233" s="9"/>
      <c r="AR1233" s="8"/>
      <c r="AS1233" s="8"/>
      <c r="AT1233" s="8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>
        <v>517.0241111111111</v>
      </c>
      <c r="BH1233" s="5"/>
      <c r="BI1233" s="8"/>
      <c r="BJ1233" s="5"/>
      <c r="BK1233" s="5"/>
      <c r="BL1233" s="5"/>
      <c r="BM1233" s="8"/>
      <c r="BN1233" s="5">
        <f>BP1233*(1/(BO1233/100))</f>
        <v>517.0241111111111</v>
      </c>
      <c r="BO1233" s="7">
        <v>35.602571532776302</v>
      </c>
      <c r="BP1233" s="5">
        <v>184.07387900003414</v>
      </c>
      <c r="BQ1233" s="5">
        <f>BN1233-BP1233</f>
        <v>332.95023211107696</v>
      </c>
      <c r="BR1233" s="5"/>
      <c r="BS1233" s="5"/>
      <c r="BT1233" s="7">
        <v>8.1089814537459972</v>
      </c>
      <c r="BU1233" s="7"/>
      <c r="BV1233" s="7"/>
      <c r="BW1233" s="7"/>
      <c r="BX1233" s="7"/>
      <c r="BY1233" s="7"/>
      <c r="BZ1233" s="7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>
        <v>100</v>
      </c>
      <c r="CK1233" s="8">
        <v>4.6618134372578508</v>
      </c>
      <c r="CL1233" s="5"/>
      <c r="CM1233" s="5"/>
      <c r="CN1233" s="8"/>
      <c r="CO1233" s="5"/>
      <c r="CP1233" s="5"/>
      <c r="CQ1233" s="5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</row>
    <row r="1234" spans="1:166" x14ac:dyDescent="0.25">
      <c r="A1234" t="s">
        <v>159</v>
      </c>
      <c r="C1234" s="6">
        <v>40530</v>
      </c>
      <c r="D1234" s="5">
        <v>1</v>
      </c>
      <c r="E1234" s="6" t="s">
        <v>209</v>
      </c>
      <c r="F1234" t="s">
        <v>10</v>
      </c>
      <c r="G1234">
        <v>0</v>
      </c>
      <c r="H1234" t="s">
        <v>115</v>
      </c>
      <c r="I1234" s="7">
        <v>8</v>
      </c>
      <c r="J1234">
        <v>750</v>
      </c>
      <c r="K1234" s="5">
        <f t="shared" si="19"/>
        <v>166.66666666666666</v>
      </c>
      <c r="L1234" s="5"/>
      <c r="M1234" s="8"/>
      <c r="N1234" s="8"/>
      <c r="O1234" s="8"/>
      <c r="P1234" s="8"/>
      <c r="Q1234" s="5"/>
      <c r="R1234" s="5"/>
      <c r="S1234" s="5"/>
      <c r="T1234" s="5"/>
      <c r="U1234" s="5"/>
      <c r="V1234" s="5"/>
      <c r="W1234" s="5"/>
      <c r="X1234" s="8"/>
      <c r="Y1234" s="8"/>
      <c r="Z1234" s="8"/>
      <c r="AA1234" s="8"/>
      <c r="AB1234" s="8"/>
      <c r="AC1234" s="5"/>
      <c r="AD1234" s="8"/>
      <c r="AE1234" s="8"/>
      <c r="AF1234" s="8"/>
      <c r="AG1234" s="8"/>
      <c r="AH1234" s="8"/>
      <c r="AI1234" s="8"/>
      <c r="AJ1234" s="5"/>
      <c r="AK1234" s="8"/>
      <c r="AL1234" s="8"/>
      <c r="AM1234" s="8"/>
      <c r="AN1234" s="8"/>
      <c r="AO1234" s="8"/>
      <c r="AP1234" s="8"/>
      <c r="AQ1234" s="9"/>
      <c r="AR1234" s="8"/>
      <c r="AS1234" s="8"/>
      <c r="AT1234" s="8"/>
      <c r="AU1234" s="5">
        <v>0</v>
      </c>
      <c r="AV1234" s="5"/>
      <c r="AW1234" s="5"/>
      <c r="AX1234" s="5"/>
      <c r="AY1234" s="5">
        <v>0</v>
      </c>
      <c r="AZ1234" s="5"/>
      <c r="BA1234" s="5"/>
      <c r="BB1234" s="5"/>
      <c r="BC1234" s="5"/>
      <c r="BD1234" s="5"/>
      <c r="BE1234" s="5"/>
      <c r="BF1234" s="5">
        <v>0</v>
      </c>
      <c r="BG1234" s="5">
        <v>0</v>
      </c>
      <c r="BH1234" s="5"/>
      <c r="BI1234" s="8"/>
      <c r="BJ1234" s="5"/>
      <c r="BK1234" s="5"/>
      <c r="BL1234" s="5"/>
      <c r="BM1234" s="8"/>
      <c r="BN1234" s="8"/>
      <c r="BO1234" s="7"/>
      <c r="BP1234" s="5"/>
      <c r="BQ1234" s="5"/>
      <c r="BR1234" s="5"/>
      <c r="BS1234" s="5"/>
      <c r="BT1234" s="7"/>
      <c r="BU1234" s="7"/>
      <c r="BV1234" s="7"/>
      <c r="BW1234" s="7"/>
      <c r="BX1234" s="7"/>
      <c r="BY1234" s="7"/>
      <c r="BZ1234" s="7"/>
      <c r="CA1234" s="5">
        <v>0</v>
      </c>
      <c r="CB1234" s="5">
        <v>0</v>
      </c>
      <c r="CC1234" s="5">
        <v>0</v>
      </c>
      <c r="CD1234" s="5">
        <v>0</v>
      </c>
      <c r="CE1234" s="5"/>
      <c r="CF1234" s="5"/>
      <c r="CG1234" s="5"/>
      <c r="CH1234" s="5"/>
      <c r="CI1234" s="5">
        <v>0</v>
      </c>
      <c r="CJ1234" s="5"/>
      <c r="CK1234" s="8"/>
      <c r="CL1234" s="5"/>
      <c r="CM1234" s="5"/>
      <c r="CN1234" s="8"/>
      <c r="CO1234" s="5"/>
      <c r="CP1234" s="5"/>
      <c r="CQ1234" s="5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</row>
    <row r="1235" spans="1:166" x14ac:dyDescent="0.25">
      <c r="A1235" t="s">
        <v>159</v>
      </c>
      <c r="C1235" s="6">
        <v>40556</v>
      </c>
      <c r="D1235" s="5">
        <v>4</v>
      </c>
      <c r="E1235" t="s">
        <v>210</v>
      </c>
      <c r="F1235" t="s">
        <v>12</v>
      </c>
      <c r="G1235">
        <v>26</v>
      </c>
      <c r="H1235" t="s">
        <v>115</v>
      </c>
      <c r="I1235" s="7">
        <v>8</v>
      </c>
      <c r="J1235">
        <v>750</v>
      </c>
      <c r="K1235" s="5">
        <f t="shared" si="19"/>
        <v>166.66666666666666</v>
      </c>
      <c r="L1235" s="5"/>
      <c r="M1235" s="8"/>
      <c r="N1235" s="8"/>
      <c r="O1235" s="8"/>
      <c r="P1235" s="8"/>
      <c r="Q1235" s="5"/>
      <c r="R1235" s="5">
        <v>26</v>
      </c>
      <c r="S1235" s="5"/>
      <c r="T1235" s="5"/>
      <c r="U1235" s="5"/>
      <c r="V1235" s="5"/>
      <c r="W1235" s="5"/>
      <c r="X1235" s="8"/>
      <c r="Y1235" s="8"/>
      <c r="Z1235" s="8"/>
      <c r="AA1235" s="8"/>
      <c r="AB1235" s="8"/>
      <c r="AC1235" s="5"/>
      <c r="AD1235" s="8"/>
      <c r="AE1235" s="8"/>
      <c r="AF1235" s="8"/>
      <c r="AG1235" s="8"/>
      <c r="AH1235" s="8"/>
      <c r="AI1235" s="8"/>
      <c r="AJ1235" s="5"/>
      <c r="AK1235" s="8">
        <v>0.16237499999999999</v>
      </c>
      <c r="AL1235" s="8"/>
      <c r="AM1235" s="8"/>
      <c r="AN1235" s="8"/>
      <c r="AO1235" s="8"/>
      <c r="AP1235" s="8"/>
      <c r="AQ1235" s="9"/>
      <c r="AR1235" s="8"/>
      <c r="AS1235" s="8"/>
      <c r="AT1235" s="8"/>
      <c r="AU1235" s="5">
        <v>0</v>
      </c>
      <c r="AV1235" s="5"/>
      <c r="AW1235" s="5"/>
      <c r="AX1235" s="5"/>
      <c r="AY1235" s="5">
        <v>0</v>
      </c>
      <c r="AZ1235" s="5"/>
      <c r="BA1235" s="5"/>
      <c r="BB1235" s="5"/>
      <c r="BC1235" s="5"/>
      <c r="BD1235" s="5"/>
      <c r="BE1235" s="5"/>
      <c r="BF1235" s="5">
        <v>0</v>
      </c>
      <c r="BG1235" s="5">
        <v>0</v>
      </c>
      <c r="BH1235" s="5"/>
      <c r="BI1235" s="8"/>
      <c r="BJ1235" s="5"/>
      <c r="BK1235" s="5"/>
      <c r="BL1235" s="5"/>
      <c r="BM1235" s="8"/>
      <c r="BN1235" s="8"/>
      <c r="BO1235" s="7"/>
      <c r="BP1235" s="5"/>
      <c r="BQ1235" s="5"/>
      <c r="BR1235" s="5"/>
      <c r="BS1235" s="5"/>
      <c r="BT1235" s="7"/>
      <c r="BU1235" s="7"/>
      <c r="BV1235" s="7"/>
      <c r="BW1235" s="7"/>
      <c r="BX1235" s="7"/>
      <c r="BY1235" s="7"/>
      <c r="BZ1235" s="7"/>
      <c r="CA1235" s="5">
        <v>0</v>
      </c>
      <c r="CB1235" s="5">
        <v>0</v>
      </c>
      <c r="CC1235" s="5">
        <v>0</v>
      </c>
      <c r="CD1235" s="5">
        <v>0</v>
      </c>
      <c r="CE1235" s="5"/>
      <c r="CF1235" s="5"/>
      <c r="CG1235" s="5"/>
      <c r="CH1235" s="5"/>
      <c r="CI1235" s="5">
        <v>0</v>
      </c>
      <c r="CJ1235" s="5"/>
      <c r="CK1235" s="8"/>
      <c r="CL1235" s="5"/>
      <c r="CM1235" s="5"/>
      <c r="CN1235" s="8"/>
      <c r="CO1235" s="5"/>
      <c r="CP1235" s="5"/>
      <c r="CQ1235" s="5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</row>
    <row r="1236" spans="1:166" x14ac:dyDescent="0.25">
      <c r="A1236" t="s">
        <v>159</v>
      </c>
      <c r="C1236" s="6">
        <v>40561</v>
      </c>
      <c r="D1236" s="5"/>
      <c r="E1236" s="6"/>
      <c r="G1236">
        <v>31</v>
      </c>
      <c r="H1236" t="s">
        <v>115</v>
      </c>
      <c r="I1236" s="7">
        <v>8</v>
      </c>
      <c r="J1236">
        <v>750</v>
      </c>
      <c r="K1236" s="5">
        <f t="shared" si="19"/>
        <v>166.66666666666666</v>
      </c>
      <c r="L1236" s="5"/>
      <c r="M1236" s="8"/>
      <c r="N1236" s="7">
        <v>6.8</v>
      </c>
      <c r="O1236" s="7"/>
      <c r="P1236" s="7"/>
      <c r="Q1236" s="5"/>
      <c r="R1236" s="5"/>
      <c r="S1236" s="5"/>
      <c r="T1236" s="5"/>
      <c r="U1236" s="5"/>
      <c r="V1236" s="5"/>
      <c r="W1236" s="5"/>
      <c r="X1236" s="8"/>
      <c r="Y1236" s="8"/>
      <c r="Z1236" s="8"/>
      <c r="AA1236" s="8"/>
      <c r="AB1236" s="8"/>
      <c r="AC1236" s="5"/>
      <c r="AD1236" s="8"/>
      <c r="AE1236" s="8"/>
      <c r="AF1236" s="8"/>
      <c r="AG1236" s="8"/>
      <c r="AH1236" s="8"/>
      <c r="AI1236" s="8"/>
      <c r="AJ1236" s="5"/>
      <c r="AK1236" s="8"/>
      <c r="AL1236" s="8"/>
      <c r="AM1236" s="8"/>
      <c r="AN1236" s="8"/>
      <c r="AO1236" s="8"/>
      <c r="AP1236" s="8"/>
      <c r="AQ1236" s="9"/>
      <c r="AR1236" s="8"/>
      <c r="AS1236" s="8"/>
      <c r="AT1236" s="8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8"/>
      <c r="BJ1236" s="5"/>
      <c r="BK1236" s="5"/>
      <c r="BL1236" s="5"/>
      <c r="BM1236" s="8"/>
      <c r="BN1236" s="8"/>
      <c r="BO1236" s="7"/>
      <c r="BP1236" s="5"/>
      <c r="BQ1236" s="5"/>
      <c r="BR1236" s="5"/>
      <c r="BS1236" s="5"/>
      <c r="BT1236" s="7"/>
      <c r="BU1236" s="7"/>
      <c r="BV1236" s="7"/>
      <c r="BW1236" s="7"/>
      <c r="BX1236" s="7"/>
      <c r="BY1236" s="7"/>
      <c r="BZ1236" s="7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8"/>
      <c r="CL1236" s="5"/>
      <c r="CM1236" s="5"/>
      <c r="CN1236" s="8"/>
      <c r="CO1236" s="5"/>
      <c r="CP1236" s="5"/>
      <c r="CQ1236" s="5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</row>
    <row r="1237" spans="1:166" x14ac:dyDescent="0.25">
      <c r="A1237" t="s">
        <v>159</v>
      </c>
      <c r="C1237" s="6">
        <v>40568</v>
      </c>
      <c r="D1237" s="5"/>
      <c r="E1237" s="6"/>
      <c r="G1237">
        <v>38</v>
      </c>
      <c r="H1237" t="s">
        <v>115</v>
      </c>
      <c r="I1237" s="7">
        <v>8</v>
      </c>
      <c r="J1237">
        <v>750</v>
      </c>
      <c r="K1237" s="5">
        <f t="shared" si="19"/>
        <v>166.66666666666666</v>
      </c>
      <c r="L1237" s="5"/>
      <c r="M1237" s="8"/>
      <c r="N1237" s="7">
        <v>10.15</v>
      </c>
      <c r="O1237" s="7"/>
      <c r="P1237" s="7"/>
      <c r="Q1237" s="5"/>
      <c r="R1237" s="5"/>
      <c r="S1237" s="5"/>
      <c r="T1237" s="5"/>
      <c r="U1237" s="5"/>
      <c r="V1237" s="5"/>
      <c r="W1237" s="5"/>
      <c r="X1237" s="8"/>
      <c r="Y1237" s="8"/>
      <c r="Z1237" s="8"/>
      <c r="AA1237" s="8"/>
      <c r="AB1237" s="8"/>
      <c r="AC1237" s="5"/>
      <c r="AD1237" s="8"/>
      <c r="AE1237" s="8"/>
      <c r="AF1237" s="8"/>
      <c r="AG1237" s="8"/>
      <c r="AH1237" s="8"/>
      <c r="AI1237" s="8"/>
      <c r="AJ1237" s="5"/>
      <c r="AK1237" s="8"/>
      <c r="AL1237" s="8"/>
      <c r="AM1237" s="8"/>
      <c r="AN1237" s="8"/>
      <c r="AO1237" s="8"/>
      <c r="AP1237" s="8"/>
      <c r="AQ1237" s="9"/>
      <c r="AR1237" s="8"/>
      <c r="AS1237" s="8"/>
      <c r="AT1237" s="8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8"/>
      <c r="BJ1237" s="5"/>
      <c r="BK1237" s="5"/>
      <c r="BL1237" s="5"/>
      <c r="BM1237" s="8"/>
      <c r="BN1237" s="8"/>
      <c r="BO1237" s="7"/>
      <c r="BP1237" s="5"/>
      <c r="BQ1237" s="5"/>
      <c r="BR1237" s="5"/>
      <c r="BS1237" s="5"/>
      <c r="BT1237" s="7"/>
      <c r="BU1237" s="7"/>
      <c r="BV1237" s="7"/>
      <c r="BW1237" s="7"/>
      <c r="BX1237" s="7"/>
      <c r="BY1237" s="7"/>
      <c r="BZ1237" s="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8"/>
      <c r="CL1237" s="5"/>
      <c r="CM1237" s="5"/>
      <c r="CN1237" s="8"/>
      <c r="CO1237" s="5"/>
      <c r="CP1237" s="5"/>
      <c r="CQ1237" s="5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</row>
    <row r="1238" spans="1:166" x14ac:dyDescent="0.25">
      <c r="A1238" t="s">
        <v>159</v>
      </c>
      <c r="C1238" s="6">
        <v>40571</v>
      </c>
      <c r="D1238" s="5"/>
      <c r="E1238" s="6"/>
      <c r="G1238">
        <v>41</v>
      </c>
      <c r="H1238" t="s">
        <v>115</v>
      </c>
      <c r="I1238" s="7">
        <v>8</v>
      </c>
      <c r="J1238">
        <v>750</v>
      </c>
      <c r="K1238" s="5">
        <f t="shared" si="19"/>
        <v>166.66666666666666</v>
      </c>
      <c r="L1238" s="5"/>
      <c r="M1238" s="8"/>
      <c r="N1238" s="8"/>
      <c r="O1238" s="8"/>
      <c r="P1238" s="8"/>
      <c r="Q1238" s="5"/>
      <c r="R1238" s="5"/>
      <c r="S1238" s="5"/>
      <c r="T1238" s="5"/>
      <c r="U1238" s="5"/>
      <c r="V1238" s="5"/>
      <c r="W1238" s="5"/>
      <c r="X1238" s="8"/>
      <c r="Y1238" s="8"/>
      <c r="Z1238" s="8"/>
      <c r="AA1238" s="8"/>
      <c r="AB1238" s="8"/>
      <c r="AC1238" s="5">
        <v>65.399198249883597</v>
      </c>
      <c r="AD1238" s="8"/>
      <c r="AE1238" s="8"/>
      <c r="AF1238" s="8"/>
      <c r="AG1238" s="8"/>
      <c r="AH1238" s="8"/>
      <c r="AI1238" s="8"/>
      <c r="AJ1238" s="5">
        <v>87.475237782851579</v>
      </c>
      <c r="AK1238" s="8">
        <v>0.97672456974445154</v>
      </c>
      <c r="AL1238" s="8"/>
      <c r="AM1238" s="8"/>
      <c r="AN1238" s="8"/>
      <c r="AO1238" s="8"/>
      <c r="AP1238" s="8"/>
      <c r="AQ1238" s="9">
        <f>AK1238/AJ1238</f>
        <v>1.1165726375835312E-2</v>
      </c>
      <c r="AR1238" s="8"/>
      <c r="AS1238" s="8"/>
      <c r="AT1238" s="8"/>
      <c r="AU1238" s="5">
        <v>3.7114268051040833</v>
      </c>
      <c r="AV1238" s="5"/>
      <c r="AW1238" s="5"/>
      <c r="AX1238" s="5"/>
      <c r="AY1238" s="5">
        <v>0</v>
      </c>
      <c r="AZ1238" s="5"/>
      <c r="BA1238" s="5"/>
      <c r="BB1238" s="5"/>
      <c r="BC1238" s="5"/>
      <c r="BD1238" s="5"/>
      <c r="BE1238" s="5"/>
      <c r="BF1238" s="5">
        <v>0</v>
      </c>
      <c r="BG1238" s="5">
        <v>0</v>
      </c>
      <c r="BH1238" s="5"/>
      <c r="BI1238" s="8"/>
      <c r="BJ1238" s="5"/>
      <c r="BK1238" s="5">
        <f>AC1238+AJ1238+BH1238</f>
        <v>152.87443603273516</v>
      </c>
      <c r="BL1238" s="5"/>
      <c r="BM1238" s="8">
        <f>BH1238/BK1238</f>
        <v>0</v>
      </c>
      <c r="BN1238" s="8"/>
      <c r="BO1238" s="7"/>
      <c r="BP1238" s="5"/>
      <c r="BQ1238" s="5"/>
      <c r="BR1238" s="5"/>
      <c r="BS1238" s="5"/>
      <c r="BT1238" s="7"/>
      <c r="BU1238" s="7"/>
      <c r="BV1238" s="7"/>
      <c r="BW1238" s="7"/>
      <c r="BX1238" s="8">
        <f>AC1238/BK1238</f>
        <v>0.427796824289704</v>
      </c>
      <c r="BY1238" s="8">
        <f>AJ1238/BK1238</f>
        <v>0.57220317571029611</v>
      </c>
      <c r="BZ1238" s="8">
        <f>BH1238/BK1238</f>
        <v>0</v>
      </c>
      <c r="CA1238" s="5">
        <v>17.357263889450678</v>
      </c>
      <c r="CB1238" s="5">
        <v>17.357263889450678</v>
      </c>
      <c r="CC1238" s="5">
        <v>0</v>
      </c>
      <c r="CD1238" s="5">
        <v>0</v>
      </c>
      <c r="CE1238" s="5"/>
      <c r="CF1238" s="5"/>
      <c r="CG1238" s="5"/>
      <c r="CH1238" s="5"/>
      <c r="CI1238" s="5">
        <v>0</v>
      </c>
      <c r="CJ1238" s="5"/>
      <c r="CK1238" s="8"/>
      <c r="CL1238" s="5"/>
      <c r="CM1238" s="5"/>
      <c r="CN1238" s="8"/>
      <c r="CO1238" s="5"/>
      <c r="CP1238" s="5"/>
      <c r="CQ1238" s="5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</row>
    <row r="1239" spans="1:166" x14ac:dyDescent="0.25">
      <c r="A1239" t="s">
        <v>159</v>
      </c>
      <c r="C1239" s="6">
        <v>40574</v>
      </c>
      <c r="D1239" s="5"/>
      <c r="E1239" s="6"/>
      <c r="G1239">
        <v>44</v>
      </c>
      <c r="H1239" t="s">
        <v>115</v>
      </c>
      <c r="I1239" s="7">
        <v>8</v>
      </c>
      <c r="J1239">
        <v>750</v>
      </c>
      <c r="K1239" s="5">
        <f t="shared" si="19"/>
        <v>166.66666666666666</v>
      </c>
      <c r="L1239" s="5"/>
      <c r="M1239" s="8"/>
      <c r="N1239" s="7">
        <v>10.050000000000001</v>
      </c>
      <c r="O1239" s="7"/>
      <c r="P1239" s="7"/>
      <c r="Q1239" s="5"/>
      <c r="R1239" s="5"/>
      <c r="S1239" s="5"/>
      <c r="T1239" s="5"/>
      <c r="U1239" s="5"/>
      <c r="V1239" s="5"/>
      <c r="W1239" s="5"/>
      <c r="X1239" s="8"/>
      <c r="Y1239" s="8"/>
      <c r="Z1239" s="8"/>
      <c r="AA1239" s="8"/>
      <c r="AB1239" s="8"/>
      <c r="AD1239" s="8"/>
      <c r="AE1239" s="8"/>
      <c r="AF1239" s="8"/>
      <c r="AG1239" s="8"/>
      <c r="AH1239" s="8"/>
      <c r="AI1239" s="8"/>
      <c r="AJ1239" s="5"/>
      <c r="AK1239" s="8"/>
      <c r="AL1239" s="8"/>
      <c r="AM1239" s="8"/>
      <c r="AN1239" s="8"/>
      <c r="AO1239" s="8"/>
      <c r="AP1239" s="8"/>
      <c r="AQ1239" s="9"/>
      <c r="AR1239" s="8"/>
      <c r="AS1239" s="8"/>
      <c r="AT1239" s="8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8"/>
      <c r="BJ1239" s="5"/>
      <c r="BK1239" s="5"/>
      <c r="BL1239" s="5"/>
      <c r="BM1239" s="8"/>
      <c r="BN1239" s="8"/>
      <c r="BO1239" s="7"/>
      <c r="BP1239" s="5"/>
      <c r="BQ1239" s="5"/>
      <c r="BR1239" s="5"/>
      <c r="BS1239" s="5"/>
      <c r="BT1239" s="7"/>
      <c r="BU1239" s="7"/>
      <c r="BV1239" s="7"/>
      <c r="BW1239" s="7"/>
      <c r="BX1239" s="7"/>
      <c r="BY1239" s="7"/>
      <c r="BZ1239" s="7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8"/>
      <c r="CL1239" s="5"/>
      <c r="CM1239" s="5"/>
      <c r="CN1239" s="8"/>
      <c r="CO1239" s="5"/>
      <c r="CP1239" s="5"/>
      <c r="CQ1239" s="5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</row>
    <row r="1240" spans="1:166" x14ac:dyDescent="0.25">
      <c r="A1240" t="s">
        <v>159</v>
      </c>
      <c r="C1240" s="6">
        <v>40583</v>
      </c>
      <c r="D1240" s="5">
        <v>4</v>
      </c>
      <c r="E1240" t="s">
        <v>206</v>
      </c>
      <c r="F1240" t="s">
        <v>13</v>
      </c>
      <c r="G1240">
        <v>53</v>
      </c>
      <c r="H1240" t="s">
        <v>115</v>
      </c>
      <c r="I1240" s="7">
        <v>8</v>
      </c>
      <c r="J1240">
        <v>750</v>
      </c>
      <c r="K1240" s="5">
        <f t="shared" si="19"/>
        <v>166.66666666666666</v>
      </c>
      <c r="L1240" s="5"/>
      <c r="M1240" s="8"/>
      <c r="N1240" s="7">
        <v>13.5</v>
      </c>
      <c r="O1240" s="7"/>
      <c r="P1240" s="7"/>
      <c r="Q1240" s="5"/>
      <c r="R1240" s="5"/>
      <c r="S1240" s="5">
        <v>53</v>
      </c>
      <c r="T1240" s="5"/>
      <c r="U1240" s="5"/>
      <c r="V1240" s="5"/>
      <c r="W1240" s="5"/>
      <c r="X1240" s="8"/>
      <c r="Y1240" s="8"/>
      <c r="Z1240" s="8"/>
      <c r="AA1240" s="8"/>
      <c r="AB1240" s="8"/>
      <c r="AC1240" s="5">
        <v>107.58371677848308</v>
      </c>
      <c r="AD1240" s="8"/>
      <c r="AE1240" s="8"/>
      <c r="AF1240" s="8"/>
      <c r="AG1240" s="8"/>
      <c r="AH1240" s="8"/>
      <c r="AI1240" s="8"/>
      <c r="AJ1240" s="5">
        <v>112.85657788910957</v>
      </c>
      <c r="AK1240" s="8">
        <v>1.3078062511823092</v>
      </c>
      <c r="AL1240" s="8"/>
      <c r="AM1240" s="8"/>
      <c r="AN1240" s="8"/>
      <c r="AO1240" s="8"/>
      <c r="AP1240" s="8"/>
      <c r="AQ1240" s="9">
        <f>AK1240/AJ1240</f>
        <v>1.1588214667179889E-2</v>
      </c>
      <c r="AR1240" s="8"/>
      <c r="AS1240" s="8"/>
      <c r="AT1240" s="8"/>
      <c r="AU1240" s="5">
        <v>25.445674310914793</v>
      </c>
      <c r="AV1240" s="5"/>
      <c r="AW1240" s="5"/>
      <c r="AX1240" s="5"/>
      <c r="AY1240" s="5">
        <v>0</v>
      </c>
      <c r="AZ1240" s="5"/>
      <c r="BA1240" s="5"/>
      <c r="BB1240" s="5"/>
      <c r="BC1240" s="5"/>
      <c r="BD1240" s="5"/>
      <c r="BE1240" s="5"/>
      <c r="BF1240" s="5">
        <v>0</v>
      </c>
      <c r="BG1240" s="5">
        <v>0</v>
      </c>
      <c r="BH1240" s="5"/>
      <c r="BI1240" s="8"/>
      <c r="BJ1240" s="5"/>
      <c r="BK1240" s="5">
        <f>AC1240+AJ1240+BH1240</f>
        <v>220.44029466759264</v>
      </c>
      <c r="BL1240" s="5"/>
      <c r="BM1240" s="8">
        <f>BH1240/BK1240</f>
        <v>0</v>
      </c>
      <c r="BN1240" s="8"/>
      <c r="BO1240" s="7"/>
      <c r="BP1240" s="5"/>
      <c r="BQ1240" s="5"/>
      <c r="BR1240" s="5"/>
      <c r="BS1240" s="5"/>
      <c r="BT1240" s="7"/>
      <c r="BU1240" s="7"/>
      <c r="BV1240" s="7"/>
      <c r="BW1240" s="7"/>
      <c r="BX1240" s="8">
        <f>AC1240/BK1240</f>
        <v>0.48804016044666981</v>
      </c>
      <c r="BY1240" s="8">
        <f>AJ1240/BK1240</f>
        <v>0.51195983955333024</v>
      </c>
      <c r="BZ1240" s="8">
        <f>BH1240/BK1240</f>
        <v>0</v>
      </c>
      <c r="CA1240" s="5">
        <v>57.454717074824124</v>
      </c>
      <c r="CB1240" s="5">
        <v>57.454717074824124</v>
      </c>
      <c r="CC1240" s="5">
        <v>0</v>
      </c>
      <c r="CD1240" s="5">
        <v>0</v>
      </c>
      <c r="CE1240" s="5"/>
      <c r="CF1240" s="5"/>
      <c r="CG1240" s="5"/>
      <c r="CH1240" s="5"/>
      <c r="CI1240" s="5">
        <v>0</v>
      </c>
      <c r="CJ1240" s="5"/>
      <c r="CK1240" s="8"/>
      <c r="CL1240" s="5"/>
      <c r="CM1240" s="5"/>
      <c r="CN1240" s="8"/>
      <c r="CO1240" s="5"/>
      <c r="CP1240" s="5"/>
      <c r="CQ1240" s="5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</row>
    <row r="1241" spans="1:166" x14ac:dyDescent="0.25">
      <c r="A1241" t="s">
        <v>159</v>
      </c>
      <c r="C1241" s="6">
        <v>40596</v>
      </c>
      <c r="D1241" s="5"/>
      <c r="E1241" s="6"/>
      <c r="G1241">
        <v>66</v>
      </c>
      <c r="H1241" t="s">
        <v>115</v>
      </c>
      <c r="I1241" s="7">
        <v>8</v>
      </c>
      <c r="J1241">
        <v>750</v>
      </c>
      <c r="K1241" s="5">
        <f t="shared" si="19"/>
        <v>166.66666666666666</v>
      </c>
      <c r="L1241" s="5"/>
      <c r="M1241" s="8"/>
      <c r="N1241" s="7">
        <v>17.2</v>
      </c>
      <c r="O1241" s="7"/>
      <c r="P1241" s="7"/>
      <c r="Q1241" s="5"/>
      <c r="R1241" s="5"/>
      <c r="S1241" s="5"/>
      <c r="T1241" s="5"/>
      <c r="U1241" s="5"/>
      <c r="V1241" s="5"/>
      <c r="W1241" s="5"/>
      <c r="X1241" s="8"/>
      <c r="Y1241" s="8"/>
      <c r="Z1241" s="8"/>
      <c r="AA1241" s="8"/>
      <c r="AB1241" s="8"/>
      <c r="AD1241" s="8"/>
      <c r="AE1241" s="8"/>
      <c r="AF1241" s="8"/>
      <c r="AG1241" s="8"/>
      <c r="AH1241" s="8"/>
      <c r="AI1241" s="8"/>
      <c r="AJ1241" s="5"/>
      <c r="AK1241" s="8"/>
      <c r="AL1241" s="8"/>
      <c r="AM1241" s="8"/>
      <c r="AN1241" s="8"/>
      <c r="AO1241" s="8"/>
      <c r="AP1241" s="8"/>
      <c r="AQ1241" s="9"/>
      <c r="AR1241" s="8"/>
      <c r="AS1241" s="8"/>
      <c r="AT1241" s="8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8"/>
      <c r="BJ1241" s="5"/>
      <c r="BK1241" s="5"/>
      <c r="BL1241" s="5"/>
      <c r="BM1241" s="8"/>
      <c r="BN1241" s="8"/>
      <c r="BO1241" s="7"/>
      <c r="BP1241" s="5"/>
      <c r="BQ1241" s="5"/>
      <c r="BR1241" s="5"/>
      <c r="BS1241" s="5"/>
      <c r="BT1241" s="7"/>
      <c r="BU1241" s="7"/>
      <c r="BV1241" s="7"/>
      <c r="BW1241" s="7"/>
      <c r="BX1241" s="7"/>
      <c r="BY1241" s="7"/>
      <c r="BZ1241" s="7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8"/>
      <c r="CL1241" s="5"/>
      <c r="CM1241" s="5"/>
      <c r="CN1241" s="8"/>
      <c r="CO1241" s="5"/>
      <c r="CP1241" s="5"/>
      <c r="CQ1241" s="5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</row>
    <row r="1242" spans="1:166" x14ac:dyDescent="0.25">
      <c r="A1242" t="s">
        <v>159</v>
      </c>
      <c r="C1242" s="6">
        <v>40597</v>
      </c>
      <c r="D1242" s="5"/>
      <c r="E1242" s="6"/>
      <c r="G1242">
        <v>67</v>
      </c>
      <c r="H1242" t="s">
        <v>115</v>
      </c>
      <c r="I1242" s="7">
        <v>8</v>
      </c>
      <c r="J1242">
        <v>750</v>
      </c>
      <c r="K1242" s="5">
        <f t="shared" si="19"/>
        <v>166.66666666666666</v>
      </c>
      <c r="L1242" s="5"/>
      <c r="M1242" s="8"/>
      <c r="N1242" s="8"/>
      <c r="O1242" s="8"/>
      <c r="P1242" s="8"/>
      <c r="Q1242" s="5"/>
      <c r="R1242" s="5"/>
      <c r="S1242" s="5"/>
      <c r="T1242" s="5"/>
      <c r="U1242" s="5"/>
      <c r="V1242" s="5"/>
      <c r="W1242" s="5"/>
      <c r="X1242" s="8"/>
      <c r="Y1242" s="8"/>
      <c r="Z1242" s="8"/>
      <c r="AA1242" s="8"/>
      <c r="AB1242" s="8"/>
      <c r="AC1242" s="5">
        <v>194.29102139330843</v>
      </c>
      <c r="AD1242" s="8"/>
      <c r="AE1242" s="8"/>
      <c r="AF1242" s="8"/>
      <c r="AG1242" s="8"/>
      <c r="AH1242" s="8"/>
      <c r="AI1242" s="8"/>
      <c r="AJ1242" s="5">
        <v>193.6950952830943</v>
      </c>
      <c r="AK1242" s="8">
        <v>2.6987379505641047</v>
      </c>
      <c r="AL1242" s="8"/>
      <c r="AM1242" s="8"/>
      <c r="AN1242" s="8"/>
      <c r="AO1242" s="8"/>
      <c r="AP1242" s="8"/>
      <c r="AQ1242" s="9">
        <f>AK1242/AJ1242</f>
        <v>1.3932918366465475E-2</v>
      </c>
      <c r="AR1242" s="8"/>
      <c r="AS1242" s="8"/>
      <c r="AT1242" s="8"/>
      <c r="AU1242" s="5">
        <v>33.965877297920315</v>
      </c>
      <c r="AV1242" s="5"/>
      <c r="AW1242" s="5"/>
      <c r="AX1242" s="5"/>
      <c r="AY1242" s="5">
        <v>49.206902000088789</v>
      </c>
      <c r="AZ1242" s="5"/>
      <c r="BA1242" s="5"/>
      <c r="BB1242" s="5"/>
      <c r="BC1242" s="5"/>
      <c r="BD1242" s="5"/>
      <c r="BE1242" s="5"/>
      <c r="BF1242" s="5">
        <v>0</v>
      </c>
      <c r="BG1242" s="5">
        <v>0</v>
      </c>
      <c r="BH1242" s="5"/>
      <c r="BI1242" s="8"/>
      <c r="BJ1242" s="5"/>
      <c r="BK1242" s="5">
        <f>AC1242+AJ1242+BH1242</f>
        <v>387.98611667640273</v>
      </c>
      <c r="BL1242" s="5"/>
      <c r="BM1242" s="8">
        <f>BH1242/BK1242</f>
        <v>0</v>
      </c>
      <c r="BN1242" s="8"/>
      <c r="BO1242" s="7"/>
      <c r="BP1242" s="5"/>
      <c r="BQ1242" s="5"/>
      <c r="BR1242" s="5"/>
      <c r="BS1242" s="5"/>
      <c r="BT1242" s="7"/>
      <c r="BU1242" s="7"/>
      <c r="BV1242" s="7"/>
      <c r="BW1242" s="7"/>
      <c r="BX1242" s="8">
        <f>AC1242/BK1242</f>
        <v>0.50076797349776192</v>
      </c>
      <c r="BY1242" s="8">
        <f>AJ1242/BK1242</f>
        <v>0.49923202650223802</v>
      </c>
      <c r="BZ1242" s="8">
        <f>BH1242/BK1242</f>
        <v>0</v>
      </c>
      <c r="CA1242" s="5">
        <v>161.32779575111465</v>
      </c>
      <c r="CB1242" s="5">
        <v>71.389303411094687</v>
      </c>
      <c r="CC1242" s="5">
        <v>89.938492340019948</v>
      </c>
      <c r="CD1242" s="5">
        <v>0</v>
      </c>
      <c r="CE1242" s="5"/>
      <c r="CF1242" s="5"/>
      <c r="CG1242" s="5"/>
      <c r="CH1242" s="5"/>
      <c r="CI1242" s="5">
        <v>0</v>
      </c>
      <c r="CJ1242" s="5"/>
      <c r="CK1242" s="8"/>
      <c r="CL1242" s="5"/>
      <c r="CM1242" s="5"/>
      <c r="CN1242" s="8"/>
      <c r="CO1242" s="5"/>
      <c r="CP1242" s="5"/>
      <c r="CQ1242" s="5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</row>
    <row r="1243" spans="1:166" x14ac:dyDescent="0.25">
      <c r="A1243" t="s">
        <v>159</v>
      </c>
      <c r="C1243" s="6">
        <v>40610</v>
      </c>
      <c r="D1243" s="5"/>
      <c r="E1243" s="6"/>
      <c r="G1243">
        <v>80</v>
      </c>
      <c r="H1243" t="s">
        <v>115</v>
      </c>
      <c r="I1243" s="7">
        <v>8</v>
      </c>
      <c r="J1243">
        <v>750</v>
      </c>
      <c r="K1243" s="5">
        <f t="shared" si="19"/>
        <v>166.66666666666666</v>
      </c>
      <c r="L1243" s="5"/>
      <c r="M1243" s="8"/>
      <c r="N1243" s="7">
        <v>19.3</v>
      </c>
      <c r="O1243" s="7"/>
      <c r="P1243" s="7"/>
      <c r="Q1243" s="5"/>
      <c r="R1243" s="5"/>
      <c r="S1243" s="5"/>
      <c r="T1243" s="5"/>
      <c r="U1243" s="5"/>
      <c r="V1243" s="5"/>
      <c r="W1243" s="5"/>
      <c r="X1243" s="8"/>
      <c r="Y1243" s="8"/>
      <c r="Z1243" s="8"/>
      <c r="AA1243" s="8"/>
      <c r="AB1243" s="8"/>
      <c r="AD1243" s="8"/>
      <c r="AE1243" s="8"/>
      <c r="AF1243" s="8"/>
      <c r="AG1243" s="8"/>
      <c r="AH1243" s="8"/>
      <c r="AI1243" s="8"/>
      <c r="AJ1243" s="5"/>
      <c r="AK1243" s="8"/>
      <c r="AL1243" s="8"/>
      <c r="AM1243" s="8"/>
      <c r="AN1243" s="8"/>
      <c r="AO1243" s="8"/>
      <c r="AP1243" s="8"/>
      <c r="AQ1243" s="9"/>
      <c r="AR1243" s="8"/>
      <c r="AS1243" s="8"/>
      <c r="AT1243" s="8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8"/>
      <c r="BJ1243" s="5"/>
      <c r="BK1243" s="5"/>
      <c r="BL1243" s="5"/>
      <c r="BM1243" s="8"/>
      <c r="BN1243" s="8"/>
      <c r="BO1243" s="7"/>
      <c r="BP1243" s="5"/>
      <c r="BQ1243" s="5"/>
      <c r="BR1243" s="5"/>
      <c r="BS1243" s="5"/>
      <c r="BT1243" s="7"/>
      <c r="BU1243" s="7"/>
      <c r="BV1243" s="7"/>
      <c r="BW1243" s="7"/>
      <c r="BX1243" s="7"/>
      <c r="BY1243" s="7"/>
      <c r="BZ1243" s="7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8"/>
      <c r="CL1243" s="5"/>
      <c r="CM1243" s="5"/>
      <c r="CN1243" s="8"/>
      <c r="CO1243" s="5"/>
      <c r="CP1243" s="5"/>
      <c r="CQ1243" s="5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</row>
    <row r="1244" spans="1:166" x14ac:dyDescent="0.25">
      <c r="A1244" t="s">
        <v>159</v>
      </c>
      <c r="C1244" s="6">
        <v>40616</v>
      </c>
      <c r="D1244" s="5">
        <v>6</v>
      </c>
      <c r="E1244" s="6" t="s">
        <v>239</v>
      </c>
      <c r="F1244" t="s">
        <v>89</v>
      </c>
      <c r="G1244">
        <v>86</v>
      </c>
      <c r="H1244" t="s">
        <v>115</v>
      </c>
      <c r="I1244" s="7">
        <v>8</v>
      </c>
      <c r="J1244">
        <v>750</v>
      </c>
      <c r="K1244" s="5">
        <f t="shared" si="19"/>
        <v>166.66666666666666</v>
      </c>
      <c r="L1244" s="5"/>
      <c r="M1244" s="8"/>
      <c r="N1244" s="8"/>
      <c r="O1244" s="8"/>
      <c r="P1244" s="8"/>
      <c r="Q1244" s="5"/>
      <c r="R1244" s="5"/>
      <c r="S1244" s="5"/>
      <c r="T1244" s="5"/>
      <c r="U1244" s="5"/>
      <c r="V1244" s="5"/>
      <c r="W1244" s="5"/>
      <c r="X1244" s="8"/>
      <c r="Y1244" s="8"/>
      <c r="Z1244" s="8"/>
      <c r="AA1244" s="8"/>
      <c r="AB1244" s="8"/>
      <c r="AC1244" s="5">
        <v>390.60825457750474</v>
      </c>
      <c r="AD1244" s="8"/>
      <c r="AE1244" s="8"/>
      <c r="AF1244" s="8"/>
      <c r="AG1244" s="8"/>
      <c r="AH1244" s="8"/>
      <c r="AI1244" s="8"/>
      <c r="AJ1244" s="5">
        <v>312.95973330528881</v>
      </c>
      <c r="AK1244" s="8">
        <v>3.7271195080940482</v>
      </c>
      <c r="AL1244" s="8"/>
      <c r="AM1244" s="8"/>
      <c r="AN1244" s="8"/>
      <c r="AO1244" s="8"/>
      <c r="AP1244" s="8"/>
      <c r="AQ1244" s="9">
        <f>AK1244/AJ1244</f>
        <v>1.1909262155646982E-2</v>
      </c>
      <c r="AR1244" s="8"/>
      <c r="AS1244" s="8"/>
      <c r="AT1244" s="8"/>
      <c r="AU1244" s="5">
        <v>30.533498656120845</v>
      </c>
      <c r="AV1244" s="5"/>
      <c r="AW1244" s="5"/>
      <c r="AX1244" s="5"/>
      <c r="AY1244" s="5">
        <v>398.76430038237646</v>
      </c>
      <c r="AZ1244" s="5"/>
      <c r="BA1244" s="5"/>
      <c r="BB1244" s="5"/>
      <c r="BC1244" s="5"/>
      <c r="BD1244" s="5"/>
      <c r="BE1244" s="5"/>
      <c r="BF1244" s="5">
        <v>0</v>
      </c>
      <c r="BG1244" s="5">
        <v>0</v>
      </c>
      <c r="BH1244" s="5"/>
      <c r="BI1244" s="8"/>
      <c r="BJ1244" s="5"/>
      <c r="BK1244" s="5">
        <f>AC1244+AJ1244+BH1244</f>
        <v>703.56798788279355</v>
      </c>
      <c r="BL1244" s="5"/>
      <c r="BM1244" s="8">
        <f>BH1244/BK1244</f>
        <v>0</v>
      </c>
      <c r="BN1244" s="8"/>
      <c r="BO1244" s="7"/>
      <c r="BP1244" s="5"/>
      <c r="BQ1244" s="5"/>
      <c r="BR1244" s="5"/>
      <c r="BS1244" s="5"/>
      <c r="BT1244" s="7"/>
      <c r="BU1244" s="7"/>
      <c r="BV1244" s="7"/>
      <c r="BW1244" s="7"/>
      <c r="BX1244" s="8">
        <f>AC1244/BK1244</f>
        <v>0.55518196010159526</v>
      </c>
      <c r="BY1244" s="8">
        <f>AJ1244/BK1244</f>
        <v>0.44481803989840474</v>
      </c>
      <c r="BZ1244" s="8">
        <f>BH1244/BK1244</f>
        <v>0</v>
      </c>
      <c r="CA1244" s="5">
        <v>175.64982153856457</v>
      </c>
      <c r="CB1244" s="5">
        <v>12.051797175879329</v>
      </c>
      <c r="CC1244" s="5">
        <v>163.59802436268524</v>
      </c>
      <c r="CD1244" s="5">
        <v>0</v>
      </c>
      <c r="CE1244" s="5"/>
      <c r="CF1244" s="5"/>
      <c r="CG1244" s="5"/>
      <c r="CH1244" s="5"/>
      <c r="CI1244" s="5">
        <v>0</v>
      </c>
      <c r="CJ1244" s="5"/>
      <c r="CK1244" s="8"/>
      <c r="CL1244" s="5"/>
      <c r="CM1244" s="5"/>
      <c r="CN1244" s="8"/>
      <c r="CO1244" s="5"/>
      <c r="CP1244" s="5"/>
      <c r="CQ1244" s="5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</row>
    <row r="1245" spans="1:166" x14ac:dyDescent="0.25">
      <c r="A1245" t="s">
        <v>159</v>
      </c>
      <c r="C1245" s="6">
        <v>40636</v>
      </c>
      <c r="D1245" s="5">
        <v>8</v>
      </c>
      <c r="E1245" t="s">
        <v>208</v>
      </c>
      <c r="F1245" t="s">
        <v>14</v>
      </c>
      <c r="G1245">
        <v>106</v>
      </c>
      <c r="H1245" t="s">
        <v>115</v>
      </c>
      <c r="I1245" s="7">
        <v>8</v>
      </c>
      <c r="J1245">
        <v>750</v>
      </c>
      <c r="K1245" s="5">
        <f t="shared" si="19"/>
        <v>166.66666666666666</v>
      </c>
      <c r="L1245" s="5"/>
      <c r="M1245" s="8"/>
      <c r="N1245" s="8"/>
      <c r="O1245" s="8"/>
      <c r="P1245" s="8"/>
      <c r="Q1245" s="5"/>
      <c r="R1245" s="5"/>
      <c r="S1245" s="5"/>
      <c r="T1245" s="5"/>
      <c r="U1245" s="5">
        <v>106</v>
      </c>
      <c r="V1245" s="5"/>
      <c r="W1245" s="5"/>
      <c r="X1245" s="8"/>
      <c r="Y1245" s="8"/>
      <c r="Z1245" s="8"/>
      <c r="AA1245" s="8"/>
      <c r="AB1245" s="8"/>
      <c r="AD1245" s="8"/>
      <c r="AE1245" s="8"/>
      <c r="AF1245" s="8"/>
      <c r="AG1245" s="8"/>
      <c r="AH1245" s="8"/>
      <c r="AI1245" s="8"/>
      <c r="AJ1245" s="5"/>
      <c r="AK1245" s="8"/>
      <c r="AL1245" s="8"/>
      <c r="AM1245" s="8"/>
      <c r="AN1245" s="8"/>
      <c r="AO1245" s="8"/>
      <c r="AP1245" s="8"/>
      <c r="AQ1245" s="9"/>
      <c r="AR1245" s="8"/>
      <c r="AS1245" s="8"/>
      <c r="AT1245" s="8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8"/>
      <c r="BJ1245" s="5"/>
      <c r="BK1245" s="5"/>
      <c r="BL1245" s="5"/>
      <c r="BM1245" s="8"/>
      <c r="BN1245" s="8"/>
      <c r="BO1245" s="7"/>
      <c r="BP1245" s="5"/>
      <c r="BQ1245" s="5"/>
      <c r="BR1245" s="5"/>
      <c r="BS1245" s="5"/>
      <c r="BT1245" s="7"/>
      <c r="BU1245" s="7"/>
      <c r="BV1245" s="7"/>
      <c r="BW1245" s="7"/>
      <c r="BX1245" s="7"/>
      <c r="BY1245" s="7"/>
      <c r="BZ1245" s="7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8"/>
      <c r="CL1245" s="5"/>
      <c r="CM1245" s="5"/>
      <c r="CN1245" s="8"/>
      <c r="CO1245" s="5"/>
      <c r="CP1245" s="5"/>
      <c r="CQ1245" s="5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</row>
    <row r="1246" spans="1:166" x14ac:dyDescent="0.25">
      <c r="A1246" t="s">
        <v>159</v>
      </c>
      <c r="C1246" s="6">
        <v>40639</v>
      </c>
      <c r="D1246" s="5"/>
      <c r="E1246" s="6"/>
      <c r="G1246">
        <v>109</v>
      </c>
      <c r="H1246" t="s">
        <v>115</v>
      </c>
      <c r="I1246" s="7">
        <v>8</v>
      </c>
      <c r="J1246">
        <v>750</v>
      </c>
      <c r="K1246" s="5">
        <f t="shared" si="19"/>
        <v>166.66666666666666</v>
      </c>
      <c r="L1246" s="5"/>
      <c r="M1246" s="8"/>
      <c r="N1246" s="8"/>
      <c r="O1246" s="8"/>
      <c r="P1246" s="8"/>
      <c r="Q1246" s="5"/>
      <c r="R1246" s="5"/>
      <c r="S1246" s="5"/>
      <c r="T1246" s="5"/>
      <c r="U1246" s="5"/>
      <c r="V1246" s="5"/>
      <c r="W1246" s="5"/>
      <c r="X1246" s="8"/>
      <c r="Y1246" s="8"/>
      <c r="Z1246" s="8"/>
      <c r="AA1246" s="8"/>
      <c r="AB1246" s="8"/>
      <c r="AC1246" s="5">
        <v>325.71900022209002</v>
      </c>
      <c r="AD1246" s="8"/>
      <c r="AE1246" s="8"/>
      <c r="AF1246" s="8"/>
      <c r="AG1246" s="8"/>
      <c r="AH1246" s="8"/>
      <c r="AI1246" s="8"/>
      <c r="AJ1246" s="5">
        <v>183.31935027198824</v>
      </c>
      <c r="AK1246" s="8">
        <v>2.5619208339669584</v>
      </c>
      <c r="AL1246" s="8"/>
      <c r="AM1246" s="8"/>
      <c r="AN1246" s="8"/>
      <c r="AO1246" s="8"/>
      <c r="AP1246" s="8"/>
      <c r="AQ1246" s="9">
        <f>AK1246/AJ1246</f>
        <v>1.3975179544144543E-2</v>
      </c>
      <c r="AR1246" s="8"/>
      <c r="AS1246" s="8"/>
      <c r="AT1246" s="8"/>
      <c r="AU1246" s="5">
        <v>0</v>
      </c>
      <c r="AV1246" s="5"/>
      <c r="AW1246" s="5"/>
      <c r="AX1246" s="5"/>
      <c r="AY1246" s="5">
        <v>579.28008193794517</v>
      </c>
      <c r="AZ1246" s="5"/>
      <c r="BA1246" s="5"/>
      <c r="BB1246" s="5"/>
      <c r="BC1246" s="5"/>
      <c r="BD1246" s="5"/>
      <c r="BE1246" s="5"/>
      <c r="BF1246" s="5">
        <v>62.159025788329394</v>
      </c>
      <c r="BG1246" s="5">
        <v>36.491722440412133</v>
      </c>
      <c r="BH1246" s="5"/>
      <c r="BI1246" s="8"/>
      <c r="BJ1246" s="5"/>
      <c r="BK1246" s="5">
        <f>AC1246+AJ1246+BH1246</f>
        <v>509.03835049407826</v>
      </c>
      <c r="BL1246" s="5"/>
      <c r="BM1246" s="8">
        <f>BH1246/BK1246</f>
        <v>0</v>
      </c>
      <c r="BN1246" s="8"/>
      <c r="BO1246" s="7"/>
      <c r="BP1246" s="5"/>
      <c r="BQ1246" s="5"/>
      <c r="BR1246" s="5"/>
      <c r="BS1246" s="5"/>
      <c r="BT1246" s="7"/>
      <c r="BU1246" s="7"/>
      <c r="BV1246" s="7"/>
      <c r="BW1246" s="7"/>
      <c r="BX1246" s="8">
        <f>AC1246/BK1246</f>
        <v>0.6398712393790047</v>
      </c>
      <c r="BY1246" s="8">
        <f>AJ1246/BK1246</f>
        <v>0.36012876062099536</v>
      </c>
      <c r="BZ1246" s="8">
        <f>BH1246/BK1246</f>
        <v>0</v>
      </c>
      <c r="CA1246" s="5">
        <v>151.70883175161532</v>
      </c>
      <c r="CB1246" s="5">
        <v>0</v>
      </c>
      <c r="CC1246" s="5">
        <v>138.28146771517365</v>
      </c>
      <c r="CD1246" s="5">
        <v>5.9109317424647037</v>
      </c>
      <c r="CE1246" s="5"/>
      <c r="CF1246" s="5"/>
      <c r="CG1246" s="5"/>
      <c r="CH1246" s="5"/>
      <c r="CI1246" s="5">
        <v>7.5164322939769672</v>
      </c>
      <c r="CJ1246" s="5"/>
      <c r="CK1246" s="8"/>
      <c r="CL1246" s="5"/>
      <c r="CM1246" s="5"/>
      <c r="CN1246" s="8"/>
      <c r="CO1246" s="5"/>
      <c r="CP1246" s="5"/>
      <c r="CQ1246" s="5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</row>
    <row r="1247" spans="1:166" x14ac:dyDescent="0.25">
      <c r="A1247" t="s">
        <v>159</v>
      </c>
      <c r="C1247" s="6">
        <v>40641</v>
      </c>
      <c r="D1247" s="5"/>
      <c r="E1247" s="6"/>
      <c r="G1247">
        <v>111</v>
      </c>
      <c r="H1247" t="s">
        <v>115</v>
      </c>
      <c r="I1247" s="7">
        <v>8</v>
      </c>
      <c r="J1247">
        <v>750</v>
      </c>
      <c r="K1247" s="5">
        <f t="shared" si="19"/>
        <v>166.66666666666666</v>
      </c>
      <c r="L1247" s="5"/>
      <c r="M1247" s="8"/>
      <c r="N1247" s="7">
        <v>22.55</v>
      </c>
      <c r="O1247" s="7"/>
      <c r="P1247" s="7"/>
      <c r="Q1247" s="5"/>
      <c r="R1247" s="5"/>
      <c r="S1247" s="5"/>
      <c r="T1247" s="5"/>
      <c r="U1247" s="5"/>
      <c r="V1247" s="5"/>
      <c r="W1247" s="5"/>
      <c r="X1247" s="8"/>
      <c r="Y1247" s="8"/>
      <c r="Z1247" s="8"/>
      <c r="AA1247" s="8"/>
      <c r="AB1247" s="8"/>
      <c r="AD1247" s="8"/>
      <c r="AE1247" s="8"/>
      <c r="AF1247" s="8"/>
      <c r="AG1247" s="8"/>
      <c r="AH1247" s="8"/>
      <c r="AI1247" s="8"/>
      <c r="AJ1247" s="5"/>
      <c r="AK1247" s="8"/>
      <c r="AL1247" s="8"/>
      <c r="AM1247" s="8"/>
      <c r="AN1247" s="8"/>
      <c r="AO1247" s="8"/>
      <c r="AP1247" s="8"/>
      <c r="AQ1247" s="9"/>
      <c r="AR1247" s="8"/>
      <c r="AS1247" s="8"/>
      <c r="AT1247" s="8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8"/>
      <c r="BJ1247" s="5"/>
      <c r="BK1247" s="5"/>
      <c r="BL1247" s="5"/>
      <c r="BM1247" s="8"/>
      <c r="BN1247" s="8"/>
      <c r="BO1247" s="7"/>
      <c r="BP1247" s="5"/>
      <c r="BQ1247" s="5"/>
      <c r="BR1247" s="5"/>
      <c r="BS1247" s="5"/>
      <c r="BT1247" s="7"/>
      <c r="BU1247" s="7"/>
      <c r="BV1247" s="7"/>
      <c r="BW1247" s="7"/>
      <c r="BX1247" s="7"/>
      <c r="BY1247" s="7"/>
      <c r="BZ1247" s="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8"/>
      <c r="CL1247" s="5"/>
      <c r="CM1247" s="5"/>
      <c r="CN1247" s="8"/>
      <c r="CO1247" s="5"/>
      <c r="CP1247" s="5"/>
      <c r="CQ1247" s="5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</row>
    <row r="1248" spans="1:166" x14ac:dyDescent="0.25">
      <c r="A1248" t="s">
        <v>159</v>
      </c>
      <c r="C1248" s="6">
        <v>40644</v>
      </c>
      <c r="D1248" s="5"/>
      <c r="E1248" s="6"/>
      <c r="G1248">
        <v>114</v>
      </c>
      <c r="H1248" t="s">
        <v>115</v>
      </c>
      <c r="I1248" s="7">
        <v>8</v>
      </c>
      <c r="J1248">
        <v>750</v>
      </c>
      <c r="K1248" s="5">
        <f t="shared" si="19"/>
        <v>166.66666666666666</v>
      </c>
      <c r="L1248" s="5"/>
      <c r="M1248" s="8"/>
      <c r="N1248" s="8"/>
      <c r="O1248" s="8"/>
      <c r="P1248" s="8"/>
      <c r="Q1248" s="5"/>
      <c r="R1248" s="5"/>
      <c r="S1248" s="5"/>
      <c r="T1248" s="5"/>
      <c r="U1248" s="5"/>
      <c r="V1248" s="5"/>
      <c r="W1248" s="5"/>
      <c r="X1248" s="8"/>
      <c r="Y1248" s="8"/>
      <c r="Z1248" s="8"/>
      <c r="AA1248" s="8"/>
      <c r="AB1248" s="8"/>
      <c r="AC1248" s="5"/>
      <c r="AD1248" s="8"/>
      <c r="AE1248" s="8"/>
      <c r="AF1248" s="8"/>
      <c r="AG1248" s="8"/>
      <c r="AH1248" s="8"/>
      <c r="AI1248" s="8"/>
      <c r="AJ1248" s="5"/>
      <c r="AK1248" s="8"/>
      <c r="AL1248" s="8"/>
      <c r="AM1248" s="8"/>
      <c r="AN1248" s="8"/>
      <c r="AO1248" s="8"/>
      <c r="AP1248" s="8"/>
      <c r="AQ1248" s="9"/>
      <c r="AR1248" s="8"/>
      <c r="AS1248" s="8"/>
      <c r="AT1248" s="8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8"/>
      <c r="BJ1248" s="5"/>
      <c r="BK1248" s="5"/>
      <c r="BL1248" s="5"/>
      <c r="BM1248" s="8"/>
      <c r="BN1248" s="8"/>
      <c r="BO1248" s="7"/>
      <c r="BP1248" s="5"/>
      <c r="BQ1248" s="5"/>
      <c r="BR1248" s="5"/>
      <c r="BS1248" s="5"/>
      <c r="BT1248" s="7"/>
      <c r="BU1248" s="7"/>
      <c r="BV1248" s="7"/>
      <c r="BW1248" s="7"/>
      <c r="BX1248" s="7"/>
      <c r="BY1248" s="7"/>
      <c r="BZ1248" s="7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>
        <v>11.050328227571116</v>
      </c>
      <c r="CK1248" s="8">
        <v>4.2554455445544557</v>
      </c>
      <c r="CL1248" s="5"/>
      <c r="CM1248" s="5"/>
      <c r="CN1248" s="8"/>
      <c r="CO1248" s="5"/>
      <c r="CP1248" s="5"/>
      <c r="CQ1248" s="5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</row>
    <row r="1249" spans="1:166" x14ac:dyDescent="0.25">
      <c r="A1249" t="s">
        <v>159</v>
      </c>
      <c r="C1249" s="6">
        <v>40647</v>
      </c>
      <c r="D1249" s="5"/>
      <c r="E1249" s="6"/>
      <c r="G1249">
        <v>117</v>
      </c>
      <c r="H1249" t="s">
        <v>115</v>
      </c>
      <c r="I1249" s="7">
        <v>8</v>
      </c>
      <c r="J1249">
        <v>750</v>
      </c>
      <c r="K1249" s="5">
        <f t="shared" si="19"/>
        <v>166.66666666666666</v>
      </c>
      <c r="L1249" s="5"/>
      <c r="M1249" s="8"/>
      <c r="N1249" s="8"/>
      <c r="O1249" s="8"/>
      <c r="P1249" s="8"/>
      <c r="Q1249" s="5"/>
      <c r="R1249" s="5"/>
      <c r="S1249" s="5"/>
      <c r="T1249" s="5"/>
      <c r="U1249" s="5"/>
      <c r="V1249" s="5"/>
      <c r="W1249" s="5"/>
      <c r="X1249" s="8"/>
      <c r="Y1249" s="8"/>
      <c r="Z1249" s="8"/>
      <c r="AA1249" s="8"/>
      <c r="AB1249" s="8"/>
      <c r="AC1249" s="5"/>
      <c r="AD1249" s="8"/>
      <c r="AE1249" s="8"/>
      <c r="AF1249" s="8"/>
      <c r="AG1249" s="8"/>
      <c r="AH1249" s="8"/>
      <c r="AI1249" s="8"/>
      <c r="AJ1249" s="5"/>
      <c r="AK1249" s="8"/>
      <c r="AL1249" s="8"/>
      <c r="AM1249" s="8"/>
      <c r="AN1249" s="8"/>
      <c r="AO1249" s="8"/>
      <c r="AP1249" s="8"/>
      <c r="AQ1249" s="9"/>
      <c r="AR1249" s="8"/>
      <c r="AS1249" s="8"/>
      <c r="AT1249" s="8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8"/>
      <c r="BJ1249" s="5"/>
      <c r="BK1249" s="5"/>
      <c r="BL1249" s="5"/>
      <c r="BM1249" s="8"/>
      <c r="BN1249" s="8"/>
      <c r="BO1249" s="7"/>
      <c r="BP1249" s="5"/>
      <c r="BQ1249" s="5"/>
      <c r="BR1249" s="5"/>
      <c r="BS1249" s="5"/>
      <c r="BT1249" s="7"/>
      <c r="BU1249" s="7"/>
      <c r="BV1249" s="7"/>
      <c r="BW1249" s="7"/>
      <c r="BX1249" s="7"/>
      <c r="BY1249" s="7"/>
      <c r="BZ1249" s="7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>
        <v>16.84901531728665</v>
      </c>
      <c r="CK1249" s="8">
        <v>4.5943396226415096</v>
      </c>
      <c r="CL1249" s="5"/>
      <c r="CM1249" s="5"/>
      <c r="CN1249" s="8"/>
      <c r="CO1249" s="5"/>
      <c r="CP1249" s="5"/>
      <c r="CQ1249" s="5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</row>
    <row r="1250" spans="1:166" x14ac:dyDescent="0.25">
      <c r="A1250" t="s">
        <v>159</v>
      </c>
      <c r="C1250" s="6">
        <v>40650</v>
      </c>
      <c r="D1250" s="5"/>
      <c r="E1250" s="6"/>
      <c r="G1250">
        <v>120</v>
      </c>
      <c r="H1250" t="s">
        <v>115</v>
      </c>
      <c r="I1250" s="7">
        <v>8</v>
      </c>
      <c r="J1250">
        <v>750</v>
      </c>
      <c r="K1250" s="5">
        <f t="shared" si="19"/>
        <v>166.66666666666666</v>
      </c>
      <c r="L1250" s="5"/>
      <c r="M1250" s="8"/>
      <c r="N1250" s="7">
        <v>23.6</v>
      </c>
      <c r="O1250" s="7"/>
      <c r="P1250" s="7"/>
      <c r="Q1250" s="5"/>
      <c r="R1250" s="5"/>
      <c r="S1250" s="5"/>
      <c r="T1250" s="5"/>
      <c r="U1250" s="5"/>
      <c r="V1250" s="5"/>
      <c r="W1250" s="5"/>
      <c r="X1250" s="8"/>
      <c r="Y1250" s="8"/>
      <c r="Z1250" s="8"/>
      <c r="AA1250" s="8"/>
      <c r="AB1250" s="8"/>
      <c r="AC1250" s="5"/>
      <c r="AD1250" s="8"/>
      <c r="AE1250" s="8"/>
      <c r="AF1250" s="8"/>
      <c r="AG1250" s="8"/>
      <c r="AH1250" s="8"/>
      <c r="AI1250" s="8"/>
      <c r="AJ1250" s="5"/>
      <c r="AK1250" s="8"/>
      <c r="AL1250" s="8"/>
      <c r="AM1250" s="8"/>
      <c r="AN1250" s="8"/>
      <c r="AO1250" s="8"/>
      <c r="AP1250" s="8"/>
      <c r="AQ1250" s="9"/>
      <c r="AR1250" s="8"/>
      <c r="AS1250" s="8"/>
      <c r="AT1250" s="8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8"/>
      <c r="BJ1250" s="5"/>
      <c r="BK1250" s="5"/>
      <c r="BL1250" s="5"/>
      <c r="BM1250" s="8"/>
      <c r="BN1250" s="8"/>
      <c r="BO1250" s="7"/>
      <c r="BP1250" s="5"/>
      <c r="BQ1250" s="5"/>
      <c r="BR1250" s="5"/>
      <c r="BS1250" s="5"/>
      <c r="BT1250" s="7"/>
      <c r="BU1250" s="7"/>
      <c r="BV1250" s="7"/>
      <c r="BW1250" s="7"/>
      <c r="BX1250" s="7"/>
      <c r="BY1250" s="7"/>
      <c r="BZ1250" s="7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8"/>
      <c r="CL1250" s="5"/>
      <c r="CM1250" s="5"/>
      <c r="CN1250" s="8"/>
      <c r="CO1250" s="5"/>
      <c r="CP1250" s="5"/>
      <c r="CQ1250" s="5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</row>
    <row r="1251" spans="1:166" x14ac:dyDescent="0.25">
      <c r="A1251" t="s">
        <v>159</v>
      </c>
      <c r="C1251" s="6">
        <v>40653</v>
      </c>
      <c r="D1251" s="5"/>
      <c r="E1251" s="6"/>
      <c r="G1251">
        <v>123</v>
      </c>
      <c r="H1251" t="s">
        <v>115</v>
      </c>
      <c r="I1251" s="7">
        <v>8</v>
      </c>
      <c r="J1251">
        <v>750</v>
      </c>
      <c r="K1251" s="5">
        <f t="shared" si="19"/>
        <v>166.66666666666666</v>
      </c>
      <c r="L1251" s="5"/>
      <c r="M1251" s="8"/>
      <c r="N1251" s="8"/>
      <c r="O1251" s="8"/>
      <c r="P1251" s="8"/>
      <c r="Q1251" s="5"/>
      <c r="R1251" s="5"/>
      <c r="S1251" s="5"/>
      <c r="T1251" s="5"/>
      <c r="U1251" s="5"/>
      <c r="V1251" s="5"/>
      <c r="W1251" s="5"/>
      <c r="X1251" s="8"/>
      <c r="Y1251" s="8"/>
      <c r="Z1251" s="8"/>
      <c r="AA1251" s="8"/>
      <c r="AB1251" s="8"/>
      <c r="AC1251" s="5"/>
      <c r="AD1251" s="8"/>
      <c r="AE1251" s="8"/>
      <c r="AF1251" s="8"/>
      <c r="AG1251" s="8"/>
      <c r="AH1251" s="8"/>
      <c r="AI1251" s="8"/>
      <c r="AJ1251" s="5"/>
      <c r="AK1251" s="8"/>
      <c r="AL1251" s="8"/>
      <c r="AM1251" s="8"/>
      <c r="AN1251" s="8"/>
      <c r="AO1251" s="8"/>
      <c r="AP1251" s="8"/>
      <c r="AQ1251" s="9"/>
      <c r="AR1251" s="8"/>
      <c r="AS1251" s="8"/>
      <c r="AT1251" s="8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8"/>
      <c r="BJ1251" s="5"/>
      <c r="BK1251" s="5"/>
      <c r="BL1251" s="5"/>
      <c r="BM1251" s="8"/>
      <c r="BN1251" s="8"/>
      <c r="BO1251" s="7"/>
      <c r="BP1251" s="5"/>
      <c r="BQ1251" s="5"/>
      <c r="BR1251" s="5"/>
      <c r="BS1251" s="5"/>
      <c r="BT1251" s="7"/>
      <c r="BU1251" s="7"/>
      <c r="BV1251" s="7"/>
      <c r="BW1251" s="7"/>
      <c r="BX1251" s="7"/>
      <c r="BY1251" s="7"/>
      <c r="BZ1251" s="7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>
        <v>34.026258205689274</v>
      </c>
      <c r="CK1251" s="8">
        <v>4.468152866242038</v>
      </c>
      <c r="CL1251" s="5"/>
      <c r="CM1251" s="5"/>
      <c r="CN1251" s="8"/>
      <c r="CO1251" s="5"/>
      <c r="CP1251" s="5"/>
      <c r="CQ1251" s="5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</row>
    <row r="1252" spans="1:166" x14ac:dyDescent="0.25">
      <c r="A1252" t="s">
        <v>159</v>
      </c>
      <c r="C1252" s="6">
        <v>40660</v>
      </c>
      <c r="D1252" s="5"/>
      <c r="E1252" s="6"/>
      <c r="G1252">
        <v>130</v>
      </c>
      <c r="H1252" t="s">
        <v>115</v>
      </c>
      <c r="I1252" s="7">
        <v>8</v>
      </c>
      <c r="J1252">
        <v>750</v>
      </c>
      <c r="K1252" s="5">
        <f t="shared" si="19"/>
        <v>166.66666666666666</v>
      </c>
      <c r="L1252" s="5"/>
      <c r="M1252" s="8"/>
      <c r="N1252" s="8"/>
      <c r="O1252" s="8"/>
      <c r="P1252" s="8"/>
      <c r="Q1252" s="5"/>
      <c r="R1252" s="5"/>
      <c r="S1252" s="5"/>
      <c r="T1252" s="5"/>
      <c r="U1252" s="5"/>
      <c r="V1252" s="5"/>
      <c r="W1252" s="5"/>
      <c r="X1252" s="8"/>
      <c r="Y1252" s="8"/>
      <c r="Z1252" s="8"/>
      <c r="AA1252" s="8"/>
      <c r="AB1252" s="8"/>
      <c r="AC1252" s="5">
        <v>340.62117763564629</v>
      </c>
      <c r="AD1252" s="8"/>
      <c r="AE1252" s="8"/>
      <c r="AF1252" s="8"/>
      <c r="AG1252" s="8"/>
      <c r="AH1252" s="8"/>
      <c r="AI1252" s="8"/>
      <c r="AJ1252" s="5">
        <v>150.09209629624797</v>
      </c>
      <c r="AK1252" s="8">
        <v>2.111721811719542</v>
      </c>
      <c r="AL1252" s="8"/>
      <c r="AM1252" s="8"/>
      <c r="AN1252" s="8"/>
      <c r="AO1252" s="8"/>
      <c r="AP1252" s="8"/>
      <c r="AQ1252" s="9">
        <f>AK1252/AJ1252</f>
        <v>1.4069507081515331E-2</v>
      </c>
      <c r="AR1252" s="8"/>
      <c r="AS1252" s="8"/>
      <c r="AT1252" s="8"/>
      <c r="AU1252" s="5">
        <v>0</v>
      </c>
      <c r="AV1252" s="5"/>
      <c r="AW1252" s="5"/>
      <c r="AX1252" s="5"/>
      <c r="AY1252" s="5">
        <v>393.92506765637648</v>
      </c>
      <c r="AZ1252" s="5"/>
      <c r="BA1252" s="5"/>
      <c r="BB1252" s="5"/>
      <c r="BC1252" s="5"/>
      <c r="BD1252" s="5"/>
      <c r="BE1252" s="5"/>
      <c r="BF1252" s="5">
        <v>61.309410985426986</v>
      </c>
      <c r="BG1252" s="5">
        <v>309.28733434880468</v>
      </c>
      <c r="BH1252" s="5"/>
      <c r="BI1252" s="8"/>
      <c r="BJ1252" s="5"/>
      <c r="BK1252" s="5">
        <f>AC1252+AJ1252+BH1252</f>
        <v>490.71327393189426</v>
      </c>
      <c r="BL1252" s="5"/>
      <c r="BM1252" s="8">
        <f>BH1252/BK1252</f>
        <v>0</v>
      </c>
      <c r="BN1252" s="8"/>
      <c r="BO1252" s="7"/>
      <c r="BP1252" s="5"/>
      <c r="BQ1252" s="5"/>
      <c r="BR1252" s="5"/>
      <c r="BS1252" s="5"/>
      <c r="BT1252" s="7"/>
      <c r="BU1252" s="7"/>
      <c r="BV1252" s="7"/>
      <c r="BW1252" s="7"/>
      <c r="BX1252" s="8">
        <f>AC1252/BK1252</f>
        <v>0.69413483541291132</v>
      </c>
      <c r="BY1252" s="8">
        <f>AJ1252/BK1252</f>
        <v>0.30586516458708868</v>
      </c>
      <c r="BZ1252" s="8">
        <f>BH1252/BK1252</f>
        <v>0</v>
      </c>
      <c r="CA1252" s="5">
        <v>135.55540548935403</v>
      </c>
      <c r="CB1252" s="5">
        <v>0</v>
      </c>
      <c r="CC1252" s="5">
        <v>69.168243334422186</v>
      </c>
      <c r="CD1252" s="5">
        <v>53.838634306713615</v>
      </c>
      <c r="CE1252" s="5"/>
      <c r="CF1252" s="5"/>
      <c r="CG1252" s="5"/>
      <c r="CH1252" s="5"/>
      <c r="CI1252" s="5">
        <v>12.548527848218242</v>
      </c>
      <c r="CJ1252" s="5">
        <v>55.361050328227563</v>
      </c>
      <c r="CK1252" s="8">
        <v>4.5876923076923077</v>
      </c>
      <c r="CL1252" s="5"/>
      <c r="CM1252" s="5"/>
      <c r="CN1252" s="8"/>
      <c r="CO1252" s="5"/>
      <c r="CP1252" s="5"/>
      <c r="CQ1252" s="5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</row>
    <row r="1253" spans="1:166" x14ac:dyDescent="0.25">
      <c r="A1253" t="s">
        <v>159</v>
      </c>
      <c r="C1253" s="6">
        <v>40666</v>
      </c>
      <c r="D1253" s="5">
        <v>9</v>
      </c>
      <c r="E1253" s="6" t="s">
        <v>207</v>
      </c>
      <c r="F1253" t="s">
        <v>15</v>
      </c>
      <c r="G1253">
        <v>136</v>
      </c>
      <c r="H1253" t="s">
        <v>115</v>
      </c>
      <c r="I1253" s="7">
        <v>8</v>
      </c>
      <c r="J1253">
        <v>750</v>
      </c>
      <c r="K1253" s="5">
        <f t="shared" si="19"/>
        <v>166.66666666666666</v>
      </c>
      <c r="L1253" s="5"/>
      <c r="M1253" s="8"/>
      <c r="N1253" s="8"/>
      <c r="O1253" s="8"/>
      <c r="P1253" s="8"/>
      <c r="Q1253" s="5"/>
      <c r="R1253" s="5"/>
      <c r="S1253" s="5"/>
      <c r="T1253" s="5"/>
      <c r="U1253" s="5"/>
      <c r="V1253" s="5">
        <v>136</v>
      </c>
      <c r="W1253" s="5"/>
      <c r="X1253" s="8"/>
      <c r="Y1253" s="8"/>
      <c r="Z1253" s="8"/>
      <c r="AA1253" s="8"/>
      <c r="AB1253" s="8"/>
      <c r="AC1253" s="5"/>
      <c r="AD1253" s="8"/>
      <c r="AE1253" s="8"/>
      <c r="AF1253" s="8"/>
      <c r="AG1253" s="8"/>
      <c r="AH1253" s="8"/>
      <c r="AI1253" s="8"/>
      <c r="AJ1253" s="5"/>
      <c r="AK1253" s="8"/>
      <c r="AL1253" s="8"/>
      <c r="AM1253" s="8"/>
      <c r="AN1253" s="8"/>
      <c r="AO1253" s="8"/>
      <c r="AP1253" s="8"/>
      <c r="AQ1253" s="9"/>
      <c r="AR1253" s="8"/>
      <c r="AS1253" s="8"/>
      <c r="AT1253" s="8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8"/>
      <c r="BJ1253" s="5"/>
      <c r="BK1253" s="5"/>
      <c r="BL1253" s="5"/>
      <c r="BM1253" s="8"/>
      <c r="BN1253" s="8"/>
      <c r="BO1253" s="7"/>
      <c r="BP1253" s="5"/>
      <c r="BQ1253" s="5"/>
      <c r="BR1253" s="5"/>
      <c r="BS1253" s="5"/>
      <c r="BT1253" s="7"/>
      <c r="BU1253" s="7"/>
      <c r="BV1253" s="7"/>
      <c r="BW1253" s="7"/>
      <c r="BX1253" s="7"/>
      <c r="BY1253" s="7"/>
      <c r="BZ1253" s="7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8"/>
      <c r="CL1253" s="5"/>
      <c r="CM1253" s="5"/>
      <c r="CN1253" s="8"/>
      <c r="CO1253" s="5"/>
      <c r="CP1253" s="5"/>
      <c r="CQ1253" s="5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</row>
    <row r="1254" spans="1:166" x14ac:dyDescent="0.25">
      <c r="A1254" t="s">
        <v>159</v>
      </c>
      <c r="C1254" s="6">
        <v>40673</v>
      </c>
      <c r="D1254" s="5"/>
      <c r="E1254" s="6"/>
      <c r="G1254">
        <v>143</v>
      </c>
      <c r="H1254" t="s">
        <v>115</v>
      </c>
      <c r="I1254" s="7">
        <v>8</v>
      </c>
      <c r="J1254">
        <v>750</v>
      </c>
      <c r="K1254" s="5">
        <f t="shared" ref="K1254:K1317" si="20">1000000/I1254/J1254</f>
        <v>166.66666666666666</v>
      </c>
      <c r="L1254" s="5"/>
      <c r="M1254" s="8"/>
      <c r="N1254" s="8"/>
      <c r="O1254" s="8"/>
      <c r="P1254" s="8"/>
      <c r="Q1254" s="5"/>
      <c r="R1254" s="5"/>
      <c r="S1254" s="5"/>
      <c r="T1254" s="5"/>
      <c r="U1254" s="5"/>
      <c r="V1254" s="5"/>
      <c r="W1254" s="5"/>
      <c r="X1254" s="8"/>
      <c r="Y1254" s="8"/>
      <c r="Z1254" s="8"/>
      <c r="AA1254" s="8"/>
      <c r="AB1254" s="8"/>
      <c r="AC1254" s="5"/>
      <c r="AD1254" s="8"/>
      <c r="AE1254" s="8"/>
      <c r="AF1254" s="8"/>
      <c r="AG1254" s="8"/>
      <c r="AH1254" s="8"/>
      <c r="AI1254" s="8"/>
      <c r="AJ1254" s="5"/>
      <c r="AK1254" s="8"/>
      <c r="AL1254" s="8"/>
      <c r="AM1254" s="8"/>
      <c r="AN1254" s="8"/>
      <c r="AO1254" s="8"/>
      <c r="AP1254" s="8"/>
      <c r="AQ1254" s="9"/>
      <c r="AR1254" s="8"/>
      <c r="AS1254" s="8"/>
      <c r="AT1254" s="8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8"/>
      <c r="BJ1254" s="5"/>
      <c r="BK1254" s="5"/>
      <c r="BL1254" s="5"/>
      <c r="BM1254" s="8"/>
      <c r="BN1254" s="8"/>
      <c r="BO1254" s="7"/>
      <c r="BP1254" s="5"/>
      <c r="BQ1254" s="5"/>
      <c r="BR1254" s="5"/>
      <c r="BS1254" s="5"/>
      <c r="BT1254" s="7"/>
      <c r="BU1254" s="7"/>
      <c r="BV1254" s="7"/>
      <c r="BW1254" s="7"/>
      <c r="BX1254" s="7"/>
      <c r="BY1254" s="7"/>
      <c r="BZ1254" s="7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>
        <v>67.177242888402617</v>
      </c>
      <c r="CK1254" s="8">
        <v>4.8472222222222223</v>
      </c>
      <c r="CL1254" s="5"/>
      <c r="CM1254" s="5"/>
      <c r="CN1254" s="8"/>
      <c r="CO1254" s="5"/>
      <c r="CP1254" s="5"/>
      <c r="CQ1254" s="5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</row>
    <row r="1255" spans="1:166" x14ac:dyDescent="0.25">
      <c r="A1255" t="s">
        <v>159</v>
      </c>
      <c r="C1255" s="6">
        <v>40679</v>
      </c>
      <c r="D1255" s="5"/>
      <c r="E1255" s="6"/>
      <c r="G1255">
        <v>149</v>
      </c>
      <c r="H1255" t="s">
        <v>115</v>
      </c>
      <c r="I1255" s="7">
        <v>8</v>
      </c>
      <c r="J1255">
        <v>750</v>
      </c>
      <c r="K1255" s="5">
        <f t="shared" si="20"/>
        <v>166.66666666666666</v>
      </c>
      <c r="L1255" s="5"/>
      <c r="M1255" s="8"/>
      <c r="N1255" s="8"/>
      <c r="O1255" s="8"/>
      <c r="P1255" s="8"/>
      <c r="Q1255" s="5"/>
      <c r="R1255" s="5"/>
      <c r="S1255" s="5"/>
      <c r="T1255" s="5"/>
      <c r="U1255" s="5"/>
      <c r="V1255" s="5"/>
      <c r="W1255" s="5"/>
      <c r="X1255" s="8"/>
      <c r="Y1255" s="8"/>
      <c r="Z1255" s="8"/>
      <c r="AA1255" s="8"/>
      <c r="AB1255" s="8"/>
      <c r="AC1255" s="5"/>
      <c r="AD1255" s="8"/>
      <c r="AE1255" s="8"/>
      <c r="AF1255" s="8"/>
      <c r="AG1255" s="8"/>
      <c r="AH1255" s="8"/>
      <c r="AI1255" s="8"/>
      <c r="AJ1255" s="5"/>
      <c r="AK1255" s="8"/>
      <c r="AL1255" s="8"/>
      <c r="AM1255" s="8"/>
      <c r="AN1255" s="8"/>
      <c r="AO1255" s="8"/>
      <c r="AP1255" s="8"/>
      <c r="AQ1255" s="9"/>
      <c r="AR1255" s="8"/>
      <c r="AS1255" s="8"/>
      <c r="AT1255" s="8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8"/>
      <c r="BJ1255" s="5"/>
      <c r="BK1255" s="5"/>
      <c r="BL1255" s="5"/>
      <c r="BM1255" s="8"/>
      <c r="BN1255" s="8"/>
      <c r="BO1255" s="7"/>
      <c r="BP1255" s="5"/>
      <c r="BQ1255" s="5"/>
      <c r="BR1255" s="5"/>
      <c r="BS1255" s="5"/>
      <c r="BT1255" s="7"/>
      <c r="BU1255" s="7"/>
      <c r="BV1255" s="7"/>
      <c r="BW1255" s="7"/>
      <c r="BX1255" s="7"/>
      <c r="BY1255" s="7"/>
      <c r="BZ1255" s="7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>
        <v>80.634573304157541</v>
      </c>
      <c r="CK1255" s="8">
        <v>4.6934959349593495</v>
      </c>
      <c r="CL1255" s="5"/>
      <c r="CM1255" s="5"/>
      <c r="CN1255" s="8"/>
      <c r="CO1255" s="5"/>
      <c r="CP1255" s="5"/>
      <c r="CQ1255" s="5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</row>
    <row r="1256" spans="1:166" x14ac:dyDescent="0.25">
      <c r="A1256" t="s">
        <v>159</v>
      </c>
      <c r="C1256" s="6">
        <v>40686</v>
      </c>
      <c r="D1256" s="5"/>
      <c r="E1256" s="6"/>
      <c r="G1256">
        <v>156</v>
      </c>
      <c r="H1256" t="s">
        <v>115</v>
      </c>
      <c r="I1256" s="7">
        <v>8</v>
      </c>
      <c r="J1256">
        <v>750</v>
      </c>
      <c r="K1256" s="5">
        <f t="shared" si="20"/>
        <v>166.66666666666666</v>
      </c>
      <c r="L1256" s="5"/>
      <c r="M1256" s="8"/>
      <c r="N1256" s="8"/>
      <c r="O1256" s="8"/>
      <c r="P1256" s="8"/>
      <c r="Q1256" s="5"/>
      <c r="R1256" s="5"/>
      <c r="S1256" s="5"/>
      <c r="T1256" s="5"/>
      <c r="U1256" s="5"/>
      <c r="V1256" s="5"/>
      <c r="W1256" s="5"/>
      <c r="X1256" s="8"/>
      <c r="Y1256" s="8"/>
      <c r="Z1256" s="8"/>
      <c r="AA1256" s="8"/>
      <c r="AB1256" s="8"/>
      <c r="AC1256" s="5"/>
      <c r="AD1256" s="8"/>
      <c r="AE1256" s="8"/>
      <c r="AF1256" s="8"/>
      <c r="AG1256" s="8"/>
      <c r="AH1256" s="8"/>
      <c r="AI1256" s="8"/>
      <c r="AJ1256" s="5"/>
      <c r="AK1256" s="8"/>
      <c r="AL1256" s="8"/>
      <c r="AM1256" s="8"/>
      <c r="AN1256" s="8"/>
      <c r="AO1256" s="8"/>
      <c r="AP1256" s="8"/>
      <c r="AQ1256" s="9"/>
      <c r="AR1256" s="8"/>
      <c r="AS1256" s="8"/>
      <c r="AT1256" s="8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8"/>
      <c r="BJ1256" s="5"/>
      <c r="BK1256" s="5"/>
      <c r="BL1256" s="5"/>
      <c r="BM1256" s="8"/>
      <c r="BN1256" s="8"/>
      <c r="BO1256" s="7"/>
      <c r="BP1256" s="5"/>
      <c r="BQ1256" s="5"/>
      <c r="BR1256" s="5"/>
      <c r="BS1256" s="5"/>
      <c r="BT1256" s="7"/>
      <c r="BU1256" s="7"/>
      <c r="BV1256" s="7"/>
      <c r="BW1256" s="7"/>
      <c r="BX1256" s="7"/>
      <c r="BY1256" s="7"/>
      <c r="BZ1256" s="7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>
        <v>92.231947483588613</v>
      </c>
      <c r="CK1256" s="8">
        <v>5</v>
      </c>
      <c r="CL1256" s="5"/>
      <c r="CM1256" s="5"/>
      <c r="CN1256" s="8"/>
      <c r="CO1256" s="5"/>
      <c r="CP1256" s="5"/>
      <c r="CQ1256" s="5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</row>
    <row r="1257" spans="1:166" x14ac:dyDescent="0.25">
      <c r="A1257" t="s">
        <v>159</v>
      </c>
      <c r="C1257" s="6">
        <v>40691</v>
      </c>
      <c r="D1257" s="5">
        <v>10</v>
      </c>
      <c r="E1257" s="6" t="s">
        <v>108</v>
      </c>
      <c r="F1257" t="s">
        <v>16</v>
      </c>
      <c r="G1257">
        <v>161</v>
      </c>
      <c r="H1257" t="s">
        <v>115</v>
      </c>
      <c r="I1257" s="7">
        <v>8</v>
      </c>
      <c r="J1257">
        <v>750</v>
      </c>
      <c r="K1257" s="5">
        <f t="shared" si="20"/>
        <v>166.66666666666666</v>
      </c>
      <c r="L1257" s="5"/>
      <c r="M1257" s="8"/>
      <c r="N1257" s="8"/>
      <c r="O1257" s="8"/>
      <c r="P1257" s="8"/>
      <c r="Q1257" s="5"/>
      <c r="R1257" s="5"/>
      <c r="S1257" s="5"/>
      <c r="T1257" s="5"/>
      <c r="U1257" s="5"/>
      <c r="V1257" s="5"/>
      <c r="W1257" s="5"/>
      <c r="X1257" s="8"/>
      <c r="Y1257" s="8"/>
      <c r="Z1257" s="8"/>
      <c r="AA1257" s="8"/>
      <c r="AB1257" s="8"/>
      <c r="AC1257" s="5"/>
      <c r="AD1257" s="8"/>
      <c r="AE1257" s="8"/>
      <c r="AF1257" s="8"/>
      <c r="AG1257" s="8"/>
      <c r="AH1257" s="8"/>
      <c r="AI1257" s="8"/>
      <c r="AJ1257" s="5"/>
      <c r="AK1257" s="8"/>
      <c r="AL1257" s="8"/>
      <c r="AM1257" s="8"/>
      <c r="AN1257" s="8"/>
      <c r="AO1257" s="8"/>
      <c r="AP1257" s="8"/>
      <c r="AQ1257" s="9"/>
      <c r="AR1257" s="8"/>
      <c r="AS1257" s="8"/>
      <c r="AT1257" s="8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>
        <v>482.2434991666666</v>
      </c>
      <c r="BH1257" s="5"/>
      <c r="BI1257" s="8"/>
      <c r="BJ1257" s="5"/>
      <c r="BK1257" s="5"/>
      <c r="BL1257" s="5"/>
      <c r="BM1257" s="8"/>
      <c r="BN1257" s="5">
        <f>BP1257*(1/(BO1257/100))</f>
        <v>482.2434991666666</v>
      </c>
      <c r="BO1257" s="7">
        <v>36.75</v>
      </c>
      <c r="BP1257" s="5">
        <v>177.22448594374998</v>
      </c>
      <c r="BQ1257" s="5">
        <f>BN1257-BP1257</f>
        <v>305.01901322291661</v>
      </c>
      <c r="BR1257" s="5"/>
      <c r="BS1257" s="5"/>
      <c r="BT1257" s="7">
        <v>7.8072460768171803</v>
      </c>
      <c r="BU1257" s="7"/>
      <c r="BV1257" s="7"/>
      <c r="BW1257" s="7"/>
      <c r="BX1257" s="7"/>
      <c r="BY1257" s="7"/>
      <c r="BZ1257" s="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8"/>
      <c r="CL1257" s="5"/>
      <c r="CM1257" s="5"/>
      <c r="CN1257" s="8"/>
      <c r="CO1257" s="5"/>
      <c r="CP1257" s="5"/>
      <c r="CQ1257" s="5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</row>
    <row r="1258" spans="1:166" x14ac:dyDescent="0.25">
      <c r="A1258" t="s">
        <v>159</v>
      </c>
      <c r="C1258" s="6">
        <v>40693</v>
      </c>
      <c r="D1258" s="5"/>
      <c r="E1258" s="6"/>
      <c r="G1258">
        <v>163</v>
      </c>
      <c r="H1258" t="s">
        <v>115</v>
      </c>
      <c r="I1258" s="7">
        <v>8</v>
      </c>
      <c r="J1258">
        <v>750</v>
      </c>
      <c r="K1258" s="5">
        <f t="shared" si="20"/>
        <v>166.66666666666666</v>
      </c>
      <c r="L1258" s="5"/>
      <c r="M1258" s="8"/>
      <c r="N1258" s="8"/>
      <c r="O1258" s="8"/>
      <c r="P1258" s="8"/>
      <c r="Q1258" s="5"/>
      <c r="R1258" s="5"/>
      <c r="S1258" s="5"/>
      <c r="T1258" s="5"/>
      <c r="U1258" s="5"/>
      <c r="V1258" s="5"/>
      <c r="W1258" s="5"/>
      <c r="X1258" s="8"/>
      <c r="Y1258" s="8"/>
      <c r="Z1258" s="8"/>
      <c r="AA1258" s="8"/>
      <c r="AB1258" s="8"/>
      <c r="AC1258" s="5"/>
      <c r="AD1258" s="8"/>
      <c r="AE1258" s="8"/>
      <c r="AF1258" s="8"/>
      <c r="AG1258" s="8"/>
      <c r="AH1258" s="8"/>
      <c r="AI1258" s="8"/>
      <c r="AJ1258" s="5"/>
      <c r="AK1258" s="8"/>
      <c r="AL1258" s="8"/>
      <c r="AM1258" s="8"/>
      <c r="AN1258" s="8"/>
      <c r="AO1258" s="8"/>
      <c r="AP1258" s="8"/>
      <c r="AQ1258" s="9"/>
      <c r="AR1258" s="8"/>
      <c r="AS1258" s="8"/>
      <c r="AT1258" s="8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8"/>
      <c r="BJ1258" s="5"/>
      <c r="BK1258" s="5"/>
      <c r="BL1258" s="5"/>
      <c r="BM1258" s="8"/>
      <c r="BN1258" s="8"/>
      <c r="BO1258" s="7"/>
      <c r="BP1258" s="5"/>
      <c r="BQ1258" s="5"/>
      <c r="BR1258" s="5"/>
      <c r="BS1258" s="5"/>
      <c r="BT1258" s="7"/>
      <c r="BU1258" s="7"/>
      <c r="BV1258" s="7"/>
      <c r="BW1258" s="7"/>
      <c r="BX1258" s="7"/>
      <c r="BY1258" s="7"/>
      <c r="BZ1258" s="7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>
        <v>100</v>
      </c>
      <c r="CK1258" s="8">
        <v>4.8718309859154925</v>
      </c>
      <c r="CL1258" s="5"/>
      <c r="CM1258" s="5"/>
      <c r="CN1258" s="8"/>
      <c r="CO1258" s="5"/>
      <c r="CP1258" s="5"/>
      <c r="CQ1258" s="5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</row>
    <row r="1259" spans="1:166" x14ac:dyDescent="0.25">
      <c r="A1259" t="s">
        <v>145</v>
      </c>
      <c r="C1259" s="6">
        <v>40530</v>
      </c>
      <c r="D1259" s="5">
        <v>1</v>
      </c>
      <c r="E1259" s="6" t="s">
        <v>209</v>
      </c>
      <c r="F1259" t="s">
        <v>10</v>
      </c>
      <c r="G1259">
        <v>0</v>
      </c>
      <c r="H1259" t="s">
        <v>116</v>
      </c>
      <c r="I1259" s="7">
        <v>8</v>
      </c>
      <c r="J1259">
        <v>750</v>
      </c>
      <c r="K1259" s="5">
        <f t="shared" si="20"/>
        <v>166.66666666666666</v>
      </c>
      <c r="L1259" s="5"/>
      <c r="M1259" s="8"/>
      <c r="N1259" s="8"/>
      <c r="O1259" s="8"/>
      <c r="P1259" s="8"/>
      <c r="Q1259" s="5"/>
      <c r="R1259" s="5"/>
      <c r="S1259" s="5"/>
      <c r="T1259" s="5"/>
      <c r="U1259" s="5"/>
      <c r="V1259" s="5"/>
      <c r="W1259" s="5"/>
      <c r="X1259" s="8"/>
      <c r="Y1259" s="8"/>
      <c r="Z1259" s="8"/>
      <c r="AA1259" s="8"/>
      <c r="AB1259" s="8"/>
      <c r="AC1259" s="5"/>
      <c r="AD1259" s="8"/>
      <c r="AE1259" s="8"/>
      <c r="AF1259" s="8"/>
      <c r="AG1259" s="8"/>
      <c r="AH1259" s="8"/>
      <c r="AI1259" s="8"/>
      <c r="AJ1259" s="5"/>
      <c r="AK1259" s="8"/>
      <c r="AL1259" s="8"/>
      <c r="AM1259" s="8"/>
      <c r="AN1259" s="8"/>
      <c r="AO1259" s="8"/>
      <c r="AP1259" s="8"/>
      <c r="AQ1259" s="9"/>
      <c r="AR1259" s="8"/>
      <c r="AS1259" s="8"/>
      <c r="AT1259" s="8"/>
      <c r="AU1259" s="5">
        <v>0</v>
      </c>
      <c r="AV1259" s="5"/>
      <c r="AW1259" s="5"/>
      <c r="AX1259" s="5"/>
      <c r="AY1259" s="5">
        <v>0</v>
      </c>
      <c r="AZ1259" s="5"/>
      <c r="BA1259" s="5"/>
      <c r="BB1259" s="5"/>
      <c r="BC1259" s="5"/>
      <c r="BD1259" s="5"/>
      <c r="BE1259" s="5"/>
      <c r="BF1259" s="5">
        <v>0</v>
      </c>
      <c r="BG1259" s="5">
        <v>0</v>
      </c>
      <c r="BH1259" s="5"/>
      <c r="BI1259" s="8"/>
      <c r="BJ1259" s="5"/>
      <c r="BK1259" s="5"/>
      <c r="BL1259" s="5"/>
      <c r="BM1259" s="8"/>
      <c r="BN1259" s="8"/>
      <c r="BO1259" s="7"/>
      <c r="BP1259" s="5"/>
      <c r="BQ1259" s="5"/>
      <c r="BR1259" s="5"/>
      <c r="BS1259" s="5"/>
      <c r="BT1259" s="7"/>
      <c r="BU1259" s="7"/>
      <c r="BV1259" s="7"/>
      <c r="BW1259" s="7"/>
      <c r="BX1259" s="7"/>
      <c r="BY1259" s="7"/>
      <c r="BZ1259" s="7"/>
      <c r="CA1259" s="5">
        <v>0</v>
      </c>
      <c r="CB1259" s="5">
        <v>0</v>
      </c>
      <c r="CC1259" s="5">
        <v>0</v>
      </c>
      <c r="CD1259" s="5">
        <v>0</v>
      </c>
      <c r="CE1259" s="5"/>
      <c r="CF1259" s="5"/>
      <c r="CG1259" s="5"/>
      <c r="CH1259" s="5"/>
      <c r="CI1259" s="5">
        <v>0</v>
      </c>
      <c r="CJ1259" s="5"/>
      <c r="CK1259" s="8"/>
      <c r="CL1259" s="5"/>
      <c r="CM1259" s="5"/>
      <c r="CN1259" s="8"/>
      <c r="CO1259" s="5"/>
      <c r="CP1259" s="5"/>
      <c r="CQ1259" s="5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</row>
    <row r="1260" spans="1:166" x14ac:dyDescent="0.25">
      <c r="A1260" t="s">
        <v>145</v>
      </c>
      <c r="C1260" s="6">
        <v>40556</v>
      </c>
      <c r="D1260" s="5">
        <v>4</v>
      </c>
      <c r="E1260" t="s">
        <v>210</v>
      </c>
      <c r="F1260" t="s">
        <v>12</v>
      </c>
      <c r="G1260">
        <v>26</v>
      </c>
      <c r="H1260" t="s">
        <v>116</v>
      </c>
      <c r="I1260" s="7">
        <v>8</v>
      </c>
      <c r="J1260">
        <v>750</v>
      </c>
      <c r="K1260" s="5">
        <f t="shared" si="20"/>
        <v>166.66666666666666</v>
      </c>
      <c r="L1260" s="5"/>
      <c r="M1260" s="8"/>
      <c r="N1260" s="8"/>
      <c r="O1260" s="8"/>
      <c r="P1260" s="8"/>
      <c r="Q1260" s="5"/>
      <c r="R1260" s="5">
        <v>26</v>
      </c>
      <c r="S1260" s="5"/>
      <c r="T1260" s="5"/>
      <c r="U1260" s="5"/>
      <c r="V1260" s="5"/>
      <c r="W1260" s="5"/>
      <c r="X1260" s="8"/>
      <c r="Y1260" s="8"/>
      <c r="Z1260" s="8"/>
      <c r="AA1260" s="8"/>
      <c r="AB1260" s="8"/>
      <c r="AC1260" s="5"/>
      <c r="AD1260" s="8"/>
      <c r="AE1260" s="8"/>
      <c r="AF1260" s="8"/>
      <c r="AG1260" s="8"/>
      <c r="AH1260" s="8"/>
      <c r="AI1260" s="8"/>
      <c r="AJ1260" s="5"/>
      <c r="AK1260" s="8">
        <v>0.17742763157894736</v>
      </c>
      <c r="AL1260" s="8"/>
      <c r="AM1260" s="8"/>
      <c r="AN1260" s="8"/>
      <c r="AO1260" s="8"/>
      <c r="AP1260" s="8"/>
      <c r="AQ1260" s="9"/>
      <c r="AR1260" s="8"/>
      <c r="AS1260" s="8"/>
      <c r="AT1260" s="8"/>
      <c r="AU1260" s="5">
        <v>0</v>
      </c>
      <c r="AV1260" s="5"/>
      <c r="AW1260" s="5"/>
      <c r="AX1260" s="5"/>
      <c r="AY1260" s="5">
        <v>0</v>
      </c>
      <c r="AZ1260" s="5"/>
      <c r="BA1260" s="5"/>
      <c r="BB1260" s="5"/>
      <c r="BC1260" s="5"/>
      <c r="BD1260" s="5"/>
      <c r="BE1260" s="5"/>
      <c r="BF1260" s="5">
        <v>0</v>
      </c>
      <c r="BG1260" s="5">
        <v>0</v>
      </c>
      <c r="BH1260" s="5"/>
      <c r="BI1260" s="8"/>
      <c r="BJ1260" s="5"/>
      <c r="BK1260" s="5"/>
      <c r="BL1260" s="5"/>
      <c r="BM1260" s="8"/>
      <c r="BN1260" s="8"/>
      <c r="BO1260" s="7"/>
      <c r="BP1260" s="5"/>
      <c r="BQ1260" s="5"/>
      <c r="BR1260" s="5"/>
      <c r="BS1260" s="5"/>
      <c r="BT1260" s="7"/>
      <c r="BU1260" s="7"/>
      <c r="BV1260" s="7"/>
      <c r="BW1260" s="7"/>
      <c r="BX1260" s="7"/>
      <c r="BY1260" s="7"/>
      <c r="BZ1260" s="7"/>
      <c r="CA1260" s="5">
        <v>0</v>
      </c>
      <c r="CB1260" s="5">
        <v>0</v>
      </c>
      <c r="CC1260" s="5">
        <v>0</v>
      </c>
      <c r="CD1260" s="5">
        <v>0</v>
      </c>
      <c r="CE1260" s="5"/>
      <c r="CF1260" s="5"/>
      <c r="CG1260" s="5"/>
      <c r="CH1260" s="5"/>
      <c r="CI1260" s="5">
        <v>0</v>
      </c>
      <c r="CJ1260" s="5"/>
      <c r="CK1260" s="8"/>
      <c r="CL1260" s="5"/>
      <c r="CM1260" s="5"/>
      <c r="CN1260" s="8"/>
      <c r="CO1260" s="5"/>
      <c r="CP1260" s="5"/>
      <c r="CQ1260" s="5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</row>
    <row r="1261" spans="1:166" x14ac:dyDescent="0.25">
      <c r="A1261" t="s">
        <v>145</v>
      </c>
      <c r="C1261" s="6">
        <v>40561</v>
      </c>
      <c r="D1261" s="5"/>
      <c r="E1261" s="6"/>
      <c r="G1261">
        <v>31</v>
      </c>
      <c r="H1261" t="s">
        <v>116</v>
      </c>
      <c r="I1261" s="7">
        <v>8</v>
      </c>
      <c r="J1261">
        <v>750</v>
      </c>
      <c r="K1261" s="5">
        <f t="shared" si="20"/>
        <v>166.66666666666666</v>
      </c>
      <c r="L1261" s="5"/>
      <c r="M1261" s="8"/>
      <c r="N1261" s="7">
        <v>7.2</v>
      </c>
      <c r="O1261" s="7"/>
      <c r="P1261" s="7"/>
      <c r="Q1261" s="5"/>
      <c r="R1261" s="5"/>
      <c r="S1261" s="5"/>
      <c r="T1261" s="5"/>
      <c r="U1261" s="5"/>
      <c r="V1261" s="5"/>
      <c r="W1261" s="5"/>
      <c r="X1261" s="8"/>
      <c r="Y1261" s="8"/>
      <c r="Z1261" s="8"/>
      <c r="AA1261" s="8"/>
      <c r="AB1261" s="8"/>
      <c r="AC1261" s="5"/>
      <c r="AD1261" s="8"/>
      <c r="AE1261" s="8"/>
      <c r="AF1261" s="8"/>
      <c r="AG1261" s="8"/>
      <c r="AH1261" s="8"/>
      <c r="AI1261" s="8"/>
      <c r="AJ1261" s="5"/>
      <c r="AK1261" s="8"/>
      <c r="AL1261" s="8"/>
      <c r="AM1261" s="8"/>
      <c r="AN1261" s="8"/>
      <c r="AO1261" s="8"/>
      <c r="AP1261" s="8"/>
      <c r="AQ1261" s="9"/>
      <c r="AR1261" s="8"/>
      <c r="AS1261" s="8"/>
      <c r="AT1261" s="8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8"/>
      <c r="BJ1261" s="5"/>
      <c r="BK1261" s="5"/>
      <c r="BL1261" s="5"/>
      <c r="BM1261" s="8"/>
      <c r="BN1261" s="8"/>
      <c r="BO1261" s="7"/>
      <c r="BP1261" s="5"/>
      <c r="BQ1261" s="5"/>
      <c r="BR1261" s="5"/>
      <c r="BS1261" s="5"/>
      <c r="BT1261" s="7"/>
      <c r="BU1261" s="7"/>
      <c r="BV1261" s="7"/>
      <c r="BW1261" s="7"/>
      <c r="BX1261" s="7"/>
      <c r="BY1261" s="7"/>
      <c r="BZ1261" s="7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8"/>
      <c r="CL1261" s="5"/>
      <c r="CM1261" s="5"/>
      <c r="CN1261" s="8"/>
      <c r="CO1261" s="5"/>
      <c r="CP1261" s="5"/>
      <c r="CQ1261" s="5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</row>
    <row r="1262" spans="1:166" x14ac:dyDescent="0.25">
      <c r="A1262" t="s">
        <v>145</v>
      </c>
      <c r="C1262" s="6">
        <v>40568</v>
      </c>
      <c r="D1262" s="5"/>
      <c r="E1262" s="6"/>
      <c r="G1262">
        <v>38</v>
      </c>
      <c r="H1262" t="s">
        <v>116</v>
      </c>
      <c r="I1262" s="7">
        <v>8</v>
      </c>
      <c r="J1262">
        <v>750</v>
      </c>
      <c r="K1262" s="5">
        <f t="shared" si="20"/>
        <v>166.66666666666666</v>
      </c>
      <c r="L1262" s="5"/>
      <c r="M1262" s="8"/>
      <c r="N1262" s="7">
        <v>10.8</v>
      </c>
      <c r="O1262" s="7"/>
      <c r="P1262" s="7"/>
      <c r="Q1262" s="5"/>
      <c r="R1262" s="5"/>
      <c r="S1262" s="5"/>
      <c r="T1262" s="5"/>
      <c r="U1262" s="5"/>
      <c r="V1262" s="5"/>
      <c r="W1262" s="5"/>
      <c r="X1262" s="8"/>
      <c r="Y1262" s="8"/>
      <c r="Z1262" s="8"/>
      <c r="AA1262" s="8"/>
      <c r="AB1262" s="8"/>
      <c r="AC1262" s="5"/>
      <c r="AD1262" s="8"/>
      <c r="AE1262" s="8"/>
      <c r="AF1262" s="8"/>
      <c r="AG1262" s="8"/>
      <c r="AH1262" s="8"/>
      <c r="AI1262" s="8"/>
      <c r="AJ1262" s="5"/>
      <c r="AK1262" s="8"/>
      <c r="AL1262" s="8"/>
      <c r="AM1262" s="8"/>
      <c r="AN1262" s="8"/>
      <c r="AO1262" s="8"/>
      <c r="AP1262" s="8"/>
      <c r="AQ1262" s="9"/>
      <c r="AR1262" s="8"/>
      <c r="AS1262" s="8"/>
      <c r="AT1262" s="8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8"/>
      <c r="BJ1262" s="5"/>
      <c r="BK1262" s="5"/>
      <c r="BL1262" s="5"/>
      <c r="BM1262" s="8"/>
      <c r="BN1262" s="8"/>
      <c r="BO1262" s="7"/>
      <c r="BP1262" s="5"/>
      <c r="BQ1262" s="5"/>
      <c r="BR1262" s="5"/>
      <c r="BS1262" s="5"/>
      <c r="BT1262" s="7"/>
      <c r="BU1262" s="7"/>
      <c r="BV1262" s="7"/>
      <c r="BW1262" s="7"/>
      <c r="BX1262" s="7"/>
      <c r="BY1262" s="7"/>
      <c r="BZ1262" s="7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8"/>
      <c r="CL1262" s="5"/>
      <c r="CM1262" s="5"/>
      <c r="CN1262" s="8"/>
      <c r="CO1262" s="5"/>
      <c r="CP1262" s="5"/>
      <c r="CQ1262" s="5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</row>
    <row r="1263" spans="1:166" x14ac:dyDescent="0.25">
      <c r="A1263" t="s">
        <v>145</v>
      </c>
      <c r="C1263" s="6">
        <v>40571</v>
      </c>
      <c r="D1263" s="5"/>
      <c r="E1263" s="6"/>
      <c r="G1263">
        <v>41</v>
      </c>
      <c r="H1263" t="s">
        <v>116</v>
      </c>
      <c r="I1263" s="7">
        <v>8</v>
      </c>
      <c r="J1263">
        <v>750</v>
      </c>
      <c r="K1263" s="5">
        <f t="shared" si="20"/>
        <v>166.66666666666666</v>
      </c>
      <c r="L1263" s="5"/>
      <c r="M1263" s="8"/>
      <c r="N1263" s="8"/>
      <c r="O1263" s="8"/>
      <c r="P1263" s="8"/>
      <c r="Q1263" s="5"/>
      <c r="R1263" s="5"/>
      <c r="S1263" s="5"/>
      <c r="T1263" s="5"/>
      <c r="U1263" s="5"/>
      <c r="V1263" s="5"/>
      <c r="W1263" s="5"/>
      <c r="X1263" s="8"/>
      <c r="Y1263" s="8"/>
      <c r="Z1263" s="8"/>
      <c r="AA1263" s="8"/>
      <c r="AB1263" s="8"/>
      <c r="AC1263" s="5">
        <v>112.284787015828</v>
      </c>
      <c r="AD1263" s="8"/>
      <c r="AE1263" s="8"/>
      <c r="AF1263" s="8"/>
      <c r="AG1263" s="8"/>
      <c r="AH1263" s="8"/>
      <c r="AI1263" s="8"/>
      <c r="AJ1263" s="5">
        <v>95.238165838754114</v>
      </c>
      <c r="AK1263" s="8">
        <v>1.0321183351700007</v>
      </c>
      <c r="AL1263" s="8"/>
      <c r="AM1263" s="8"/>
      <c r="AN1263" s="8"/>
      <c r="AO1263" s="8"/>
      <c r="AP1263" s="8"/>
      <c r="AQ1263" s="9">
        <f>AK1263/AJ1263</f>
        <v>1.0837234485568109E-2</v>
      </c>
      <c r="AR1263" s="8"/>
      <c r="AS1263" s="8"/>
      <c r="AT1263" s="8"/>
      <c r="AU1263" s="5">
        <v>4.6920310622915782</v>
      </c>
      <c r="AV1263" s="5"/>
      <c r="AW1263" s="5"/>
      <c r="AX1263" s="5"/>
      <c r="AY1263" s="5">
        <v>0</v>
      </c>
      <c r="AZ1263" s="5"/>
      <c r="BA1263" s="5"/>
      <c r="BB1263" s="5"/>
      <c r="BC1263" s="5"/>
      <c r="BD1263" s="5"/>
      <c r="BE1263" s="5"/>
      <c r="BF1263" s="5">
        <v>0</v>
      </c>
      <c r="BG1263" s="5">
        <v>0</v>
      </c>
      <c r="BH1263" s="5"/>
      <c r="BI1263" s="8"/>
      <c r="BJ1263" s="5"/>
      <c r="BK1263" s="5">
        <f>AC1263+AJ1263+BH1263</f>
        <v>207.52295285458212</v>
      </c>
      <c r="BL1263" s="5"/>
      <c r="BM1263" s="8">
        <f>BH1263/BK1263</f>
        <v>0</v>
      </c>
      <c r="BN1263" s="8"/>
      <c r="BO1263" s="7"/>
      <c r="BP1263" s="5"/>
      <c r="BQ1263" s="5"/>
      <c r="BR1263" s="5"/>
      <c r="BS1263" s="5"/>
      <c r="BT1263" s="7"/>
      <c r="BU1263" s="7"/>
      <c r="BV1263" s="7"/>
      <c r="BW1263" s="7"/>
      <c r="BX1263" s="8">
        <f>AC1263/BK1263</f>
        <v>0.54107165241865796</v>
      </c>
      <c r="BY1263" s="8">
        <f>AJ1263/BK1263</f>
        <v>0.45892834758134204</v>
      </c>
      <c r="BZ1263" s="8">
        <f>BH1263/BK1263</f>
        <v>0</v>
      </c>
      <c r="CA1263" s="5">
        <v>15.777252116380652</v>
      </c>
      <c r="CB1263" s="5">
        <v>15.777252116380652</v>
      </c>
      <c r="CC1263" s="5">
        <v>0</v>
      </c>
      <c r="CD1263" s="5">
        <v>0</v>
      </c>
      <c r="CE1263" s="5"/>
      <c r="CF1263" s="5"/>
      <c r="CG1263" s="5"/>
      <c r="CH1263" s="5"/>
      <c r="CI1263" s="5">
        <v>0</v>
      </c>
      <c r="CJ1263" s="5"/>
      <c r="CK1263" s="8"/>
      <c r="CL1263" s="5"/>
      <c r="CM1263" s="5"/>
      <c r="CN1263" s="8"/>
      <c r="CO1263" s="5"/>
      <c r="CP1263" s="5"/>
      <c r="CQ1263" s="5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</row>
    <row r="1264" spans="1:166" x14ac:dyDescent="0.25">
      <c r="A1264" t="s">
        <v>145</v>
      </c>
      <c r="C1264" s="6">
        <v>40574</v>
      </c>
      <c r="D1264" s="5"/>
      <c r="E1264" s="6"/>
      <c r="G1264">
        <v>44</v>
      </c>
      <c r="H1264" t="s">
        <v>116</v>
      </c>
      <c r="I1264" s="7">
        <v>8</v>
      </c>
      <c r="J1264">
        <v>750</v>
      </c>
      <c r="K1264" s="5">
        <f t="shared" si="20"/>
        <v>166.66666666666666</v>
      </c>
      <c r="L1264" s="5"/>
      <c r="M1264" s="8"/>
      <c r="N1264" s="7">
        <v>10.55</v>
      </c>
      <c r="O1264" s="7"/>
      <c r="P1264" s="7"/>
      <c r="Q1264" s="5"/>
      <c r="R1264" s="5"/>
      <c r="S1264" s="5"/>
      <c r="T1264" s="5"/>
      <c r="U1264" s="5"/>
      <c r="V1264" s="5"/>
      <c r="W1264" s="5"/>
      <c r="X1264" s="8"/>
      <c r="Y1264" s="8"/>
      <c r="Z1264" s="8"/>
      <c r="AA1264" s="8"/>
      <c r="AB1264" s="8"/>
      <c r="AD1264" s="8"/>
      <c r="AE1264" s="8"/>
      <c r="AF1264" s="8"/>
      <c r="AG1264" s="8"/>
      <c r="AH1264" s="8"/>
      <c r="AI1264" s="8"/>
      <c r="AJ1264" s="5"/>
      <c r="AK1264" s="8"/>
      <c r="AL1264" s="8"/>
      <c r="AM1264" s="8"/>
      <c r="AN1264" s="8"/>
      <c r="AO1264" s="8"/>
      <c r="AP1264" s="8"/>
      <c r="AQ1264" s="9"/>
      <c r="AR1264" s="8"/>
      <c r="AS1264" s="8"/>
      <c r="AT1264" s="8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8"/>
      <c r="BJ1264" s="5"/>
      <c r="BK1264" s="5"/>
      <c r="BL1264" s="5"/>
      <c r="BM1264" s="8"/>
      <c r="BN1264" s="8"/>
      <c r="BO1264" s="7"/>
      <c r="BP1264" s="5"/>
      <c r="BQ1264" s="5"/>
      <c r="BR1264" s="5"/>
      <c r="BS1264" s="5"/>
      <c r="BT1264" s="7"/>
      <c r="BU1264" s="7"/>
      <c r="BV1264" s="7"/>
      <c r="BW1264" s="7"/>
      <c r="BX1264" s="7"/>
      <c r="BY1264" s="7"/>
      <c r="BZ1264" s="7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8"/>
      <c r="CL1264" s="5"/>
      <c r="CM1264" s="5"/>
      <c r="CN1264" s="8"/>
      <c r="CO1264" s="5"/>
      <c r="CP1264" s="5"/>
      <c r="CQ1264" s="5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</row>
    <row r="1265" spans="1:166" x14ac:dyDescent="0.25">
      <c r="A1265" t="s">
        <v>145</v>
      </c>
      <c r="C1265" s="6">
        <v>40583</v>
      </c>
      <c r="D1265" s="5">
        <v>4</v>
      </c>
      <c r="E1265" t="s">
        <v>206</v>
      </c>
      <c r="F1265" t="s">
        <v>13</v>
      </c>
      <c r="G1265">
        <v>53</v>
      </c>
      <c r="H1265" t="s">
        <v>116</v>
      </c>
      <c r="I1265" s="7">
        <v>8</v>
      </c>
      <c r="J1265">
        <v>750</v>
      </c>
      <c r="K1265" s="5">
        <f t="shared" si="20"/>
        <v>166.66666666666666</v>
      </c>
      <c r="L1265" s="5"/>
      <c r="M1265" s="8"/>
      <c r="N1265" s="7">
        <v>13.5</v>
      </c>
      <c r="O1265" s="7"/>
      <c r="P1265" s="7"/>
      <c r="Q1265" s="5"/>
      <c r="R1265" s="5"/>
      <c r="S1265" s="5">
        <v>53</v>
      </c>
      <c r="T1265" s="5"/>
      <c r="U1265" s="5"/>
      <c r="V1265" s="5"/>
      <c r="W1265" s="5"/>
      <c r="X1265" s="8"/>
      <c r="Y1265" s="8"/>
      <c r="Z1265" s="8"/>
      <c r="AA1265" s="8"/>
      <c r="AB1265" s="8"/>
      <c r="AC1265" s="5">
        <v>114.44374910023068</v>
      </c>
      <c r="AD1265" s="8"/>
      <c r="AE1265" s="8"/>
      <c r="AF1265" s="8"/>
      <c r="AG1265" s="8"/>
      <c r="AH1265" s="8"/>
      <c r="AI1265" s="8"/>
      <c r="AJ1265" s="5">
        <v>123.38984771794961</v>
      </c>
      <c r="AK1265" s="8">
        <v>1.4801079424360355</v>
      </c>
      <c r="AL1265" s="8"/>
      <c r="AM1265" s="8"/>
      <c r="AN1265" s="8"/>
      <c r="AO1265" s="8"/>
      <c r="AP1265" s="8"/>
      <c r="AQ1265" s="9">
        <f>AK1265/AJ1265</f>
        <v>1.1995378629685456E-2</v>
      </c>
      <c r="AR1265" s="8"/>
      <c r="AS1265" s="8"/>
      <c r="AT1265" s="8"/>
      <c r="AU1265" s="5">
        <v>22.633869881432151</v>
      </c>
      <c r="AV1265" s="5"/>
      <c r="AW1265" s="5"/>
      <c r="AX1265" s="5"/>
      <c r="AY1265" s="5">
        <v>0</v>
      </c>
      <c r="AZ1265" s="5"/>
      <c r="BA1265" s="5"/>
      <c r="BB1265" s="5"/>
      <c r="BC1265" s="5"/>
      <c r="BD1265" s="5"/>
      <c r="BE1265" s="5"/>
      <c r="BF1265" s="5">
        <v>0</v>
      </c>
      <c r="BG1265" s="5">
        <v>0</v>
      </c>
      <c r="BH1265" s="5"/>
      <c r="BI1265" s="8"/>
      <c r="BJ1265" s="5"/>
      <c r="BK1265" s="5">
        <f>AC1265+AJ1265+BH1265</f>
        <v>237.8335968181803</v>
      </c>
      <c r="BL1265" s="5"/>
      <c r="BM1265" s="8">
        <f>BH1265/BK1265</f>
        <v>0</v>
      </c>
      <c r="BN1265" s="8"/>
      <c r="BO1265" s="7"/>
      <c r="BP1265" s="5"/>
      <c r="BQ1265" s="5"/>
      <c r="BR1265" s="5"/>
      <c r="BS1265" s="5"/>
      <c r="BT1265" s="7"/>
      <c r="BU1265" s="7"/>
      <c r="BV1265" s="7"/>
      <c r="BW1265" s="7"/>
      <c r="BX1265" s="8">
        <f>AC1265/BK1265</f>
        <v>0.48119252549386854</v>
      </c>
      <c r="BY1265" s="8">
        <f>AJ1265/BK1265</f>
        <v>0.51880747450613141</v>
      </c>
      <c r="BZ1265" s="8">
        <f>BH1265/BK1265</f>
        <v>0</v>
      </c>
      <c r="CA1265" s="5">
        <v>54.194319698808769</v>
      </c>
      <c r="CB1265" s="5">
        <v>54.194319698808769</v>
      </c>
      <c r="CC1265" s="5">
        <v>0</v>
      </c>
      <c r="CD1265" s="5">
        <v>0</v>
      </c>
      <c r="CE1265" s="5"/>
      <c r="CF1265" s="5"/>
      <c r="CG1265" s="5"/>
      <c r="CH1265" s="5"/>
      <c r="CI1265" s="5">
        <v>0</v>
      </c>
      <c r="CJ1265" s="5"/>
      <c r="CK1265" s="8"/>
      <c r="CL1265" s="5"/>
      <c r="CM1265" s="5"/>
      <c r="CN1265" s="8"/>
      <c r="CO1265" s="5"/>
      <c r="CP1265" s="5"/>
      <c r="CQ1265" s="5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</row>
    <row r="1266" spans="1:166" x14ac:dyDescent="0.25">
      <c r="A1266" t="s">
        <v>145</v>
      </c>
      <c r="C1266" s="6">
        <v>40596</v>
      </c>
      <c r="D1266" s="5"/>
      <c r="E1266" s="6"/>
      <c r="G1266">
        <v>66</v>
      </c>
      <c r="H1266" t="s">
        <v>116</v>
      </c>
      <c r="I1266" s="7">
        <v>8</v>
      </c>
      <c r="J1266">
        <v>750</v>
      </c>
      <c r="K1266" s="5">
        <f t="shared" si="20"/>
        <v>166.66666666666666</v>
      </c>
      <c r="L1266" s="5"/>
      <c r="M1266" s="8"/>
      <c r="N1266" s="7">
        <v>17.95</v>
      </c>
      <c r="O1266" s="7"/>
      <c r="P1266" s="7"/>
      <c r="Q1266" s="5"/>
      <c r="R1266" s="5"/>
      <c r="S1266" s="5"/>
      <c r="T1266" s="5"/>
      <c r="U1266" s="5"/>
      <c r="V1266" s="5"/>
      <c r="W1266" s="5"/>
      <c r="X1266" s="8"/>
      <c r="Y1266" s="8"/>
      <c r="Z1266" s="8"/>
      <c r="AA1266" s="8"/>
      <c r="AB1266" s="8"/>
      <c r="AD1266" s="8"/>
      <c r="AE1266" s="8"/>
      <c r="AF1266" s="8"/>
      <c r="AG1266" s="8"/>
      <c r="AH1266" s="8"/>
      <c r="AI1266" s="8"/>
      <c r="AJ1266" s="5"/>
      <c r="AK1266" s="8"/>
      <c r="AL1266" s="8"/>
      <c r="AM1266" s="8"/>
      <c r="AN1266" s="8"/>
      <c r="AO1266" s="8"/>
      <c r="AP1266" s="8"/>
      <c r="AQ1266" s="9"/>
      <c r="AR1266" s="8"/>
      <c r="AS1266" s="8"/>
      <c r="AT1266" s="8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8"/>
      <c r="BJ1266" s="5"/>
      <c r="BK1266" s="5"/>
      <c r="BL1266" s="5"/>
      <c r="BM1266" s="8"/>
      <c r="BN1266" s="8"/>
      <c r="BO1266" s="7"/>
      <c r="BP1266" s="5"/>
      <c r="BQ1266" s="5"/>
      <c r="BR1266" s="5"/>
      <c r="BS1266" s="5"/>
      <c r="BT1266" s="7"/>
      <c r="BU1266" s="7"/>
      <c r="BV1266" s="7"/>
      <c r="BW1266" s="7"/>
      <c r="BX1266" s="7"/>
      <c r="BY1266" s="7"/>
      <c r="BZ1266" s="7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8"/>
      <c r="CL1266" s="5"/>
      <c r="CM1266" s="5"/>
      <c r="CN1266" s="8"/>
      <c r="CO1266" s="5"/>
      <c r="CP1266" s="5"/>
      <c r="CQ1266" s="5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</row>
    <row r="1267" spans="1:166" x14ac:dyDescent="0.25">
      <c r="A1267" t="s">
        <v>145</v>
      </c>
      <c r="C1267" s="6">
        <v>40597</v>
      </c>
      <c r="D1267" s="5"/>
      <c r="E1267" s="6"/>
      <c r="G1267">
        <v>67</v>
      </c>
      <c r="H1267" t="s">
        <v>116</v>
      </c>
      <c r="I1267" s="7">
        <v>8</v>
      </c>
      <c r="J1267">
        <v>750</v>
      </c>
      <c r="K1267" s="5">
        <f t="shared" si="20"/>
        <v>166.66666666666666</v>
      </c>
      <c r="L1267" s="5"/>
      <c r="M1267" s="8"/>
      <c r="N1267" s="8"/>
      <c r="O1267" s="8"/>
      <c r="P1267" s="8"/>
      <c r="Q1267" s="5"/>
      <c r="R1267" s="5"/>
      <c r="S1267" s="5"/>
      <c r="T1267" s="5"/>
      <c r="U1267" s="5"/>
      <c r="V1267" s="5"/>
      <c r="W1267" s="5"/>
      <c r="X1267" s="8"/>
      <c r="Y1267" s="8"/>
      <c r="Z1267" s="8"/>
      <c r="AA1267" s="8"/>
      <c r="AB1267" s="8"/>
      <c r="AC1267" s="5">
        <v>185.14263536065693</v>
      </c>
      <c r="AD1267" s="8"/>
      <c r="AE1267" s="8"/>
      <c r="AF1267" s="8"/>
      <c r="AG1267" s="8"/>
      <c r="AH1267" s="8"/>
      <c r="AI1267" s="8"/>
      <c r="AJ1267" s="5">
        <v>183.88308524259065</v>
      </c>
      <c r="AK1267" s="8">
        <v>2.6134904762503361</v>
      </c>
      <c r="AL1267" s="8"/>
      <c r="AM1267" s="8"/>
      <c r="AN1267" s="8"/>
      <c r="AO1267" s="8"/>
      <c r="AP1267" s="8"/>
      <c r="AQ1267" s="9">
        <f>AK1267/AJ1267</f>
        <v>1.4212783480342673E-2</v>
      </c>
      <c r="AR1267" s="8"/>
      <c r="AS1267" s="8"/>
      <c r="AT1267" s="8"/>
      <c r="AU1267" s="5">
        <v>30.465055123161697</v>
      </c>
      <c r="AV1267" s="5"/>
      <c r="AW1267" s="5"/>
      <c r="AX1267" s="5"/>
      <c r="AY1267" s="5">
        <v>32.273242275301264</v>
      </c>
      <c r="AZ1267" s="5"/>
      <c r="BA1267" s="5"/>
      <c r="BB1267" s="5"/>
      <c r="BC1267" s="5"/>
      <c r="BD1267" s="5"/>
      <c r="BE1267" s="5"/>
      <c r="BF1267" s="5">
        <v>0</v>
      </c>
      <c r="BG1267" s="5">
        <v>0</v>
      </c>
      <c r="BH1267" s="5"/>
      <c r="BI1267" s="8"/>
      <c r="BJ1267" s="5"/>
      <c r="BK1267" s="5">
        <f>AC1267+AJ1267+BH1267</f>
        <v>369.02572060324758</v>
      </c>
      <c r="BL1267" s="5"/>
      <c r="BM1267" s="8">
        <f>BH1267/BK1267</f>
        <v>0</v>
      </c>
      <c r="BN1267" s="8"/>
      <c r="BO1267" s="7"/>
      <c r="BP1267" s="5"/>
      <c r="BQ1267" s="5"/>
      <c r="BR1267" s="5"/>
      <c r="BS1267" s="5"/>
      <c r="BT1267" s="7"/>
      <c r="BU1267" s="7"/>
      <c r="BV1267" s="7"/>
      <c r="BW1267" s="7"/>
      <c r="BX1267" s="8">
        <f>AC1267/BK1267</f>
        <v>0.50170658852180716</v>
      </c>
      <c r="BY1267" s="8">
        <f>AJ1267/BK1267</f>
        <v>0.49829341147819278</v>
      </c>
      <c r="BZ1267" s="8">
        <f>BH1267/BK1267</f>
        <v>0</v>
      </c>
      <c r="CA1267" s="5">
        <v>123.35656699049258</v>
      </c>
      <c r="CB1267" s="5">
        <v>62.280542716291137</v>
      </c>
      <c r="CC1267" s="5">
        <v>61.076024274201444</v>
      </c>
      <c r="CD1267" s="5">
        <v>0</v>
      </c>
      <c r="CE1267" s="5"/>
      <c r="CF1267" s="5"/>
      <c r="CG1267" s="5"/>
      <c r="CH1267" s="5"/>
      <c r="CI1267" s="5">
        <v>0</v>
      </c>
      <c r="CJ1267" s="5"/>
      <c r="CK1267" s="8"/>
      <c r="CL1267" s="5"/>
      <c r="CM1267" s="5"/>
      <c r="CN1267" s="8"/>
      <c r="CO1267" s="5"/>
      <c r="CP1267" s="5"/>
      <c r="CQ1267" s="5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</row>
    <row r="1268" spans="1:166" x14ac:dyDescent="0.25">
      <c r="A1268" t="s">
        <v>145</v>
      </c>
      <c r="C1268" s="6">
        <v>40610</v>
      </c>
      <c r="D1268" s="5"/>
      <c r="E1268" s="6"/>
      <c r="G1268">
        <v>80</v>
      </c>
      <c r="H1268" t="s">
        <v>116</v>
      </c>
      <c r="I1268" s="7">
        <v>8</v>
      </c>
      <c r="J1268">
        <v>750</v>
      </c>
      <c r="K1268" s="5">
        <f t="shared" si="20"/>
        <v>166.66666666666666</v>
      </c>
      <c r="L1268" s="5"/>
      <c r="M1268" s="8"/>
      <c r="N1268" s="7">
        <v>20.5</v>
      </c>
      <c r="O1268" s="7"/>
      <c r="P1268" s="7"/>
      <c r="Q1268" s="5"/>
      <c r="R1268" s="5"/>
      <c r="S1268" s="5"/>
      <c r="T1268" s="5"/>
      <c r="U1268" s="5"/>
      <c r="V1268" s="5"/>
      <c r="W1268" s="5"/>
      <c r="X1268" s="8"/>
      <c r="Y1268" s="8"/>
      <c r="Z1268" s="8"/>
      <c r="AA1268" s="8"/>
      <c r="AB1268" s="8"/>
      <c r="AD1268" s="8"/>
      <c r="AE1268" s="8"/>
      <c r="AF1268" s="8"/>
      <c r="AG1268" s="8"/>
      <c r="AH1268" s="8"/>
      <c r="AI1268" s="8"/>
      <c r="AJ1268" s="5"/>
      <c r="AK1268" s="8"/>
      <c r="AL1268" s="8"/>
      <c r="AM1268" s="8"/>
      <c r="AN1268" s="8"/>
      <c r="AO1268" s="8"/>
      <c r="AP1268" s="8"/>
      <c r="AQ1268" s="9"/>
      <c r="AR1268" s="8"/>
      <c r="AS1268" s="8"/>
      <c r="AT1268" s="8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8"/>
      <c r="BJ1268" s="5"/>
      <c r="BK1268" s="5"/>
      <c r="BL1268" s="5"/>
      <c r="BM1268" s="8"/>
      <c r="BN1268" s="8"/>
      <c r="BO1268" s="7"/>
      <c r="BP1268" s="5"/>
      <c r="BQ1268" s="5"/>
      <c r="BR1268" s="5"/>
      <c r="BS1268" s="5"/>
      <c r="BT1268" s="7"/>
      <c r="BU1268" s="7"/>
      <c r="BV1268" s="7"/>
      <c r="BW1268" s="7"/>
      <c r="BX1268" s="7"/>
      <c r="BY1268" s="7"/>
      <c r="BZ1268" s="7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8"/>
      <c r="CL1268" s="5"/>
      <c r="CM1268" s="5"/>
      <c r="CN1268" s="8"/>
      <c r="CO1268" s="5"/>
      <c r="CP1268" s="5"/>
      <c r="CQ1268" s="5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</row>
    <row r="1269" spans="1:166" x14ac:dyDescent="0.25">
      <c r="A1269" t="s">
        <v>145</v>
      </c>
      <c r="C1269" s="6">
        <v>40616</v>
      </c>
      <c r="D1269" s="5">
        <v>6</v>
      </c>
      <c r="E1269" s="6" t="s">
        <v>239</v>
      </c>
      <c r="F1269" t="s">
        <v>89</v>
      </c>
      <c r="G1269">
        <v>86</v>
      </c>
      <c r="H1269" t="s">
        <v>116</v>
      </c>
      <c r="I1269" s="7">
        <v>8</v>
      </c>
      <c r="J1269">
        <v>750</v>
      </c>
      <c r="K1269" s="5">
        <f t="shared" si="20"/>
        <v>166.66666666666666</v>
      </c>
      <c r="L1269" s="5"/>
      <c r="M1269" s="8"/>
      <c r="N1269" s="8"/>
      <c r="O1269" s="8"/>
      <c r="P1269" s="8"/>
      <c r="Q1269" s="5"/>
      <c r="R1269" s="5"/>
      <c r="S1269" s="5"/>
      <c r="T1269" s="5"/>
      <c r="U1269" s="5"/>
      <c r="V1269" s="5"/>
      <c r="W1269" s="5"/>
      <c r="X1269" s="8"/>
      <c r="Y1269" s="8"/>
      <c r="Z1269" s="8"/>
      <c r="AA1269" s="8"/>
      <c r="AB1269" s="8"/>
      <c r="AC1269" s="5">
        <v>357.48600867969969</v>
      </c>
      <c r="AD1269" s="8"/>
      <c r="AE1269" s="8"/>
      <c r="AF1269" s="8"/>
      <c r="AG1269" s="8"/>
      <c r="AH1269" s="8"/>
      <c r="AI1269" s="8"/>
      <c r="AJ1269" s="5">
        <v>272.35451930482054</v>
      </c>
      <c r="AK1269" s="8">
        <v>3.0184249567401968</v>
      </c>
      <c r="AL1269" s="8"/>
      <c r="AM1269" s="8"/>
      <c r="AN1269" s="8"/>
      <c r="AO1269" s="8"/>
      <c r="AP1269" s="8"/>
      <c r="AQ1269" s="9">
        <f>AK1269/AJ1269</f>
        <v>1.1082705601671917E-2</v>
      </c>
      <c r="AR1269" s="8"/>
      <c r="AS1269" s="8"/>
      <c r="AT1269" s="8"/>
      <c r="AU1269" s="5">
        <v>31.58428754153876</v>
      </c>
      <c r="AV1269" s="5"/>
      <c r="AW1269" s="5"/>
      <c r="AX1269" s="5"/>
      <c r="AY1269" s="5">
        <v>344.74965307518954</v>
      </c>
      <c r="AZ1269" s="5"/>
      <c r="BA1269" s="5"/>
      <c r="BB1269" s="5"/>
      <c r="BC1269" s="5"/>
      <c r="BD1269" s="5"/>
      <c r="BE1269" s="5"/>
      <c r="BF1269" s="5">
        <v>0</v>
      </c>
      <c r="BG1269" s="5">
        <v>0</v>
      </c>
      <c r="BH1269" s="5"/>
      <c r="BI1269" s="8"/>
      <c r="BJ1269" s="5"/>
      <c r="BK1269" s="5">
        <f>AC1269+AJ1269+BH1269</f>
        <v>629.84052798452024</v>
      </c>
      <c r="BL1269" s="5"/>
      <c r="BM1269" s="8">
        <f>BH1269/BK1269</f>
        <v>0</v>
      </c>
      <c r="BN1269" s="8"/>
      <c r="BO1269" s="7"/>
      <c r="BP1269" s="5"/>
      <c r="BQ1269" s="5"/>
      <c r="BR1269" s="5"/>
      <c r="BS1269" s="5"/>
      <c r="BT1269" s="7"/>
      <c r="BU1269" s="7"/>
      <c r="BV1269" s="7"/>
      <c r="BW1269" s="7"/>
      <c r="BX1269" s="8">
        <f>AC1269/BK1269</f>
        <v>0.56758178109568347</v>
      </c>
      <c r="BY1269" s="8">
        <f>AJ1269/BK1269</f>
        <v>0.43241821890431648</v>
      </c>
      <c r="BZ1269" s="8">
        <f>BH1269/BK1269</f>
        <v>0</v>
      </c>
      <c r="CA1269" s="5">
        <v>143.47394371664654</v>
      </c>
      <c r="CB1269" s="5">
        <v>15.384605014983279</v>
      </c>
      <c r="CC1269" s="5">
        <v>128.08933870166328</v>
      </c>
      <c r="CD1269" s="5">
        <v>0</v>
      </c>
      <c r="CE1269" s="5"/>
      <c r="CF1269" s="5"/>
      <c r="CG1269" s="5"/>
      <c r="CH1269" s="5"/>
      <c r="CI1269" s="5">
        <v>0</v>
      </c>
      <c r="CJ1269" s="5"/>
      <c r="CK1269" s="8"/>
      <c r="CL1269" s="5"/>
      <c r="CM1269" s="5"/>
      <c r="CN1269" s="8"/>
      <c r="CO1269" s="5"/>
      <c r="CP1269" s="5"/>
      <c r="CQ1269" s="5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</row>
    <row r="1270" spans="1:166" x14ac:dyDescent="0.25">
      <c r="A1270" t="s">
        <v>145</v>
      </c>
      <c r="C1270" s="6">
        <v>40636</v>
      </c>
      <c r="D1270" s="5">
        <v>8</v>
      </c>
      <c r="E1270" t="s">
        <v>208</v>
      </c>
      <c r="F1270" t="s">
        <v>14</v>
      </c>
      <c r="G1270">
        <v>106</v>
      </c>
      <c r="H1270" t="s">
        <v>116</v>
      </c>
      <c r="I1270" s="7">
        <v>8</v>
      </c>
      <c r="J1270">
        <v>750</v>
      </c>
      <c r="K1270" s="5">
        <f t="shared" si="20"/>
        <v>166.66666666666666</v>
      </c>
      <c r="L1270" s="5"/>
      <c r="M1270" s="8"/>
      <c r="N1270" s="8"/>
      <c r="O1270" s="8"/>
      <c r="P1270" s="8"/>
      <c r="Q1270" s="5"/>
      <c r="R1270" s="5"/>
      <c r="S1270" s="5"/>
      <c r="T1270" s="5"/>
      <c r="U1270" s="5">
        <v>106</v>
      </c>
      <c r="V1270" s="5"/>
      <c r="W1270" s="5"/>
      <c r="X1270" s="8"/>
      <c r="Y1270" s="8"/>
      <c r="Z1270" s="8"/>
      <c r="AA1270" s="8"/>
      <c r="AB1270" s="8"/>
      <c r="AD1270" s="8"/>
      <c r="AE1270" s="8"/>
      <c r="AF1270" s="8"/>
      <c r="AG1270" s="8"/>
      <c r="AH1270" s="8"/>
      <c r="AI1270" s="8"/>
      <c r="AJ1270" s="5"/>
      <c r="AK1270" s="8"/>
      <c r="AL1270" s="8"/>
      <c r="AM1270" s="8"/>
      <c r="AN1270" s="8"/>
      <c r="AO1270" s="8"/>
      <c r="AP1270" s="8"/>
      <c r="AQ1270" s="9"/>
      <c r="AR1270" s="8"/>
      <c r="AS1270" s="8"/>
      <c r="AT1270" s="8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8"/>
      <c r="BJ1270" s="5"/>
      <c r="BK1270" s="5"/>
      <c r="BL1270" s="5"/>
      <c r="BM1270" s="8"/>
      <c r="BN1270" s="8"/>
      <c r="BO1270" s="7"/>
      <c r="BP1270" s="5"/>
      <c r="BQ1270" s="5"/>
      <c r="BR1270" s="5"/>
      <c r="BS1270" s="5"/>
      <c r="BT1270" s="7"/>
      <c r="BU1270" s="7"/>
      <c r="BV1270" s="7"/>
      <c r="BW1270" s="7"/>
      <c r="BX1270" s="7"/>
      <c r="BY1270" s="7"/>
      <c r="BZ1270" s="7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8"/>
      <c r="CL1270" s="5"/>
      <c r="CM1270" s="5"/>
      <c r="CN1270" s="8"/>
      <c r="CO1270" s="5"/>
      <c r="CP1270" s="5"/>
      <c r="CQ1270" s="5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</row>
    <row r="1271" spans="1:166" x14ac:dyDescent="0.25">
      <c r="A1271" t="s">
        <v>145</v>
      </c>
      <c r="C1271" s="6">
        <v>40639</v>
      </c>
      <c r="D1271" s="5"/>
      <c r="E1271" s="6"/>
      <c r="G1271">
        <v>109</v>
      </c>
      <c r="H1271" t="s">
        <v>116</v>
      </c>
      <c r="I1271" s="7">
        <v>8</v>
      </c>
      <c r="J1271">
        <v>750</v>
      </c>
      <c r="K1271" s="5">
        <f t="shared" si="20"/>
        <v>166.66666666666666</v>
      </c>
      <c r="L1271" s="5"/>
      <c r="M1271" s="8"/>
      <c r="N1271" s="8"/>
      <c r="O1271" s="8"/>
      <c r="P1271" s="8"/>
      <c r="Q1271" s="5"/>
      <c r="R1271" s="5"/>
      <c r="S1271" s="5"/>
      <c r="T1271" s="5"/>
      <c r="U1271" s="5"/>
      <c r="V1271" s="5"/>
      <c r="W1271" s="5"/>
      <c r="X1271" s="8"/>
      <c r="Y1271" s="8"/>
      <c r="Z1271" s="8"/>
      <c r="AA1271" s="8"/>
      <c r="AB1271" s="8"/>
      <c r="AC1271" s="5">
        <v>327.07663078615667</v>
      </c>
      <c r="AD1271" s="8"/>
      <c r="AE1271" s="8"/>
      <c r="AF1271" s="8"/>
      <c r="AG1271" s="8"/>
      <c r="AH1271" s="8"/>
      <c r="AI1271" s="8"/>
      <c r="AJ1271" s="5">
        <v>169.74573332352296</v>
      </c>
      <c r="AK1271" s="8">
        <v>2.2805529147213552</v>
      </c>
      <c r="AL1271" s="8"/>
      <c r="AM1271" s="8"/>
      <c r="AN1271" s="8"/>
      <c r="AO1271" s="8"/>
      <c r="AP1271" s="8"/>
      <c r="AQ1271" s="9">
        <f>AK1271/AJ1271</f>
        <v>1.3435111858598461E-2</v>
      </c>
      <c r="AR1271" s="8"/>
      <c r="AS1271" s="8"/>
      <c r="AT1271" s="8"/>
      <c r="AU1271" s="5">
        <v>0</v>
      </c>
      <c r="AV1271" s="5"/>
      <c r="AW1271" s="5"/>
      <c r="AX1271" s="5"/>
      <c r="AY1271" s="5">
        <v>542.06979584107285</v>
      </c>
      <c r="AZ1271" s="5"/>
      <c r="BA1271" s="5"/>
      <c r="BB1271" s="5"/>
      <c r="BC1271" s="5"/>
      <c r="BD1271" s="5"/>
      <c r="BE1271" s="5"/>
      <c r="BF1271" s="5">
        <v>153.43367085379072</v>
      </c>
      <c r="BG1271" s="5">
        <v>54.600758970140213</v>
      </c>
      <c r="BH1271" s="5"/>
      <c r="BI1271" s="8"/>
      <c r="BJ1271" s="5"/>
      <c r="BK1271" s="5">
        <f>AC1271+AJ1271+BH1271</f>
        <v>496.8223641096796</v>
      </c>
      <c r="BL1271" s="5"/>
      <c r="BM1271" s="8">
        <f>BH1271/BK1271</f>
        <v>0</v>
      </c>
      <c r="BN1271" s="8"/>
      <c r="BO1271" s="7"/>
      <c r="BP1271" s="5"/>
      <c r="BQ1271" s="5"/>
      <c r="BR1271" s="5"/>
      <c r="BS1271" s="5"/>
      <c r="BT1271" s="7"/>
      <c r="BU1271" s="7"/>
      <c r="BV1271" s="7"/>
      <c r="BW1271" s="7"/>
      <c r="BX1271" s="8">
        <f>AC1271/BK1271</f>
        <v>0.65833717323149832</v>
      </c>
      <c r="BY1271" s="8">
        <f>AJ1271/BK1271</f>
        <v>0.34166282676850174</v>
      </c>
      <c r="BZ1271" s="8">
        <f>BH1271/BK1271</f>
        <v>0</v>
      </c>
      <c r="CA1271" s="5">
        <v>133.13201326728813</v>
      </c>
      <c r="CB1271" s="5">
        <v>0.69152346755578353</v>
      </c>
      <c r="CC1271" s="5">
        <v>112.28810282912676</v>
      </c>
      <c r="CD1271" s="5">
        <v>9.3637877990954337</v>
      </c>
      <c r="CE1271" s="5"/>
      <c r="CF1271" s="5"/>
      <c r="CG1271" s="5"/>
      <c r="CH1271" s="5"/>
      <c r="CI1271" s="5">
        <v>10.788599171510164</v>
      </c>
      <c r="CJ1271" s="5"/>
      <c r="CK1271" s="8"/>
      <c r="CL1271" s="5"/>
      <c r="CM1271" s="5"/>
      <c r="CN1271" s="8"/>
      <c r="CO1271" s="5"/>
      <c r="CP1271" s="5"/>
      <c r="CQ1271" s="5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</row>
    <row r="1272" spans="1:166" x14ac:dyDescent="0.25">
      <c r="A1272" t="s">
        <v>145</v>
      </c>
      <c r="C1272" s="6">
        <v>40641</v>
      </c>
      <c r="D1272" s="5"/>
      <c r="E1272" s="6"/>
      <c r="G1272">
        <v>111</v>
      </c>
      <c r="H1272" t="s">
        <v>116</v>
      </c>
      <c r="I1272" s="7">
        <v>8</v>
      </c>
      <c r="J1272">
        <v>750</v>
      </c>
      <c r="K1272" s="5">
        <f t="shared" si="20"/>
        <v>166.66666666666666</v>
      </c>
      <c r="L1272" s="5"/>
      <c r="M1272" s="8"/>
      <c r="N1272" s="7">
        <v>23.2</v>
      </c>
      <c r="O1272" s="7"/>
      <c r="P1272" s="7"/>
      <c r="Q1272" s="5"/>
      <c r="R1272" s="5"/>
      <c r="S1272" s="5"/>
      <c r="T1272" s="5"/>
      <c r="U1272" s="5"/>
      <c r="V1272" s="5"/>
      <c r="W1272" s="5"/>
      <c r="X1272" s="8"/>
      <c r="Y1272" s="8"/>
      <c r="Z1272" s="8"/>
      <c r="AA1272" s="8"/>
      <c r="AB1272" s="8"/>
      <c r="AD1272" s="8"/>
      <c r="AE1272" s="8"/>
      <c r="AF1272" s="8"/>
      <c r="AG1272" s="8"/>
      <c r="AH1272" s="8"/>
      <c r="AI1272" s="8"/>
      <c r="AJ1272" s="5"/>
      <c r="AK1272" s="8"/>
      <c r="AL1272" s="8"/>
      <c r="AM1272" s="8"/>
      <c r="AN1272" s="8"/>
      <c r="AO1272" s="8"/>
      <c r="AP1272" s="8"/>
      <c r="AQ1272" s="9"/>
      <c r="AR1272" s="8"/>
      <c r="AS1272" s="8"/>
      <c r="AT1272" s="8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8"/>
      <c r="BJ1272" s="5"/>
      <c r="BK1272" s="5"/>
      <c r="BL1272" s="5"/>
      <c r="BM1272" s="8"/>
      <c r="BN1272" s="8"/>
      <c r="BO1272" s="7"/>
      <c r="BP1272" s="5"/>
      <c r="BQ1272" s="5"/>
      <c r="BR1272" s="5"/>
      <c r="BS1272" s="5"/>
      <c r="BT1272" s="7"/>
      <c r="BU1272" s="7"/>
      <c r="BV1272" s="7"/>
      <c r="BW1272" s="7"/>
      <c r="BX1272" s="7"/>
      <c r="BY1272" s="7"/>
      <c r="BZ1272" s="7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8"/>
      <c r="CL1272" s="5"/>
      <c r="CM1272" s="5"/>
      <c r="CN1272" s="8"/>
      <c r="CO1272" s="5"/>
      <c r="CP1272" s="5"/>
      <c r="CQ1272" s="5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</row>
    <row r="1273" spans="1:166" x14ac:dyDescent="0.25">
      <c r="A1273" t="s">
        <v>145</v>
      </c>
      <c r="C1273" s="6">
        <v>40644</v>
      </c>
      <c r="D1273" s="5"/>
      <c r="E1273" s="6"/>
      <c r="G1273">
        <v>114</v>
      </c>
      <c r="H1273" t="s">
        <v>116</v>
      </c>
      <c r="I1273" s="7">
        <v>8</v>
      </c>
      <c r="J1273">
        <v>750</v>
      </c>
      <c r="K1273" s="5">
        <f t="shared" si="20"/>
        <v>166.66666666666666</v>
      </c>
      <c r="L1273" s="5"/>
      <c r="M1273" s="8"/>
      <c r="N1273" s="8"/>
      <c r="O1273" s="8"/>
      <c r="P1273" s="8"/>
      <c r="Q1273" s="5"/>
      <c r="R1273" s="5"/>
      <c r="S1273" s="5"/>
      <c r="T1273" s="5"/>
      <c r="U1273" s="5"/>
      <c r="V1273" s="5"/>
      <c r="W1273" s="5"/>
      <c r="X1273" s="8"/>
      <c r="Y1273" s="8"/>
      <c r="Z1273" s="8"/>
      <c r="AA1273" s="8"/>
      <c r="AB1273" s="8"/>
      <c r="AC1273" s="5"/>
      <c r="AD1273" s="8"/>
      <c r="AE1273" s="8"/>
      <c r="AF1273" s="8"/>
      <c r="AG1273" s="8"/>
      <c r="AH1273" s="8"/>
      <c r="AI1273" s="8"/>
      <c r="AJ1273" s="5"/>
      <c r="AK1273" s="8"/>
      <c r="AL1273" s="8"/>
      <c r="AM1273" s="8"/>
      <c r="AN1273" s="8"/>
      <c r="AO1273" s="8"/>
      <c r="AP1273" s="8"/>
      <c r="AQ1273" s="9"/>
      <c r="AR1273" s="8"/>
      <c r="AS1273" s="8"/>
      <c r="AT1273" s="8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8"/>
      <c r="BJ1273" s="5"/>
      <c r="BK1273" s="5"/>
      <c r="BL1273" s="5"/>
      <c r="BM1273" s="8"/>
      <c r="BN1273" s="8"/>
      <c r="BO1273" s="7"/>
      <c r="BP1273" s="5"/>
      <c r="BQ1273" s="5"/>
      <c r="BR1273" s="5"/>
      <c r="BS1273" s="5"/>
      <c r="BT1273" s="7"/>
      <c r="BU1273" s="7"/>
      <c r="BV1273" s="7"/>
      <c r="BW1273" s="7"/>
      <c r="BX1273" s="7"/>
      <c r="BY1273" s="7"/>
      <c r="BZ1273" s="7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>
        <v>16.408491107286288</v>
      </c>
      <c r="CK1273" s="8">
        <v>3.965734265734266</v>
      </c>
      <c r="CL1273" s="5"/>
      <c r="CM1273" s="5"/>
      <c r="CN1273" s="8"/>
      <c r="CO1273" s="5"/>
      <c r="CP1273" s="5"/>
      <c r="CQ1273" s="5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</row>
    <row r="1274" spans="1:166" x14ac:dyDescent="0.25">
      <c r="A1274" t="s">
        <v>145</v>
      </c>
      <c r="C1274" s="6">
        <v>40647</v>
      </c>
      <c r="D1274" s="5"/>
      <c r="E1274" s="6"/>
      <c r="G1274">
        <v>117</v>
      </c>
      <c r="H1274" t="s">
        <v>116</v>
      </c>
      <c r="I1274" s="7">
        <v>8</v>
      </c>
      <c r="J1274">
        <v>750</v>
      </c>
      <c r="K1274" s="5">
        <f t="shared" si="20"/>
        <v>166.66666666666666</v>
      </c>
      <c r="L1274" s="5"/>
      <c r="M1274" s="8"/>
      <c r="N1274" s="8"/>
      <c r="O1274" s="8"/>
      <c r="P1274" s="8"/>
      <c r="Q1274" s="5"/>
      <c r="R1274" s="5"/>
      <c r="S1274" s="5"/>
      <c r="T1274" s="5"/>
      <c r="U1274" s="5"/>
      <c r="V1274" s="5"/>
      <c r="W1274" s="5"/>
      <c r="X1274" s="8"/>
      <c r="Y1274" s="8"/>
      <c r="Z1274" s="8"/>
      <c r="AA1274" s="8"/>
      <c r="AB1274" s="8"/>
      <c r="AC1274" s="5"/>
      <c r="AD1274" s="8"/>
      <c r="AE1274" s="8"/>
      <c r="AF1274" s="8"/>
      <c r="AG1274" s="8"/>
      <c r="AH1274" s="8"/>
      <c r="AI1274" s="8"/>
      <c r="AJ1274" s="5"/>
      <c r="AK1274" s="8"/>
      <c r="AL1274" s="8"/>
      <c r="AM1274" s="8"/>
      <c r="AN1274" s="8"/>
      <c r="AO1274" s="8"/>
      <c r="AP1274" s="8"/>
      <c r="AQ1274" s="9"/>
      <c r="AR1274" s="8"/>
      <c r="AS1274" s="8"/>
      <c r="AT1274" s="8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8"/>
      <c r="BJ1274" s="5"/>
      <c r="BK1274" s="5"/>
      <c r="BL1274" s="5"/>
      <c r="BM1274" s="8"/>
      <c r="BN1274" s="8"/>
      <c r="BO1274" s="7"/>
      <c r="BP1274" s="5"/>
      <c r="BQ1274" s="5"/>
      <c r="BR1274" s="5"/>
      <c r="BS1274" s="5"/>
      <c r="BT1274" s="7"/>
      <c r="BU1274" s="7"/>
      <c r="BV1274" s="7"/>
      <c r="BW1274" s="7"/>
      <c r="BX1274" s="7"/>
      <c r="BY1274" s="7"/>
      <c r="BZ1274" s="7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>
        <v>22.375215146299482</v>
      </c>
      <c r="CK1274" s="8">
        <v>4.6576923076923071</v>
      </c>
      <c r="CL1274" s="5"/>
      <c r="CM1274" s="5"/>
      <c r="CN1274" s="8"/>
      <c r="CO1274" s="5"/>
      <c r="CP1274" s="5"/>
      <c r="CQ1274" s="5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</row>
    <row r="1275" spans="1:166" x14ac:dyDescent="0.25">
      <c r="A1275" t="s">
        <v>145</v>
      </c>
      <c r="C1275" s="6">
        <v>40650</v>
      </c>
      <c r="D1275" s="5"/>
      <c r="E1275" s="6"/>
      <c r="G1275">
        <v>120</v>
      </c>
      <c r="H1275" t="s">
        <v>116</v>
      </c>
      <c r="I1275" s="7">
        <v>8</v>
      </c>
      <c r="J1275">
        <v>750</v>
      </c>
      <c r="K1275" s="5">
        <f t="shared" si="20"/>
        <v>166.66666666666666</v>
      </c>
      <c r="L1275" s="5"/>
      <c r="M1275" s="8"/>
      <c r="N1275" s="7">
        <v>24.2</v>
      </c>
      <c r="O1275" s="7"/>
      <c r="P1275" s="7"/>
      <c r="Q1275" s="5"/>
      <c r="R1275" s="5"/>
      <c r="S1275" s="5"/>
      <c r="T1275" s="5"/>
      <c r="U1275" s="5"/>
      <c r="V1275" s="5"/>
      <c r="W1275" s="5"/>
      <c r="X1275" s="8"/>
      <c r="Y1275" s="8"/>
      <c r="Z1275" s="8"/>
      <c r="AA1275" s="8"/>
      <c r="AB1275" s="8"/>
      <c r="AC1275" s="5"/>
      <c r="AD1275" s="8"/>
      <c r="AE1275" s="8"/>
      <c r="AF1275" s="8"/>
      <c r="AG1275" s="8"/>
      <c r="AH1275" s="8"/>
      <c r="AI1275" s="8"/>
      <c r="AJ1275" s="5"/>
      <c r="AK1275" s="8"/>
      <c r="AL1275" s="8"/>
      <c r="AM1275" s="8"/>
      <c r="AN1275" s="8"/>
      <c r="AO1275" s="8"/>
      <c r="AP1275" s="8"/>
      <c r="AQ1275" s="9"/>
      <c r="AR1275" s="8"/>
      <c r="AS1275" s="8"/>
      <c r="AT1275" s="8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8"/>
      <c r="BJ1275" s="5"/>
      <c r="BK1275" s="5"/>
      <c r="BL1275" s="5"/>
      <c r="BM1275" s="8"/>
      <c r="BN1275" s="8"/>
      <c r="BO1275" s="7"/>
      <c r="BP1275" s="5"/>
      <c r="BQ1275" s="5"/>
      <c r="BR1275" s="5"/>
      <c r="BS1275" s="5"/>
      <c r="BT1275" s="7"/>
      <c r="BU1275" s="7"/>
      <c r="BV1275" s="7"/>
      <c r="BW1275" s="7"/>
      <c r="BX1275" s="7"/>
      <c r="BY1275" s="7"/>
      <c r="BZ1275" s="7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8"/>
      <c r="CL1275" s="5"/>
      <c r="CM1275" s="5"/>
      <c r="CN1275" s="8"/>
      <c r="CO1275" s="5"/>
      <c r="CP1275" s="5"/>
      <c r="CQ1275" s="5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</row>
    <row r="1276" spans="1:166" x14ac:dyDescent="0.25">
      <c r="A1276" t="s">
        <v>145</v>
      </c>
      <c r="C1276" s="6">
        <v>40653</v>
      </c>
      <c r="D1276" s="5"/>
      <c r="E1276" s="6"/>
      <c r="G1276">
        <v>123</v>
      </c>
      <c r="H1276" t="s">
        <v>116</v>
      </c>
      <c r="I1276" s="7">
        <v>8</v>
      </c>
      <c r="J1276">
        <v>750</v>
      </c>
      <c r="K1276" s="5">
        <f t="shared" si="20"/>
        <v>166.66666666666666</v>
      </c>
      <c r="L1276" s="5"/>
      <c r="M1276" s="8"/>
      <c r="N1276" s="8"/>
      <c r="O1276" s="8"/>
      <c r="P1276" s="8"/>
      <c r="Q1276" s="5"/>
      <c r="R1276" s="5"/>
      <c r="S1276" s="5"/>
      <c r="T1276" s="5"/>
      <c r="U1276" s="5"/>
      <c r="V1276" s="5"/>
      <c r="W1276" s="5"/>
      <c r="X1276" s="8"/>
      <c r="Y1276" s="8"/>
      <c r="Z1276" s="8"/>
      <c r="AA1276" s="8"/>
      <c r="AB1276" s="8"/>
      <c r="AC1276" s="5"/>
      <c r="AD1276" s="8"/>
      <c r="AE1276" s="8"/>
      <c r="AF1276" s="8"/>
      <c r="AG1276" s="8"/>
      <c r="AH1276" s="8"/>
      <c r="AI1276" s="8"/>
      <c r="AJ1276" s="5"/>
      <c r="AK1276" s="8"/>
      <c r="AL1276" s="8"/>
      <c r="AM1276" s="8"/>
      <c r="AN1276" s="8"/>
      <c r="AO1276" s="8"/>
      <c r="AP1276" s="8"/>
      <c r="AQ1276" s="9"/>
      <c r="AR1276" s="8"/>
      <c r="AS1276" s="8"/>
      <c r="AT1276" s="8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8"/>
      <c r="BJ1276" s="5"/>
      <c r="BK1276" s="5"/>
      <c r="BL1276" s="5"/>
      <c r="BM1276" s="8"/>
      <c r="BN1276" s="8"/>
      <c r="BO1276" s="7"/>
      <c r="BP1276" s="5"/>
      <c r="BQ1276" s="5"/>
      <c r="BR1276" s="5"/>
      <c r="BS1276" s="5"/>
      <c r="BT1276" s="7"/>
      <c r="BU1276" s="7"/>
      <c r="BV1276" s="7"/>
      <c r="BW1276" s="7"/>
      <c r="BX1276" s="7"/>
      <c r="BY1276" s="7"/>
      <c r="BZ1276" s="7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>
        <v>39.127940332759607</v>
      </c>
      <c r="CK1276" s="8">
        <v>4.690410958904109</v>
      </c>
      <c r="CL1276" s="5"/>
      <c r="CM1276" s="5"/>
      <c r="CN1276" s="8"/>
      <c r="CO1276" s="5"/>
      <c r="CP1276" s="5"/>
      <c r="CQ1276" s="5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</row>
    <row r="1277" spans="1:166" x14ac:dyDescent="0.25">
      <c r="A1277" t="s">
        <v>145</v>
      </c>
      <c r="C1277" s="6">
        <v>40660</v>
      </c>
      <c r="D1277" s="5"/>
      <c r="E1277" s="6"/>
      <c r="G1277">
        <v>130</v>
      </c>
      <c r="H1277" t="s">
        <v>116</v>
      </c>
      <c r="I1277" s="7">
        <v>8</v>
      </c>
      <c r="J1277">
        <v>750</v>
      </c>
      <c r="K1277" s="5">
        <f t="shared" si="20"/>
        <v>166.66666666666666</v>
      </c>
      <c r="L1277" s="5"/>
      <c r="M1277" s="8"/>
      <c r="N1277" s="8"/>
      <c r="O1277" s="8"/>
      <c r="P1277" s="8"/>
      <c r="Q1277" s="5"/>
      <c r="R1277" s="5"/>
      <c r="S1277" s="5"/>
      <c r="T1277" s="5"/>
      <c r="U1277" s="5"/>
      <c r="V1277" s="5"/>
      <c r="W1277" s="5"/>
      <c r="X1277" s="8"/>
      <c r="Y1277" s="8"/>
      <c r="Z1277" s="8"/>
      <c r="AA1277" s="8"/>
      <c r="AB1277" s="8"/>
      <c r="AC1277" s="5">
        <v>384.76519857758365</v>
      </c>
      <c r="AD1277" s="8"/>
      <c r="AE1277" s="8"/>
      <c r="AF1277" s="8"/>
      <c r="AG1277" s="8"/>
      <c r="AH1277" s="8"/>
      <c r="AI1277" s="8"/>
      <c r="AJ1277" s="5">
        <v>156.69458635225351</v>
      </c>
      <c r="AK1277" s="8">
        <v>2.1688803359076068</v>
      </c>
      <c r="AL1277" s="8"/>
      <c r="AM1277" s="8"/>
      <c r="AN1277" s="8"/>
      <c r="AO1277" s="8"/>
      <c r="AP1277" s="8"/>
      <c r="AQ1277" s="9">
        <f>AK1277/AJ1277</f>
        <v>1.384145034233606E-2</v>
      </c>
      <c r="AR1277" s="8"/>
      <c r="AS1277" s="8"/>
      <c r="AT1277" s="8"/>
      <c r="AU1277" s="5">
        <v>0</v>
      </c>
      <c r="AV1277" s="5"/>
      <c r="AW1277" s="5"/>
      <c r="AX1277" s="5"/>
      <c r="AY1277" s="5">
        <v>294.45059108776718</v>
      </c>
      <c r="AZ1277" s="5"/>
      <c r="BA1277" s="5"/>
      <c r="BB1277" s="5"/>
      <c r="BC1277" s="5"/>
      <c r="BD1277" s="5"/>
      <c r="BE1277" s="5"/>
      <c r="BF1277" s="5">
        <v>30.426516664494081</v>
      </c>
      <c r="BG1277" s="5">
        <v>411.94170411845414</v>
      </c>
      <c r="BH1277" s="5"/>
      <c r="BI1277" s="8"/>
      <c r="BJ1277" s="5"/>
      <c r="BK1277" s="5">
        <f>AC1277+AJ1277+BH1277</f>
        <v>541.45978492983716</v>
      </c>
      <c r="BL1277" s="5"/>
      <c r="BM1277" s="8">
        <f>BH1277/BK1277</f>
        <v>0</v>
      </c>
      <c r="BN1277" s="8"/>
      <c r="BO1277" s="7"/>
      <c r="BP1277" s="5"/>
      <c r="BQ1277" s="5"/>
      <c r="BR1277" s="5"/>
      <c r="BS1277" s="5"/>
      <c r="BT1277" s="7"/>
      <c r="BU1277" s="7"/>
      <c r="BV1277" s="7"/>
      <c r="BW1277" s="7"/>
      <c r="BX1277" s="8">
        <f>AC1277/BK1277</f>
        <v>0.71060715733014568</v>
      </c>
      <c r="BY1277" s="8">
        <f>AJ1277/BK1277</f>
        <v>0.28939284266985432</v>
      </c>
      <c r="BZ1277" s="8">
        <f>BH1277/BK1277</f>
        <v>0</v>
      </c>
      <c r="CA1277" s="5">
        <v>140.36642330763206</v>
      </c>
      <c r="CB1277" s="5">
        <v>0</v>
      </c>
      <c r="CC1277" s="5">
        <v>52.141633364844346</v>
      </c>
      <c r="CD1277" s="5">
        <v>75.586756330832657</v>
      </c>
      <c r="CE1277" s="5"/>
      <c r="CF1277" s="5"/>
      <c r="CG1277" s="5"/>
      <c r="CH1277" s="5"/>
      <c r="CI1277" s="5">
        <v>12.638033611955059</v>
      </c>
      <c r="CJ1277" s="5">
        <v>57.257601835915082</v>
      </c>
      <c r="CK1277" s="8">
        <v>4.9044303797468354</v>
      </c>
      <c r="CL1277" s="5"/>
      <c r="CM1277" s="5"/>
      <c r="CN1277" s="8"/>
      <c r="CO1277" s="5"/>
      <c r="CP1277" s="5"/>
      <c r="CQ1277" s="5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</row>
    <row r="1278" spans="1:166" x14ac:dyDescent="0.25">
      <c r="A1278" t="s">
        <v>145</v>
      </c>
      <c r="C1278" s="6">
        <v>40664</v>
      </c>
      <c r="D1278" s="5">
        <v>9</v>
      </c>
      <c r="E1278" s="6" t="s">
        <v>207</v>
      </c>
      <c r="F1278" t="s">
        <v>15</v>
      </c>
      <c r="G1278">
        <v>134</v>
      </c>
      <c r="H1278" t="s">
        <v>116</v>
      </c>
      <c r="I1278" s="7">
        <v>8</v>
      </c>
      <c r="J1278">
        <v>750</v>
      </c>
      <c r="K1278" s="5">
        <f t="shared" si="20"/>
        <v>166.66666666666666</v>
      </c>
      <c r="L1278" s="5"/>
      <c r="M1278" s="8"/>
      <c r="N1278" s="8"/>
      <c r="O1278" s="8"/>
      <c r="P1278" s="8"/>
      <c r="Q1278" s="5"/>
      <c r="R1278" s="5"/>
      <c r="S1278" s="5"/>
      <c r="T1278" s="5"/>
      <c r="U1278" s="5"/>
      <c r="V1278" s="5">
        <v>134</v>
      </c>
      <c r="W1278" s="5"/>
      <c r="X1278" s="8"/>
      <c r="Y1278" s="8"/>
      <c r="Z1278" s="8"/>
      <c r="AA1278" s="8"/>
      <c r="AB1278" s="8"/>
      <c r="AC1278" s="5"/>
      <c r="AD1278" s="8"/>
      <c r="AE1278" s="8"/>
      <c r="AF1278" s="8"/>
      <c r="AG1278" s="8"/>
      <c r="AH1278" s="8"/>
      <c r="AI1278" s="8"/>
      <c r="AJ1278" s="5"/>
      <c r="AK1278" s="8"/>
      <c r="AL1278" s="8"/>
      <c r="AM1278" s="8"/>
      <c r="AN1278" s="8"/>
      <c r="AO1278" s="8"/>
      <c r="AP1278" s="8"/>
      <c r="AQ1278" s="9"/>
      <c r="AR1278" s="8"/>
      <c r="AS1278" s="8"/>
      <c r="AT1278" s="8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8"/>
      <c r="BJ1278" s="5"/>
      <c r="BK1278" s="5"/>
      <c r="BL1278" s="5"/>
      <c r="BM1278" s="8"/>
      <c r="BN1278" s="8"/>
      <c r="BO1278" s="7"/>
      <c r="BP1278" s="5"/>
      <c r="BQ1278" s="5"/>
      <c r="BR1278" s="5"/>
      <c r="BS1278" s="5"/>
      <c r="BT1278" s="7"/>
      <c r="BU1278" s="7"/>
      <c r="BV1278" s="7"/>
      <c r="BW1278" s="7"/>
      <c r="BX1278" s="7"/>
      <c r="BY1278" s="7"/>
      <c r="BZ1278" s="7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8"/>
      <c r="CL1278" s="5"/>
      <c r="CM1278" s="5"/>
      <c r="CN1278" s="8"/>
      <c r="CO1278" s="5"/>
      <c r="CP1278" s="5"/>
      <c r="CQ1278" s="5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</row>
    <row r="1279" spans="1:166" x14ac:dyDescent="0.25">
      <c r="A1279" t="s">
        <v>145</v>
      </c>
      <c r="C1279" s="6">
        <v>40673</v>
      </c>
      <c r="D1279" s="5"/>
      <c r="E1279" s="6"/>
      <c r="G1279">
        <v>143</v>
      </c>
      <c r="H1279" t="s">
        <v>116</v>
      </c>
      <c r="I1279" s="7">
        <v>8</v>
      </c>
      <c r="J1279">
        <v>750</v>
      </c>
      <c r="K1279" s="5">
        <f t="shared" si="20"/>
        <v>166.66666666666666</v>
      </c>
      <c r="L1279" s="5"/>
      <c r="M1279" s="8"/>
      <c r="N1279" s="8"/>
      <c r="O1279" s="8"/>
      <c r="P1279" s="8"/>
      <c r="Q1279" s="5"/>
      <c r="R1279" s="5"/>
      <c r="S1279" s="5"/>
      <c r="T1279" s="5"/>
      <c r="U1279" s="5"/>
      <c r="V1279" s="5"/>
      <c r="W1279" s="5"/>
      <c r="X1279" s="8"/>
      <c r="Y1279" s="8"/>
      <c r="Z1279" s="8"/>
      <c r="AA1279" s="8"/>
      <c r="AB1279" s="8"/>
      <c r="AC1279" s="5"/>
      <c r="AD1279" s="8"/>
      <c r="AE1279" s="8"/>
      <c r="AF1279" s="8"/>
      <c r="AG1279" s="8"/>
      <c r="AH1279" s="8"/>
      <c r="AI1279" s="8"/>
      <c r="AJ1279" s="5"/>
      <c r="AK1279" s="8"/>
      <c r="AL1279" s="8"/>
      <c r="AM1279" s="8"/>
      <c r="AN1279" s="8"/>
      <c r="AO1279" s="8"/>
      <c r="AP1279" s="8"/>
      <c r="AQ1279" s="9"/>
      <c r="AR1279" s="8"/>
      <c r="AS1279" s="8"/>
      <c r="AT1279" s="8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8"/>
      <c r="BJ1279" s="5"/>
      <c r="BK1279" s="5"/>
      <c r="BL1279" s="5"/>
      <c r="BM1279" s="8"/>
      <c r="BN1279" s="8"/>
      <c r="BO1279" s="7"/>
      <c r="BP1279" s="5"/>
      <c r="BQ1279" s="5"/>
      <c r="BR1279" s="5"/>
      <c r="BS1279" s="5"/>
      <c r="BT1279" s="7"/>
      <c r="BU1279" s="7"/>
      <c r="BV1279" s="7"/>
      <c r="BW1279" s="7"/>
      <c r="BX1279" s="7"/>
      <c r="BY1279" s="7"/>
      <c r="BZ1279" s="7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>
        <v>71.026965002868607</v>
      </c>
      <c r="CK1279" s="8">
        <v>4.9416666666666664</v>
      </c>
      <c r="CL1279" s="5"/>
      <c r="CM1279" s="5"/>
      <c r="CN1279" s="8"/>
      <c r="CO1279" s="5"/>
      <c r="CP1279" s="5"/>
      <c r="CQ1279" s="5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</row>
    <row r="1280" spans="1:166" x14ac:dyDescent="0.25">
      <c r="A1280" t="s">
        <v>145</v>
      </c>
      <c r="C1280" s="6">
        <v>40679</v>
      </c>
      <c r="D1280" s="5"/>
      <c r="E1280" s="6"/>
      <c r="G1280">
        <v>149</v>
      </c>
      <c r="H1280" t="s">
        <v>116</v>
      </c>
      <c r="I1280" s="7">
        <v>8</v>
      </c>
      <c r="J1280">
        <v>750</v>
      </c>
      <c r="K1280" s="5">
        <f t="shared" si="20"/>
        <v>166.66666666666666</v>
      </c>
      <c r="L1280" s="5"/>
      <c r="M1280" s="8"/>
      <c r="N1280" s="8"/>
      <c r="O1280" s="8"/>
      <c r="P1280" s="8"/>
      <c r="Q1280" s="5"/>
      <c r="R1280" s="5"/>
      <c r="S1280" s="5"/>
      <c r="T1280" s="5"/>
      <c r="U1280" s="5"/>
      <c r="V1280" s="5"/>
      <c r="W1280" s="5"/>
      <c r="X1280" s="8"/>
      <c r="Y1280" s="8"/>
      <c r="Z1280" s="8"/>
      <c r="AA1280" s="8"/>
      <c r="AB1280" s="8"/>
      <c r="AC1280" s="5"/>
      <c r="AD1280" s="8"/>
      <c r="AE1280" s="8"/>
      <c r="AF1280" s="8"/>
      <c r="AG1280" s="8"/>
      <c r="AH1280" s="8"/>
      <c r="AI1280" s="8"/>
      <c r="AJ1280" s="5"/>
      <c r="AK1280" s="8"/>
      <c r="AL1280" s="8"/>
      <c r="AM1280" s="8"/>
      <c r="AN1280" s="8"/>
      <c r="AO1280" s="8"/>
      <c r="AP1280" s="8"/>
      <c r="AQ1280" s="9"/>
      <c r="AR1280" s="8"/>
      <c r="AS1280" s="8"/>
      <c r="AT1280" s="8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8"/>
      <c r="BJ1280" s="5"/>
      <c r="BK1280" s="5"/>
      <c r="BL1280" s="5"/>
      <c r="BM1280" s="8"/>
      <c r="BN1280" s="8"/>
      <c r="BO1280" s="7"/>
      <c r="BP1280" s="5"/>
      <c r="BQ1280" s="5"/>
      <c r="BR1280" s="5"/>
      <c r="BS1280" s="5"/>
      <c r="BT1280" s="7"/>
      <c r="BU1280" s="7"/>
      <c r="BV1280" s="7"/>
      <c r="BW1280" s="7"/>
      <c r="BX1280" s="7"/>
      <c r="BY1280" s="7"/>
      <c r="BZ1280" s="7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>
        <v>80.436029833620182</v>
      </c>
      <c r="CK1280" s="8">
        <v>5.1585365853658534</v>
      </c>
      <c r="CL1280" s="5"/>
      <c r="CM1280" s="5"/>
      <c r="CN1280" s="8"/>
      <c r="CO1280" s="5"/>
      <c r="CP1280" s="5"/>
      <c r="CQ1280" s="5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</row>
    <row r="1281" spans="1:166" x14ac:dyDescent="0.25">
      <c r="A1281" t="s">
        <v>145</v>
      </c>
      <c r="C1281" s="6">
        <v>40686</v>
      </c>
      <c r="D1281" s="5"/>
      <c r="E1281" s="6"/>
      <c r="G1281">
        <v>156</v>
      </c>
      <c r="H1281" t="s">
        <v>116</v>
      </c>
      <c r="I1281" s="7">
        <v>8</v>
      </c>
      <c r="J1281">
        <v>750</v>
      </c>
      <c r="K1281" s="5">
        <f t="shared" si="20"/>
        <v>166.66666666666666</v>
      </c>
      <c r="L1281" s="5"/>
      <c r="M1281" s="8"/>
      <c r="N1281" s="8"/>
      <c r="O1281" s="8"/>
      <c r="P1281" s="8"/>
      <c r="Q1281" s="5"/>
      <c r="R1281" s="5"/>
      <c r="S1281" s="5"/>
      <c r="T1281" s="5"/>
      <c r="U1281" s="5"/>
      <c r="V1281" s="5"/>
      <c r="W1281" s="5"/>
      <c r="X1281" s="8"/>
      <c r="Y1281" s="8"/>
      <c r="Z1281" s="8"/>
      <c r="AA1281" s="8"/>
      <c r="AB1281" s="8"/>
      <c r="AC1281" s="5"/>
      <c r="AD1281" s="8"/>
      <c r="AE1281" s="8"/>
      <c r="AF1281" s="8"/>
      <c r="AG1281" s="8"/>
      <c r="AH1281" s="8"/>
      <c r="AI1281" s="8"/>
      <c r="AJ1281" s="5"/>
      <c r="AK1281" s="8"/>
      <c r="AL1281" s="8"/>
      <c r="AM1281" s="8"/>
      <c r="AN1281" s="8"/>
      <c r="AO1281" s="8"/>
      <c r="AP1281" s="8"/>
      <c r="AQ1281" s="9"/>
      <c r="AR1281" s="8"/>
      <c r="AS1281" s="8"/>
      <c r="AT1281" s="8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8"/>
      <c r="BJ1281" s="5"/>
      <c r="BK1281" s="5"/>
      <c r="BL1281" s="5"/>
      <c r="BM1281" s="8"/>
      <c r="BN1281" s="8"/>
      <c r="BO1281" s="7"/>
      <c r="BP1281" s="5"/>
      <c r="BQ1281" s="5"/>
      <c r="BR1281" s="5"/>
      <c r="BS1281" s="5"/>
      <c r="BT1281" s="7"/>
      <c r="BU1281" s="7"/>
      <c r="BV1281" s="7"/>
      <c r="BW1281" s="7"/>
      <c r="BX1281" s="7"/>
      <c r="BY1281" s="7"/>
      <c r="BZ1281" s="7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>
        <v>93.861158921399877</v>
      </c>
      <c r="CK1281" s="8">
        <v>4.9786324786324787</v>
      </c>
      <c r="CL1281" s="5"/>
      <c r="CM1281" s="5"/>
      <c r="CN1281" s="8"/>
      <c r="CO1281" s="5"/>
      <c r="CP1281" s="5"/>
      <c r="CQ1281" s="5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</row>
    <row r="1282" spans="1:166" x14ac:dyDescent="0.25">
      <c r="A1282" t="s">
        <v>145</v>
      </c>
      <c r="C1282" s="6">
        <v>40693</v>
      </c>
      <c r="D1282" s="5"/>
      <c r="E1282" s="6"/>
      <c r="G1282">
        <v>163</v>
      </c>
      <c r="H1282" t="s">
        <v>116</v>
      </c>
      <c r="I1282" s="7">
        <v>8</v>
      </c>
      <c r="J1282">
        <v>750</v>
      </c>
      <c r="K1282" s="5">
        <f t="shared" si="20"/>
        <v>166.66666666666666</v>
      </c>
      <c r="L1282" s="5"/>
      <c r="M1282" s="8"/>
      <c r="N1282" s="8"/>
      <c r="O1282" s="8"/>
      <c r="P1282" s="8"/>
      <c r="Q1282" s="5"/>
      <c r="R1282" s="5"/>
      <c r="S1282" s="5"/>
      <c r="T1282" s="5"/>
      <c r="U1282" s="5"/>
      <c r="V1282" s="5"/>
      <c r="W1282" s="5"/>
      <c r="X1282" s="8"/>
      <c r="Y1282" s="8"/>
      <c r="Z1282" s="8"/>
      <c r="AA1282" s="8"/>
      <c r="AB1282" s="8"/>
      <c r="AC1282" s="5"/>
      <c r="AD1282" s="8"/>
      <c r="AE1282" s="8"/>
      <c r="AF1282" s="8"/>
      <c r="AG1282" s="8"/>
      <c r="AH1282" s="8"/>
      <c r="AI1282" s="8"/>
      <c r="AJ1282" s="5"/>
      <c r="AK1282" s="8"/>
      <c r="AL1282" s="8"/>
      <c r="AM1282" s="8"/>
      <c r="AN1282" s="8"/>
      <c r="AO1282" s="8"/>
      <c r="AP1282" s="8"/>
      <c r="AQ1282" s="9"/>
      <c r="AR1282" s="8"/>
      <c r="AS1282" s="8"/>
      <c r="AT1282" s="8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8"/>
      <c r="BJ1282" s="5"/>
      <c r="BK1282" s="5"/>
      <c r="BL1282" s="5"/>
      <c r="BM1282" s="8"/>
      <c r="BN1282" s="8"/>
      <c r="BO1282" s="7"/>
      <c r="BP1282" s="5"/>
      <c r="BQ1282" s="5"/>
      <c r="BR1282" s="5"/>
      <c r="BS1282" s="5"/>
      <c r="BT1282" s="7"/>
      <c r="BU1282" s="7"/>
      <c r="BV1282" s="7"/>
      <c r="BW1282" s="7"/>
      <c r="BX1282" s="7"/>
      <c r="BY1282" s="7"/>
      <c r="BZ1282" s="7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>
        <v>100</v>
      </c>
      <c r="CK1282" s="8">
        <v>4.6859813084112147</v>
      </c>
      <c r="CL1282" s="5"/>
      <c r="CM1282" s="5"/>
      <c r="CN1282" s="8"/>
      <c r="CO1282" s="5"/>
      <c r="CP1282" s="5"/>
      <c r="CQ1282" s="5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</row>
    <row r="1283" spans="1:166" x14ac:dyDescent="0.25">
      <c r="A1283" t="s">
        <v>145</v>
      </c>
      <c r="C1283" s="6">
        <v>40699</v>
      </c>
      <c r="D1283" s="5">
        <v>10</v>
      </c>
      <c r="E1283" s="6" t="s">
        <v>108</v>
      </c>
      <c r="F1283" t="s">
        <v>16</v>
      </c>
      <c r="G1283">
        <v>169</v>
      </c>
      <c r="H1283" t="s">
        <v>116</v>
      </c>
      <c r="I1283" s="7">
        <v>8</v>
      </c>
      <c r="J1283">
        <v>750</v>
      </c>
      <c r="K1283" s="5">
        <f t="shared" si="20"/>
        <v>166.66666666666666</v>
      </c>
      <c r="L1283" s="5"/>
      <c r="M1283" s="8"/>
      <c r="N1283" s="8"/>
      <c r="O1283" s="8"/>
      <c r="P1283" s="8"/>
      <c r="Q1283" s="5"/>
      <c r="R1283" s="5"/>
      <c r="S1283" s="5"/>
      <c r="T1283" s="5"/>
      <c r="U1283" s="5"/>
      <c r="V1283" s="5"/>
      <c r="W1283" s="5"/>
      <c r="X1283" s="8"/>
      <c r="Y1283" s="8"/>
      <c r="Z1283" s="8"/>
      <c r="AA1283" s="8"/>
      <c r="AB1283" s="8"/>
      <c r="AC1283" s="5"/>
      <c r="AD1283" s="8"/>
      <c r="AE1283" s="8"/>
      <c r="AF1283" s="8"/>
      <c r="AG1283" s="8"/>
      <c r="AH1283" s="8"/>
      <c r="AI1283" s="8"/>
      <c r="AJ1283" s="5"/>
      <c r="AK1283" s="8"/>
      <c r="AL1283" s="8"/>
      <c r="AM1283" s="8"/>
      <c r="AN1283" s="8"/>
      <c r="AO1283" s="8"/>
      <c r="AP1283" s="8"/>
      <c r="AQ1283" s="9"/>
      <c r="AR1283" s="8"/>
      <c r="AS1283" s="8"/>
      <c r="AT1283" s="8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>
        <v>478.21582208333331</v>
      </c>
      <c r="BH1283" s="5"/>
      <c r="BI1283" s="8"/>
      <c r="BJ1283" s="5"/>
      <c r="BK1283" s="5"/>
      <c r="BL1283" s="5"/>
      <c r="BM1283" s="8"/>
      <c r="BN1283" s="5">
        <f>BP1283*(1/(BO1283/100))</f>
        <v>478.21582208333336</v>
      </c>
      <c r="BO1283" s="7">
        <v>39.9</v>
      </c>
      <c r="BP1283" s="5">
        <v>190.80811301124999</v>
      </c>
      <c r="BQ1283" s="5">
        <f>BN1283-BP1283</f>
        <v>287.40770907208338</v>
      </c>
      <c r="BR1283" s="5"/>
      <c r="BS1283" s="5"/>
      <c r="BT1283" s="7">
        <v>8.4056437449889856</v>
      </c>
      <c r="BU1283" s="7"/>
      <c r="BV1283" s="7"/>
      <c r="BW1283" s="7"/>
      <c r="BX1283" s="7"/>
      <c r="BY1283" s="7"/>
      <c r="BZ1283" s="7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8"/>
      <c r="CL1283" s="5"/>
      <c r="CM1283" s="5"/>
      <c r="CN1283" s="8"/>
      <c r="CO1283" s="5"/>
      <c r="CP1283" s="5"/>
      <c r="CQ1283" s="5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</row>
    <row r="1284" spans="1:166" x14ac:dyDescent="0.25">
      <c r="A1284" t="s">
        <v>152</v>
      </c>
      <c r="C1284" s="6">
        <v>40530</v>
      </c>
      <c r="D1284" s="5">
        <v>1</v>
      </c>
      <c r="E1284" s="6" t="s">
        <v>209</v>
      </c>
      <c r="F1284" t="s">
        <v>10</v>
      </c>
      <c r="G1284">
        <v>0</v>
      </c>
      <c r="H1284" t="s">
        <v>117</v>
      </c>
      <c r="I1284" s="7">
        <v>8</v>
      </c>
      <c r="J1284">
        <v>750</v>
      </c>
      <c r="K1284" s="5">
        <f t="shared" si="20"/>
        <v>166.66666666666666</v>
      </c>
      <c r="L1284" s="5"/>
      <c r="M1284" s="8"/>
      <c r="N1284" s="8"/>
      <c r="O1284" s="8"/>
      <c r="P1284" s="8"/>
      <c r="Q1284" s="5"/>
      <c r="R1284" s="5"/>
      <c r="S1284" s="5"/>
      <c r="T1284" s="5"/>
      <c r="U1284" s="5"/>
      <c r="V1284" s="5"/>
      <c r="W1284" s="5"/>
      <c r="X1284" s="8"/>
      <c r="Y1284" s="8"/>
      <c r="Z1284" s="8"/>
      <c r="AA1284" s="8"/>
      <c r="AB1284" s="8"/>
      <c r="AC1284" s="5"/>
      <c r="AD1284" s="8"/>
      <c r="AE1284" s="8"/>
      <c r="AF1284" s="8"/>
      <c r="AG1284" s="8"/>
      <c r="AH1284" s="8"/>
      <c r="AI1284" s="8"/>
      <c r="AJ1284" s="5"/>
      <c r="AK1284" s="8"/>
      <c r="AL1284" s="8"/>
      <c r="AM1284" s="8"/>
      <c r="AN1284" s="8"/>
      <c r="AO1284" s="8"/>
      <c r="AP1284" s="8"/>
      <c r="AQ1284" s="9"/>
      <c r="AR1284" s="8"/>
      <c r="AS1284" s="8"/>
      <c r="AT1284" s="8"/>
      <c r="AU1284" s="5">
        <v>0</v>
      </c>
      <c r="AV1284" s="5"/>
      <c r="AW1284" s="5"/>
      <c r="AX1284" s="5"/>
      <c r="AY1284" s="5">
        <v>0</v>
      </c>
      <c r="AZ1284" s="5"/>
      <c r="BA1284" s="5"/>
      <c r="BB1284" s="5"/>
      <c r="BC1284" s="5"/>
      <c r="BD1284" s="5"/>
      <c r="BE1284" s="5"/>
      <c r="BF1284" s="5">
        <v>0</v>
      </c>
      <c r="BG1284" s="5">
        <v>0</v>
      </c>
      <c r="BH1284" s="5"/>
      <c r="BI1284" s="8"/>
      <c r="BJ1284" s="5"/>
      <c r="BK1284" s="5"/>
      <c r="BL1284" s="5"/>
      <c r="BM1284" s="8"/>
      <c r="BN1284" s="8"/>
      <c r="BO1284" s="7"/>
      <c r="BP1284" s="5"/>
      <c r="BQ1284" s="5"/>
      <c r="BR1284" s="5"/>
      <c r="BS1284" s="5"/>
      <c r="BT1284" s="7"/>
      <c r="BU1284" s="7"/>
      <c r="BV1284" s="7"/>
      <c r="BW1284" s="7"/>
      <c r="BX1284" s="7"/>
      <c r="BY1284" s="7"/>
      <c r="BZ1284" s="7"/>
      <c r="CA1284" s="5">
        <v>0</v>
      </c>
      <c r="CB1284" s="5">
        <v>0</v>
      </c>
      <c r="CC1284" s="5">
        <v>0</v>
      </c>
      <c r="CD1284" s="5">
        <v>0</v>
      </c>
      <c r="CE1284" s="5"/>
      <c r="CF1284" s="5"/>
      <c r="CG1284" s="5"/>
      <c r="CH1284" s="5"/>
      <c r="CI1284" s="5">
        <v>0</v>
      </c>
      <c r="CJ1284" s="5"/>
      <c r="CK1284" s="8"/>
      <c r="CL1284" s="5"/>
      <c r="CM1284" s="5"/>
      <c r="CN1284" s="8"/>
      <c r="CO1284" s="5"/>
      <c r="CP1284" s="5"/>
      <c r="CQ1284" s="5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</row>
    <row r="1285" spans="1:166" x14ac:dyDescent="0.25">
      <c r="A1285" t="s">
        <v>152</v>
      </c>
      <c r="C1285" s="6">
        <v>40556</v>
      </c>
      <c r="D1285" s="5">
        <v>4</v>
      </c>
      <c r="E1285" t="s">
        <v>210</v>
      </c>
      <c r="F1285" t="s">
        <v>12</v>
      </c>
      <c r="G1285">
        <v>26</v>
      </c>
      <c r="H1285" t="s">
        <v>117</v>
      </c>
      <c r="I1285" s="7">
        <v>8</v>
      </c>
      <c r="J1285">
        <v>750</v>
      </c>
      <c r="K1285" s="5">
        <f t="shared" si="20"/>
        <v>166.66666666666666</v>
      </c>
      <c r="L1285" s="5"/>
      <c r="M1285" s="8"/>
      <c r="N1285" s="8"/>
      <c r="O1285" s="8"/>
      <c r="P1285" s="8"/>
      <c r="Q1285" s="5"/>
      <c r="R1285" s="5">
        <v>26</v>
      </c>
      <c r="S1285" s="5"/>
      <c r="T1285" s="5"/>
      <c r="U1285" s="5"/>
      <c r="V1285" s="5"/>
      <c r="W1285" s="5"/>
      <c r="X1285" s="8"/>
      <c r="Y1285" s="8"/>
      <c r="Z1285" s="8"/>
      <c r="AA1285" s="8"/>
      <c r="AB1285" s="8"/>
      <c r="AC1285" s="5"/>
      <c r="AD1285" s="8"/>
      <c r="AE1285" s="8"/>
      <c r="AF1285" s="8"/>
      <c r="AG1285" s="8"/>
      <c r="AH1285" s="8"/>
      <c r="AI1285" s="8"/>
      <c r="AJ1285" s="5"/>
      <c r="AK1285" s="8">
        <v>0.16131907894736844</v>
      </c>
      <c r="AL1285" s="8"/>
      <c r="AM1285" s="8"/>
      <c r="AN1285" s="8"/>
      <c r="AO1285" s="8"/>
      <c r="AP1285" s="8"/>
      <c r="AQ1285" s="9"/>
      <c r="AR1285" s="8"/>
      <c r="AS1285" s="8"/>
      <c r="AT1285" s="8"/>
      <c r="AU1285" s="5">
        <v>0</v>
      </c>
      <c r="AV1285" s="5"/>
      <c r="AW1285" s="5"/>
      <c r="AX1285" s="5"/>
      <c r="AY1285" s="5">
        <v>0</v>
      </c>
      <c r="AZ1285" s="5"/>
      <c r="BA1285" s="5"/>
      <c r="BB1285" s="5"/>
      <c r="BC1285" s="5"/>
      <c r="BD1285" s="5"/>
      <c r="BE1285" s="5"/>
      <c r="BF1285" s="5">
        <v>0</v>
      </c>
      <c r="BG1285" s="5">
        <v>0</v>
      </c>
      <c r="BH1285" s="5"/>
      <c r="BI1285" s="8"/>
      <c r="BJ1285" s="5"/>
      <c r="BK1285" s="5"/>
      <c r="BL1285" s="5"/>
      <c r="BM1285" s="8"/>
      <c r="BN1285" s="8"/>
      <c r="BO1285" s="7"/>
      <c r="BP1285" s="5"/>
      <c r="BQ1285" s="5"/>
      <c r="BR1285" s="5"/>
      <c r="BS1285" s="5"/>
      <c r="BT1285" s="7"/>
      <c r="BU1285" s="7"/>
      <c r="BV1285" s="7"/>
      <c r="BW1285" s="7"/>
      <c r="BX1285" s="7"/>
      <c r="BY1285" s="7"/>
      <c r="BZ1285" s="7"/>
      <c r="CA1285" s="5">
        <v>0</v>
      </c>
      <c r="CB1285" s="5">
        <v>0</v>
      </c>
      <c r="CC1285" s="5">
        <v>0</v>
      </c>
      <c r="CD1285" s="5">
        <v>0</v>
      </c>
      <c r="CE1285" s="5"/>
      <c r="CF1285" s="5"/>
      <c r="CG1285" s="5"/>
      <c r="CH1285" s="5"/>
      <c r="CI1285" s="5">
        <v>0</v>
      </c>
      <c r="CJ1285" s="5"/>
      <c r="CK1285" s="8"/>
      <c r="CL1285" s="5"/>
      <c r="CM1285" s="5"/>
      <c r="CN1285" s="8"/>
      <c r="CO1285" s="5"/>
      <c r="CP1285" s="5"/>
      <c r="CQ1285" s="5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</row>
    <row r="1286" spans="1:166" x14ac:dyDescent="0.25">
      <c r="A1286" t="s">
        <v>152</v>
      </c>
      <c r="C1286" s="6">
        <v>40561</v>
      </c>
      <c r="D1286" s="5"/>
      <c r="E1286" s="6"/>
      <c r="G1286">
        <v>31</v>
      </c>
      <c r="H1286" t="s">
        <v>117</v>
      </c>
      <c r="I1286" s="7">
        <v>8</v>
      </c>
      <c r="J1286">
        <v>750</v>
      </c>
      <c r="K1286" s="5">
        <f t="shared" si="20"/>
        <v>166.66666666666666</v>
      </c>
      <c r="L1286" s="5"/>
      <c r="M1286" s="8"/>
      <c r="N1286" s="7">
        <v>8</v>
      </c>
      <c r="O1286" s="7"/>
      <c r="P1286" s="7"/>
      <c r="Q1286" s="5"/>
      <c r="R1286" s="5"/>
      <c r="S1286" s="5"/>
      <c r="T1286" s="5"/>
      <c r="U1286" s="5"/>
      <c r="V1286" s="5"/>
      <c r="W1286" s="5"/>
      <c r="X1286" s="8"/>
      <c r="Y1286" s="8"/>
      <c r="Z1286" s="8"/>
      <c r="AA1286" s="8"/>
      <c r="AB1286" s="8"/>
      <c r="AC1286" s="5"/>
      <c r="AD1286" s="8"/>
      <c r="AE1286" s="8"/>
      <c r="AF1286" s="8"/>
      <c r="AG1286" s="8"/>
      <c r="AH1286" s="8"/>
      <c r="AI1286" s="8"/>
      <c r="AJ1286" s="5"/>
      <c r="AK1286" s="8"/>
      <c r="AL1286" s="8"/>
      <c r="AM1286" s="8"/>
      <c r="AN1286" s="8"/>
      <c r="AO1286" s="8"/>
      <c r="AP1286" s="8"/>
      <c r="AQ1286" s="9"/>
      <c r="AR1286" s="8"/>
      <c r="AS1286" s="8"/>
      <c r="AT1286" s="8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8"/>
      <c r="BJ1286" s="5"/>
      <c r="BK1286" s="5"/>
      <c r="BL1286" s="5"/>
      <c r="BM1286" s="8"/>
      <c r="BN1286" s="8"/>
      <c r="BO1286" s="7"/>
      <c r="BP1286" s="5"/>
      <c r="BQ1286" s="5"/>
      <c r="BR1286" s="5"/>
      <c r="BS1286" s="5"/>
      <c r="BT1286" s="7"/>
      <c r="BU1286" s="7"/>
      <c r="BV1286" s="7"/>
      <c r="BW1286" s="7"/>
      <c r="BX1286" s="7"/>
      <c r="BY1286" s="7"/>
      <c r="BZ1286" s="7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8"/>
      <c r="CL1286" s="5"/>
      <c r="CM1286" s="5"/>
      <c r="CN1286" s="8"/>
      <c r="CO1286" s="5"/>
      <c r="CP1286" s="5"/>
      <c r="CQ1286" s="5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</row>
    <row r="1287" spans="1:166" x14ac:dyDescent="0.25">
      <c r="A1287" t="s">
        <v>152</v>
      </c>
      <c r="C1287" s="6">
        <v>40568</v>
      </c>
      <c r="D1287" s="5"/>
      <c r="E1287" s="6"/>
      <c r="G1287">
        <v>38</v>
      </c>
      <c r="H1287" t="s">
        <v>117</v>
      </c>
      <c r="I1287" s="7">
        <v>8</v>
      </c>
      <c r="J1287">
        <v>750</v>
      </c>
      <c r="K1287" s="5">
        <f t="shared" si="20"/>
        <v>166.66666666666666</v>
      </c>
      <c r="L1287" s="5"/>
      <c r="M1287" s="8"/>
      <c r="N1287" s="7">
        <v>11.55</v>
      </c>
      <c r="O1287" s="7"/>
      <c r="P1287" s="7"/>
      <c r="Q1287" s="5"/>
      <c r="R1287" s="5"/>
      <c r="S1287" s="5"/>
      <c r="T1287" s="5"/>
      <c r="U1287" s="5"/>
      <c r="V1287" s="5"/>
      <c r="W1287" s="5"/>
      <c r="X1287" s="8"/>
      <c r="Y1287" s="8"/>
      <c r="Z1287" s="8"/>
      <c r="AA1287" s="8"/>
      <c r="AB1287" s="8"/>
      <c r="AC1287" s="5"/>
      <c r="AD1287" s="8"/>
      <c r="AE1287" s="8"/>
      <c r="AF1287" s="8"/>
      <c r="AG1287" s="8"/>
      <c r="AH1287" s="8"/>
      <c r="AI1287" s="8"/>
      <c r="AJ1287" s="5"/>
      <c r="AK1287" s="8"/>
      <c r="AL1287" s="8"/>
      <c r="AM1287" s="8"/>
      <c r="AN1287" s="8"/>
      <c r="AO1287" s="8"/>
      <c r="AP1287" s="8"/>
      <c r="AQ1287" s="9"/>
      <c r="AR1287" s="8"/>
      <c r="AS1287" s="8"/>
      <c r="AT1287" s="8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8"/>
      <c r="BJ1287" s="5"/>
      <c r="BK1287" s="5"/>
      <c r="BL1287" s="5"/>
      <c r="BM1287" s="8"/>
      <c r="BN1287" s="8"/>
      <c r="BO1287" s="7"/>
      <c r="BP1287" s="5"/>
      <c r="BQ1287" s="5"/>
      <c r="BR1287" s="5"/>
      <c r="BS1287" s="5"/>
      <c r="BT1287" s="7"/>
      <c r="BU1287" s="7"/>
      <c r="BV1287" s="7"/>
      <c r="BW1287" s="7"/>
      <c r="BX1287" s="7"/>
      <c r="BY1287" s="7"/>
      <c r="BZ1287" s="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8"/>
      <c r="CL1287" s="5"/>
      <c r="CM1287" s="5"/>
      <c r="CN1287" s="8"/>
      <c r="CO1287" s="5"/>
      <c r="CP1287" s="5"/>
      <c r="CQ1287" s="5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</row>
    <row r="1288" spans="1:166" x14ac:dyDescent="0.25">
      <c r="A1288" t="s">
        <v>152</v>
      </c>
      <c r="C1288" s="6">
        <v>40571</v>
      </c>
      <c r="D1288" s="5"/>
      <c r="E1288" s="6"/>
      <c r="G1288">
        <v>41</v>
      </c>
      <c r="H1288" t="s">
        <v>117</v>
      </c>
      <c r="I1288" s="7">
        <v>8</v>
      </c>
      <c r="J1288">
        <v>750</v>
      </c>
      <c r="K1288" s="5">
        <f t="shared" si="20"/>
        <v>166.66666666666666</v>
      </c>
      <c r="L1288" s="5"/>
      <c r="M1288" s="8"/>
      <c r="N1288" s="8"/>
      <c r="O1288" s="8"/>
      <c r="P1288" s="8"/>
      <c r="Q1288" s="5"/>
      <c r="R1288" s="5"/>
      <c r="S1288" s="5"/>
      <c r="T1288" s="5"/>
      <c r="U1288" s="5"/>
      <c r="V1288" s="5"/>
      <c r="W1288" s="5"/>
      <c r="X1288" s="8"/>
      <c r="Y1288" s="8"/>
      <c r="Z1288" s="8"/>
      <c r="AA1288" s="8"/>
      <c r="AB1288" s="8"/>
      <c r="AC1288" s="5">
        <v>79.832864002459502</v>
      </c>
      <c r="AD1288" s="8"/>
      <c r="AE1288" s="8"/>
      <c r="AF1288" s="8"/>
      <c r="AG1288" s="8"/>
      <c r="AH1288" s="8"/>
      <c r="AI1288" s="8"/>
      <c r="AJ1288" s="5">
        <v>84.734991535760486</v>
      </c>
      <c r="AK1288" s="8">
        <v>0.93613458250872972</v>
      </c>
      <c r="AL1288" s="8"/>
      <c r="AM1288" s="8"/>
      <c r="AN1288" s="8"/>
      <c r="AO1288" s="8"/>
      <c r="AP1288" s="8"/>
      <c r="AQ1288" s="9">
        <f>AK1288/AJ1288</f>
        <v>1.1047792246650019E-2</v>
      </c>
      <c r="AR1288" s="8"/>
      <c r="AS1288" s="8"/>
      <c r="AT1288" s="8"/>
      <c r="AU1288" s="5">
        <v>3.7588119863005445</v>
      </c>
      <c r="AV1288" s="5"/>
      <c r="AW1288" s="5"/>
      <c r="AX1288" s="5"/>
      <c r="AY1288" s="5">
        <v>0</v>
      </c>
      <c r="AZ1288" s="5"/>
      <c r="BA1288" s="5"/>
      <c r="BB1288" s="5"/>
      <c r="BC1288" s="5"/>
      <c r="BD1288" s="5"/>
      <c r="BE1288" s="5"/>
      <c r="BF1288" s="5">
        <v>0</v>
      </c>
      <c r="BG1288" s="5">
        <v>0</v>
      </c>
      <c r="BH1288" s="5"/>
      <c r="BI1288" s="8"/>
      <c r="BJ1288" s="5"/>
      <c r="BK1288" s="5">
        <f>AC1288+AJ1288+BH1288</f>
        <v>164.56785553821999</v>
      </c>
      <c r="BL1288" s="5"/>
      <c r="BM1288" s="8">
        <f>BH1288/BK1288</f>
        <v>0</v>
      </c>
      <c r="BN1288" s="8"/>
      <c r="BO1288" s="7"/>
      <c r="BP1288" s="5"/>
      <c r="BQ1288" s="5"/>
      <c r="BR1288" s="5"/>
      <c r="BS1288" s="5"/>
      <c r="BT1288" s="7"/>
      <c r="BU1288" s="7"/>
      <c r="BV1288" s="7"/>
      <c r="BW1288" s="7"/>
      <c r="BX1288" s="8">
        <f>AC1288/BK1288</f>
        <v>0.48510605999796086</v>
      </c>
      <c r="BY1288" s="8">
        <f>AJ1288/BK1288</f>
        <v>0.51489394000203914</v>
      </c>
      <c r="BZ1288" s="8">
        <f>BH1288/BK1288</f>
        <v>0</v>
      </c>
      <c r="CA1288" s="5">
        <v>20.709515791837347</v>
      </c>
      <c r="CB1288" s="5">
        <v>20.709515791837347</v>
      </c>
      <c r="CC1288" s="5">
        <v>0</v>
      </c>
      <c r="CD1288" s="5">
        <v>0</v>
      </c>
      <c r="CE1288" s="5"/>
      <c r="CF1288" s="5"/>
      <c r="CG1288" s="5"/>
      <c r="CH1288" s="5"/>
      <c r="CI1288" s="5">
        <v>0</v>
      </c>
      <c r="CJ1288" s="5"/>
      <c r="CK1288" s="8"/>
      <c r="CL1288" s="5"/>
      <c r="CM1288" s="5"/>
      <c r="CN1288" s="8"/>
      <c r="CO1288" s="5"/>
      <c r="CP1288" s="5"/>
      <c r="CQ1288" s="5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</row>
    <row r="1289" spans="1:166" x14ac:dyDescent="0.25">
      <c r="A1289" t="s">
        <v>152</v>
      </c>
      <c r="C1289" s="6">
        <v>40574</v>
      </c>
      <c r="D1289" s="5"/>
      <c r="E1289" s="6"/>
      <c r="G1289">
        <v>44</v>
      </c>
      <c r="H1289" t="s">
        <v>117</v>
      </c>
      <c r="I1289" s="7">
        <v>8</v>
      </c>
      <c r="J1289">
        <v>750</v>
      </c>
      <c r="K1289" s="5">
        <f t="shared" si="20"/>
        <v>166.66666666666666</v>
      </c>
      <c r="L1289" s="5"/>
      <c r="M1289" s="8"/>
      <c r="N1289" s="7">
        <v>12.15</v>
      </c>
      <c r="O1289" s="7"/>
      <c r="P1289" s="7"/>
      <c r="Q1289" s="5"/>
      <c r="R1289" s="5"/>
      <c r="S1289" s="5"/>
      <c r="T1289" s="5"/>
      <c r="U1289" s="5"/>
      <c r="V1289" s="5"/>
      <c r="W1289" s="5"/>
      <c r="X1289" s="8"/>
      <c r="Y1289" s="8"/>
      <c r="Z1289" s="8"/>
      <c r="AA1289" s="8"/>
      <c r="AB1289" s="8"/>
      <c r="AD1289" s="8"/>
      <c r="AE1289" s="8"/>
      <c r="AF1289" s="8"/>
      <c r="AG1289" s="8"/>
      <c r="AH1289" s="8"/>
      <c r="AI1289" s="8"/>
      <c r="AJ1289" s="5"/>
      <c r="AK1289" s="8"/>
      <c r="AL1289" s="8"/>
      <c r="AM1289" s="8"/>
      <c r="AN1289" s="8"/>
      <c r="AO1289" s="8"/>
      <c r="AP1289" s="8"/>
      <c r="AQ1289" s="9"/>
      <c r="AR1289" s="8"/>
      <c r="AS1289" s="8"/>
      <c r="AT1289" s="8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8"/>
      <c r="BJ1289" s="5"/>
      <c r="BK1289" s="5"/>
      <c r="BL1289" s="5"/>
      <c r="BM1289" s="8"/>
      <c r="BN1289" s="8"/>
      <c r="BO1289" s="7"/>
      <c r="BP1289" s="5"/>
      <c r="BQ1289" s="5"/>
      <c r="BR1289" s="5"/>
      <c r="BS1289" s="5"/>
      <c r="BT1289" s="7"/>
      <c r="BU1289" s="7"/>
      <c r="BV1289" s="7"/>
      <c r="BW1289" s="7"/>
      <c r="BX1289" s="7"/>
      <c r="BY1289" s="7"/>
      <c r="BZ1289" s="7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8"/>
      <c r="CL1289" s="5"/>
      <c r="CM1289" s="5"/>
      <c r="CN1289" s="8"/>
      <c r="CO1289" s="5"/>
      <c r="CP1289" s="5"/>
      <c r="CQ1289" s="5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</row>
    <row r="1290" spans="1:166" x14ac:dyDescent="0.25">
      <c r="A1290" t="s">
        <v>152</v>
      </c>
      <c r="C1290" s="6">
        <v>40583</v>
      </c>
      <c r="D1290" s="5">
        <v>4</v>
      </c>
      <c r="E1290" t="s">
        <v>206</v>
      </c>
      <c r="F1290" t="s">
        <v>13</v>
      </c>
      <c r="G1290">
        <v>53</v>
      </c>
      <c r="H1290" t="s">
        <v>117</v>
      </c>
      <c r="I1290" s="7">
        <v>8</v>
      </c>
      <c r="J1290">
        <v>750</v>
      </c>
      <c r="K1290" s="5">
        <f t="shared" si="20"/>
        <v>166.66666666666666</v>
      </c>
      <c r="L1290" s="5"/>
      <c r="M1290" s="8"/>
      <c r="N1290" s="7">
        <v>14.15</v>
      </c>
      <c r="O1290" s="7"/>
      <c r="P1290" s="7"/>
      <c r="Q1290" s="5"/>
      <c r="R1290" s="5"/>
      <c r="S1290" s="5">
        <v>53</v>
      </c>
      <c r="T1290" s="5"/>
      <c r="U1290" s="5"/>
      <c r="V1290" s="5"/>
      <c r="W1290" s="5"/>
      <c r="X1290" s="8"/>
      <c r="Y1290" s="8"/>
      <c r="Z1290" s="8"/>
      <c r="AA1290" s="8"/>
      <c r="AB1290" s="8"/>
      <c r="AC1290" s="5">
        <v>152.32285059923268</v>
      </c>
      <c r="AD1290" s="8"/>
      <c r="AE1290" s="8"/>
      <c r="AF1290" s="8"/>
      <c r="AG1290" s="8"/>
      <c r="AH1290" s="8"/>
      <c r="AI1290" s="8"/>
      <c r="AJ1290" s="5">
        <v>124.65512532545188</v>
      </c>
      <c r="AK1290" s="8">
        <v>1.5326291870783606</v>
      </c>
      <c r="AL1290" s="8"/>
      <c r="AM1290" s="8"/>
      <c r="AN1290" s="8"/>
      <c r="AO1290" s="8"/>
      <c r="AP1290" s="8"/>
      <c r="AQ1290" s="9">
        <f>AK1290/AJ1290</f>
        <v>1.2294955246139654E-2</v>
      </c>
      <c r="AR1290" s="8"/>
      <c r="AS1290" s="8"/>
      <c r="AT1290" s="8"/>
      <c r="AU1290" s="5">
        <v>26.570509953929001</v>
      </c>
      <c r="AV1290" s="5"/>
      <c r="AW1290" s="5"/>
      <c r="AX1290" s="5"/>
      <c r="AY1290" s="5">
        <v>0</v>
      </c>
      <c r="AZ1290" s="5"/>
      <c r="BA1290" s="5"/>
      <c r="BB1290" s="5"/>
      <c r="BC1290" s="5"/>
      <c r="BD1290" s="5"/>
      <c r="BE1290" s="5"/>
      <c r="BF1290" s="5">
        <v>0</v>
      </c>
      <c r="BG1290" s="5">
        <v>0</v>
      </c>
      <c r="BH1290" s="5"/>
      <c r="BI1290" s="8"/>
      <c r="BJ1290" s="5"/>
      <c r="BK1290" s="5">
        <f>AC1290+AJ1290+BH1290</f>
        <v>276.97797592468453</v>
      </c>
      <c r="BL1290" s="5"/>
      <c r="BM1290" s="8">
        <f>BH1290/BK1290</f>
        <v>0</v>
      </c>
      <c r="BN1290" s="8"/>
      <c r="BO1290" s="7"/>
      <c r="BP1290" s="5"/>
      <c r="BQ1290" s="5"/>
      <c r="BR1290" s="5"/>
      <c r="BS1290" s="5"/>
      <c r="BT1290" s="7"/>
      <c r="BU1290" s="7"/>
      <c r="BV1290" s="7"/>
      <c r="BW1290" s="7"/>
      <c r="BX1290" s="8">
        <f>AC1290/BK1290</f>
        <v>0.54994571352002408</v>
      </c>
      <c r="BY1290" s="8">
        <f>AJ1290/BK1290</f>
        <v>0.45005428647997603</v>
      </c>
      <c r="BZ1290" s="8">
        <f>BH1290/BK1290</f>
        <v>0</v>
      </c>
      <c r="CA1290" s="5">
        <v>63.789318314850235</v>
      </c>
      <c r="CB1290" s="5">
        <v>63.789318314850235</v>
      </c>
      <c r="CC1290" s="5">
        <v>0</v>
      </c>
      <c r="CD1290" s="5">
        <v>0</v>
      </c>
      <c r="CE1290" s="5"/>
      <c r="CF1290" s="5"/>
      <c r="CG1290" s="5"/>
      <c r="CH1290" s="5"/>
      <c r="CI1290" s="5">
        <v>0</v>
      </c>
      <c r="CJ1290" s="5"/>
      <c r="CK1290" s="8"/>
      <c r="CL1290" s="5"/>
      <c r="CM1290" s="5"/>
      <c r="CN1290" s="8"/>
      <c r="CO1290" s="5"/>
      <c r="CP1290" s="5"/>
      <c r="CQ1290" s="5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</row>
    <row r="1291" spans="1:166" x14ac:dyDescent="0.25">
      <c r="A1291" t="s">
        <v>152</v>
      </c>
      <c r="C1291" s="6">
        <v>40596</v>
      </c>
      <c r="D1291" s="5"/>
      <c r="E1291" s="6"/>
      <c r="G1291">
        <v>66</v>
      </c>
      <c r="H1291" t="s">
        <v>117</v>
      </c>
      <c r="I1291" s="7">
        <v>8</v>
      </c>
      <c r="J1291">
        <v>750</v>
      </c>
      <c r="K1291" s="5">
        <f t="shared" si="20"/>
        <v>166.66666666666666</v>
      </c>
      <c r="L1291" s="5"/>
      <c r="M1291" s="8"/>
      <c r="N1291" s="7">
        <v>18.850000000000001</v>
      </c>
      <c r="O1291" s="7"/>
      <c r="P1291" s="7"/>
      <c r="Q1291" s="5"/>
      <c r="R1291" s="5"/>
      <c r="S1291" s="5"/>
      <c r="T1291" s="5"/>
      <c r="U1291" s="5"/>
      <c r="V1291" s="5"/>
      <c r="W1291" s="5"/>
      <c r="X1291" s="8"/>
      <c r="Y1291" s="8"/>
      <c r="Z1291" s="8"/>
      <c r="AA1291" s="8"/>
      <c r="AB1291" s="8"/>
      <c r="AD1291" s="8"/>
      <c r="AE1291" s="8"/>
      <c r="AF1291" s="8"/>
      <c r="AG1291" s="8"/>
      <c r="AH1291" s="8"/>
      <c r="AI1291" s="8"/>
      <c r="AJ1291" s="5"/>
      <c r="AK1291" s="8"/>
      <c r="AL1291" s="8"/>
      <c r="AM1291" s="8"/>
      <c r="AN1291" s="8"/>
      <c r="AO1291" s="8"/>
      <c r="AP1291" s="8"/>
      <c r="AQ1291" s="9"/>
      <c r="AR1291" s="8"/>
      <c r="AS1291" s="8"/>
      <c r="AT1291" s="8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8"/>
      <c r="BJ1291" s="5"/>
      <c r="BK1291" s="5"/>
      <c r="BL1291" s="5"/>
      <c r="BM1291" s="8"/>
      <c r="BN1291" s="8"/>
      <c r="BO1291" s="7"/>
      <c r="BP1291" s="5"/>
      <c r="BQ1291" s="5"/>
      <c r="BR1291" s="5"/>
      <c r="BS1291" s="5"/>
      <c r="BT1291" s="7"/>
      <c r="BU1291" s="7"/>
      <c r="BV1291" s="7"/>
      <c r="BW1291" s="7"/>
      <c r="BX1291" s="7"/>
      <c r="BY1291" s="7"/>
      <c r="BZ1291" s="7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8"/>
      <c r="CL1291" s="5"/>
      <c r="CM1291" s="5"/>
      <c r="CN1291" s="8"/>
      <c r="CO1291" s="5"/>
      <c r="CP1291" s="5"/>
      <c r="CQ1291" s="5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</row>
    <row r="1292" spans="1:166" x14ac:dyDescent="0.25">
      <c r="A1292" t="s">
        <v>152</v>
      </c>
      <c r="C1292" s="6">
        <v>40597</v>
      </c>
      <c r="D1292" s="5"/>
      <c r="E1292" s="6"/>
      <c r="G1292">
        <v>67</v>
      </c>
      <c r="H1292" t="s">
        <v>117</v>
      </c>
      <c r="I1292" s="7">
        <v>8</v>
      </c>
      <c r="J1292">
        <v>750</v>
      </c>
      <c r="K1292" s="5">
        <f t="shared" si="20"/>
        <v>166.66666666666666</v>
      </c>
      <c r="L1292" s="5"/>
      <c r="M1292" s="8"/>
      <c r="N1292" s="8"/>
      <c r="O1292" s="8"/>
      <c r="P1292" s="8"/>
      <c r="Q1292" s="5"/>
      <c r="R1292" s="5"/>
      <c r="S1292" s="5"/>
      <c r="T1292" s="5"/>
      <c r="U1292" s="5"/>
      <c r="V1292" s="5"/>
      <c r="W1292" s="5"/>
      <c r="X1292" s="8"/>
      <c r="Y1292" s="8"/>
      <c r="Z1292" s="8"/>
      <c r="AA1292" s="8"/>
      <c r="AB1292" s="8"/>
      <c r="AC1292" s="5">
        <v>269.77905641274941</v>
      </c>
      <c r="AD1292" s="8"/>
      <c r="AE1292" s="8"/>
      <c r="AF1292" s="8"/>
      <c r="AG1292" s="8"/>
      <c r="AH1292" s="8"/>
      <c r="AI1292" s="8"/>
      <c r="AJ1292" s="5">
        <v>188.69342078018906</v>
      </c>
      <c r="AK1292" s="8">
        <v>2.7149474921776156</v>
      </c>
      <c r="AL1292" s="8"/>
      <c r="AM1292" s="8"/>
      <c r="AN1292" s="8"/>
      <c r="AO1292" s="8"/>
      <c r="AP1292" s="8"/>
      <c r="AQ1292" s="9">
        <f>AK1292/AJ1292</f>
        <v>1.4388140725586222E-2</v>
      </c>
      <c r="AR1292" s="8"/>
      <c r="AS1292" s="8"/>
      <c r="AT1292" s="8"/>
      <c r="AU1292" s="5">
        <v>38.339530590702104</v>
      </c>
      <c r="AV1292" s="5"/>
      <c r="AW1292" s="5"/>
      <c r="AX1292" s="5"/>
      <c r="AY1292" s="5">
        <v>84.732712166024754</v>
      </c>
      <c r="AZ1292" s="5"/>
      <c r="BA1292" s="5"/>
      <c r="BB1292" s="5"/>
      <c r="BC1292" s="5"/>
      <c r="BD1292" s="5"/>
      <c r="BE1292" s="5"/>
      <c r="BF1292" s="5">
        <v>0</v>
      </c>
      <c r="BG1292" s="5">
        <v>0</v>
      </c>
      <c r="BH1292" s="5"/>
      <c r="BI1292" s="8"/>
      <c r="BJ1292" s="5"/>
      <c r="BK1292" s="5">
        <f>AC1292+AJ1292+BH1292</f>
        <v>458.47247719293847</v>
      </c>
      <c r="BL1292" s="5"/>
      <c r="BM1292" s="8">
        <f>BH1292/BK1292</f>
        <v>0</v>
      </c>
      <c r="BN1292" s="8"/>
      <c r="BO1292" s="7"/>
      <c r="BP1292" s="5"/>
      <c r="BQ1292" s="5"/>
      <c r="BR1292" s="5"/>
      <c r="BS1292" s="5"/>
      <c r="BT1292" s="7"/>
      <c r="BU1292" s="7"/>
      <c r="BV1292" s="7"/>
      <c r="BW1292" s="7"/>
      <c r="BX1292" s="8">
        <f>AC1292/BK1292</f>
        <v>0.58843021082641478</v>
      </c>
      <c r="BY1292" s="8">
        <f>AJ1292/BK1292</f>
        <v>0.41156978917358528</v>
      </c>
      <c r="BZ1292" s="8">
        <f>BH1292/BK1292</f>
        <v>0</v>
      </c>
      <c r="CA1292" s="5">
        <v>177.71154568612297</v>
      </c>
      <c r="CB1292" s="5">
        <v>71.369284664894195</v>
      </c>
      <c r="CC1292" s="5">
        <v>106.34226102122878</v>
      </c>
      <c r="CD1292" s="5">
        <v>0</v>
      </c>
      <c r="CE1292" s="5"/>
      <c r="CF1292" s="5"/>
      <c r="CG1292" s="5"/>
      <c r="CH1292" s="5"/>
      <c r="CI1292" s="5">
        <v>0</v>
      </c>
      <c r="CJ1292" s="5"/>
      <c r="CK1292" s="8"/>
      <c r="CL1292" s="5"/>
      <c r="CM1292" s="5"/>
      <c r="CN1292" s="8"/>
      <c r="CO1292" s="5"/>
      <c r="CP1292" s="5"/>
      <c r="CQ1292" s="5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</row>
    <row r="1293" spans="1:166" x14ac:dyDescent="0.25">
      <c r="A1293" t="s">
        <v>152</v>
      </c>
      <c r="C1293" s="6">
        <v>40610</v>
      </c>
      <c r="D1293" s="5"/>
      <c r="E1293" s="6"/>
      <c r="G1293">
        <v>80</v>
      </c>
      <c r="H1293" t="s">
        <v>117</v>
      </c>
      <c r="I1293" s="7">
        <v>8</v>
      </c>
      <c r="J1293">
        <v>750</v>
      </c>
      <c r="K1293" s="5">
        <f t="shared" si="20"/>
        <v>166.66666666666666</v>
      </c>
      <c r="L1293" s="5"/>
      <c r="M1293" s="8"/>
      <c r="N1293" s="7">
        <v>21.6</v>
      </c>
      <c r="O1293" s="7"/>
      <c r="P1293" s="7"/>
      <c r="Q1293" s="5"/>
      <c r="R1293" s="5"/>
      <c r="S1293" s="5"/>
      <c r="T1293" s="5"/>
      <c r="U1293" s="5"/>
      <c r="V1293" s="5"/>
      <c r="W1293" s="5"/>
      <c r="X1293" s="8"/>
      <c r="Y1293" s="8"/>
      <c r="Z1293" s="8"/>
      <c r="AA1293" s="8"/>
      <c r="AB1293" s="8"/>
      <c r="AD1293" s="8"/>
      <c r="AE1293" s="8"/>
      <c r="AF1293" s="8"/>
      <c r="AG1293" s="8"/>
      <c r="AH1293" s="8"/>
      <c r="AI1293" s="8"/>
      <c r="AJ1293" s="5"/>
      <c r="AK1293" s="8"/>
      <c r="AL1293" s="8"/>
      <c r="AM1293" s="8"/>
      <c r="AN1293" s="8"/>
      <c r="AO1293" s="8"/>
      <c r="AP1293" s="8"/>
      <c r="AQ1293" s="9"/>
      <c r="AR1293" s="8"/>
      <c r="AS1293" s="8"/>
      <c r="AT1293" s="8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8"/>
      <c r="BJ1293" s="5"/>
      <c r="BK1293" s="5"/>
      <c r="BL1293" s="5"/>
      <c r="BM1293" s="8"/>
      <c r="BN1293" s="8"/>
      <c r="BO1293" s="7"/>
      <c r="BP1293" s="5"/>
      <c r="BQ1293" s="5"/>
      <c r="BR1293" s="5"/>
      <c r="BS1293" s="5"/>
      <c r="BT1293" s="7"/>
      <c r="BU1293" s="7"/>
      <c r="BV1293" s="7"/>
      <c r="BW1293" s="7"/>
      <c r="BX1293" s="7"/>
      <c r="BY1293" s="7"/>
      <c r="BZ1293" s="7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8"/>
      <c r="CL1293" s="5"/>
      <c r="CM1293" s="5"/>
      <c r="CN1293" s="8"/>
      <c r="CO1293" s="5"/>
      <c r="CP1293" s="5"/>
      <c r="CQ1293" s="5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</row>
    <row r="1294" spans="1:166" x14ac:dyDescent="0.25">
      <c r="A1294" t="s">
        <v>152</v>
      </c>
      <c r="C1294" s="6">
        <v>40616</v>
      </c>
      <c r="D1294" s="5">
        <v>6</v>
      </c>
      <c r="E1294" s="6" t="s">
        <v>239</v>
      </c>
      <c r="F1294" t="s">
        <v>89</v>
      </c>
      <c r="G1294">
        <v>86</v>
      </c>
      <c r="H1294" t="s">
        <v>117</v>
      </c>
      <c r="I1294" s="7">
        <v>8</v>
      </c>
      <c r="J1294">
        <v>750</v>
      </c>
      <c r="K1294" s="5">
        <f t="shared" si="20"/>
        <v>166.66666666666666</v>
      </c>
      <c r="L1294" s="5"/>
      <c r="M1294" s="8"/>
      <c r="N1294" s="8"/>
      <c r="O1294" s="8"/>
      <c r="P1294" s="8"/>
      <c r="Q1294" s="5"/>
      <c r="R1294" s="5"/>
      <c r="S1294" s="5"/>
      <c r="T1294" s="5"/>
      <c r="U1294" s="5"/>
      <c r="V1294" s="5"/>
      <c r="W1294" s="5"/>
      <c r="X1294" s="8"/>
      <c r="Y1294" s="8"/>
      <c r="Z1294" s="8"/>
      <c r="AA1294" s="8"/>
      <c r="AB1294" s="8"/>
      <c r="AC1294" s="5">
        <v>358.65578163851882</v>
      </c>
      <c r="AD1294" s="8"/>
      <c r="AE1294" s="8"/>
      <c r="AF1294" s="8"/>
      <c r="AG1294" s="8"/>
      <c r="AH1294" s="8"/>
      <c r="AI1294" s="8"/>
      <c r="AJ1294" s="5">
        <v>258.60581399347933</v>
      </c>
      <c r="AK1294" s="8">
        <v>2.7438295329760223</v>
      </c>
      <c r="AL1294" s="8"/>
      <c r="AM1294" s="8"/>
      <c r="AN1294" s="8"/>
      <c r="AO1294" s="8"/>
      <c r="AP1294" s="8"/>
      <c r="AQ1294" s="9">
        <f>AK1294/AJ1294</f>
        <v>1.0610084478012574E-2</v>
      </c>
      <c r="AR1294" s="8"/>
      <c r="AS1294" s="8"/>
      <c r="AT1294" s="8"/>
      <c r="AU1294" s="5">
        <v>28.736172627822224</v>
      </c>
      <c r="AV1294" s="5"/>
      <c r="AW1294" s="5"/>
      <c r="AX1294" s="5"/>
      <c r="AY1294" s="5">
        <v>375.33970265043621</v>
      </c>
      <c r="AZ1294" s="5"/>
      <c r="BA1294" s="5"/>
      <c r="BB1294" s="5"/>
      <c r="BC1294" s="5"/>
      <c r="BD1294" s="5"/>
      <c r="BE1294" s="5"/>
      <c r="BF1294" s="5">
        <v>0</v>
      </c>
      <c r="BG1294" s="5">
        <v>0</v>
      </c>
      <c r="BH1294" s="5"/>
      <c r="BI1294" s="8"/>
      <c r="BJ1294" s="5"/>
      <c r="BK1294" s="5">
        <f>AC1294+AJ1294+BH1294</f>
        <v>617.26159563199815</v>
      </c>
      <c r="BL1294" s="5"/>
      <c r="BM1294" s="8">
        <f>BH1294/BK1294</f>
        <v>0</v>
      </c>
      <c r="BN1294" s="8"/>
      <c r="BO1294" s="7"/>
      <c r="BP1294" s="5"/>
      <c r="BQ1294" s="5"/>
      <c r="BR1294" s="5"/>
      <c r="BS1294" s="5"/>
      <c r="BT1294" s="7"/>
      <c r="BU1294" s="7"/>
      <c r="BV1294" s="7"/>
      <c r="BW1294" s="7"/>
      <c r="BX1294" s="8">
        <f>AC1294/BK1294</f>
        <v>0.58104340878570371</v>
      </c>
      <c r="BY1294" s="8">
        <f>AJ1294/BK1294</f>
        <v>0.41895659121429635</v>
      </c>
      <c r="BZ1294" s="8">
        <f>BH1294/BK1294</f>
        <v>0</v>
      </c>
      <c r="CA1294" s="5">
        <v>162.96512103523173</v>
      </c>
      <c r="CB1294" s="5">
        <v>17.623895794359512</v>
      </c>
      <c r="CC1294" s="5">
        <v>145.34122524087223</v>
      </c>
      <c r="CD1294" s="5">
        <v>0</v>
      </c>
      <c r="CE1294" s="5"/>
      <c r="CF1294" s="5"/>
      <c r="CG1294" s="5"/>
      <c r="CH1294" s="5"/>
      <c r="CI1294" s="5">
        <v>0</v>
      </c>
      <c r="CJ1294" s="5"/>
      <c r="CK1294" s="8"/>
      <c r="CL1294" s="5"/>
      <c r="CM1294" s="5"/>
      <c r="CN1294" s="8"/>
      <c r="CO1294" s="5"/>
      <c r="CP1294" s="5"/>
      <c r="CQ1294" s="5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</row>
    <row r="1295" spans="1:166" x14ac:dyDescent="0.25">
      <c r="A1295" t="s">
        <v>152</v>
      </c>
      <c r="C1295" s="6">
        <v>40636</v>
      </c>
      <c r="D1295" s="5">
        <v>8</v>
      </c>
      <c r="E1295" t="s">
        <v>208</v>
      </c>
      <c r="F1295" t="s">
        <v>14</v>
      </c>
      <c r="G1295">
        <v>106</v>
      </c>
      <c r="H1295" t="s">
        <v>117</v>
      </c>
      <c r="I1295" s="7">
        <v>8</v>
      </c>
      <c r="J1295">
        <v>750</v>
      </c>
      <c r="K1295" s="5">
        <f t="shared" si="20"/>
        <v>166.66666666666666</v>
      </c>
      <c r="L1295" s="5"/>
      <c r="M1295" s="8"/>
      <c r="N1295" s="8"/>
      <c r="O1295" s="8"/>
      <c r="P1295" s="8"/>
      <c r="Q1295" s="5"/>
      <c r="R1295" s="5"/>
      <c r="S1295" s="5"/>
      <c r="T1295" s="5"/>
      <c r="U1295" s="5">
        <v>106</v>
      </c>
      <c r="V1295" s="5"/>
      <c r="W1295" s="5"/>
      <c r="X1295" s="8"/>
      <c r="Y1295" s="8"/>
      <c r="Z1295" s="8"/>
      <c r="AA1295" s="8"/>
      <c r="AB1295" s="8"/>
      <c r="AD1295" s="8"/>
      <c r="AE1295" s="8"/>
      <c r="AF1295" s="8"/>
      <c r="AG1295" s="8"/>
      <c r="AH1295" s="8"/>
      <c r="AI1295" s="8"/>
      <c r="AJ1295" s="5"/>
      <c r="AK1295" s="8"/>
      <c r="AL1295" s="8"/>
      <c r="AM1295" s="8"/>
      <c r="AN1295" s="8"/>
      <c r="AO1295" s="8"/>
      <c r="AP1295" s="8"/>
      <c r="AQ1295" s="9"/>
      <c r="AR1295" s="8"/>
      <c r="AS1295" s="8"/>
      <c r="AT1295" s="8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8"/>
      <c r="BJ1295" s="5"/>
      <c r="BK1295" s="5"/>
      <c r="BL1295" s="5"/>
      <c r="BM1295" s="8"/>
      <c r="BN1295" s="8"/>
      <c r="BO1295" s="7"/>
      <c r="BP1295" s="5"/>
      <c r="BQ1295" s="5"/>
      <c r="BR1295" s="5"/>
      <c r="BS1295" s="5"/>
      <c r="BT1295" s="7"/>
      <c r="BU1295" s="7"/>
      <c r="BV1295" s="7"/>
      <c r="BW1295" s="7"/>
      <c r="BX1295" s="7"/>
      <c r="BY1295" s="7"/>
      <c r="BZ1295" s="7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8"/>
      <c r="CL1295" s="5"/>
      <c r="CM1295" s="5"/>
      <c r="CN1295" s="8"/>
      <c r="CO1295" s="5"/>
      <c r="CP1295" s="5"/>
      <c r="CQ1295" s="5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</row>
    <row r="1296" spans="1:166" x14ac:dyDescent="0.25">
      <c r="A1296" t="s">
        <v>152</v>
      </c>
      <c r="C1296" s="6">
        <v>40639</v>
      </c>
      <c r="D1296" s="5"/>
      <c r="E1296" s="6"/>
      <c r="G1296">
        <v>109</v>
      </c>
      <c r="H1296" t="s">
        <v>117</v>
      </c>
      <c r="I1296" s="7">
        <v>8</v>
      </c>
      <c r="J1296">
        <v>750</v>
      </c>
      <c r="K1296" s="5">
        <f t="shared" si="20"/>
        <v>166.66666666666666</v>
      </c>
      <c r="L1296" s="5"/>
      <c r="M1296" s="8"/>
      <c r="N1296" s="8"/>
      <c r="O1296" s="8"/>
      <c r="P1296" s="8"/>
      <c r="Q1296" s="5"/>
      <c r="R1296" s="5"/>
      <c r="S1296" s="5"/>
      <c r="T1296" s="5"/>
      <c r="U1296" s="5"/>
      <c r="V1296" s="5"/>
      <c r="W1296" s="5"/>
      <c r="X1296" s="8"/>
      <c r="Y1296" s="8"/>
      <c r="Z1296" s="8"/>
      <c r="AA1296" s="8"/>
      <c r="AB1296" s="8"/>
      <c r="AC1296" s="5">
        <v>341.45921660566466</v>
      </c>
      <c r="AD1296" s="8"/>
      <c r="AE1296" s="8"/>
      <c r="AF1296" s="8"/>
      <c r="AG1296" s="8"/>
      <c r="AH1296" s="8"/>
      <c r="AI1296" s="8"/>
      <c r="AJ1296" s="5">
        <v>147.21950232205464</v>
      </c>
      <c r="AK1296" s="8">
        <v>1.9333414603829515</v>
      </c>
      <c r="AL1296" s="8"/>
      <c r="AM1296" s="8"/>
      <c r="AN1296" s="8"/>
      <c r="AO1296" s="8"/>
      <c r="AP1296" s="8"/>
      <c r="AQ1296" s="9">
        <f>AK1296/AJ1296</f>
        <v>1.3132373292185228E-2</v>
      </c>
      <c r="AR1296" s="8"/>
      <c r="AS1296" s="8"/>
      <c r="AT1296" s="8"/>
      <c r="AU1296" s="5">
        <v>0</v>
      </c>
      <c r="AV1296" s="5"/>
      <c r="AW1296" s="5"/>
      <c r="AX1296" s="5"/>
      <c r="AY1296" s="5">
        <v>625.23796823502676</v>
      </c>
      <c r="AZ1296" s="5"/>
      <c r="BA1296" s="5"/>
      <c r="BB1296" s="5"/>
      <c r="BC1296" s="5"/>
      <c r="BD1296" s="5"/>
      <c r="BE1296" s="5"/>
      <c r="BF1296" s="5">
        <v>9.4066737224852055</v>
      </c>
      <c r="BG1296" s="5">
        <v>33.795315218080802</v>
      </c>
      <c r="BH1296" s="5"/>
      <c r="BI1296" s="8"/>
      <c r="BJ1296" s="5"/>
      <c r="BK1296" s="5">
        <f>AC1296+AJ1296+BH1296</f>
        <v>488.67871892771927</v>
      </c>
      <c r="BL1296" s="5"/>
      <c r="BM1296" s="8">
        <f>BH1296/BK1296</f>
        <v>0</v>
      </c>
      <c r="BN1296" s="8"/>
      <c r="BO1296" s="7"/>
      <c r="BP1296" s="5"/>
      <c r="BQ1296" s="5"/>
      <c r="BR1296" s="5"/>
      <c r="BS1296" s="5"/>
      <c r="BT1296" s="7"/>
      <c r="BU1296" s="7"/>
      <c r="BV1296" s="7"/>
      <c r="BW1296" s="7"/>
      <c r="BX1296" s="8">
        <f>AC1296/BK1296</f>
        <v>0.69873969006653236</v>
      </c>
      <c r="BY1296" s="8">
        <f>AJ1296/BK1296</f>
        <v>0.30126030993346764</v>
      </c>
      <c r="BZ1296" s="8">
        <f>BH1296/BK1296</f>
        <v>0</v>
      </c>
      <c r="CA1296" s="5">
        <v>144.39567831947335</v>
      </c>
      <c r="CB1296" s="5">
        <v>0</v>
      </c>
      <c r="CC1296" s="5">
        <v>135.72307182868533</v>
      </c>
      <c r="CD1296" s="5">
        <v>5.9123953715941671</v>
      </c>
      <c r="CE1296" s="5"/>
      <c r="CF1296" s="5"/>
      <c r="CG1296" s="5"/>
      <c r="CH1296" s="5"/>
      <c r="CI1296" s="5">
        <v>2.7602111191938681</v>
      </c>
      <c r="CJ1296" s="5"/>
      <c r="CK1296" s="8"/>
      <c r="CL1296" s="5"/>
      <c r="CM1296" s="5"/>
      <c r="CN1296" s="8"/>
      <c r="CO1296" s="5"/>
      <c r="CP1296" s="5"/>
      <c r="CQ1296" s="5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</row>
    <row r="1297" spans="1:166" x14ac:dyDescent="0.25">
      <c r="A1297" t="s">
        <v>152</v>
      </c>
      <c r="C1297" s="6">
        <v>40641</v>
      </c>
      <c r="D1297" s="5"/>
      <c r="E1297" s="6"/>
      <c r="G1297">
        <v>111</v>
      </c>
      <c r="H1297" t="s">
        <v>117</v>
      </c>
      <c r="I1297" s="7">
        <v>8</v>
      </c>
      <c r="J1297">
        <v>750</v>
      </c>
      <c r="K1297" s="5">
        <f t="shared" si="20"/>
        <v>166.66666666666666</v>
      </c>
      <c r="L1297" s="5"/>
      <c r="M1297" s="8"/>
      <c r="N1297" s="7">
        <v>24.65</v>
      </c>
      <c r="O1297" s="7"/>
      <c r="P1297" s="7"/>
      <c r="Q1297" s="5"/>
      <c r="R1297" s="5"/>
      <c r="S1297" s="5"/>
      <c r="T1297" s="5"/>
      <c r="U1297" s="5"/>
      <c r="V1297" s="5"/>
      <c r="W1297" s="5"/>
      <c r="X1297" s="8"/>
      <c r="Y1297" s="8"/>
      <c r="Z1297" s="8"/>
      <c r="AA1297" s="8"/>
      <c r="AB1297" s="8"/>
      <c r="AD1297" s="8"/>
      <c r="AE1297" s="8"/>
      <c r="AF1297" s="8"/>
      <c r="AG1297" s="8"/>
      <c r="AH1297" s="8"/>
      <c r="AI1297" s="8"/>
      <c r="AJ1297" s="5"/>
      <c r="AK1297" s="8"/>
      <c r="AL1297" s="8"/>
      <c r="AM1297" s="8"/>
      <c r="AN1297" s="8"/>
      <c r="AO1297" s="8"/>
      <c r="AP1297" s="8"/>
      <c r="AQ1297" s="9"/>
      <c r="AR1297" s="8"/>
      <c r="AS1297" s="8"/>
      <c r="AT1297" s="8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8"/>
      <c r="BJ1297" s="5"/>
      <c r="BK1297" s="5"/>
      <c r="BL1297" s="5"/>
      <c r="BM1297" s="8"/>
      <c r="BN1297" s="8"/>
      <c r="BO1297" s="7"/>
      <c r="BP1297" s="5"/>
      <c r="BQ1297" s="5"/>
      <c r="BR1297" s="5"/>
      <c r="BS1297" s="5"/>
      <c r="BT1297" s="7"/>
      <c r="BU1297" s="7"/>
      <c r="BV1297" s="7"/>
      <c r="BW1297" s="7"/>
      <c r="BX1297" s="7"/>
      <c r="BY1297" s="7"/>
      <c r="BZ1297" s="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8"/>
      <c r="CL1297" s="5"/>
      <c r="CM1297" s="5"/>
      <c r="CN1297" s="8"/>
      <c r="CO1297" s="5"/>
      <c r="CP1297" s="5"/>
      <c r="CQ1297" s="5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</row>
    <row r="1298" spans="1:166" x14ac:dyDescent="0.25">
      <c r="A1298" t="s">
        <v>152</v>
      </c>
      <c r="C1298" s="6">
        <v>40644</v>
      </c>
      <c r="D1298" s="5"/>
      <c r="E1298" s="6"/>
      <c r="G1298">
        <v>114</v>
      </c>
      <c r="H1298" t="s">
        <v>117</v>
      </c>
      <c r="I1298" s="7">
        <v>8</v>
      </c>
      <c r="J1298">
        <v>750</v>
      </c>
      <c r="K1298" s="5">
        <f t="shared" si="20"/>
        <v>166.66666666666666</v>
      </c>
      <c r="L1298" s="5"/>
      <c r="M1298" s="8"/>
      <c r="N1298" s="8"/>
      <c r="O1298" s="8"/>
      <c r="P1298" s="8"/>
      <c r="Q1298" s="5"/>
      <c r="R1298" s="5"/>
      <c r="S1298" s="5"/>
      <c r="T1298" s="5"/>
      <c r="U1298" s="5"/>
      <c r="V1298" s="5"/>
      <c r="W1298" s="5"/>
      <c r="X1298" s="8"/>
      <c r="Y1298" s="8"/>
      <c r="Z1298" s="8"/>
      <c r="AA1298" s="8"/>
      <c r="AB1298" s="8"/>
      <c r="AC1298" s="5"/>
      <c r="AD1298" s="8"/>
      <c r="AE1298" s="8"/>
      <c r="AF1298" s="8"/>
      <c r="AG1298" s="8"/>
      <c r="AH1298" s="8"/>
      <c r="AI1298" s="8"/>
      <c r="AJ1298" s="5"/>
      <c r="AK1298" s="8"/>
      <c r="AL1298" s="8"/>
      <c r="AM1298" s="8"/>
      <c r="AN1298" s="8"/>
      <c r="AO1298" s="8"/>
      <c r="AP1298" s="8"/>
      <c r="AQ1298" s="9"/>
      <c r="AR1298" s="8"/>
      <c r="AS1298" s="8"/>
      <c r="AT1298" s="8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8"/>
      <c r="BJ1298" s="5"/>
      <c r="BK1298" s="5"/>
      <c r="BL1298" s="5"/>
      <c r="BM1298" s="8"/>
      <c r="BN1298" s="8"/>
      <c r="BO1298" s="7"/>
      <c r="BP1298" s="5"/>
      <c r="BQ1298" s="5"/>
      <c r="BR1298" s="5"/>
      <c r="BS1298" s="5"/>
      <c r="BT1298" s="7"/>
      <c r="BU1298" s="7"/>
      <c r="BV1298" s="7"/>
      <c r="BW1298" s="7"/>
      <c r="BX1298" s="7"/>
      <c r="BY1298" s="7"/>
      <c r="BZ1298" s="7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>
        <v>9.1525423728813564</v>
      </c>
      <c r="CK1298" s="8">
        <v>5.0296296296296292</v>
      </c>
      <c r="CL1298" s="5"/>
      <c r="CM1298" s="5"/>
      <c r="CN1298" s="8"/>
      <c r="CO1298" s="5"/>
      <c r="CP1298" s="5"/>
      <c r="CQ1298" s="5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</row>
    <row r="1299" spans="1:166" x14ac:dyDescent="0.25">
      <c r="A1299" t="s">
        <v>152</v>
      </c>
      <c r="C1299" s="6">
        <v>40647</v>
      </c>
      <c r="D1299" s="5"/>
      <c r="E1299" s="6"/>
      <c r="G1299">
        <v>117</v>
      </c>
      <c r="H1299" t="s">
        <v>117</v>
      </c>
      <c r="I1299" s="7">
        <v>8</v>
      </c>
      <c r="J1299">
        <v>750</v>
      </c>
      <c r="K1299" s="5">
        <f t="shared" si="20"/>
        <v>166.66666666666666</v>
      </c>
      <c r="L1299" s="5"/>
      <c r="M1299" s="8"/>
      <c r="N1299" s="8"/>
      <c r="O1299" s="8"/>
      <c r="P1299" s="8"/>
      <c r="Q1299" s="5"/>
      <c r="R1299" s="5"/>
      <c r="S1299" s="5"/>
      <c r="T1299" s="5"/>
      <c r="U1299" s="5"/>
      <c r="V1299" s="5"/>
      <c r="W1299" s="5"/>
      <c r="X1299" s="8"/>
      <c r="Y1299" s="8"/>
      <c r="Z1299" s="8"/>
      <c r="AA1299" s="8"/>
      <c r="AB1299" s="8"/>
      <c r="AC1299" s="5"/>
      <c r="AD1299" s="8"/>
      <c r="AE1299" s="8"/>
      <c r="AF1299" s="8"/>
      <c r="AG1299" s="8"/>
      <c r="AH1299" s="8"/>
      <c r="AI1299" s="8"/>
      <c r="AJ1299" s="5"/>
      <c r="AK1299" s="8"/>
      <c r="AL1299" s="8"/>
      <c r="AM1299" s="8"/>
      <c r="AN1299" s="8"/>
      <c r="AO1299" s="8"/>
      <c r="AP1299" s="8"/>
      <c r="AQ1299" s="9"/>
      <c r="AR1299" s="8"/>
      <c r="AS1299" s="8"/>
      <c r="AT1299" s="8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8"/>
      <c r="BJ1299" s="5"/>
      <c r="BK1299" s="5"/>
      <c r="BL1299" s="5"/>
      <c r="BM1299" s="8"/>
      <c r="BN1299" s="8"/>
      <c r="BO1299" s="7"/>
      <c r="BP1299" s="5"/>
      <c r="BQ1299" s="5"/>
      <c r="BR1299" s="5"/>
      <c r="BS1299" s="5"/>
      <c r="BT1299" s="7"/>
      <c r="BU1299" s="7"/>
      <c r="BV1299" s="7"/>
      <c r="BW1299" s="7"/>
      <c r="BX1299" s="7"/>
      <c r="BY1299" s="7"/>
      <c r="BZ1299" s="7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>
        <v>16.158192090395481</v>
      </c>
      <c r="CK1299" s="8">
        <v>4.830645161290323</v>
      </c>
      <c r="CL1299" s="5"/>
      <c r="CM1299" s="5"/>
      <c r="CN1299" s="8"/>
      <c r="CO1299" s="5"/>
      <c r="CP1299" s="5"/>
      <c r="CQ1299" s="5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</row>
    <row r="1300" spans="1:166" x14ac:dyDescent="0.25">
      <c r="A1300" t="s">
        <v>152</v>
      </c>
      <c r="C1300" s="6">
        <v>40650</v>
      </c>
      <c r="D1300" s="5"/>
      <c r="E1300" s="6"/>
      <c r="G1300">
        <v>120</v>
      </c>
      <c r="H1300" t="s">
        <v>117</v>
      </c>
      <c r="I1300" s="7">
        <v>8</v>
      </c>
      <c r="J1300">
        <v>750</v>
      </c>
      <c r="K1300" s="5">
        <f t="shared" si="20"/>
        <v>166.66666666666666</v>
      </c>
      <c r="L1300" s="5"/>
      <c r="M1300" s="8"/>
      <c r="N1300" s="7">
        <v>25.7</v>
      </c>
      <c r="O1300" s="7"/>
      <c r="P1300" s="7"/>
      <c r="Q1300" s="5"/>
      <c r="R1300" s="5"/>
      <c r="S1300" s="5"/>
      <c r="T1300" s="5"/>
      <c r="U1300" s="5"/>
      <c r="V1300" s="5"/>
      <c r="W1300" s="5"/>
      <c r="X1300" s="8"/>
      <c r="Y1300" s="8"/>
      <c r="Z1300" s="8"/>
      <c r="AA1300" s="8"/>
      <c r="AB1300" s="8"/>
      <c r="AC1300" s="5"/>
      <c r="AD1300" s="8"/>
      <c r="AE1300" s="8"/>
      <c r="AF1300" s="8"/>
      <c r="AG1300" s="8"/>
      <c r="AH1300" s="8"/>
      <c r="AI1300" s="8"/>
      <c r="AJ1300" s="5"/>
      <c r="AK1300" s="8"/>
      <c r="AL1300" s="8"/>
      <c r="AM1300" s="8"/>
      <c r="AN1300" s="8"/>
      <c r="AO1300" s="8"/>
      <c r="AP1300" s="8"/>
      <c r="AQ1300" s="9"/>
      <c r="AR1300" s="8"/>
      <c r="AS1300" s="8"/>
      <c r="AT1300" s="8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8"/>
      <c r="BJ1300" s="5"/>
      <c r="BK1300" s="5"/>
      <c r="BL1300" s="5"/>
      <c r="BM1300" s="8"/>
      <c r="BN1300" s="8"/>
      <c r="BO1300" s="7"/>
      <c r="BP1300" s="5"/>
      <c r="BQ1300" s="5"/>
      <c r="BR1300" s="5"/>
      <c r="BS1300" s="5"/>
      <c r="BT1300" s="7"/>
      <c r="BU1300" s="7"/>
      <c r="BV1300" s="7"/>
      <c r="BW1300" s="7"/>
      <c r="BX1300" s="7"/>
      <c r="BY1300" s="7"/>
      <c r="BZ1300" s="7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8"/>
      <c r="CL1300" s="5"/>
      <c r="CM1300" s="5"/>
      <c r="CN1300" s="8"/>
      <c r="CO1300" s="5"/>
      <c r="CP1300" s="5"/>
      <c r="CQ1300" s="5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</row>
    <row r="1301" spans="1:166" x14ac:dyDescent="0.25">
      <c r="A1301" t="s">
        <v>152</v>
      </c>
      <c r="C1301" s="6">
        <v>40653</v>
      </c>
      <c r="D1301" s="5"/>
      <c r="E1301" s="6"/>
      <c r="G1301">
        <v>123</v>
      </c>
      <c r="H1301" t="s">
        <v>117</v>
      </c>
      <c r="I1301" s="7">
        <v>8</v>
      </c>
      <c r="J1301">
        <v>750</v>
      </c>
      <c r="K1301" s="5">
        <f t="shared" si="20"/>
        <v>166.66666666666666</v>
      </c>
      <c r="L1301" s="5"/>
      <c r="M1301" s="8"/>
      <c r="N1301" s="8"/>
      <c r="O1301" s="8"/>
      <c r="P1301" s="8"/>
      <c r="Q1301" s="5"/>
      <c r="R1301" s="5"/>
      <c r="S1301" s="5"/>
      <c r="T1301" s="5"/>
      <c r="U1301" s="5"/>
      <c r="V1301" s="5"/>
      <c r="W1301" s="5"/>
      <c r="X1301" s="8"/>
      <c r="Y1301" s="8"/>
      <c r="Z1301" s="8"/>
      <c r="AA1301" s="8"/>
      <c r="AB1301" s="8"/>
      <c r="AC1301" s="5"/>
      <c r="AD1301" s="8"/>
      <c r="AE1301" s="8"/>
      <c r="AF1301" s="8"/>
      <c r="AG1301" s="8"/>
      <c r="AH1301" s="8"/>
      <c r="AI1301" s="8"/>
      <c r="AJ1301" s="5"/>
      <c r="AK1301" s="8"/>
      <c r="AL1301" s="8"/>
      <c r="AM1301" s="8"/>
      <c r="AN1301" s="8"/>
      <c r="AO1301" s="8"/>
      <c r="AP1301" s="8"/>
      <c r="AQ1301" s="9"/>
      <c r="AR1301" s="8"/>
      <c r="AS1301" s="8"/>
      <c r="AT1301" s="8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8"/>
      <c r="BJ1301" s="5"/>
      <c r="BK1301" s="5"/>
      <c r="BL1301" s="5"/>
      <c r="BM1301" s="8"/>
      <c r="BN1301" s="8"/>
      <c r="BO1301" s="7"/>
      <c r="BP1301" s="5"/>
      <c r="BQ1301" s="5"/>
      <c r="BR1301" s="5"/>
      <c r="BS1301" s="5"/>
      <c r="BT1301" s="7"/>
      <c r="BU1301" s="7"/>
      <c r="BV1301" s="7"/>
      <c r="BW1301" s="7"/>
      <c r="BX1301" s="7"/>
      <c r="BY1301" s="7"/>
      <c r="BZ1301" s="7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>
        <v>32.994350282485875</v>
      </c>
      <c r="CK1301" s="8">
        <v>4.8114093959731541</v>
      </c>
      <c r="CL1301" s="5"/>
      <c r="CM1301" s="5"/>
      <c r="CN1301" s="8"/>
      <c r="CO1301" s="5"/>
      <c r="CP1301" s="5"/>
      <c r="CQ1301" s="5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</row>
    <row r="1302" spans="1:166" x14ac:dyDescent="0.25">
      <c r="A1302" t="s">
        <v>152</v>
      </c>
      <c r="C1302" s="6">
        <v>40660</v>
      </c>
      <c r="D1302" s="5"/>
      <c r="E1302" s="6"/>
      <c r="G1302">
        <v>130</v>
      </c>
      <c r="H1302" t="s">
        <v>117</v>
      </c>
      <c r="I1302" s="7">
        <v>8</v>
      </c>
      <c r="J1302">
        <v>750</v>
      </c>
      <c r="K1302" s="5">
        <f t="shared" si="20"/>
        <v>166.66666666666666</v>
      </c>
      <c r="L1302" s="5"/>
      <c r="M1302" s="8"/>
      <c r="N1302" s="8"/>
      <c r="O1302" s="8"/>
      <c r="P1302" s="8"/>
      <c r="Q1302" s="5"/>
      <c r="R1302" s="5"/>
      <c r="S1302" s="5"/>
      <c r="T1302" s="5"/>
      <c r="U1302" s="5"/>
      <c r="V1302" s="5"/>
      <c r="W1302" s="5"/>
      <c r="X1302" s="8"/>
      <c r="Y1302" s="8"/>
      <c r="Z1302" s="8"/>
      <c r="AA1302" s="8"/>
      <c r="AB1302" s="8"/>
      <c r="AC1302" s="5">
        <v>425.81549911653576</v>
      </c>
      <c r="AD1302" s="8"/>
      <c r="AE1302" s="8"/>
      <c r="AF1302" s="8"/>
      <c r="AG1302" s="8"/>
      <c r="AH1302" s="8"/>
      <c r="AI1302" s="8"/>
      <c r="AJ1302" s="5">
        <v>130.0593457133742</v>
      </c>
      <c r="AK1302" s="8">
        <v>1.6795480964188507</v>
      </c>
      <c r="AL1302" s="8"/>
      <c r="AM1302" s="8"/>
      <c r="AN1302" s="8"/>
      <c r="AO1302" s="8"/>
      <c r="AP1302" s="8"/>
      <c r="AQ1302" s="9">
        <f>AK1302/AJ1302</f>
        <v>1.2913705564229517E-2</v>
      </c>
      <c r="AR1302" s="8"/>
      <c r="AS1302" s="8"/>
      <c r="AT1302" s="8"/>
      <c r="AU1302" s="5">
        <v>0</v>
      </c>
      <c r="AV1302" s="5"/>
      <c r="AW1302" s="5"/>
      <c r="AX1302" s="5"/>
      <c r="AY1302" s="5">
        <v>287.59459547285155</v>
      </c>
      <c r="AZ1302" s="5"/>
      <c r="BA1302" s="5"/>
      <c r="BB1302" s="5"/>
      <c r="BC1302" s="5"/>
      <c r="BD1302" s="5"/>
      <c r="BE1302" s="5"/>
      <c r="BF1302" s="5">
        <v>26.210025179128387</v>
      </c>
      <c r="BG1302" s="5">
        <v>530.16387467403501</v>
      </c>
      <c r="BH1302" s="5"/>
      <c r="BI1302" s="8"/>
      <c r="BJ1302" s="5"/>
      <c r="BK1302" s="5">
        <f>AC1302+AJ1302+BH1302</f>
        <v>555.87484482990999</v>
      </c>
      <c r="BL1302" s="5"/>
      <c r="BM1302" s="8">
        <f>BH1302/BK1302</f>
        <v>0</v>
      </c>
      <c r="BN1302" s="8"/>
      <c r="BO1302" s="7"/>
      <c r="BP1302" s="5"/>
      <c r="BQ1302" s="5"/>
      <c r="BR1302" s="5"/>
      <c r="BS1302" s="5"/>
      <c r="BT1302" s="7"/>
      <c r="BU1302" s="7"/>
      <c r="BV1302" s="7"/>
      <c r="BW1302" s="7"/>
      <c r="BX1302" s="8">
        <f>AC1302/BK1302</f>
        <v>0.76602764646928645</v>
      </c>
      <c r="BY1302" s="8">
        <f>AJ1302/BK1302</f>
        <v>0.23397235353071349</v>
      </c>
      <c r="BZ1302" s="8">
        <f>BH1302/BK1302</f>
        <v>0</v>
      </c>
      <c r="CA1302" s="5">
        <v>160.01180982887183</v>
      </c>
      <c r="CB1302" s="5">
        <v>0</v>
      </c>
      <c r="CC1302" s="5">
        <v>58.105125983034753</v>
      </c>
      <c r="CD1302" s="5">
        <v>93.41224298803165</v>
      </c>
      <c r="CE1302" s="5"/>
      <c r="CF1302" s="5"/>
      <c r="CG1302" s="5"/>
      <c r="CH1302" s="5"/>
      <c r="CI1302" s="5">
        <v>8.4944408578054436</v>
      </c>
      <c r="CJ1302" s="5">
        <v>56.610169491525426</v>
      </c>
      <c r="CK1302" s="8">
        <v>5.0411483253588516</v>
      </c>
      <c r="CL1302" s="5"/>
      <c r="CM1302" s="5"/>
      <c r="CN1302" s="8"/>
      <c r="CO1302" s="5"/>
      <c r="CP1302" s="5"/>
      <c r="CQ1302" s="5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</row>
    <row r="1303" spans="1:166" x14ac:dyDescent="0.25">
      <c r="A1303" t="s">
        <v>152</v>
      </c>
      <c r="C1303" s="6">
        <v>40664</v>
      </c>
      <c r="D1303" s="5">
        <v>9</v>
      </c>
      <c r="E1303" s="6" t="s">
        <v>207</v>
      </c>
      <c r="F1303" t="s">
        <v>15</v>
      </c>
      <c r="G1303">
        <v>134</v>
      </c>
      <c r="H1303" t="s">
        <v>117</v>
      </c>
      <c r="I1303" s="7">
        <v>8</v>
      </c>
      <c r="J1303">
        <v>750</v>
      </c>
      <c r="K1303" s="5">
        <f t="shared" si="20"/>
        <v>166.66666666666666</v>
      </c>
      <c r="L1303" s="5"/>
      <c r="M1303" s="8"/>
      <c r="N1303" s="8"/>
      <c r="O1303" s="8"/>
      <c r="P1303" s="8"/>
      <c r="Q1303" s="5"/>
      <c r="R1303" s="5"/>
      <c r="S1303" s="5"/>
      <c r="T1303" s="5"/>
      <c r="U1303" s="5"/>
      <c r="V1303" s="5">
        <v>134</v>
      </c>
      <c r="W1303" s="5"/>
      <c r="X1303" s="8"/>
      <c r="Y1303" s="8"/>
      <c r="Z1303" s="8"/>
      <c r="AA1303" s="8"/>
      <c r="AB1303" s="8"/>
      <c r="AC1303" s="5"/>
      <c r="AD1303" s="8"/>
      <c r="AE1303" s="8"/>
      <c r="AF1303" s="8"/>
      <c r="AG1303" s="8"/>
      <c r="AH1303" s="8"/>
      <c r="AI1303" s="8"/>
      <c r="AJ1303" s="5"/>
      <c r="AK1303" s="8"/>
      <c r="AL1303" s="8"/>
      <c r="AM1303" s="8"/>
      <c r="AN1303" s="8"/>
      <c r="AO1303" s="8"/>
      <c r="AP1303" s="8"/>
      <c r="AQ1303" s="9"/>
      <c r="AR1303" s="8"/>
      <c r="AS1303" s="8"/>
      <c r="AT1303" s="8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8"/>
      <c r="BJ1303" s="5"/>
      <c r="BK1303" s="5"/>
      <c r="BL1303" s="5"/>
      <c r="BM1303" s="8"/>
      <c r="BN1303" s="8"/>
      <c r="BO1303" s="7"/>
      <c r="BP1303" s="5"/>
      <c r="BQ1303" s="5"/>
      <c r="BR1303" s="5"/>
      <c r="BS1303" s="5"/>
      <c r="BT1303" s="7"/>
      <c r="BU1303" s="7"/>
      <c r="BV1303" s="7"/>
      <c r="BW1303" s="7"/>
      <c r="BX1303" s="7"/>
      <c r="BY1303" s="7"/>
      <c r="BZ1303" s="7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8"/>
      <c r="CL1303" s="5"/>
      <c r="CM1303" s="5"/>
      <c r="CN1303" s="8"/>
      <c r="CO1303" s="5"/>
      <c r="CP1303" s="5"/>
      <c r="CQ1303" s="5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</row>
    <row r="1304" spans="1:166" x14ac:dyDescent="0.25">
      <c r="A1304" t="s">
        <v>152</v>
      </c>
      <c r="C1304" s="6">
        <v>40673</v>
      </c>
      <c r="D1304" s="5"/>
      <c r="E1304" s="6"/>
      <c r="G1304">
        <v>143</v>
      </c>
      <c r="H1304" t="s">
        <v>117</v>
      </c>
      <c r="I1304" s="7">
        <v>8</v>
      </c>
      <c r="J1304">
        <v>750</v>
      </c>
      <c r="K1304" s="5">
        <f t="shared" si="20"/>
        <v>166.66666666666666</v>
      </c>
      <c r="L1304" s="5"/>
      <c r="M1304" s="8"/>
      <c r="N1304" s="8"/>
      <c r="O1304" s="8"/>
      <c r="P1304" s="8"/>
      <c r="Q1304" s="5"/>
      <c r="R1304" s="5"/>
      <c r="S1304" s="5"/>
      <c r="T1304" s="5"/>
      <c r="U1304" s="5"/>
      <c r="V1304" s="5"/>
      <c r="W1304" s="5"/>
      <c r="X1304" s="8"/>
      <c r="Y1304" s="8"/>
      <c r="Z1304" s="8"/>
      <c r="AA1304" s="8"/>
      <c r="AB1304" s="8"/>
      <c r="AC1304" s="5"/>
      <c r="AD1304" s="8"/>
      <c r="AE1304" s="8"/>
      <c r="AF1304" s="8"/>
      <c r="AG1304" s="8"/>
      <c r="AH1304" s="8"/>
      <c r="AI1304" s="8"/>
      <c r="AJ1304" s="5"/>
      <c r="AK1304" s="8"/>
      <c r="AL1304" s="8"/>
      <c r="AM1304" s="8"/>
      <c r="AN1304" s="8"/>
      <c r="AO1304" s="8"/>
      <c r="AP1304" s="8"/>
      <c r="AQ1304" s="9"/>
      <c r="AR1304" s="8"/>
      <c r="AS1304" s="8"/>
      <c r="AT1304" s="8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8"/>
      <c r="BJ1304" s="5"/>
      <c r="BK1304" s="5"/>
      <c r="BL1304" s="5"/>
      <c r="BM1304" s="8"/>
      <c r="BN1304" s="8"/>
      <c r="BO1304" s="7"/>
      <c r="BP1304" s="5"/>
      <c r="BQ1304" s="5"/>
      <c r="BR1304" s="5"/>
      <c r="BS1304" s="5"/>
      <c r="BT1304" s="7"/>
      <c r="BU1304" s="7"/>
      <c r="BV1304" s="7"/>
      <c r="BW1304" s="7"/>
      <c r="BX1304" s="7"/>
      <c r="BY1304" s="7"/>
      <c r="BZ1304" s="7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>
        <v>67.909604519774007</v>
      </c>
      <c r="CK1304" s="8">
        <v>4.79</v>
      </c>
      <c r="CL1304" s="5"/>
      <c r="CM1304" s="5"/>
      <c r="CN1304" s="8"/>
      <c r="CO1304" s="5"/>
      <c r="CP1304" s="5"/>
      <c r="CQ1304" s="5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</row>
    <row r="1305" spans="1:166" x14ac:dyDescent="0.25">
      <c r="A1305" t="s">
        <v>152</v>
      </c>
      <c r="C1305" s="6">
        <v>40679</v>
      </c>
      <c r="D1305" s="5"/>
      <c r="E1305" s="6"/>
      <c r="G1305">
        <v>149</v>
      </c>
      <c r="H1305" t="s">
        <v>117</v>
      </c>
      <c r="I1305" s="7">
        <v>8</v>
      </c>
      <c r="J1305">
        <v>750</v>
      </c>
      <c r="K1305" s="5">
        <f t="shared" si="20"/>
        <v>166.66666666666666</v>
      </c>
      <c r="L1305" s="5"/>
      <c r="M1305" s="8"/>
      <c r="N1305" s="8"/>
      <c r="O1305" s="8"/>
      <c r="P1305" s="8"/>
      <c r="Q1305" s="5"/>
      <c r="R1305" s="5"/>
      <c r="S1305" s="5"/>
      <c r="T1305" s="5"/>
      <c r="U1305" s="5"/>
      <c r="V1305" s="5"/>
      <c r="W1305" s="5"/>
      <c r="X1305" s="8"/>
      <c r="Y1305" s="8"/>
      <c r="Z1305" s="8"/>
      <c r="AA1305" s="8"/>
      <c r="AB1305" s="8"/>
      <c r="AC1305" s="5"/>
      <c r="AD1305" s="8"/>
      <c r="AE1305" s="8"/>
      <c r="AF1305" s="8"/>
      <c r="AG1305" s="8"/>
      <c r="AH1305" s="8"/>
      <c r="AI1305" s="8"/>
      <c r="AJ1305" s="5"/>
      <c r="AK1305" s="8"/>
      <c r="AL1305" s="8"/>
      <c r="AM1305" s="8"/>
      <c r="AN1305" s="8"/>
      <c r="AO1305" s="8"/>
      <c r="AP1305" s="8"/>
      <c r="AQ1305" s="9"/>
      <c r="AR1305" s="8"/>
      <c r="AS1305" s="8"/>
      <c r="AT1305" s="8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8"/>
      <c r="BJ1305" s="5"/>
      <c r="BK1305" s="5"/>
      <c r="BL1305" s="5"/>
      <c r="BM1305" s="8"/>
      <c r="BN1305" s="8"/>
      <c r="BO1305" s="7"/>
      <c r="BP1305" s="5"/>
      <c r="BQ1305" s="5"/>
      <c r="BR1305" s="5"/>
      <c r="BS1305" s="5"/>
      <c r="BT1305" s="7"/>
      <c r="BU1305" s="7"/>
      <c r="BV1305" s="7"/>
      <c r="BW1305" s="7"/>
      <c r="BX1305" s="7"/>
      <c r="BY1305" s="7"/>
      <c r="BZ1305" s="7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>
        <v>80.903954802259875</v>
      </c>
      <c r="CK1305" s="8">
        <v>4.6391304347826088</v>
      </c>
      <c r="CL1305" s="5"/>
      <c r="CM1305" s="5"/>
      <c r="CN1305" s="8"/>
      <c r="CO1305" s="5"/>
      <c r="CP1305" s="5"/>
      <c r="CQ1305" s="5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</row>
    <row r="1306" spans="1:166" x14ac:dyDescent="0.25">
      <c r="A1306" t="s">
        <v>152</v>
      </c>
      <c r="C1306" s="6">
        <v>40686</v>
      </c>
      <c r="D1306" s="5"/>
      <c r="E1306" s="6"/>
      <c r="G1306">
        <v>156</v>
      </c>
      <c r="H1306" t="s">
        <v>117</v>
      </c>
      <c r="I1306" s="7">
        <v>8</v>
      </c>
      <c r="J1306">
        <v>750</v>
      </c>
      <c r="K1306" s="5">
        <f t="shared" si="20"/>
        <v>166.66666666666666</v>
      </c>
      <c r="L1306" s="5"/>
      <c r="M1306" s="8"/>
      <c r="N1306" s="8"/>
      <c r="O1306" s="8"/>
      <c r="P1306" s="8"/>
      <c r="Q1306" s="5"/>
      <c r="R1306" s="5"/>
      <c r="S1306" s="5"/>
      <c r="T1306" s="5"/>
      <c r="U1306" s="5"/>
      <c r="V1306" s="5"/>
      <c r="W1306" s="5"/>
      <c r="X1306" s="8"/>
      <c r="Y1306" s="8"/>
      <c r="Z1306" s="8"/>
      <c r="AA1306" s="8"/>
      <c r="AB1306" s="8"/>
      <c r="AC1306" s="5"/>
      <c r="AD1306" s="8"/>
      <c r="AE1306" s="8"/>
      <c r="AF1306" s="8"/>
      <c r="AG1306" s="8"/>
      <c r="AH1306" s="8"/>
      <c r="AI1306" s="8"/>
      <c r="AJ1306" s="5"/>
      <c r="AK1306" s="8"/>
      <c r="AL1306" s="8"/>
      <c r="AM1306" s="8"/>
      <c r="AN1306" s="8"/>
      <c r="AO1306" s="8"/>
      <c r="AP1306" s="8"/>
      <c r="AQ1306" s="9"/>
      <c r="AR1306" s="8"/>
      <c r="AS1306" s="8"/>
      <c r="AT1306" s="8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8"/>
      <c r="BJ1306" s="5"/>
      <c r="BK1306" s="5"/>
      <c r="BL1306" s="5"/>
      <c r="BM1306" s="8"/>
      <c r="BN1306" s="8"/>
      <c r="BO1306" s="7"/>
      <c r="BP1306" s="5"/>
      <c r="BQ1306" s="5"/>
      <c r="BR1306" s="5"/>
      <c r="BS1306" s="5"/>
      <c r="BT1306" s="7"/>
      <c r="BU1306" s="7"/>
      <c r="BV1306" s="7"/>
      <c r="BW1306" s="7"/>
      <c r="BX1306" s="7"/>
      <c r="BY1306" s="7"/>
      <c r="BZ1306" s="7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>
        <v>92.429378531073439</v>
      </c>
      <c r="CK1306" s="8">
        <v>4.9705882352941178</v>
      </c>
      <c r="CL1306" s="5"/>
      <c r="CM1306" s="5"/>
      <c r="CN1306" s="8"/>
      <c r="CO1306" s="5"/>
      <c r="CP1306" s="5"/>
      <c r="CQ1306" s="5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</row>
    <row r="1307" spans="1:166" x14ac:dyDescent="0.25">
      <c r="A1307" t="s">
        <v>152</v>
      </c>
      <c r="C1307" s="6">
        <v>40691</v>
      </c>
      <c r="D1307" s="5">
        <v>10</v>
      </c>
      <c r="E1307" s="6" t="s">
        <v>108</v>
      </c>
      <c r="F1307" t="s">
        <v>16</v>
      </c>
      <c r="G1307">
        <v>161</v>
      </c>
      <c r="H1307" t="s">
        <v>117</v>
      </c>
      <c r="I1307" s="7">
        <v>8</v>
      </c>
      <c r="J1307">
        <v>750</v>
      </c>
      <c r="K1307" s="5">
        <f t="shared" si="20"/>
        <v>166.66666666666666</v>
      </c>
      <c r="L1307" s="5"/>
      <c r="M1307" s="8"/>
      <c r="N1307" s="8"/>
      <c r="O1307" s="8"/>
      <c r="P1307" s="8"/>
      <c r="Q1307" s="5"/>
      <c r="R1307" s="5"/>
      <c r="S1307" s="5"/>
      <c r="T1307" s="5"/>
      <c r="U1307" s="5"/>
      <c r="V1307" s="5"/>
      <c r="W1307" s="5"/>
      <c r="X1307" s="8"/>
      <c r="Y1307" s="8"/>
      <c r="Z1307" s="8"/>
      <c r="AA1307" s="8"/>
      <c r="AB1307" s="8"/>
      <c r="AC1307" s="5"/>
      <c r="AD1307" s="8"/>
      <c r="AE1307" s="8"/>
      <c r="AF1307" s="8"/>
      <c r="AG1307" s="8"/>
      <c r="AH1307" s="8"/>
      <c r="AI1307" s="8"/>
      <c r="AJ1307" s="5"/>
      <c r="AK1307" s="8"/>
      <c r="AL1307" s="8"/>
      <c r="AM1307" s="8"/>
      <c r="AN1307" s="8"/>
      <c r="AO1307" s="8"/>
      <c r="AP1307" s="8"/>
      <c r="AQ1307" s="9"/>
      <c r="AR1307" s="8"/>
      <c r="AS1307" s="8"/>
      <c r="AT1307" s="8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>
        <v>517.40373124999996</v>
      </c>
      <c r="BH1307" s="5"/>
      <c r="BI1307" s="8"/>
      <c r="BJ1307" s="5"/>
      <c r="BK1307" s="5"/>
      <c r="BL1307" s="5"/>
      <c r="BM1307" s="8"/>
      <c r="BN1307" s="5">
        <f>BP1307*(1/(BO1307/100))</f>
        <v>517.40373124999996</v>
      </c>
      <c r="BO1307" s="7">
        <v>36.4</v>
      </c>
      <c r="BP1307" s="5">
        <v>188.33495817499997</v>
      </c>
      <c r="BQ1307" s="5">
        <f>BN1307-BP1307</f>
        <v>329.06877307499997</v>
      </c>
      <c r="BR1307" s="5"/>
      <c r="BS1307" s="5"/>
      <c r="BT1307" s="7">
        <v>8.2966941927312767</v>
      </c>
      <c r="BU1307" s="7"/>
      <c r="BV1307" s="7"/>
      <c r="BW1307" s="7"/>
      <c r="BX1307" s="7"/>
      <c r="BY1307" s="7"/>
      <c r="BZ1307" s="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8"/>
      <c r="CL1307" s="5"/>
      <c r="CM1307" s="5"/>
      <c r="CN1307" s="8"/>
      <c r="CO1307" s="5"/>
      <c r="CP1307" s="5"/>
      <c r="CQ1307" s="5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</row>
    <row r="1308" spans="1:166" x14ac:dyDescent="0.25">
      <c r="A1308" t="s">
        <v>152</v>
      </c>
      <c r="C1308" s="6">
        <v>40693</v>
      </c>
      <c r="D1308" s="5"/>
      <c r="E1308" s="6"/>
      <c r="G1308">
        <v>163</v>
      </c>
      <c r="H1308" t="s">
        <v>117</v>
      </c>
      <c r="I1308" s="7">
        <v>8</v>
      </c>
      <c r="J1308">
        <v>750</v>
      </c>
      <c r="K1308" s="5">
        <f t="shared" si="20"/>
        <v>166.66666666666666</v>
      </c>
      <c r="L1308" s="5"/>
      <c r="M1308" s="8"/>
      <c r="N1308" s="8"/>
      <c r="O1308" s="8"/>
      <c r="P1308" s="8"/>
      <c r="Q1308" s="5"/>
      <c r="R1308" s="5"/>
      <c r="S1308" s="5"/>
      <c r="T1308" s="5"/>
      <c r="U1308" s="5"/>
      <c r="V1308" s="5"/>
      <c r="W1308" s="5"/>
      <c r="X1308" s="8"/>
      <c r="Y1308" s="8"/>
      <c r="Z1308" s="8"/>
      <c r="AA1308" s="8"/>
      <c r="AB1308" s="8"/>
      <c r="AC1308" s="5"/>
      <c r="AD1308" s="8"/>
      <c r="AE1308" s="8"/>
      <c r="AF1308" s="8"/>
      <c r="AG1308" s="8"/>
      <c r="AH1308" s="8"/>
      <c r="AI1308" s="8"/>
      <c r="AJ1308" s="5"/>
      <c r="AK1308" s="8"/>
      <c r="AL1308" s="8"/>
      <c r="AM1308" s="8"/>
      <c r="AN1308" s="8"/>
      <c r="AO1308" s="8"/>
      <c r="AP1308" s="8"/>
      <c r="AQ1308" s="9"/>
      <c r="AR1308" s="8"/>
      <c r="AS1308" s="8"/>
      <c r="AT1308" s="8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8"/>
      <c r="BJ1308" s="5"/>
      <c r="BK1308" s="5"/>
      <c r="BL1308" s="5"/>
      <c r="BM1308" s="8"/>
      <c r="BN1308" s="8"/>
      <c r="BO1308" s="7"/>
      <c r="BP1308" s="5"/>
      <c r="BQ1308" s="5"/>
      <c r="BR1308" s="5"/>
      <c r="BS1308" s="5"/>
      <c r="BT1308" s="7"/>
      <c r="BU1308" s="7"/>
      <c r="BV1308" s="7"/>
      <c r="BW1308" s="7"/>
      <c r="BX1308" s="7"/>
      <c r="BY1308" s="7"/>
      <c r="BZ1308" s="7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>
        <v>100</v>
      </c>
      <c r="CK1308" s="8">
        <v>4.7925373134328364</v>
      </c>
      <c r="CL1308" s="5"/>
      <c r="CM1308" s="5"/>
      <c r="CN1308" s="8"/>
      <c r="CO1308" s="5"/>
      <c r="CP1308" s="5"/>
      <c r="CQ1308" s="5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</row>
    <row r="1309" spans="1:166" x14ac:dyDescent="0.25">
      <c r="A1309" t="s">
        <v>160</v>
      </c>
      <c r="C1309" s="6">
        <v>40550</v>
      </c>
      <c r="D1309" s="5">
        <v>1</v>
      </c>
      <c r="E1309" s="6" t="s">
        <v>209</v>
      </c>
      <c r="F1309" t="s">
        <v>10</v>
      </c>
      <c r="G1309">
        <v>0</v>
      </c>
      <c r="H1309" t="s">
        <v>115</v>
      </c>
      <c r="I1309" s="7">
        <v>8</v>
      </c>
      <c r="J1309">
        <v>750</v>
      </c>
      <c r="K1309" s="5">
        <f t="shared" si="20"/>
        <v>166.66666666666666</v>
      </c>
      <c r="L1309" s="5"/>
      <c r="M1309" s="8"/>
      <c r="N1309" s="8"/>
      <c r="O1309" s="8"/>
      <c r="P1309" s="8"/>
      <c r="Q1309" s="5"/>
      <c r="R1309" s="5"/>
      <c r="S1309" s="5"/>
      <c r="T1309" s="5"/>
      <c r="U1309" s="5"/>
      <c r="V1309" s="5"/>
      <c r="W1309" s="5"/>
      <c r="X1309" s="8"/>
      <c r="Y1309" s="8"/>
      <c r="Z1309" s="8"/>
      <c r="AA1309" s="8"/>
      <c r="AB1309" s="8"/>
      <c r="AC1309" s="5"/>
      <c r="AD1309" s="8"/>
      <c r="AE1309" s="8"/>
      <c r="AF1309" s="8"/>
      <c r="AG1309" s="8"/>
      <c r="AH1309" s="8"/>
      <c r="AI1309" s="8"/>
      <c r="AJ1309" s="5"/>
      <c r="AK1309" s="8"/>
      <c r="AL1309" s="8"/>
      <c r="AM1309" s="8"/>
      <c r="AN1309" s="8"/>
      <c r="AO1309" s="8"/>
      <c r="AP1309" s="8"/>
      <c r="AQ1309" s="9"/>
      <c r="AR1309" s="8"/>
      <c r="AS1309" s="8"/>
      <c r="AT1309" s="8"/>
      <c r="AU1309" s="5">
        <v>0</v>
      </c>
      <c r="AV1309" s="5"/>
      <c r="AW1309" s="5"/>
      <c r="AX1309" s="5"/>
      <c r="AY1309" s="5">
        <v>0</v>
      </c>
      <c r="AZ1309" s="5"/>
      <c r="BA1309" s="5"/>
      <c r="BB1309" s="5"/>
      <c r="BC1309" s="5"/>
      <c r="BD1309" s="5"/>
      <c r="BE1309" s="5"/>
      <c r="BF1309" s="5">
        <v>0</v>
      </c>
      <c r="BG1309" s="5">
        <v>0</v>
      </c>
      <c r="BH1309" s="5"/>
      <c r="BI1309" s="8"/>
      <c r="BJ1309" s="5"/>
      <c r="BK1309" s="5"/>
      <c r="BL1309" s="5"/>
      <c r="BM1309" s="8"/>
      <c r="BN1309" s="8"/>
      <c r="BO1309" s="7"/>
      <c r="BP1309" s="5"/>
      <c r="BQ1309" s="5"/>
      <c r="BR1309" s="5"/>
      <c r="BS1309" s="5"/>
      <c r="BT1309" s="7"/>
      <c r="BU1309" s="7"/>
      <c r="BV1309" s="7"/>
      <c r="BW1309" s="7"/>
      <c r="BX1309" s="7"/>
      <c r="BY1309" s="7"/>
      <c r="BZ1309" s="7"/>
      <c r="CA1309" s="5">
        <v>0</v>
      </c>
      <c r="CB1309" s="5">
        <v>0</v>
      </c>
      <c r="CC1309" s="5">
        <v>0</v>
      </c>
      <c r="CD1309" s="5">
        <v>0</v>
      </c>
      <c r="CE1309" s="5"/>
      <c r="CF1309" s="5"/>
      <c r="CG1309" s="5"/>
      <c r="CH1309" s="5"/>
      <c r="CI1309" s="5">
        <v>0</v>
      </c>
      <c r="CJ1309" s="5"/>
      <c r="CK1309" s="8"/>
      <c r="CL1309" s="5"/>
      <c r="CM1309" s="5"/>
      <c r="CN1309" s="8"/>
      <c r="CO1309" s="5"/>
      <c r="CP1309" s="5"/>
      <c r="CQ1309" s="5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</row>
    <row r="1310" spans="1:166" x14ac:dyDescent="0.25">
      <c r="A1310" t="s">
        <v>160</v>
      </c>
      <c r="C1310" s="6">
        <v>40574</v>
      </c>
      <c r="D1310" s="5"/>
      <c r="E1310" s="6"/>
      <c r="G1310">
        <v>24</v>
      </c>
      <c r="H1310" t="s">
        <v>115</v>
      </c>
      <c r="I1310" s="7">
        <v>8</v>
      </c>
      <c r="J1310">
        <v>750</v>
      </c>
      <c r="K1310" s="5">
        <f t="shared" si="20"/>
        <v>166.66666666666666</v>
      </c>
      <c r="L1310" s="5"/>
      <c r="M1310" s="8"/>
      <c r="N1310" s="7">
        <v>5.9</v>
      </c>
      <c r="O1310" s="7"/>
      <c r="P1310" s="7"/>
      <c r="Q1310" s="5"/>
      <c r="R1310" s="5"/>
      <c r="S1310" s="5"/>
      <c r="T1310" s="5"/>
      <c r="U1310" s="5"/>
      <c r="V1310" s="5"/>
      <c r="W1310" s="5"/>
      <c r="X1310" s="8"/>
      <c r="Y1310" s="8"/>
      <c r="Z1310" s="8"/>
      <c r="AA1310" s="8"/>
      <c r="AB1310" s="8"/>
      <c r="AC1310" s="5"/>
      <c r="AD1310" s="8"/>
      <c r="AE1310" s="8"/>
      <c r="AF1310" s="8"/>
      <c r="AG1310" s="8"/>
      <c r="AH1310" s="8"/>
      <c r="AI1310" s="8"/>
      <c r="AJ1310" s="5"/>
      <c r="AK1310" s="8"/>
      <c r="AL1310" s="8"/>
      <c r="AM1310" s="8"/>
      <c r="AN1310" s="8"/>
      <c r="AO1310" s="8"/>
      <c r="AP1310" s="8"/>
      <c r="AQ1310" s="9"/>
      <c r="AR1310" s="8"/>
      <c r="AS1310" s="8"/>
      <c r="AT1310" s="8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8"/>
      <c r="BJ1310" s="5"/>
      <c r="BK1310" s="5"/>
      <c r="BL1310" s="5"/>
      <c r="BM1310" s="8"/>
      <c r="BN1310" s="8"/>
      <c r="BO1310" s="7"/>
      <c r="BP1310" s="5"/>
      <c r="BQ1310" s="5"/>
      <c r="BR1310" s="5"/>
      <c r="BS1310" s="5"/>
      <c r="BT1310" s="7"/>
      <c r="BU1310" s="7"/>
      <c r="BV1310" s="7"/>
      <c r="BW1310" s="7"/>
      <c r="BX1310" s="7"/>
      <c r="BY1310" s="7"/>
      <c r="BZ1310" s="7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8"/>
      <c r="CL1310" s="5"/>
      <c r="CM1310" s="5"/>
      <c r="CN1310" s="8"/>
      <c r="CO1310" s="5"/>
      <c r="CP1310" s="5"/>
      <c r="CQ1310" s="5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</row>
    <row r="1311" spans="1:166" x14ac:dyDescent="0.25">
      <c r="A1311" t="s">
        <v>160</v>
      </c>
      <c r="C1311" s="6">
        <v>40577</v>
      </c>
      <c r="D1311" s="5">
        <v>4</v>
      </c>
      <c r="E1311" t="s">
        <v>210</v>
      </c>
      <c r="F1311" t="s">
        <v>12</v>
      </c>
      <c r="G1311">
        <v>27</v>
      </c>
      <c r="H1311" t="s">
        <v>115</v>
      </c>
      <c r="I1311" s="7">
        <v>8</v>
      </c>
      <c r="J1311">
        <v>750</v>
      </c>
      <c r="K1311" s="5">
        <f t="shared" si="20"/>
        <v>166.66666666666666</v>
      </c>
      <c r="L1311" s="5"/>
      <c r="M1311" s="8"/>
      <c r="N1311" s="8"/>
      <c r="O1311" s="8"/>
      <c r="P1311" s="8"/>
      <c r="Q1311" s="5"/>
      <c r="R1311" s="5">
        <v>27</v>
      </c>
      <c r="S1311" s="5"/>
      <c r="T1311" s="5"/>
      <c r="U1311" s="5"/>
      <c r="V1311" s="5"/>
      <c r="W1311" s="5"/>
      <c r="X1311" s="8"/>
      <c r="Y1311" s="8"/>
      <c r="Z1311" s="8"/>
      <c r="AA1311" s="8"/>
      <c r="AB1311" s="8"/>
      <c r="AC1311" s="5"/>
      <c r="AD1311" s="8"/>
      <c r="AE1311" s="8"/>
      <c r="AF1311" s="8"/>
      <c r="AG1311" s="8"/>
      <c r="AH1311" s="8"/>
      <c r="AI1311" s="8"/>
      <c r="AJ1311" s="5"/>
      <c r="AK1311" s="8"/>
      <c r="AL1311" s="8"/>
      <c r="AM1311" s="8"/>
      <c r="AN1311" s="8"/>
      <c r="AO1311" s="8"/>
      <c r="AP1311" s="8"/>
      <c r="AQ1311" s="9"/>
      <c r="AR1311" s="8"/>
      <c r="AS1311" s="8"/>
      <c r="AT1311" s="8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8"/>
      <c r="BJ1311" s="5"/>
      <c r="BK1311" s="5"/>
      <c r="BL1311" s="5"/>
      <c r="BM1311" s="8"/>
      <c r="BN1311" s="8"/>
      <c r="BO1311" s="7"/>
      <c r="BP1311" s="5"/>
      <c r="BQ1311" s="5"/>
      <c r="BR1311" s="5"/>
      <c r="BS1311" s="5"/>
      <c r="BT1311" s="7"/>
      <c r="BU1311" s="7"/>
      <c r="BV1311" s="7"/>
      <c r="BW1311" s="7"/>
      <c r="BX1311" s="7"/>
      <c r="BY1311" s="7"/>
      <c r="BZ1311" s="7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8"/>
      <c r="CL1311" s="5"/>
      <c r="CM1311" s="5"/>
      <c r="CN1311" s="8"/>
      <c r="CO1311" s="5"/>
      <c r="CP1311" s="5"/>
      <c r="CQ1311" s="5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</row>
    <row r="1312" spans="1:166" x14ac:dyDescent="0.25">
      <c r="A1312" t="s">
        <v>160</v>
      </c>
      <c r="C1312" s="6">
        <v>40585</v>
      </c>
      <c r="D1312" s="5"/>
      <c r="E1312" s="6"/>
      <c r="G1312">
        <v>35</v>
      </c>
      <c r="H1312" t="s">
        <v>115</v>
      </c>
      <c r="I1312" s="7">
        <v>8</v>
      </c>
      <c r="J1312">
        <v>750</v>
      </c>
      <c r="K1312" s="5">
        <f t="shared" si="20"/>
        <v>166.66666666666666</v>
      </c>
      <c r="L1312" s="5"/>
      <c r="M1312" s="8"/>
      <c r="N1312" s="7">
        <v>10.25</v>
      </c>
      <c r="O1312" s="7"/>
      <c r="P1312" s="7"/>
      <c r="Q1312" s="5"/>
      <c r="R1312" s="5"/>
      <c r="S1312" s="5"/>
      <c r="T1312" s="5"/>
      <c r="U1312" s="5"/>
      <c r="V1312" s="5"/>
      <c r="W1312" s="5"/>
      <c r="X1312" s="8"/>
      <c r="Y1312" s="8"/>
      <c r="Z1312" s="8"/>
      <c r="AA1312" s="8"/>
      <c r="AB1312" s="8"/>
      <c r="AC1312" s="5"/>
      <c r="AD1312" s="8"/>
      <c r="AE1312" s="8"/>
      <c r="AF1312" s="8"/>
      <c r="AG1312" s="8"/>
      <c r="AH1312" s="8"/>
      <c r="AI1312" s="8"/>
      <c r="AJ1312" s="5"/>
      <c r="AK1312" s="8"/>
      <c r="AL1312" s="8"/>
      <c r="AM1312" s="8"/>
      <c r="AN1312" s="8"/>
      <c r="AO1312" s="8"/>
      <c r="AP1312" s="8"/>
      <c r="AQ1312" s="9"/>
      <c r="AR1312" s="8"/>
      <c r="AS1312" s="8"/>
      <c r="AT1312" s="8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8"/>
      <c r="BJ1312" s="5"/>
      <c r="BK1312" s="5"/>
      <c r="BL1312" s="5"/>
      <c r="BM1312" s="8"/>
      <c r="BN1312" s="8"/>
      <c r="BO1312" s="7"/>
      <c r="BP1312" s="5"/>
      <c r="BQ1312" s="5"/>
      <c r="BR1312" s="5"/>
      <c r="BS1312" s="5"/>
      <c r="BT1312" s="7"/>
      <c r="BU1312" s="7"/>
      <c r="BV1312" s="7"/>
      <c r="BW1312" s="7"/>
      <c r="BX1312" s="7"/>
      <c r="BY1312" s="7"/>
      <c r="BZ1312" s="7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8"/>
      <c r="CL1312" s="5"/>
      <c r="CM1312" s="5"/>
      <c r="CN1312" s="8"/>
      <c r="CO1312" s="5"/>
      <c r="CP1312" s="5"/>
      <c r="CQ1312" s="5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</row>
    <row r="1313" spans="1:166" x14ac:dyDescent="0.25">
      <c r="A1313" t="s">
        <v>160</v>
      </c>
      <c r="C1313" s="6">
        <v>40588</v>
      </c>
      <c r="D1313" s="5"/>
      <c r="E1313" s="6"/>
      <c r="G1313">
        <v>38</v>
      </c>
      <c r="H1313" t="s">
        <v>115</v>
      </c>
      <c r="I1313" s="7">
        <v>8</v>
      </c>
      <c r="J1313">
        <v>750</v>
      </c>
      <c r="K1313" s="5">
        <f t="shared" si="20"/>
        <v>166.66666666666666</v>
      </c>
      <c r="L1313" s="5"/>
      <c r="M1313" s="8"/>
      <c r="N1313" s="7">
        <v>11.15</v>
      </c>
      <c r="O1313" s="7"/>
      <c r="P1313" s="7"/>
      <c r="Q1313" s="5"/>
      <c r="R1313" s="5"/>
      <c r="S1313" s="5"/>
      <c r="T1313" s="5"/>
      <c r="U1313" s="5"/>
      <c r="V1313" s="5"/>
      <c r="W1313" s="5"/>
      <c r="X1313" s="8"/>
      <c r="Y1313" s="8"/>
      <c r="Z1313" s="8"/>
      <c r="AA1313" s="8"/>
      <c r="AB1313" s="8"/>
      <c r="AC1313" s="5"/>
      <c r="AD1313" s="8"/>
      <c r="AE1313" s="8"/>
      <c r="AF1313" s="8"/>
      <c r="AG1313" s="8"/>
      <c r="AH1313" s="8"/>
      <c r="AI1313" s="8"/>
      <c r="AJ1313" s="5"/>
      <c r="AK1313" s="8"/>
      <c r="AL1313" s="8"/>
      <c r="AM1313" s="8"/>
      <c r="AN1313" s="8"/>
      <c r="AO1313" s="8"/>
      <c r="AP1313" s="8"/>
      <c r="AQ1313" s="9"/>
      <c r="AR1313" s="8"/>
      <c r="AS1313" s="8"/>
      <c r="AT1313" s="8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8"/>
      <c r="BJ1313" s="5"/>
      <c r="BK1313" s="5"/>
      <c r="BL1313" s="5"/>
      <c r="BM1313" s="8"/>
      <c r="BN1313" s="8"/>
      <c r="BO1313" s="7"/>
      <c r="BP1313" s="5"/>
      <c r="BQ1313" s="5"/>
      <c r="BR1313" s="5"/>
      <c r="BS1313" s="5"/>
      <c r="BT1313" s="7"/>
      <c r="BU1313" s="7"/>
      <c r="BV1313" s="7"/>
      <c r="BW1313" s="7"/>
      <c r="BX1313" s="7"/>
      <c r="BY1313" s="7"/>
      <c r="BZ1313" s="7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8"/>
      <c r="CL1313" s="5"/>
      <c r="CM1313" s="5"/>
      <c r="CN1313" s="8"/>
      <c r="CO1313" s="5"/>
      <c r="CP1313" s="5"/>
      <c r="CQ1313" s="5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</row>
    <row r="1314" spans="1:166" x14ac:dyDescent="0.25">
      <c r="A1314" t="s">
        <v>160</v>
      </c>
      <c r="C1314" s="6">
        <v>40590</v>
      </c>
      <c r="D1314" s="5"/>
      <c r="E1314" s="6"/>
      <c r="G1314">
        <v>40</v>
      </c>
      <c r="H1314" t="s">
        <v>115</v>
      </c>
      <c r="I1314" s="7">
        <v>8</v>
      </c>
      <c r="J1314">
        <v>750</v>
      </c>
      <c r="K1314" s="5">
        <f t="shared" si="20"/>
        <v>166.66666666666666</v>
      </c>
      <c r="L1314" s="5"/>
      <c r="M1314" s="8"/>
      <c r="N1314" s="8"/>
      <c r="O1314" s="8"/>
      <c r="P1314" s="8"/>
      <c r="Q1314" s="5"/>
      <c r="R1314" s="5"/>
      <c r="S1314" s="5"/>
      <c r="T1314" s="5"/>
      <c r="U1314" s="5"/>
      <c r="V1314" s="5"/>
      <c r="W1314" s="5"/>
      <c r="X1314" s="8"/>
      <c r="Y1314" s="8"/>
      <c r="Z1314" s="8"/>
      <c r="AA1314" s="8"/>
      <c r="AB1314" s="8"/>
      <c r="AC1314" s="5">
        <v>57.104329468601321</v>
      </c>
      <c r="AD1314" s="8"/>
      <c r="AE1314" s="8"/>
      <c r="AF1314" s="8"/>
      <c r="AG1314" s="8"/>
      <c r="AH1314" s="8"/>
      <c r="AI1314" s="8"/>
      <c r="AJ1314" s="5">
        <v>80.333777098839562</v>
      </c>
      <c r="AK1314" s="8">
        <v>1.0922557665543102</v>
      </c>
      <c r="AL1314" s="8"/>
      <c r="AM1314" s="8"/>
      <c r="AN1314" s="8"/>
      <c r="AO1314" s="8"/>
      <c r="AP1314" s="8"/>
      <c r="AQ1314" s="9">
        <f>AK1314/AJ1314</f>
        <v>1.3596469704274469E-2</v>
      </c>
      <c r="AR1314" s="8"/>
      <c r="AS1314" s="8"/>
      <c r="AT1314" s="8"/>
      <c r="AU1314" s="5">
        <v>3.9542726544076872</v>
      </c>
      <c r="AV1314" s="5"/>
      <c r="AW1314" s="5"/>
      <c r="AX1314" s="5"/>
      <c r="AY1314" s="5">
        <v>0</v>
      </c>
      <c r="AZ1314" s="5"/>
      <c r="BA1314" s="5"/>
      <c r="BB1314" s="5"/>
      <c r="BC1314" s="5"/>
      <c r="BD1314" s="5"/>
      <c r="BE1314" s="5"/>
      <c r="BF1314" s="5">
        <v>0</v>
      </c>
      <c r="BG1314" s="5">
        <v>0</v>
      </c>
      <c r="BH1314" s="5"/>
      <c r="BI1314" s="8"/>
      <c r="BJ1314" s="5"/>
      <c r="BK1314" s="5">
        <f>AC1314+AJ1314+BH1314</f>
        <v>137.43810656744088</v>
      </c>
      <c r="BL1314" s="5"/>
      <c r="BM1314" s="8">
        <f>BH1314/BK1314</f>
        <v>0</v>
      </c>
      <c r="BN1314" s="8"/>
      <c r="BO1314" s="7"/>
      <c r="BP1314" s="5"/>
      <c r="BQ1314" s="5"/>
      <c r="BR1314" s="5"/>
      <c r="BS1314" s="5"/>
      <c r="BT1314" s="7"/>
      <c r="BU1314" s="7"/>
      <c r="BV1314" s="7"/>
      <c r="BW1314" s="7"/>
      <c r="BX1314" s="8">
        <f>AC1314/BK1314</f>
        <v>0.415491241074252</v>
      </c>
      <c r="BY1314" s="8">
        <f>AJ1314/BK1314</f>
        <v>0.58450875892574794</v>
      </c>
      <c r="BZ1314" s="8">
        <f>BH1314/BK1314</f>
        <v>0</v>
      </c>
      <c r="CA1314" s="5">
        <v>100.4705246330979</v>
      </c>
      <c r="CB1314" s="5">
        <v>100.4705246330979</v>
      </c>
      <c r="CC1314" s="5">
        <v>0</v>
      </c>
      <c r="CD1314" s="5">
        <v>0</v>
      </c>
      <c r="CE1314" s="5"/>
      <c r="CF1314" s="5"/>
      <c r="CG1314" s="5"/>
      <c r="CH1314" s="5"/>
      <c r="CI1314" s="5">
        <v>0</v>
      </c>
      <c r="CJ1314" s="5"/>
      <c r="CK1314" s="8"/>
      <c r="CL1314" s="5"/>
      <c r="CM1314" s="5"/>
      <c r="CN1314" s="8"/>
      <c r="CO1314" s="5"/>
      <c r="CP1314" s="5"/>
      <c r="CQ1314" s="5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</row>
    <row r="1315" spans="1:166" x14ac:dyDescent="0.25">
      <c r="A1315" t="s">
        <v>160</v>
      </c>
      <c r="C1315" s="6">
        <v>40604</v>
      </c>
      <c r="D1315" s="5">
        <v>4</v>
      </c>
      <c r="E1315" t="s">
        <v>206</v>
      </c>
      <c r="F1315" t="s">
        <v>13</v>
      </c>
      <c r="G1315">
        <v>54</v>
      </c>
      <c r="H1315" t="s">
        <v>115</v>
      </c>
      <c r="I1315" s="7">
        <v>8</v>
      </c>
      <c r="J1315">
        <v>750</v>
      </c>
      <c r="K1315" s="5">
        <f t="shared" si="20"/>
        <v>166.66666666666666</v>
      </c>
      <c r="L1315" s="5"/>
      <c r="M1315" s="8"/>
      <c r="N1315" s="8"/>
      <c r="O1315" s="8"/>
      <c r="P1315" s="8"/>
      <c r="Q1315" s="5"/>
      <c r="R1315" s="5"/>
      <c r="S1315" s="5">
        <v>54</v>
      </c>
      <c r="T1315" s="5"/>
      <c r="U1315" s="5"/>
      <c r="V1315" s="5"/>
      <c r="W1315" s="5"/>
      <c r="X1315" s="8"/>
      <c r="Y1315" s="8"/>
      <c r="Z1315" s="8"/>
      <c r="AA1315" s="8"/>
      <c r="AB1315" s="8"/>
      <c r="AC1315" s="5">
        <v>147.20658479025582</v>
      </c>
      <c r="AD1315" s="8"/>
      <c r="AE1315" s="8"/>
      <c r="AF1315" s="8"/>
      <c r="AG1315" s="8"/>
      <c r="AH1315" s="8"/>
      <c r="AI1315" s="8"/>
      <c r="AJ1315" s="5">
        <v>127.69538963366745</v>
      </c>
      <c r="AK1315" s="8">
        <v>2.3696106970064559</v>
      </c>
      <c r="AL1315" s="8"/>
      <c r="AM1315" s="8"/>
      <c r="AN1315" s="8"/>
      <c r="AO1315" s="8"/>
      <c r="AP1315" s="8"/>
      <c r="AQ1315" s="9">
        <f>AK1315/AJ1315</f>
        <v>1.8556744325730127E-2</v>
      </c>
      <c r="AR1315" s="8"/>
      <c r="AS1315" s="8"/>
      <c r="AT1315" s="8"/>
      <c r="AU1315" s="5">
        <v>25.47453882358348</v>
      </c>
      <c r="AV1315" s="5"/>
      <c r="AW1315" s="5"/>
      <c r="AX1315" s="5"/>
      <c r="AY1315" s="5">
        <v>0.37409000452280383</v>
      </c>
      <c r="AZ1315" s="5"/>
      <c r="BA1315" s="5"/>
      <c r="BB1315" s="5"/>
      <c r="BC1315" s="5"/>
      <c r="BD1315" s="5"/>
      <c r="BE1315" s="5"/>
      <c r="BF1315" s="5">
        <v>0</v>
      </c>
      <c r="BG1315" s="5">
        <v>0</v>
      </c>
      <c r="BH1315" s="5"/>
      <c r="BI1315" s="8"/>
      <c r="BJ1315" s="5"/>
      <c r="BK1315" s="5">
        <f>AC1315+AJ1315+BH1315</f>
        <v>274.90197442392326</v>
      </c>
      <c r="BL1315" s="5"/>
      <c r="BM1315" s="8">
        <f>BH1315/BK1315</f>
        <v>0</v>
      </c>
      <c r="BN1315" s="8"/>
      <c r="BO1315" s="7"/>
      <c r="BP1315" s="5"/>
      <c r="BQ1315" s="5"/>
      <c r="BR1315" s="5"/>
      <c r="BS1315" s="5"/>
      <c r="BT1315" s="7"/>
      <c r="BU1315" s="7"/>
      <c r="BV1315" s="7"/>
      <c r="BW1315" s="7"/>
      <c r="BX1315" s="8">
        <f>AC1315/BK1315</f>
        <v>0.53548755005757143</v>
      </c>
      <c r="BY1315" s="8">
        <f>AJ1315/BK1315</f>
        <v>0.46451244994242863</v>
      </c>
      <c r="BZ1315" s="8">
        <f>BH1315/BK1315</f>
        <v>0</v>
      </c>
      <c r="CA1315" s="5">
        <v>263.35037818844467</v>
      </c>
      <c r="CB1315" s="5">
        <v>262.28380573408668</v>
      </c>
      <c r="CC1315" s="5">
        <v>1.0665724543579558</v>
      </c>
      <c r="CD1315" s="5">
        <v>0</v>
      </c>
      <c r="CE1315" s="5"/>
      <c r="CF1315" s="5"/>
      <c r="CG1315" s="5"/>
      <c r="CH1315" s="5"/>
      <c r="CI1315" s="5">
        <v>0</v>
      </c>
      <c r="CJ1315" s="5"/>
      <c r="CK1315" s="8"/>
      <c r="CL1315" s="5"/>
      <c r="CM1315" s="5"/>
      <c r="CN1315" s="8"/>
      <c r="CO1315" s="5"/>
      <c r="CP1315" s="5"/>
      <c r="CQ1315" s="5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</row>
    <row r="1316" spans="1:166" x14ac:dyDescent="0.25">
      <c r="A1316" t="s">
        <v>160</v>
      </c>
      <c r="C1316" s="6">
        <v>40610</v>
      </c>
      <c r="D1316" s="5"/>
      <c r="E1316" s="6"/>
      <c r="G1316">
        <v>60</v>
      </c>
      <c r="H1316" t="s">
        <v>115</v>
      </c>
      <c r="I1316" s="7">
        <v>8</v>
      </c>
      <c r="J1316">
        <v>750</v>
      </c>
      <c r="K1316" s="5">
        <f t="shared" si="20"/>
        <v>166.66666666666666</v>
      </c>
      <c r="L1316" s="5"/>
      <c r="M1316" s="8"/>
      <c r="N1316" s="7">
        <v>16.3</v>
      </c>
      <c r="O1316" s="7"/>
      <c r="P1316" s="7"/>
      <c r="Q1316" s="5"/>
      <c r="R1316" s="5"/>
      <c r="S1316" s="5"/>
      <c r="T1316" s="5"/>
      <c r="U1316" s="5"/>
      <c r="V1316" s="5"/>
      <c r="W1316" s="5"/>
      <c r="X1316" s="8"/>
      <c r="Y1316" s="8"/>
      <c r="Z1316" s="8"/>
      <c r="AA1316" s="8"/>
      <c r="AB1316" s="8"/>
      <c r="AD1316" s="8"/>
      <c r="AE1316" s="8"/>
      <c r="AF1316" s="8"/>
      <c r="AG1316" s="8"/>
      <c r="AH1316" s="8"/>
      <c r="AI1316" s="8"/>
      <c r="AJ1316" s="5"/>
      <c r="AK1316" s="8"/>
      <c r="AL1316" s="8"/>
      <c r="AM1316" s="8"/>
      <c r="AN1316" s="8"/>
      <c r="AO1316" s="8"/>
      <c r="AP1316" s="8"/>
      <c r="AQ1316" s="9"/>
      <c r="AR1316" s="8"/>
      <c r="AS1316" s="8"/>
      <c r="AT1316" s="8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8"/>
      <c r="BJ1316" s="5"/>
      <c r="BK1316" s="5"/>
      <c r="BL1316" s="5"/>
      <c r="BM1316" s="8"/>
      <c r="BN1316" s="8"/>
      <c r="BO1316" s="7"/>
      <c r="BP1316" s="5"/>
      <c r="BQ1316" s="5"/>
      <c r="BR1316" s="5"/>
      <c r="BS1316" s="5"/>
      <c r="BT1316" s="7"/>
      <c r="BU1316" s="7"/>
      <c r="BV1316" s="7"/>
      <c r="BW1316" s="7"/>
      <c r="BX1316" s="7"/>
      <c r="BY1316" s="7"/>
      <c r="BZ1316" s="7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8"/>
      <c r="CL1316" s="5"/>
      <c r="CM1316" s="5"/>
      <c r="CN1316" s="8"/>
      <c r="CO1316" s="5"/>
      <c r="CP1316" s="5"/>
      <c r="CQ1316" s="5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</row>
    <row r="1317" spans="1:166" x14ac:dyDescent="0.25">
      <c r="A1317" t="s">
        <v>160</v>
      </c>
      <c r="C1317" s="6">
        <v>40617</v>
      </c>
      <c r="D1317" s="5"/>
      <c r="E1317" s="6"/>
      <c r="G1317">
        <v>67</v>
      </c>
      <c r="H1317" t="s">
        <v>115</v>
      </c>
      <c r="I1317" s="7">
        <v>8</v>
      </c>
      <c r="J1317">
        <v>750</v>
      </c>
      <c r="K1317" s="5">
        <f t="shared" si="20"/>
        <v>166.66666666666666</v>
      </c>
      <c r="L1317" s="5"/>
      <c r="M1317" s="8"/>
      <c r="N1317" s="8"/>
      <c r="O1317" s="8"/>
      <c r="P1317" s="8"/>
      <c r="Q1317" s="5"/>
      <c r="R1317" s="5"/>
      <c r="S1317" s="5"/>
      <c r="T1317" s="5"/>
      <c r="U1317" s="5"/>
      <c r="V1317" s="5"/>
      <c r="W1317" s="5"/>
      <c r="X1317" s="8"/>
      <c r="Y1317" s="8"/>
      <c r="Z1317" s="8"/>
      <c r="AA1317" s="8"/>
      <c r="AB1317" s="8"/>
      <c r="AC1317" s="5">
        <v>339.0857008464717</v>
      </c>
      <c r="AD1317" s="8"/>
      <c r="AE1317" s="8"/>
      <c r="AF1317" s="8"/>
      <c r="AG1317" s="8"/>
      <c r="AH1317" s="8"/>
      <c r="AI1317" s="8"/>
      <c r="AJ1317" s="5">
        <v>275.92323807998815</v>
      </c>
      <c r="AK1317" s="8">
        <v>3.2384596999530935</v>
      </c>
      <c r="AL1317" s="8"/>
      <c r="AM1317" s="8"/>
      <c r="AN1317" s="8"/>
      <c r="AO1317" s="8"/>
      <c r="AP1317" s="8"/>
      <c r="AQ1317" s="9">
        <f>AK1317/AJ1317</f>
        <v>1.1736813914217284E-2</v>
      </c>
      <c r="AR1317" s="8"/>
      <c r="AS1317" s="8"/>
      <c r="AT1317" s="8"/>
      <c r="AU1317" s="5">
        <v>49.367384523520734</v>
      </c>
      <c r="AV1317" s="5"/>
      <c r="AW1317" s="5"/>
      <c r="AX1317" s="5"/>
      <c r="AY1317" s="5">
        <v>114.84677012698856</v>
      </c>
      <c r="AZ1317" s="5"/>
      <c r="BA1317" s="5"/>
      <c r="BB1317" s="5"/>
      <c r="BC1317" s="5"/>
      <c r="BD1317" s="5"/>
      <c r="BE1317" s="5"/>
      <c r="BF1317" s="5">
        <v>0</v>
      </c>
      <c r="BG1317" s="5">
        <v>0</v>
      </c>
      <c r="BH1317" s="5"/>
      <c r="BI1317" s="8"/>
      <c r="BJ1317" s="5"/>
      <c r="BK1317" s="5">
        <f>AC1317+AJ1317+BH1317</f>
        <v>615.0089389264599</v>
      </c>
      <c r="BL1317" s="5"/>
      <c r="BM1317" s="8">
        <f>BH1317/BK1317</f>
        <v>0</v>
      </c>
      <c r="BN1317" s="8"/>
      <c r="BO1317" s="7"/>
      <c r="BP1317" s="5"/>
      <c r="BQ1317" s="5"/>
      <c r="BR1317" s="5"/>
      <c r="BS1317" s="5"/>
      <c r="BT1317" s="7"/>
      <c r="BU1317" s="7"/>
      <c r="BV1317" s="7"/>
      <c r="BW1317" s="7"/>
      <c r="BX1317" s="8">
        <f>AC1317/BK1317</f>
        <v>0.55135084936874079</v>
      </c>
      <c r="BY1317" s="8">
        <f>AJ1317/BK1317</f>
        <v>0.4486491506312591</v>
      </c>
      <c r="BZ1317" s="8">
        <f>BH1317/BK1317</f>
        <v>0</v>
      </c>
      <c r="CA1317" s="5">
        <v>324.30163363925089</v>
      </c>
      <c r="CB1317" s="5">
        <v>207.4612460338335</v>
      </c>
      <c r="CC1317" s="5">
        <v>116.84038760541738</v>
      </c>
      <c r="CD1317" s="5">
        <v>0</v>
      </c>
      <c r="CE1317" s="5"/>
      <c r="CF1317" s="5"/>
      <c r="CG1317" s="5"/>
      <c r="CH1317" s="5"/>
      <c r="CI1317" s="5">
        <v>0</v>
      </c>
      <c r="CJ1317" s="5"/>
      <c r="CK1317" s="8"/>
      <c r="CL1317" s="5"/>
      <c r="CM1317" s="5"/>
      <c r="CN1317" s="8"/>
      <c r="CO1317" s="5"/>
      <c r="CP1317" s="5"/>
      <c r="CQ1317" s="5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</row>
    <row r="1318" spans="1:166" x14ac:dyDescent="0.25">
      <c r="A1318" t="s">
        <v>160</v>
      </c>
      <c r="C1318" s="6">
        <v>40623</v>
      </c>
      <c r="D1318" s="5"/>
      <c r="E1318" s="6"/>
      <c r="G1318">
        <v>73</v>
      </c>
      <c r="H1318" t="s">
        <v>115</v>
      </c>
      <c r="I1318" s="7">
        <v>8</v>
      </c>
      <c r="J1318">
        <v>750</v>
      </c>
      <c r="K1318" s="5">
        <f t="shared" ref="K1318:K1381" si="21">1000000/I1318/J1318</f>
        <v>166.66666666666666</v>
      </c>
      <c r="L1318" s="5"/>
      <c r="M1318" s="8"/>
      <c r="N1318" s="7">
        <v>18.850000000000001</v>
      </c>
      <c r="O1318" s="7"/>
      <c r="P1318" s="7"/>
      <c r="Q1318" s="5"/>
      <c r="R1318" s="5"/>
      <c r="S1318" s="5"/>
      <c r="T1318" s="5"/>
      <c r="U1318" s="5"/>
      <c r="V1318" s="5"/>
      <c r="W1318" s="5"/>
      <c r="X1318" s="8"/>
      <c r="Y1318" s="8"/>
      <c r="Z1318" s="8"/>
      <c r="AA1318" s="8"/>
      <c r="AB1318" s="8"/>
      <c r="AD1318" s="8"/>
      <c r="AE1318" s="8"/>
      <c r="AF1318" s="8"/>
      <c r="AG1318" s="8"/>
      <c r="AH1318" s="8"/>
      <c r="AI1318" s="8"/>
      <c r="AJ1318" s="5"/>
      <c r="AK1318" s="8"/>
      <c r="AL1318" s="8"/>
      <c r="AM1318" s="8"/>
      <c r="AN1318" s="8"/>
      <c r="AO1318" s="8"/>
      <c r="AP1318" s="8"/>
      <c r="AQ1318" s="9"/>
      <c r="AR1318" s="8"/>
      <c r="AS1318" s="8"/>
      <c r="AT1318" s="8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8"/>
      <c r="BJ1318" s="5"/>
      <c r="BK1318" s="5"/>
      <c r="BL1318" s="5"/>
      <c r="BM1318" s="8"/>
      <c r="BN1318" s="8"/>
      <c r="BO1318" s="7"/>
      <c r="BP1318" s="5"/>
      <c r="BQ1318" s="5"/>
      <c r="BR1318" s="5"/>
      <c r="BS1318" s="5"/>
      <c r="BT1318" s="7"/>
      <c r="BU1318" s="7"/>
      <c r="BV1318" s="7"/>
      <c r="BW1318" s="7"/>
      <c r="BX1318" s="7"/>
      <c r="BY1318" s="7"/>
      <c r="BZ1318" s="7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8"/>
      <c r="CL1318" s="5"/>
      <c r="CM1318" s="5"/>
      <c r="CN1318" s="8"/>
      <c r="CO1318" s="5"/>
      <c r="CP1318" s="5"/>
      <c r="CQ1318" s="5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</row>
    <row r="1319" spans="1:166" x14ac:dyDescent="0.25">
      <c r="A1319" t="s">
        <v>160</v>
      </c>
      <c r="C1319" s="6">
        <v>40638</v>
      </c>
      <c r="D1319" s="5">
        <v>6</v>
      </c>
      <c r="E1319" s="6" t="s">
        <v>239</v>
      </c>
      <c r="F1319" t="s">
        <v>89</v>
      </c>
      <c r="G1319">
        <v>88</v>
      </c>
      <c r="H1319" t="s">
        <v>115</v>
      </c>
      <c r="I1319" s="7">
        <v>8</v>
      </c>
      <c r="J1319">
        <v>750</v>
      </c>
      <c r="K1319" s="5">
        <f t="shared" si="21"/>
        <v>166.66666666666666</v>
      </c>
      <c r="L1319" s="5"/>
      <c r="M1319" s="8"/>
      <c r="N1319" s="8"/>
      <c r="O1319" s="8"/>
      <c r="P1319" s="8"/>
      <c r="Q1319" s="5"/>
      <c r="R1319" s="5"/>
      <c r="S1319" s="5"/>
      <c r="T1319" s="5"/>
      <c r="U1319" s="5"/>
      <c r="V1319" s="5"/>
      <c r="W1319" s="5"/>
      <c r="X1319" s="8"/>
      <c r="Y1319" s="8"/>
      <c r="Z1319" s="8"/>
      <c r="AA1319" s="8"/>
      <c r="AB1319" s="8"/>
      <c r="AC1319" s="5">
        <v>330.26981497732436</v>
      </c>
      <c r="AD1319" s="8"/>
      <c r="AE1319" s="8"/>
      <c r="AF1319" s="8"/>
      <c r="AG1319" s="8"/>
      <c r="AH1319" s="8"/>
      <c r="AI1319" s="8"/>
      <c r="AJ1319" s="5">
        <v>217.39531239221168</v>
      </c>
      <c r="AK1319" s="8">
        <v>3.4867244096325472</v>
      </c>
      <c r="AL1319" s="8"/>
      <c r="AM1319" s="8"/>
      <c r="AN1319" s="8"/>
      <c r="AO1319" s="8"/>
      <c r="AP1319" s="8"/>
      <c r="AQ1319" s="9">
        <f>AK1319/AJ1319</f>
        <v>1.6038636579900154E-2</v>
      </c>
      <c r="AR1319" s="8"/>
      <c r="AS1319" s="8"/>
      <c r="AT1319" s="8"/>
      <c r="AU1319" s="5">
        <v>2.6522942912673502</v>
      </c>
      <c r="AV1319" s="5"/>
      <c r="AW1319" s="5"/>
      <c r="AX1319" s="5"/>
      <c r="AY1319" s="5">
        <v>324.79178103006973</v>
      </c>
      <c r="AZ1319" s="5"/>
      <c r="BA1319" s="5"/>
      <c r="BB1319" s="5"/>
      <c r="BC1319" s="5"/>
      <c r="BD1319" s="5"/>
      <c r="BE1319" s="5"/>
      <c r="BF1319" s="5">
        <v>0</v>
      </c>
      <c r="BG1319" s="5">
        <v>0</v>
      </c>
      <c r="BH1319" s="5"/>
      <c r="BI1319" s="8"/>
      <c r="BJ1319" s="5"/>
      <c r="BK1319" s="5">
        <f>AC1319+AJ1319+BH1319</f>
        <v>547.66512736953609</v>
      </c>
      <c r="BL1319" s="5"/>
      <c r="BM1319" s="8">
        <f>BH1319/BK1319</f>
        <v>0</v>
      </c>
      <c r="BN1319" s="8"/>
      <c r="BO1319" s="7"/>
      <c r="BP1319" s="5"/>
      <c r="BQ1319" s="5"/>
      <c r="BR1319" s="5"/>
      <c r="BS1319" s="5"/>
      <c r="BT1319" s="7"/>
      <c r="BU1319" s="7"/>
      <c r="BV1319" s="7"/>
      <c r="BW1319" s="7"/>
      <c r="BX1319" s="8">
        <f>AC1319/BK1319</f>
        <v>0.60305065718466933</v>
      </c>
      <c r="BY1319" s="8">
        <f>AJ1319/BK1319</f>
        <v>0.39694934281533062</v>
      </c>
      <c r="BZ1319" s="8">
        <f>BH1319/BK1319</f>
        <v>0</v>
      </c>
      <c r="CA1319" s="5">
        <v>139.56235325587483</v>
      </c>
      <c r="CB1319" s="5">
        <v>15.203626474191996</v>
      </c>
      <c r="CC1319" s="5">
        <v>124.35872678168283</v>
      </c>
      <c r="CD1319" s="5">
        <v>0</v>
      </c>
      <c r="CE1319" s="5"/>
      <c r="CF1319" s="5"/>
      <c r="CG1319" s="5"/>
      <c r="CH1319" s="5"/>
      <c r="CI1319" s="5">
        <v>0</v>
      </c>
      <c r="CJ1319" s="5"/>
      <c r="CK1319" s="8"/>
      <c r="CL1319" s="5"/>
      <c r="CM1319" s="5"/>
      <c r="CN1319" s="8"/>
      <c r="CO1319" s="5"/>
      <c r="CP1319" s="5"/>
      <c r="CQ1319" s="5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</row>
    <row r="1320" spans="1:166" x14ac:dyDescent="0.25">
      <c r="A1320" t="s">
        <v>160</v>
      </c>
      <c r="C1320" s="6">
        <v>40641</v>
      </c>
      <c r="D1320" s="5"/>
      <c r="E1320" s="6"/>
      <c r="G1320">
        <v>91</v>
      </c>
      <c r="H1320" t="s">
        <v>115</v>
      </c>
      <c r="I1320" s="7">
        <v>8</v>
      </c>
      <c r="J1320">
        <v>750</v>
      </c>
      <c r="K1320" s="5">
        <f t="shared" si="21"/>
        <v>166.66666666666666</v>
      </c>
      <c r="L1320" s="5"/>
      <c r="M1320" s="8"/>
      <c r="N1320" s="7">
        <v>19.899999999999999</v>
      </c>
      <c r="O1320" s="7"/>
      <c r="P1320" s="7"/>
      <c r="Q1320" s="5"/>
      <c r="R1320" s="5"/>
      <c r="S1320" s="5"/>
      <c r="T1320" s="5"/>
      <c r="U1320" s="5"/>
      <c r="V1320" s="5"/>
      <c r="W1320" s="5"/>
      <c r="X1320" s="8"/>
      <c r="Y1320" s="8"/>
      <c r="Z1320" s="8"/>
      <c r="AA1320" s="8"/>
      <c r="AB1320" s="8"/>
      <c r="AD1320" s="8"/>
      <c r="AE1320" s="8"/>
      <c r="AF1320" s="8"/>
      <c r="AG1320" s="8"/>
      <c r="AH1320" s="8"/>
      <c r="AI1320" s="8"/>
      <c r="AJ1320" s="5"/>
      <c r="AK1320" s="8"/>
      <c r="AL1320" s="8"/>
      <c r="AM1320" s="8"/>
      <c r="AN1320" s="8"/>
      <c r="AO1320" s="8"/>
      <c r="AP1320" s="8"/>
      <c r="AQ1320" s="9"/>
      <c r="AR1320" s="8"/>
      <c r="AS1320" s="8"/>
      <c r="AT1320" s="8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8"/>
      <c r="BJ1320" s="5"/>
      <c r="BK1320" s="5"/>
      <c r="BL1320" s="5"/>
      <c r="BM1320" s="8"/>
      <c r="BN1320" s="8"/>
      <c r="BO1320" s="7"/>
      <c r="BP1320" s="5"/>
      <c r="BQ1320" s="5"/>
      <c r="BR1320" s="5"/>
      <c r="BS1320" s="5"/>
      <c r="BT1320" s="7"/>
      <c r="BU1320" s="7"/>
      <c r="BV1320" s="7"/>
      <c r="BW1320" s="7"/>
      <c r="BX1320" s="7"/>
      <c r="BY1320" s="7"/>
      <c r="BZ1320" s="7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8"/>
      <c r="CL1320" s="5"/>
      <c r="CM1320" s="5"/>
      <c r="CN1320" s="8"/>
      <c r="CO1320" s="5"/>
      <c r="CP1320" s="5"/>
      <c r="CQ1320" s="5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</row>
    <row r="1321" spans="1:166" x14ac:dyDescent="0.25">
      <c r="A1321" t="s">
        <v>160</v>
      </c>
      <c r="C1321" s="6">
        <v>40660</v>
      </c>
      <c r="D1321" s="5">
        <v>8</v>
      </c>
      <c r="E1321" t="s">
        <v>208</v>
      </c>
      <c r="F1321" t="s">
        <v>14</v>
      </c>
      <c r="G1321">
        <v>110</v>
      </c>
      <c r="H1321" t="s">
        <v>115</v>
      </c>
      <c r="I1321" s="7">
        <v>8</v>
      </c>
      <c r="J1321">
        <v>750</v>
      </c>
      <c r="K1321" s="5">
        <f t="shared" si="21"/>
        <v>166.66666666666666</v>
      </c>
      <c r="L1321" s="5"/>
      <c r="M1321" s="8"/>
      <c r="N1321" s="8"/>
      <c r="O1321" s="8"/>
      <c r="P1321" s="8"/>
      <c r="Q1321" s="5"/>
      <c r="R1321" s="5"/>
      <c r="S1321" s="5"/>
      <c r="T1321" s="5"/>
      <c r="U1321" s="5">
        <v>110</v>
      </c>
      <c r="V1321" s="5"/>
      <c r="W1321" s="5"/>
      <c r="X1321" s="8"/>
      <c r="Y1321" s="8"/>
      <c r="Z1321" s="8"/>
      <c r="AA1321" s="8"/>
      <c r="AB1321" s="8"/>
      <c r="AD1321" s="8"/>
      <c r="AE1321" s="8"/>
      <c r="AF1321" s="8"/>
      <c r="AG1321" s="8"/>
      <c r="AH1321" s="8"/>
      <c r="AI1321" s="8"/>
      <c r="AJ1321" s="5"/>
      <c r="AK1321" s="8"/>
      <c r="AL1321" s="8"/>
      <c r="AM1321" s="8"/>
      <c r="AN1321" s="8"/>
      <c r="AO1321" s="8"/>
      <c r="AP1321" s="8"/>
      <c r="AQ1321" s="9"/>
      <c r="AR1321" s="8"/>
      <c r="AS1321" s="8"/>
      <c r="AT1321" s="8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8"/>
      <c r="BJ1321" s="5"/>
      <c r="BK1321" s="5"/>
      <c r="BL1321" s="5"/>
      <c r="BM1321" s="8"/>
      <c r="BN1321" s="8"/>
      <c r="BO1321" s="7"/>
      <c r="BP1321" s="5"/>
      <c r="BQ1321" s="5"/>
      <c r="BR1321" s="5"/>
      <c r="BS1321" s="5"/>
      <c r="BT1321" s="7"/>
      <c r="BU1321" s="7"/>
      <c r="BV1321" s="7"/>
      <c r="BW1321" s="7"/>
      <c r="BX1321" s="7"/>
      <c r="BY1321" s="7"/>
      <c r="BZ1321" s="7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8"/>
      <c r="CL1321" s="5"/>
      <c r="CM1321" s="5"/>
      <c r="CN1321" s="8"/>
      <c r="CO1321" s="5"/>
      <c r="CP1321" s="5"/>
      <c r="CQ1321" s="5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</row>
    <row r="1322" spans="1:166" x14ac:dyDescent="0.25">
      <c r="A1322" t="s">
        <v>160</v>
      </c>
      <c r="C1322" s="6">
        <v>40661</v>
      </c>
      <c r="D1322" s="5"/>
      <c r="E1322" s="6"/>
      <c r="G1322">
        <v>111</v>
      </c>
      <c r="H1322" t="s">
        <v>115</v>
      </c>
      <c r="I1322" s="7">
        <v>8</v>
      </c>
      <c r="J1322">
        <v>750</v>
      </c>
      <c r="K1322" s="5">
        <f t="shared" si="21"/>
        <v>166.66666666666666</v>
      </c>
      <c r="L1322" s="5"/>
      <c r="M1322" s="8"/>
      <c r="N1322" s="8"/>
      <c r="O1322" s="8"/>
      <c r="P1322" s="8"/>
      <c r="Q1322" s="5"/>
      <c r="R1322" s="5"/>
      <c r="S1322" s="5"/>
      <c r="T1322" s="5"/>
      <c r="U1322" s="5"/>
      <c r="V1322" s="5"/>
      <c r="W1322" s="5"/>
      <c r="X1322" s="8"/>
      <c r="Y1322" s="8"/>
      <c r="Z1322" s="8"/>
      <c r="AA1322" s="8"/>
      <c r="AB1322" s="8"/>
      <c r="AC1322" s="5">
        <v>350.76153915445042</v>
      </c>
      <c r="AD1322" s="8"/>
      <c r="AE1322" s="8"/>
      <c r="AF1322" s="8"/>
      <c r="AG1322" s="8"/>
      <c r="AH1322" s="8"/>
      <c r="AI1322" s="8"/>
      <c r="AJ1322" s="5">
        <v>193.72911962366845</v>
      </c>
      <c r="AK1322" s="8">
        <v>2.8905625066081502</v>
      </c>
      <c r="AL1322" s="8"/>
      <c r="AM1322" s="8"/>
      <c r="AN1322" s="8"/>
      <c r="AO1322" s="8"/>
      <c r="AP1322" s="8"/>
      <c r="AQ1322" s="9">
        <f>AK1322/AJ1322</f>
        <v>1.4920640284864031E-2</v>
      </c>
      <c r="AR1322" s="8"/>
      <c r="AS1322" s="8"/>
      <c r="AT1322" s="8"/>
      <c r="AU1322" s="5">
        <v>0</v>
      </c>
      <c r="AV1322" s="5"/>
      <c r="AW1322" s="5"/>
      <c r="AX1322" s="5"/>
      <c r="AY1322" s="5">
        <v>500.39564723189221</v>
      </c>
      <c r="AZ1322" s="5"/>
      <c r="BA1322" s="5"/>
      <c r="BB1322" s="5"/>
      <c r="BC1322" s="5"/>
      <c r="BD1322" s="5"/>
      <c r="BE1322" s="5"/>
      <c r="BF1322" s="5">
        <v>5.3134532032329416</v>
      </c>
      <c r="BG1322" s="5">
        <v>44.640053056406117</v>
      </c>
      <c r="BH1322" s="5"/>
      <c r="BI1322" s="8"/>
      <c r="BJ1322" s="5"/>
      <c r="BK1322" s="5">
        <f>AC1322+AJ1322+BH1322</f>
        <v>544.49065877811881</v>
      </c>
      <c r="BL1322" s="5"/>
      <c r="BM1322" s="8">
        <f>BH1322/BK1322</f>
        <v>0</v>
      </c>
      <c r="BN1322" s="8"/>
      <c r="BO1322" s="7"/>
      <c r="BP1322" s="5"/>
      <c r="BQ1322" s="5"/>
      <c r="BR1322" s="5"/>
      <c r="BS1322" s="5"/>
      <c r="BT1322" s="7"/>
      <c r="BU1322" s="7"/>
      <c r="BV1322" s="7"/>
      <c r="BW1322" s="7"/>
      <c r="BX1322" s="8">
        <f>AC1322/BK1322</f>
        <v>0.64420120620909782</v>
      </c>
      <c r="BY1322" s="8">
        <f>AJ1322/BK1322</f>
        <v>0.35579879379090229</v>
      </c>
      <c r="BZ1322" s="8">
        <f>BH1322/BK1322</f>
        <v>0</v>
      </c>
      <c r="CA1322" s="5">
        <v>147.66820525710105</v>
      </c>
      <c r="CB1322" s="5">
        <v>0</v>
      </c>
      <c r="CC1322" s="5">
        <v>136.69316690565529</v>
      </c>
      <c r="CD1322" s="5">
        <v>9.905911612685232</v>
      </c>
      <c r="CE1322" s="5"/>
      <c r="CF1322" s="5"/>
      <c r="CG1322" s="5"/>
      <c r="CH1322" s="5"/>
      <c r="CI1322" s="5">
        <v>1.0691267387605301</v>
      </c>
      <c r="CJ1322" s="5"/>
      <c r="CK1322" s="8"/>
      <c r="CL1322" s="5"/>
      <c r="CM1322" s="5"/>
      <c r="CN1322" s="8"/>
      <c r="CO1322" s="5"/>
      <c r="CP1322" s="5"/>
      <c r="CQ1322" s="5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</row>
    <row r="1323" spans="1:166" x14ac:dyDescent="0.25">
      <c r="A1323" t="s">
        <v>160</v>
      </c>
      <c r="C1323" s="6">
        <v>40673</v>
      </c>
      <c r="D1323" s="5"/>
      <c r="E1323" s="6"/>
      <c r="G1323">
        <v>123</v>
      </c>
      <c r="H1323" t="s">
        <v>115</v>
      </c>
      <c r="I1323" s="7">
        <v>8</v>
      </c>
      <c r="J1323">
        <v>750</v>
      </c>
      <c r="K1323" s="5">
        <f t="shared" si="21"/>
        <v>166.66666666666666</v>
      </c>
      <c r="L1323" s="5"/>
      <c r="M1323" s="8"/>
      <c r="N1323" s="8"/>
      <c r="O1323" s="8"/>
      <c r="P1323" s="8"/>
      <c r="Q1323" s="5"/>
      <c r="R1323" s="5"/>
      <c r="S1323" s="5"/>
      <c r="T1323" s="5"/>
      <c r="U1323" s="5"/>
      <c r="V1323" s="5"/>
      <c r="W1323" s="5"/>
      <c r="X1323" s="8"/>
      <c r="Y1323" s="8"/>
      <c r="Z1323" s="8"/>
      <c r="AA1323" s="8"/>
      <c r="AB1323" s="8"/>
      <c r="AD1323" s="8"/>
      <c r="AE1323" s="8"/>
      <c r="AF1323" s="8"/>
      <c r="AG1323" s="8"/>
      <c r="AH1323" s="8"/>
      <c r="AI1323" s="8"/>
      <c r="AJ1323" s="5"/>
      <c r="AK1323" s="8"/>
      <c r="AL1323" s="8"/>
      <c r="AM1323" s="8"/>
      <c r="AN1323" s="8"/>
      <c r="AO1323" s="8"/>
      <c r="AP1323" s="8"/>
      <c r="AQ1323" s="9"/>
      <c r="AR1323" s="8"/>
      <c r="AS1323" s="8"/>
      <c r="AT1323" s="8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8"/>
      <c r="BJ1323" s="5"/>
      <c r="BK1323" s="5"/>
      <c r="BL1323" s="5"/>
      <c r="BM1323" s="8"/>
      <c r="BN1323" s="8"/>
      <c r="BO1323" s="7"/>
      <c r="BP1323" s="5"/>
      <c r="BQ1323" s="5"/>
      <c r="BR1323" s="5"/>
      <c r="BS1323" s="5"/>
      <c r="BT1323" s="7"/>
      <c r="BU1323" s="7"/>
      <c r="BV1323" s="7"/>
      <c r="BW1323" s="7"/>
      <c r="BX1323" s="7"/>
      <c r="BY1323" s="7"/>
      <c r="BZ1323" s="7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>
        <v>15.257531584062194</v>
      </c>
      <c r="CK1323" s="8">
        <v>4.6751592356687901</v>
      </c>
      <c r="CL1323" s="5"/>
      <c r="CM1323" s="5"/>
      <c r="CN1323" s="8"/>
      <c r="CO1323" s="5"/>
      <c r="CP1323" s="5"/>
      <c r="CQ1323" s="5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</row>
    <row r="1324" spans="1:166" x14ac:dyDescent="0.25">
      <c r="A1324" t="s">
        <v>160</v>
      </c>
      <c r="C1324" s="6">
        <v>40679</v>
      </c>
      <c r="D1324" s="5"/>
      <c r="E1324" s="6"/>
      <c r="G1324">
        <v>129</v>
      </c>
      <c r="H1324" t="s">
        <v>115</v>
      </c>
      <c r="I1324" s="7">
        <v>8</v>
      </c>
      <c r="J1324">
        <v>750</v>
      </c>
      <c r="K1324" s="5">
        <f t="shared" si="21"/>
        <v>166.66666666666666</v>
      </c>
      <c r="L1324" s="5"/>
      <c r="M1324" s="8"/>
      <c r="N1324" s="8"/>
      <c r="O1324" s="8"/>
      <c r="P1324" s="8"/>
      <c r="Q1324" s="5"/>
      <c r="R1324" s="5"/>
      <c r="S1324" s="5"/>
      <c r="T1324" s="5"/>
      <c r="U1324" s="5"/>
      <c r="V1324" s="5"/>
      <c r="W1324" s="5"/>
      <c r="X1324" s="8"/>
      <c r="Y1324" s="8"/>
      <c r="Z1324" s="8"/>
      <c r="AA1324" s="8"/>
      <c r="AB1324" s="8"/>
      <c r="AC1324" s="5"/>
      <c r="AD1324" s="8"/>
      <c r="AE1324" s="8"/>
      <c r="AF1324" s="8"/>
      <c r="AG1324" s="8"/>
      <c r="AH1324" s="8"/>
      <c r="AI1324" s="8"/>
      <c r="AJ1324" s="5"/>
      <c r="AK1324" s="8"/>
      <c r="AL1324" s="8"/>
      <c r="AM1324" s="8"/>
      <c r="AN1324" s="8"/>
      <c r="AO1324" s="8"/>
      <c r="AP1324" s="8"/>
      <c r="AQ1324" s="9"/>
      <c r="AR1324" s="8"/>
      <c r="AS1324" s="8"/>
      <c r="AT1324" s="8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8"/>
      <c r="BJ1324" s="5"/>
      <c r="BK1324" s="5"/>
      <c r="BL1324" s="5"/>
      <c r="BM1324" s="8"/>
      <c r="BN1324" s="8"/>
      <c r="BO1324" s="7"/>
      <c r="BP1324" s="5"/>
      <c r="BQ1324" s="5"/>
      <c r="BR1324" s="5"/>
      <c r="BS1324" s="5"/>
      <c r="BT1324" s="7"/>
      <c r="BU1324" s="7"/>
      <c r="BV1324" s="7"/>
      <c r="BW1324" s="7"/>
      <c r="BX1324" s="7"/>
      <c r="BY1324" s="7"/>
      <c r="BZ1324" s="7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>
        <v>37.414965986394556</v>
      </c>
      <c r="CK1324" s="8">
        <v>4.442982456140351</v>
      </c>
      <c r="CL1324" s="5"/>
      <c r="CM1324" s="5"/>
      <c r="CN1324" s="8"/>
      <c r="CO1324" s="5"/>
      <c r="CP1324" s="5"/>
      <c r="CQ1324" s="5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</row>
    <row r="1325" spans="1:166" x14ac:dyDescent="0.25">
      <c r="A1325" t="s">
        <v>160</v>
      </c>
      <c r="C1325" s="6">
        <v>40683</v>
      </c>
      <c r="D1325" s="5"/>
      <c r="E1325" s="6"/>
      <c r="G1325">
        <v>133</v>
      </c>
      <c r="H1325" t="s">
        <v>115</v>
      </c>
      <c r="I1325" s="7">
        <v>8</v>
      </c>
      <c r="J1325">
        <v>750</v>
      </c>
      <c r="K1325" s="5">
        <f t="shared" si="21"/>
        <v>166.66666666666666</v>
      </c>
      <c r="L1325" s="5"/>
      <c r="M1325" s="8"/>
      <c r="N1325" s="8"/>
      <c r="O1325" s="8"/>
      <c r="P1325" s="8"/>
      <c r="Q1325" s="5"/>
      <c r="R1325" s="5"/>
      <c r="S1325" s="5"/>
      <c r="T1325" s="5"/>
      <c r="U1325" s="5"/>
      <c r="V1325" s="5"/>
      <c r="W1325" s="5"/>
      <c r="X1325" s="8"/>
      <c r="Y1325" s="8"/>
      <c r="Z1325" s="8"/>
      <c r="AA1325" s="8"/>
      <c r="AB1325" s="8"/>
      <c r="AC1325" s="5">
        <v>359.70565045815363</v>
      </c>
      <c r="AD1325" s="8"/>
      <c r="AE1325" s="8"/>
      <c r="AF1325" s="8"/>
      <c r="AG1325" s="8"/>
      <c r="AH1325" s="8"/>
      <c r="AI1325" s="8"/>
      <c r="AJ1325" s="5">
        <v>155.60744235443951</v>
      </c>
      <c r="AK1325" s="8">
        <v>1.9982303752500863</v>
      </c>
      <c r="AL1325" s="8"/>
      <c r="AM1325" s="8"/>
      <c r="AN1325" s="8"/>
      <c r="AO1325" s="8"/>
      <c r="AP1325" s="8"/>
      <c r="AQ1325" s="9">
        <f>AK1325/AJ1325</f>
        <v>1.2841483318635603E-2</v>
      </c>
      <c r="AR1325" s="8"/>
      <c r="AS1325" s="8"/>
      <c r="AT1325" s="8"/>
      <c r="AU1325" s="5">
        <v>0</v>
      </c>
      <c r="AV1325" s="5"/>
      <c r="AW1325" s="5"/>
      <c r="AX1325" s="5"/>
      <c r="AY1325" s="5">
        <v>293.19050815845452</v>
      </c>
      <c r="AZ1325" s="5"/>
      <c r="BA1325" s="5"/>
      <c r="BB1325" s="5"/>
      <c r="BC1325" s="5"/>
      <c r="BD1325" s="5"/>
      <c r="BE1325" s="5"/>
      <c r="BF1325" s="5">
        <v>41.995910451136055</v>
      </c>
      <c r="BG1325" s="5">
        <v>347.43289399962612</v>
      </c>
      <c r="BH1325" s="5"/>
      <c r="BI1325" s="8"/>
      <c r="BJ1325" s="5"/>
      <c r="BK1325" s="5">
        <f>AC1325+AJ1325+BH1325</f>
        <v>515.31309281259314</v>
      </c>
      <c r="BL1325" s="5"/>
      <c r="BM1325" s="8">
        <f>BH1325/BK1325</f>
        <v>0</v>
      </c>
      <c r="BN1325" s="8"/>
      <c r="BO1325" s="7"/>
      <c r="BP1325" s="5"/>
      <c r="BQ1325" s="5"/>
      <c r="BR1325" s="5"/>
      <c r="BS1325" s="5"/>
      <c r="BT1325" s="7"/>
      <c r="BU1325" s="7"/>
      <c r="BV1325" s="7"/>
      <c r="BW1325" s="7"/>
      <c r="BX1325" s="8">
        <f>AC1325/BK1325</f>
        <v>0.69803320636561017</v>
      </c>
      <c r="BY1325" s="8">
        <f>AJ1325/BK1325</f>
        <v>0.30196679363438989</v>
      </c>
      <c r="BZ1325" s="8">
        <f>BH1325/BK1325</f>
        <v>0</v>
      </c>
      <c r="CA1325" s="5">
        <v>122.92034113302475</v>
      </c>
      <c r="CB1325" s="5">
        <v>0</v>
      </c>
      <c r="CC1325" s="5">
        <v>52.260652103461602</v>
      </c>
      <c r="CD1325" s="5">
        <v>59.574984075322298</v>
      </c>
      <c r="CE1325" s="5"/>
      <c r="CF1325" s="5"/>
      <c r="CG1325" s="5"/>
      <c r="CH1325" s="5"/>
      <c r="CI1325" s="5">
        <v>11.084704954240848</v>
      </c>
      <c r="CJ1325" s="5"/>
      <c r="CK1325" s="8"/>
      <c r="CL1325" s="5"/>
      <c r="CM1325" s="5"/>
      <c r="CN1325" s="8"/>
      <c r="CO1325" s="5"/>
      <c r="CP1325" s="5"/>
      <c r="CQ1325" s="5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</row>
    <row r="1326" spans="1:166" x14ac:dyDescent="0.25">
      <c r="A1326" t="s">
        <v>160</v>
      </c>
      <c r="C1326" s="6">
        <v>40686</v>
      </c>
      <c r="D1326" s="5">
        <v>9</v>
      </c>
      <c r="E1326" s="6" t="s">
        <v>207</v>
      </c>
      <c r="F1326" t="s">
        <v>15</v>
      </c>
      <c r="G1326">
        <v>136</v>
      </c>
      <c r="H1326" t="s">
        <v>115</v>
      </c>
      <c r="I1326" s="7">
        <v>8</v>
      </c>
      <c r="J1326">
        <v>750</v>
      </c>
      <c r="K1326" s="5">
        <f t="shared" si="21"/>
        <v>166.66666666666666</v>
      </c>
      <c r="L1326" s="5"/>
      <c r="M1326" s="8"/>
      <c r="N1326" s="8"/>
      <c r="O1326" s="8"/>
      <c r="P1326" s="8"/>
      <c r="Q1326" s="5"/>
      <c r="R1326" s="5"/>
      <c r="S1326" s="5"/>
      <c r="T1326" s="5"/>
      <c r="U1326" s="5"/>
      <c r="V1326" s="5">
        <v>136</v>
      </c>
      <c r="W1326" s="5"/>
      <c r="X1326" s="8"/>
      <c r="Y1326" s="8"/>
      <c r="Z1326" s="8"/>
      <c r="AA1326" s="8"/>
      <c r="AB1326" s="8"/>
      <c r="AC1326" s="5"/>
      <c r="AD1326" s="8"/>
      <c r="AE1326" s="8"/>
      <c r="AF1326" s="8"/>
      <c r="AG1326" s="8"/>
      <c r="AH1326" s="8"/>
      <c r="AI1326" s="8"/>
      <c r="AJ1326" s="5"/>
      <c r="AK1326" s="8"/>
      <c r="AL1326" s="8"/>
      <c r="AM1326" s="8"/>
      <c r="AN1326" s="8"/>
      <c r="AO1326" s="8"/>
      <c r="AP1326" s="8"/>
      <c r="AQ1326" s="9"/>
      <c r="AR1326" s="8"/>
      <c r="AS1326" s="8"/>
      <c r="AT1326" s="8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8"/>
      <c r="BJ1326" s="5"/>
      <c r="BK1326" s="5"/>
      <c r="BL1326" s="5"/>
      <c r="BM1326" s="8"/>
      <c r="BN1326" s="8"/>
      <c r="BO1326" s="7"/>
      <c r="BP1326" s="5"/>
      <c r="BQ1326" s="5"/>
      <c r="BR1326" s="5"/>
      <c r="BS1326" s="5"/>
      <c r="BT1326" s="7"/>
      <c r="BU1326" s="7"/>
      <c r="BV1326" s="7"/>
      <c r="BW1326" s="7"/>
      <c r="BX1326" s="7"/>
      <c r="BY1326" s="7"/>
      <c r="BZ1326" s="7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>
        <v>58.40621963070943</v>
      </c>
      <c r="CK1326" s="8">
        <v>5.3703703703703702</v>
      </c>
      <c r="CL1326" s="5"/>
      <c r="CM1326" s="5"/>
      <c r="CN1326" s="8"/>
      <c r="CO1326" s="5"/>
      <c r="CP1326" s="5"/>
      <c r="CQ1326" s="5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</row>
    <row r="1327" spans="1:166" x14ac:dyDescent="0.25">
      <c r="A1327" t="s">
        <v>160</v>
      </c>
      <c r="C1327" s="6">
        <v>40693</v>
      </c>
      <c r="D1327" s="5"/>
      <c r="E1327" s="6"/>
      <c r="G1327">
        <v>143</v>
      </c>
      <c r="H1327" t="s">
        <v>115</v>
      </c>
      <c r="I1327" s="7">
        <v>8</v>
      </c>
      <c r="J1327">
        <v>750</v>
      </c>
      <c r="K1327" s="5">
        <f t="shared" si="21"/>
        <v>166.66666666666666</v>
      </c>
      <c r="L1327" s="5"/>
      <c r="M1327" s="8"/>
      <c r="N1327" s="8"/>
      <c r="O1327" s="8"/>
      <c r="P1327" s="8"/>
      <c r="Q1327" s="5"/>
      <c r="R1327" s="5"/>
      <c r="S1327" s="5"/>
      <c r="T1327" s="5"/>
      <c r="U1327" s="5"/>
      <c r="V1327" s="5"/>
      <c r="W1327" s="5"/>
      <c r="X1327" s="8"/>
      <c r="Y1327" s="8"/>
      <c r="Z1327" s="8"/>
      <c r="AA1327" s="8"/>
      <c r="AB1327" s="8"/>
      <c r="AC1327" s="5"/>
      <c r="AD1327" s="8"/>
      <c r="AE1327" s="8"/>
      <c r="AF1327" s="8"/>
      <c r="AG1327" s="8"/>
      <c r="AH1327" s="8"/>
      <c r="AI1327" s="8"/>
      <c r="AJ1327" s="5"/>
      <c r="AK1327" s="8"/>
      <c r="AL1327" s="8"/>
      <c r="AM1327" s="8"/>
      <c r="AN1327" s="8"/>
      <c r="AO1327" s="8"/>
      <c r="AP1327" s="8"/>
      <c r="AQ1327" s="9"/>
      <c r="AR1327" s="8"/>
      <c r="AS1327" s="8"/>
      <c r="AT1327" s="8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8"/>
      <c r="BJ1327" s="5"/>
      <c r="BK1327" s="5"/>
      <c r="BL1327" s="5"/>
      <c r="BM1327" s="8"/>
      <c r="BN1327" s="8"/>
      <c r="BO1327" s="7"/>
      <c r="BP1327" s="5"/>
      <c r="BQ1327" s="5"/>
      <c r="BR1327" s="5"/>
      <c r="BS1327" s="5"/>
      <c r="BT1327" s="7"/>
      <c r="BU1327" s="7"/>
      <c r="BV1327" s="7"/>
      <c r="BW1327" s="7"/>
      <c r="BX1327" s="7"/>
      <c r="BY1327" s="7"/>
      <c r="BZ1327" s="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>
        <v>75.218658892128289</v>
      </c>
      <c r="CK1327" s="8">
        <v>5.2745664739884397</v>
      </c>
      <c r="CL1327" s="5"/>
      <c r="CM1327" s="5"/>
      <c r="CN1327" s="8"/>
      <c r="CO1327" s="5"/>
      <c r="CP1327" s="5"/>
      <c r="CQ1327" s="5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</row>
    <row r="1328" spans="1:166" x14ac:dyDescent="0.25">
      <c r="A1328" t="s">
        <v>160</v>
      </c>
      <c r="C1328" s="6">
        <v>40700</v>
      </c>
      <c r="D1328" s="5"/>
      <c r="E1328" s="6"/>
      <c r="G1328">
        <v>150</v>
      </c>
      <c r="H1328" t="s">
        <v>115</v>
      </c>
      <c r="I1328" s="7">
        <v>8</v>
      </c>
      <c r="J1328">
        <v>750</v>
      </c>
      <c r="K1328" s="5">
        <f t="shared" si="21"/>
        <v>166.66666666666666</v>
      </c>
      <c r="L1328" s="5"/>
      <c r="M1328" s="8"/>
      <c r="N1328" s="8"/>
      <c r="O1328" s="8"/>
      <c r="P1328" s="8"/>
      <c r="Q1328" s="5"/>
      <c r="R1328" s="5"/>
      <c r="S1328" s="5"/>
      <c r="T1328" s="5"/>
      <c r="U1328" s="5"/>
      <c r="V1328" s="5"/>
      <c r="W1328" s="5"/>
      <c r="X1328" s="8"/>
      <c r="Y1328" s="8"/>
      <c r="Z1328" s="8"/>
      <c r="AA1328" s="8"/>
      <c r="AB1328" s="8"/>
      <c r="AC1328" s="5"/>
      <c r="AD1328" s="8"/>
      <c r="AE1328" s="8"/>
      <c r="AF1328" s="8"/>
      <c r="AG1328" s="8"/>
      <c r="AH1328" s="8"/>
      <c r="AI1328" s="8"/>
      <c r="AJ1328" s="5"/>
      <c r="AK1328" s="8"/>
      <c r="AL1328" s="8"/>
      <c r="AM1328" s="8"/>
      <c r="AN1328" s="8"/>
      <c r="AO1328" s="8"/>
      <c r="AP1328" s="8"/>
      <c r="AQ1328" s="9"/>
      <c r="AR1328" s="8"/>
      <c r="AS1328" s="8"/>
      <c r="AT1328" s="8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8"/>
      <c r="BJ1328" s="5"/>
      <c r="BK1328" s="5"/>
      <c r="BL1328" s="5"/>
      <c r="BM1328" s="8"/>
      <c r="BN1328" s="8"/>
      <c r="BO1328" s="7"/>
      <c r="BP1328" s="5"/>
      <c r="BQ1328" s="5"/>
      <c r="BR1328" s="5"/>
      <c r="BS1328" s="5"/>
      <c r="BT1328" s="7"/>
      <c r="BU1328" s="7"/>
      <c r="BV1328" s="7"/>
      <c r="BW1328" s="7"/>
      <c r="BX1328" s="7"/>
      <c r="BY1328" s="7"/>
      <c r="BZ1328" s="7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>
        <v>88.532555879494666</v>
      </c>
      <c r="CK1328" s="8">
        <v>4.6350364963503647</v>
      </c>
      <c r="CL1328" s="5"/>
      <c r="CM1328" s="5"/>
      <c r="CN1328" s="8"/>
      <c r="CO1328" s="5"/>
      <c r="CP1328" s="5"/>
      <c r="CQ1328" s="5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</row>
    <row r="1329" spans="1:166" x14ac:dyDescent="0.25">
      <c r="A1329" t="s">
        <v>160</v>
      </c>
      <c r="C1329" s="6">
        <v>40704</v>
      </c>
      <c r="D1329" s="5">
        <v>10</v>
      </c>
      <c r="E1329" s="6" t="s">
        <v>108</v>
      </c>
      <c r="F1329" t="s">
        <v>16</v>
      </c>
      <c r="G1329">
        <v>154</v>
      </c>
      <c r="H1329" t="s">
        <v>115</v>
      </c>
      <c r="I1329" s="7">
        <v>8</v>
      </c>
      <c r="J1329">
        <v>750</v>
      </c>
      <c r="K1329" s="5">
        <f t="shared" si="21"/>
        <v>166.66666666666666</v>
      </c>
      <c r="L1329" s="5"/>
      <c r="M1329" s="8"/>
      <c r="N1329" s="8"/>
      <c r="O1329" s="8"/>
      <c r="P1329" s="8"/>
      <c r="Q1329" s="5"/>
      <c r="R1329" s="5"/>
      <c r="S1329" s="5"/>
      <c r="T1329" s="5"/>
      <c r="U1329" s="5"/>
      <c r="V1329" s="5"/>
      <c r="W1329" s="5"/>
      <c r="X1329" s="8"/>
      <c r="Y1329" s="8"/>
      <c r="Z1329" s="8"/>
      <c r="AA1329" s="8"/>
      <c r="AB1329" s="8"/>
      <c r="AC1329" s="5"/>
      <c r="AD1329" s="8"/>
      <c r="AE1329" s="8"/>
      <c r="AF1329" s="8"/>
      <c r="AG1329" s="8"/>
      <c r="AH1329" s="8"/>
      <c r="AI1329" s="8"/>
      <c r="AJ1329" s="5"/>
      <c r="AK1329" s="8"/>
      <c r="AL1329" s="8"/>
      <c r="AM1329" s="8"/>
      <c r="AN1329" s="8"/>
      <c r="AO1329" s="8"/>
      <c r="AP1329" s="8"/>
      <c r="AQ1329" s="9"/>
      <c r="AR1329" s="8"/>
      <c r="AS1329" s="8"/>
      <c r="AT1329" s="8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>
        <v>531.20894166666665</v>
      </c>
      <c r="BH1329" s="5"/>
      <c r="BI1329" s="8"/>
      <c r="BJ1329" s="5"/>
      <c r="BK1329" s="5"/>
      <c r="BL1329" s="5"/>
      <c r="BM1329" s="8"/>
      <c r="BN1329" s="5">
        <f>BP1329*(1/(BO1329/100))</f>
        <v>531.20894166666665</v>
      </c>
      <c r="BO1329" s="7">
        <v>36.520000000000003</v>
      </c>
      <c r="BP1329" s="5">
        <v>193.99750549666666</v>
      </c>
      <c r="BQ1329" s="5">
        <f>BN1329-BP1329</f>
        <v>337.21143616999996</v>
      </c>
      <c r="BR1329" s="5"/>
      <c r="BS1329" s="5"/>
      <c r="BT1329" s="7">
        <v>8.546145616593245</v>
      </c>
      <c r="BU1329" s="7"/>
      <c r="BV1329" s="7"/>
      <c r="BW1329" s="7"/>
      <c r="BX1329" s="7"/>
      <c r="BY1329" s="7"/>
      <c r="BZ1329" s="7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8"/>
      <c r="CL1329" s="5"/>
      <c r="CM1329" s="5"/>
      <c r="CN1329" s="8"/>
      <c r="CO1329" s="5"/>
      <c r="CP1329" s="5"/>
      <c r="CQ1329" s="5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</row>
    <row r="1330" spans="1:166" x14ac:dyDescent="0.25">
      <c r="A1330" t="s">
        <v>160</v>
      </c>
      <c r="C1330" s="6">
        <v>40708</v>
      </c>
      <c r="D1330" s="5"/>
      <c r="E1330" s="6"/>
      <c r="G1330">
        <v>158</v>
      </c>
      <c r="H1330" t="s">
        <v>115</v>
      </c>
      <c r="I1330" s="7">
        <v>8</v>
      </c>
      <c r="J1330">
        <v>750</v>
      </c>
      <c r="K1330" s="5">
        <f t="shared" si="21"/>
        <v>166.66666666666666</v>
      </c>
      <c r="L1330" s="5"/>
      <c r="M1330" s="8"/>
      <c r="N1330" s="8"/>
      <c r="O1330" s="8"/>
      <c r="P1330" s="8"/>
      <c r="Q1330" s="5"/>
      <c r="R1330" s="5"/>
      <c r="S1330" s="5"/>
      <c r="T1330" s="5"/>
      <c r="U1330" s="5"/>
      <c r="V1330" s="5"/>
      <c r="W1330" s="5"/>
      <c r="X1330" s="8"/>
      <c r="Y1330" s="8"/>
      <c r="Z1330" s="8"/>
      <c r="AA1330" s="8"/>
      <c r="AB1330" s="8"/>
      <c r="AC1330" s="5"/>
      <c r="AD1330" s="8"/>
      <c r="AE1330" s="8"/>
      <c r="AF1330" s="8"/>
      <c r="AG1330" s="8"/>
      <c r="AH1330" s="8"/>
      <c r="AI1330" s="8"/>
      <c r="AJ1330" s="5"/>
      <c r="AK1330" s="8"/>
      <c r="AL1330" s="8"/>
      <c r="AM1330" s="8"/>
      <c r="AN1330" s="8"/>
      <c r="AO1330" s="8"/>
      <c r="AP1330" s="8"/>
      <c r="AQ1330" s="9"/>
      <c r="AR1330" s="8"/>
      <c r="AS1330" s="8"/>
      <c r="AT1330" s="8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8"/>
      <c r="BJ1330" s="5"/>
      <c r="BK1330" s="5"/>
      <c r="BL1330" s="5"/>
      <c r="BM1330" s="8"/>
      <c r="BN1330" s="8"/>
      <c r="BO1330" s="7"/>
      <c r="BP1330" s="5"/>
      <c r="BQ1330" s="5"/>
      <c r="BR1330" s="5"/>
      <c r="BS1330" s="5"/>
      <c r="BT1330" s="7"/>
      <c r="BU1330" s="7"/>
      <c r="BV1330" s="7"/>
      <c r="BW1330" s="7"/>
      <c r="BX1330" s="7"/>
      <c r="BY1330" s="7"/>
      <c r="BZ1330" s="7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>
        <v>100</v>
      </c>
      <c r="CK1330" s="8">
        <v>4.4491525423728815</v>
      </c>
      <c r="CL1330" s="5"/>
      <c r="CM1330" s="5"/>
      <c r="CN1330" s="8"/>
      <c r="CO1330" s="5"/>
      <c r="CP1330" s="5"/>
      <c r="CQ1330" s="5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</row>
    <row r="1331" spans="1:166" x14ac:dyDescent="0.25">
      <c r="A1331" t="s">
        <v>146</v>
      </c>
      <c r="C1331" s="6">
        <v>40550</v>
      </c>
      <c r="D1331" s="5">
        <v>1</v>
      </c>
      <c r="E1331" s="6" t="s">
        <v>209</v>
      </c>
      <c r="F1331" t="s">
        <v>10</v>
      </c>
      <c r="G1331">
        <v>0</v>
      </c>
      <c r="H1331" t="s">
        <v>116</v>
      </c>
      <c r="I1331" s="7">
        <v>8</v>
      </c>
      <c r="J1331">
        <v>750</v>
      </c>
      <c r="K1331" s="5">
        <f t="shared" si="21"/>
        <v>166.66666666666666</v>
      </c>
      <c r="L1331" s="5"/>
      <c r="M1331" s="8"/>
      <c r="N1331" s="8"/>
      <c r="O1331" s="8"/>
      <c r="P1331" s="8"/>
      <c r="Q1331" s="5"/>
      <c r="R1331" s="5"/>
      <c r="S1331" s="5"/>
      <c r="T1331" s="5"/>
      <c r="U1331" s="5"/>
      <c r="V1331" s="5"/>
      <c r="W1331" s="5"/>
      <c r="X1331" s="8"/>
      <c r="Y1331" s="8"/>
      <c r="Z1331" s="8"/>
      <c r="AA1331" s="8"/>
      <c r="AB1331" s="8"/>
      <c r="AC1331" s="5"/>
      <c r="AD1331" s="8"/>
      <c r="AE1331" s="8"/>
      <c r="AF1331" s="8"/>
      <c r="AG1331" s="8"/>
      <c r="AH1331" s="8"/>
      <c r="AI1331" s="8"/>
      <c r="AJ1331" s="5"/>
      <c r="AK1331" s="8"/>
      <c r="AL1331" s="8"/>
      <c r="AM1331" s="8"/>
      <c r="AN1331" s="8"/>
      <c r="AO1331" s="8"/>
      <c r="AP1331" s="8"/>
      <c r="AQ1331" s="9"/>
      <c r="AR1331" s="8"/>
      <c r="AS1331" s="8"/>
      <c r="AT1331" s="8"/>
      <c r="AU1331" s="5">
        <v>0</v>
      </c>
      <c r="AV1331" s="5"/>
      <c r="AW1331" s="5"/>
      <c r="AX1331" s="5"/>
      <c r="AY1331" s="5">
        <v>0</v>
      </c>
      <c r="AZ1331" s="5"/>
      <c r="BA1331" s="5"/>
      <c r="BB1331" s="5"/>
      <c r="BC1331" s="5"/>
      <c r="BD1331" s="5"/>
      <c r="BE1331" s="5"/>
      <c r="BF1331" s="5">
        <v>0</v>
      </c>
      <c r="BG1331" s="5">
        <v>0</v>
      </c>
      <c r="BH1331" s="5"/>
      <c r="BI1331" s="8"/>
      <c r="BJ1331" s="5"/>
      <c r="BK1331" s="5"/>
      <c r="BL1331" s="5"/>
      <c r="BM1331" s="8"/>
      <c r="BN1331" s="8"/>
      <c r="BO1331" s="7"/>
      <c r="BP1331" s="5"/>
      <c r="BQ1331" s="5"/>
      <c r="BR1331" s="5"/>
      <c r="BS1331" s="5"/>
      <c r="BT1331" s="7"/>
      <c r="BU1331" s="7"/>
      <c r="BV1331" s="7"/>
      <c r="BW1331" s="7"/>
      <c r="BX1331" s="7"/>
      <c r="BY1331" s="7"/>
      <c r="BZ1331" s="7"/>
      <c r="CA1331" s="5">
        <v>0</v>
      </c>
      <c r="CB1331" s="5">
        <v>0</v>
      </c>
      <c r="CC1331" s="5">
        <v>0</v>
      </c>
      <c r="CD1331" s="5">
        <v>0</v>
      </c>
      <c r="CE1331" s="5"/>
      <c r="CF1331" s="5"/>
      <c r="CG1331" s="5"/>
      <c r="CH1331" s="5"/>
      <c r="CI1331" s="5">
        <v>0</v>
      </c>
      <c r="CJ1331" s="5"/>
      <c r="CK1331" s="8"/>
      <c r="CL1331" s="5"/>
      <c r="CM1331" s="5"/>
      <c r="CN1331" s="8"/>
      <c r="CO1331" s="5"/>
      <c r="CP1331" s="5"/>
      <c r="CQ1331" s="5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</row>
    <row r="1332" spans="1:166" x14ac:dyDescent="0.25">
      <c r="A1332" t="s">
        <v>146</v>
      </c>
      <c r="C1332" s="6">
        <v>40574</v>
      </c>
      <c r="D1332" s="5"/>
      <c r="E1332" s="6"/>
      <c r="G1332">
        <v>24</v>
      </c>
      <c r="H1332" t="s">
        <v>116</v>
      </c>
      <c r="I1332" s="7">
        <v>8</v>
      </c>
      <c r="J1332">
        <v>750</v>
      </c>
      <c r="K1332" s="5">
        <f t="shared" si="21"/>
        <v>166.66666666666666</v>
      </c>
      <c r="L1332" s="5"/>
      <c r="M1332" s="8"/>
      <c r="N1332" s="7">
        <v>6.05</v>
      </c>
      <c r="O1332" s="7"/>
      <c r="P1332" s="7"/>
      <c r="Q1332" s="5"/>
      <c r="R1332" s="5"/>
      <c r="S1332" s="5"/>
      <c r="T1332" s="5"/>
      <c r="U1332" s="5"/>
      <c r="V1332" s="5"/>
      <c r="W1332" s="5"/>
      <c r="X1332" s="8"/>
      <c r="Y1332" s="8"/>
      <c r="Z1332" s="8"/>
      <c r="AA1332" s="8"/>
      <c r="AB1332" s="8"/>
      <c r="AC1332" s="5"/>
      <c r="AD1332" s="8"/>
      <c r="AE1332" s="8"/>
      <c r="AF1332" s="8"/>
      <c r="AG1332" s="8"/>
      <c r="AH1332" s="8"/>
      <c r="AI1332" s="8"/>
      <c r="AJ1332" s="5"/>
      <c r="AK1332" s="8"/>
      <c r="AL1332" s="8"/>
      <c r="AM1332" s="8"/>
      <c r="AN1332" s="8"/>
      <c r="AO1332" s="8"/>
      <c r="AP1332" s="8"/>
      <c r="AQ1332" s="9"/>
      <c r="AR1332" s="8"/>
      <c r="AS1332" s="8"/>
      <c r="AT1332" s="8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8"/>
      <c r="BJ1332" s="5"/>
      <c r="BK1332" s="5"/>
      <c r="BL1332" s="5"/>
      <c r="BM1332" s="8"/>
      <c r="BN1332" s="8"/>
      <c r="BO1332" s="7"/>
      <c r="BP1332" s="5"/>
      <c r="BQ1332" s="5"/>
      <c r="BR1332" s="5"/>
      <c r="BS1332" s="5"/>
      <c r="BT1332" s="7"/>
      <c r="BU1332" s="7"/>
      <c r="BV1332" s="7"/>
      <c r="BW1332" s="7"/>
      <c r="BX1332" s="7"/>
      <c r="BY1332" s="7"/>
      <c r="BZ1332" s="7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8"/>
      <c r="CL1332" s="5"/>
      <c r="CM1332" s="5"/>
      <c r="CN1332" s="8"/>
      <c r="CO1332" s="5"/>
      <c r="CP1332" s="5"/>
      <c r="CQ1332" s="5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</row>
    <row r="1333" spans="1:166" x14ac:dyDescent="0.25">
      <c r="A1333" t="s">
        <v>146</v>
      </c>
      <c r="C1333" s="6">
        <v>40577</v>
      </c>
      <c r="D1333" s="5">
        <v>4</v>
      </c>
      <c r="E1333" t="s">
        <v>210</v>
      </c>
      <c r="F1333" t="s">
        <v>12</v>
      </c>
      <c r="G1333">
        <v>27</v>
      </c>
      <c r="H1333" t="s">
        <v>116</v>
      </c>
      <c r="I1333" s="7">
        <v>8</v>
      </c>
      <c r="J1333">
        <v>750</v>
      </c>
      <c r="K1333" s="5">
        <f t="shared" si="21"/>
        <v>166.66666666666666</v>
      </c>
      <c r="L1333" s="5"/>
      <c r="M1333" s="8"/>
      <c r="N1333" s="8"/>
      <c r="O1333" s="8"/>
      <c r="P1333" s="8"/>
      <c r="Q1333" s="5"/>
      <c r="R1333" s="5">
        <v>27</v>
      </c>
      <c r="S1333" s="5"/>
      <c r="T1333" s="5"/>
      <c r="U1333" s="5"/>
      <c r="V1333" s="5"/>
      <c r="W1333" s="5"/>
      <c r="X1333" s="8"/>
      <c r="Y1333" s="8"/>
      <c r="Z1333" s="8"/>
      <c r="AA1333" s="8"/>
      <c r="AB1333" s="8"/>
      <c r="AC1333" s="5"/>
      <c r="AD1333" s="8"/>
      <c r="AE1333" s="8"/>
      <c r="AF1333" s="8"/>
      <c r="AG1333" s="8"/>
      <c r="AH1333" s="8"/>
      <c r="AI1333" s="8"/>
      <c r="AJ1333" s="5"/>
      <c r="AK1333" s="8"/>
      <c r="AL1333" s="8"/>
      <c r="AM1333" s="8"/>
      <c r="AN1333" s="8"/>
      <c r="AO1333" s="8"/>
      <c r="AP1333" s="8"/>
      <c r="AQ1333" s="9"/>
      <c r="AR1333" s="8"/>
      <c r="AS1333" s="8"/>
      <c r="AT1333" s="8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8"/>
      <c r="BJ1333" s="5"/>
      <c r="BK1333" s="5"/>
      <c r="BL1333" s="5"/>
      <c r="BM1333" s="8"/>
      <c r="BN1333" s="8"/>
      <c r="BO1333" s="7"/>
      <c r="BP1333" s="5"/>
      <c r="BQ1333" s="5"/>
      <c r="BR1333" s="5"/>
      <c r="BS1333" s="5"/>
      <c r="BT1333" s="7"/>
      <c r="BU1333" s="7"/>
      <c r="BV1333" s="7"/>
      <c r="BW1333" s="7"/>
      <c r="BX1333" s="7"/>
      <c r="BY1333" s="7"/>
      <c r="BZ1333" s="7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8"/>
      <c r="CL1333" s="5"/>
      <c r="CM1333" s="5"/>
      <c r="CN1333" s="8"/>
      <c r="CO1333" s="5"/>
      <c r="CP1333" s="5"/>
      <c r="CQ1333" s="5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</row>
    <row r="1334" spans="1:166" x14ac:dyDescent="0.25">
      <c r="A1334" t="s">
        <v>146</v>
      </c>
      <c r="C1334" s="6">
        <v>40585</v>
      </c>
      <c r="D1334" s="5"/>
      <c r="E1334" s="6"/>
      <c r="G1334">
        <v>35</v>
      </c>
      <c r="H1334" t="s">
        <v>116</v>
      </c>
      <c r="I1334" s="7">
        <v>8</v>
      </c>
      <c r="J1334">
        <v>750</v>
      </c>
      <c r="K1334" s="5">
        <f t="shared" si="21"/>
        <v>166.66666666666666</v>
      </c>
      <c r="L1334" s="5"/>
      <c r="M1334" s="8"/>
      <c r="N1334" s="7">
        <v>10.199999999999999</v>
      </c>
      <c r="O1334" s="7"/>
      <c r="P1334" s="7"/>
      <c r="Q1334" s="5"/>
      <c r="R1334" s="5"/>
      <c r="S1334" s="5"/>
      <c r="T1334" s="5"/>
      <c r="U1334" s="5"/>
      <c r="V1334" s="5"/>
      <c r="W1334" s="5"/>
      <c r="X1334" s="8"/>
      <c r="Y1334" s="8"/>
      <c r="Z1334" s="8"/>
      <c r="AA1334" s="8"/>
      <c r="AB1334" s="8"/>
      <c r="AC1334" s="5"/>
      <c r="AD1334" s="8"/>
      <c r="AE1334" s="8"/>
      <c r="AF1334" s="8"/>
      <c r="AG1334" s="8"/>
      <c r="AH1334" s="8"/>
      <c r="AI1334" s="8"/>
      <c r="AJ1334" s="5"/>
      <c r="AK1334" s="8"/>
      <c r="AL1334" s="8"/>
      <c r="AM1334" s="8"/>
      <c r="AN1334" s="8"/>
      <c r="AO1334" s="8"/>
      <c r="AP1334" s="8"/>
      <c r="AQ1334" s="9"/>
      <c r="AR1334" s="8"/>
      <c r="AS1334" s="8"/>
      <c r="AT1334" s="8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8"/>
      <c r="BJ1334" s="5"/>
      <c r="BK1334" s="5"/>
      <c r="BL1334" s="5"/>
      <c r="BM1334" s="8"/>
      <c r="BN1334" s="8"/>
      <c r="BO1334" s="7"/>
      <c r="BP1334" s="5"/>
      <c r="BQ1334" s="5"/>
      <c r="BR1334" s="5"/>
      <c r="BS1334" s="5"/>
      <c r="BT1334" s="7"/>
      <c r="BU1334" s="7"/>
      <c r="BV1334" s="7"/>
      <c r="BW1334" s="7"/>
      <c r="BX1334" s="7"/>
      <c r="BY1334" s="7"/>
      <c r="BZ1334" s="7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8"/>
      <c r="CL1334" s="5"/>
      <c r="CM1334" s="5"/>
      <c r="CN1334" s="8"/>
      <c r="CO1334" s="5"/>
      <c r="CP1334" s="5"/>
      <c r="CQ1334" s="5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</row>
    <row r="1335" spans="1:166" x14ac:dyDescent="0.25">
      <c r="A1335" t="s">
        <v>146</v>
      </c>
      <c r="C1335" s="6">
        <v>40588</v>
      </c>
      <c r="D1335" s="5"/>
      <c r="E1335" s="6"/>
      <c r="G1335">
        <v>38</v>
      </c>
      <c r="H1335" t="s">
        <v>116</v>
      </c>
      <c r="I1335" s="7">
        <v>8</v>
      </c>
      <c r="J1335">
        <v>750</v>
      </c>
      <c r="K1335" s="5">
        <f t="shared" si="21"/>
        <v>166.66666666666666</v>
      </c>
      <c r="L1335" s="5"/>
      <c r="M1335" s="8"/>
      <c r="N1335" s="7">
        <v>11.75</v>
      </c>
      <c r="O1335" s="7"/>
      <c r="P1335" s="7"/>
      <c r="Q1335" s="5"/>
      <c r="R1335" s="5"/>
      <c r="S1335" s="5"/>
      <c r="T1335" s="5"/>
      <c r="U1335" s="5"/>
      <c r="V1335" s="5"/>
      <c r="W1335" s="5"/>
      <c r="X1335" s="8"/>
      <c r="Y1335" s="8"/>
      <c r="Z1335" s="8"/>
      <c r="AA1335" s="8"/>
      <c r="AB1335" s="8"/>
      <c r="AC1335" s="5"/>
      <c r="AD1335" s="8"/>
      <c r="AE1335" s="8"/>
      <c r="AF1335" s="8"/>
      <c r="AG1335" s="8"/>
      <c r="AH1335" s="8"/>
      <c r="AI1335" s="8"/>
      <c r="AJ1335" s="5"/>
      <c r="AK1335" s="8"/>
      <c r="AL1335" s="8"/>
      <c r="AM1335" s="8"/>
      <c r="AN1335" s="8"/>
      <c r="AO1335" s="8"/>
      <c r="AP1335" s="8"/>
      <c r="AQ1335" s="9"/>
      <c r="AR1335" s="8"/>
      <c r="AS1335" s="8"/>
      <c r="AT1335" s="8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8"/>
      <c r="BJ1335" s="5"/>
      <c r="BK1335" s="5"/>
      <c r="BL1335" s="5"/>
      <c r="BM1335" s="8"/>
      <c r="BN1335" s="8"/>
      <c r="BO1335" s="7"/>
      <c r="BP1335" s="5"/>
      <c r="BQ1335" s="5"/>
      <c r="BR1335" s="5"/>
      <c r="BS1335" s="5"/>
      <c r="BT1335" s="7"/>
      <c r="BU1335" s="7"/>
      <c r="BV1335" s="7"/>
      <c r="BW1335" s="7"/>
      <c r="BX1335" s="7"/>
      <c r="BY1335" s="7"/>
      <c r="BZ1335" s="7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8"/>
      <c r="CL1335" s="5"/>
      <c r="CM1335" s="5"/>
      <c r="CN1335" s="8"/>
      <c r="CO1335" s="5"/>
      <c r="CP1335" s="5"/>
      <c r="CQ1335" s="5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</row>
    <row r="1336" spans="1:166" x14ac:dyDescent="0.25">
      <c r="A1336" t="s">
        <v>146</v>
      </c>
      <c r="C1336" s="6">
        <v>40590</v>
      </c>
      <c r="D1336" s="5"/>
      <c r="E1336" s="6"/>
      <c r="G1336">
        <v>40</v>
      </c>
      <c r="H1336" t="s">
        <v>116</v>
      </c>
      <c r="I1336" s="7">
        <v>8</v>
      </c>
      <c r="J1336">
        <v>750</v>
      </c>
      <c r="K1336" s="5">
        <f t="shared" si="21"/>
        <v>166.66666666666666</v>
      </c>
      <c r="L1336" s="5"/>
      <c r="M1336" s="8"/>
      <c r="N1336" s="8"/>
      <c r="O1336" s="8"/>
      <c r="P1336" s="8"/>
      <c r="Q1336" s="5"/>
      <c r="R1336" s="5"/>
      <c r="S1336" s="5"/>
      <c r="T1336" s="5"/>
      <c r="U1336" s="5"/>
      <c r="V1336" s="5"/>
      <c r="W1336" s="5"/>
      <c r="X1336" s="8"/>
      <c r="Y1336" s="8"/>
      <c r="Z1336" s="8"/>
      <c r="AA1336" s="8"/>
      <c r="AB1336" s="8"/>
      <c r="AC1336" s="5">
        <v>62.578175576163652</v>
      </c>
      <c r="AD1336" s="8"/>
      <c r="AE1336" s="8"/>
      <c r="AF1336" s="8"/>
      <c r="AG1336" s="8"/>
      <c r="AH1336" s="8"/>
      <c r="AI1336" s="8"/>
      <c r="AJ1336" s="5">
        <v>84.282319091679824</v>
      </c>
      <c r="AK1336" s="8">
        <v>1.1467163978830048</v>
      </c>
      <c r="AL1336" s="8"/>
      <c r="AM1336" s="8"/>
      <c r="AN1336" s="8"/>
      <c r="AO1336" s="8"/>
      <c r="AP1336" s="8"/>
      <c r="AQ1336" s="9">
        <f>AK1336/AJ1336</f>
        <v>1.3605657868000056E-2</v>
      </c>
      <c r="AR1336" s="8"/>
      <c r="AS1336" s="8"/>
      <c r="AT1336" s="8"/>
      <c r="AU1336" s="5">
        <v>5.1070076500302637</v>
      </c>
      <c r="AV1336" s="5"/>
      <c r="AW1336" s="5"/>
      <c r="AX1336" s="5"/>
      <c r="AY1336" s="5">
        <v>0</v>
      </c>
      <c r="AZ1336" s="5"/>
      <c r="BA1336" s="5"/>
      <c r="BB1336" s="5"/>
      <c r="BC1336" s="5"/>
      <c r="BD1336" s="5"/>
      <c r="BE1336" s="5"/>
      <c r="BF1336" s="5">
        <v>0</v>
      </c>
      <c r="BG1336" s="5">
        <v>0</v>
      </c>
      <c r="BH1336" s="5"/>
      <c r="BI1336" s="8"/>
      <c r="BJ1336" s="5"/>
      <c r="BK1336" s="5">
        <f>AC1336+AJ1336+BH1336</f>
        <v>146.86049466784348</v>
      </c>
      <c r="BL1336" s="5"/>
      <c r="BM1336" s="8">
        <f>BH1336/BK1336</f>
        <v>0</v>
      </c>
      <c r="BN1336" s="8"/>
      <c r="BO1336" s="7"/>
      <c r="BP1336" s="5"/>
      <c r="BQ1336" s="5"/>
      <c r="BR1336" s="5"/>
      <c r="BS1336" s="5"/>
      <c r="BT1336" s="7"/>
      <c r="BU1336" s="7"/>
      <c r="BV1336" s="7"/>
      <c r="BW1336" s="7"/>
      <c r="BX1336" s="8">
        <f>AC1336/BK1336</f>
        <v>0.42610625626515575</v>
      </c>
      <c r="BY1336" s="8">
        <f>AJ1336/BK1336</f>
        <v>0.57389374373484425</v>
      </c>
      <c r="BZ1336" s="8">
        <f>BH1336/BK1336</f>
        <v>0</v>
      </c>
      <c r="CA1336" s="5">
        <v>110.07526465268563</v>
      </c>
      <c r="CB1336" s="5">
        <v>110.07526465268563</v>
      </c>
      <c r="CC1336" s="5">
        <v>0</v>
      </c>
      <c r="CD1336" s="5">
        <v>0</v>
      </c>
      <c r="CE1336" s="5"/>
      <c r="CF1336" s="5"/>
      <c r="CG1336" s="5"/>
      <c r="CH1336" s="5"/>
      <c r="CI1336" s="5">
        <v>0</v>
      </c>
      <c r="CJ1336" s="5"/>
      <c r="CK1336" s="8"/>
      <c r="CL1336" s="5"/>
      <c r="CM1336" s="5"/>
      <c r="CN1336" s="8"/>
      <c r="CO1336" s="5"/>
      <c r="CP1336" s="5"/>
      <c r="CQ1336" s="5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</row>
    <row r="1337" spans="1:166" x14ac:dyDescent="0.25">
      <c r="A1337" t="s">
        <v>146</v>
      </c>
      <c r="C1337" s="6">
        <v>40604</v>
      </c>
      <c r="D1337" s="5">
        <v>4</v>
      </c>
      <c r="E1337" t="s">
        <v>206</v>
      </c>
      <c r="F1337" t="s">
        <v>13</v>
      </c>
      <c r="G1337">
        <v>54</v>
      </c>
      <c r="H1337" t="s">
        <v>116</v>
      </c>
      <c r="I1337" s="7">
        <v>8</v>
      </c>
      <c r="J1337">
        <v>750</v>
      </c>
      <c r="K1337" s="5">
        <f t="shared" si="21"/>
        <v>166.66666666666666</v>
      </c>
      <c r="L1337" s="5"/>
      <c r="M1337" s="8"/>
      <c r="N1337" s="8"/>
      <c r="O1337" s="8"/>
      <c r="P1337" s="8"/>
      <c r="Q1337" s="5"/>
      <c r="R1337" s="5"/>
      <c r="S1337" s="5">
        <v>54</v>
      </c>
      <c r="T1337" s="5"/>
      <c r="U1337" s="5"/>
      <c r="V1337" s="5"/>
      <c r="W1337" s="5"/>
      <c r="X1337" s="8"/>
      <c r="Y1337" s="8"/>
      <c r="Z1337" s="8"/>
      <c r="AA1337" s="8"/>
      <c r="AB1337" s="8"/>
      <c r="AC1337" s="5">
        <v>154.68499722865016</v>
      </c>
      <c r="AD1337" s="8"/>
      <c r="AE1337" s="8"/>
      <c r="AF1337" s="8"/>
      <c r="AG1337" s="8"/>
      <c r="AH1337" s="8"/>
      <c r="AI1337" s="8"/>
      <c r="AJ1337" s="5">
        <v>139.44546921732061</v>
      </c>
      <c r="AK1337" s="8">
        <v>2.6671957295602544</v>
      </c>
      <c r="AL1337" s="8"/>
      <c r="AM1337" s="8"/>
      <c r="AN1337" s="8"/>
      <c r="AO1337" s="8"/>
      <c r="AP1337" s="8"/>
      <c r="AQ1337" s="9">
        <f>AK1337/AJ1337</f>
        <v>1.91271594877244E-2</v>
      </c>
      <c r="AR1337" s="8"/>
      <c r="AS1337" s="8"/>
      <c r="AT1337" s="8"/>
      <c r="AU1337" s="5">
        <v>27.344106467441172</v>
      </c>
      <c r="AV1337" s="5"/>
      <c r="AW1337" s="5"/>
      <c r="AX1337" s="5"/>
      <c r="AY1337" s="5">
        <v>0.90210189413790531</v>
      </c>
      <c r="AZ1337" s="5"/>
      <c r="BA1337" s="5"/>
      <c r="BB1337" s="5"/>
      <c r="BC1337" s="5"/>
      <c r="BD1337" s="5"/>
      <c r="BE1337" s="5"/>
      <c r="BF1337" s="5">
        <v>0</v>
      </c>
      <c r="BG1337" s="5">
        <v>0</v>
      </c>
      <c r="BH1337" s="5"/>
      <c r="BI1337" s="8"/>
      <c r="BJ1337" s="5"/>
      <c r="BK1337" s="5">
        <f>AC1337+AJ1337+BH1337</f>
        <v>294.1304664459708</v>
      </c>
      <c r="BL1337" s="5"/>
      <c r="BM1337" s="8">
        <f>BH1337/BK1337</f>
        <v>0</v>
      </c>
      <c r="BN1337" s="8"/>
      <c r="BO1337" s="7"/>
      <c r="BP1337" s="5"/>
      <c r="BQ1337" s="5"/>
      <c r="BR1337" s="5"/>
      <c r="BS1337" s="5"/>
      <c r="BT1337" s="7"/>
      <c r="BU1337" s="7"/>
      <c r="BV1337" s="7"/>
      <c r="BW1337" s="7"/>
      <c r="BX1337" s="8">
        <f>AC1337/BK1337</f>
        <v>0.52590606847952781</v>
      </c>
      <c r="BY1337" s="8">
        <f>AJ1337/BK1337</f>
        <v>0.47409393152047213</v>
      </c>
      <c r="BZ1337" s="8">
        <f>BH1337/BK1337</f>
        <v>0</v>
      </c>
      <c r="CA1337" s="5">
        <v>265.30961841666976</v>
      </c>
      <c r="CB1337" s="5">
        <v>262.5339202808608</v>
      </c>
      <c r="CC1337" s="5">
        <v>2.775698135808939</v>
      </c>
      <c r="CD1337" s="5">
        <v>0</v>
      </c>
      <c r="CE1337" s="5"/>
      <c r="CF1337" s="5"/>
      <c r="CG1337" s="5"/>
      <c r="CH1337" s="5"/>
      <c r="CI1337" s="5">
        <v>0</v>
      </c>
      <c r="CJ1337" s="5"/>
      <c r="CK1337" s="8"/>
      <c r="CL1337" s="5"/>
      <c r="CM1337" s="5"/>
      <c r="CN1337" s="8"/>
      <c r="CO1337" s="5"/>
      <c r="CP1337" s="5"/>
      <c r="CQ1337" s="5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</row>
    <row r="1338" spans="1:166" x14ac:dyDescent="0.25">
      <c r="A1338" t="s">
        <v>146</v>
      </c>
      <c r="C1338" s="6">
        <v>40610</v>
      </c>
      <c r="D1338" s="5"/>
      <c r="E1338" s="6"/>
      <c r="G1338">
        <v>60</v>
      </c>
      <c r="H1338" t="s">
        <v>116</v>
      </c>
      <c r="I1338" s="7">
        <v>8</v>
      </c>
      <c r="J1338">
        <v>750</v>
      </c>
      <c r="K1338" s="5">
        <f t="shared" si="21"/>
        <v>166.66666666666666</v>
      </c>
      <c r="L1338" s="5"/>
      <c r="M1338" s="8"/>
      <c r="N1338" s="7">
        <v>17.5</v>
      </c>
      <c r="O1338" s="7"/>
      <c r="P1338" s="7"/>
      <c r="Q1338" s="5"/>
      <c r="R1338" s="5"/>
      <c r="S1338" s="5"/>
      <c r="T1338" s="5"/>
      <c r="U1338" s="5"/>
      <c r="V1338" s="5"/>
      <c r="W1338" s="5"/>
      <c r="X1338" s="8"/>
      <c r="Y1338" s="8"/>
      <c r="Z1338" s="8"/>
      <c r="AA1338" s="8"/>
      <c r="AB1338" s="8"/>
      <c r="AD1338" s="8"/>
      <c r="AE1338" s="8"/>
      <c r="AF1338" s="8"/>
      <c r="AG1338" s="8"/>
      <c r="AH1338" s="8"/>
      <c r="AI1338" s="8"/>
      <c r="AJ1338" s="5"/>
      <c r="AK1338" s="8"/>
      <c r="AL1338" s="8"/>
      <c r="AM1338" s="8"/>
      <c r="AN1338" s="8"/>
      <c r="AO1338" s="8"/>
      <c r="AP1338" s="8"/>
      <c r="AQ1338" s="9"/>
      <c r="AR1338" s="8"/>
      <c r="AS1338" s="8"/>
      <c r="AT1338" s="8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8"/>
      <c r="BJ1338" s="5"/>
      <c r="BK1338" s="5"/>
      <c r="BL1338" s="5"/>
      <c r="BM1338" s="8"/>
      <c r="BN1338" s="8"/>
      <c r="BO1338" s="7"/>
      <c r="BP1338" s="5"/>
      <c r="BQ1338" s="5"/>
      <c r="BR1338" s="5"/>
      <c r="BS1338" s="5"/>
      <c r="BT1338" s="7"/>
      <c r="BU1338" s="7"/>
      <c r="BV1338" s="7"/>
      <c r="BW1338" s="7"/>
      <c r="BX1338" s="7"/>
      <c r="BY1338" s="7"/>
      <c r="BZ1338" s="7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8"/>
      <c r="CL1338" s="5"/>
      <c r="CM1338" s="5"/>
      <c r="CN1338" s="8"/>
      <c r="CO1338" s="5"/>
      <c r="CP1338" s="5"/>
      <c r="CQ1338" s="5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</row>
    <row r="1339" spans="1:166" x14ac:dyDescent="0.25">
      <c r="A1339" t="s">
        <v>146</v>
      </c>
      <c r="C1339" s="6">
        <v>40617</v>
      </c>
      <c r="D1339" s="5"/>
      <c r="E1339" s="6"/>
      <c r="G1339">
        <v>67</v>
      </c>
      <c r="H1339" t="s">
        <v>116</v>
      </c>
      <c r="I1339" s="7">
        <v>8</v>
      </c>
      <c r="J1339">
        <v>750</v>
      </c>
      <c r="K1339" s="5">
        <f t="shared" si="21"/>
        <v>166.66666666666666</v>
      </c>
      <c r="L1339" s="5"/>
      <c r="M1339" s="8"/>
      <c r="N1339" s="8"/>
      <c r="O1339" s="8"/>
      <c r="P1339" s="8"/>
      <c r="Q1339" s="5"/>
      <c r="R1339" s="5"/>
      <c r="S1339" s="5"/>
      <c r="T1339" s="5"/>
      <c r="U1339" s="5"/>
      <c r="V1339" s="5"/>
      <c r="W1339" s="5"/>
      <c r="X1339" s="8"/>
      <c r="Y1339" s="8"/>
      <c r="Z1339" s="8"/>
      <c r="AA1339" s="8"/>
      <c r="AB1339" s="8"/>
      <c r="AC1339" s="5">
        <v>383.78147168886198</v>
      </c>
      <c r="AD1339" s="8"/>
      <c r="AE1339" s="8"/>
      <c r="AF1339" s="8"/>
      <c r="AG1339" s="8"/>
      <c r="AH1339" s="8"/>
      <c r="AI1339" s="8"/>
      <c r="AJ1339" s="5">
        <v>313.29614695751457</v>
      </c>
      <c r="AK1339" s="8">
        <v>3.7056597246295802</v>
      </c>
      <c r="AL1339" s="8"/>
      <c r="AM1339" s="8"/>
      <c r="AN1339" s="8"/>
      <c r="AO1339" s="8"/>
      <c r="AP1339" s="8"/>
      <c r="AQ1339" s="9">
        <f>AK1339/AJ1339</f>
        <v>1.1827977332680369E-2</v>
      </c>
      <c r="AR1339" s="8"/>
      <c r="AS1339" s="8"/>
      <c r="AT1339" s="8"/>
      <c r="AU1339" s="5">
        <v>56.542353022692751</v>
      </c>
      <c r="AV1339" s="5"/>
      <c r="AW1339" s="5"/>
      <c r="AX1339" s="5"/>
      <c r="AY1339" s="5">
        <v>82.092765316727309</v>
      </c>
      <c r="AZ1339" s="5"/>
      <c r="BA1339" s="5"/>
      <c r="BB1339" s="5"/>
      <c r="BC1339" s="5"/>
      <c r="BD1339" s="5"/>
      <c r="BE1339" s="5"/>
      <c r="BF1339" s="5">
        <v>0</v>
      </c>
      <c r="BG1339" s="5">
        <v>0</v>
      </c>
      <c r="BH1339" s="5"/>
      <c r="BI1339" s="8"/>
      <c r="BJ1339" s="5"/>
      <c r="BK1339" s="5">
        <f>AC1339+AJ1339+BH1339</f>
        <v>697.07761864637655</v>
      </c>
      <c r="BL1339" s="5"/>
      <c r="BM1339" s="8">
        <f>BH1339/BK1339</f>
        <v>0</v>
      </c>
      <c r="BN1339" s="8"/>
      <c r="BO1339" s="7"/>
      <c r="BP1339" s="5"/>
      <c r="BQ1339" s="5"/>
      <c r="BR1339" s="5"/>
      <c r="BS1339" s="5"/>
      <c r="BT1339" s="7"/>
      <c r="BU1339" s="7"/>
      <c r="BV1339" s="7"/>
      <c r="BW1339" s="7"/>
      <c r="BX1339" s="8">
        <f>AC1339/BK1339</f>
        <v>0.55055773047786249</v>
      </c>
      <c r="BY1339" s="8">
        <f>AJ1339/BK1339</f>
        <v>0.44944226952213751</v>
      </c>
      <c r="BZ1339" s="8">
        <f>BH1339/BK1339</f>
        <v>0</v>
      </c>
      <c r="CA1339" s="5">
        <v>318.77935119816948</v>
      </c>
      <c r="CB1339" s="5">
        <v>233.50714307571559</v>
      </c>
      <c r="CC1339" s="5">
        <v>85.27220812245389</v>
      </c>
      <c r="CD1339" s="5">
        <v>0</v>
      </c>
      <c r="CE1339" s="5"/>
      <c r="CF1339" s="5"/>
      <c r="CG1339" s="5"/>
      <c r="CH1339" s="5"/>
      <c r="CI1339" s="5">
        <v>0</v>
      </c>
      <c r="CJ1339" s="5"/>
      <c r="CK1339" s="8"/>
      <c r="CL1339" s="5"/>
      <c r="CM1339" s="5"/>
      <c r="CN1339" s="8"/>
      <c r="CO1339" s="5"/>
      <c r="CP1339" s="5"/>
      <c r="CQ1339" s="5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</row>
    <row r="1340" spans="1:166" x14ac:dyDescent="0.25">
      <c r="A1340" t="s">
        <v>146</v>
      </c>
      <c r="C1340" s="6">
        <v>40623</v>
      </c>
      <c r="D1340" s="5"/>
      <c r="E1340" s="6"/>
      <c r="G1340">
        <v>73</v>
      </c>
      <c r="H1340" t="s">
        <v>116</v>
      </c>
      <c r="I1340" s="7">
        <v>8</v>
      </c>
      <c r="J1340">
        <v>750</v>
      </c>
      <c r="K1340" s="5">
        <f t="shared" si="21"/>
        <v>166.66666666666666</v>
      </c>
      <c r="L1340" s="5"/>
      <c r="M1340" s="8"/>
      <c r="N1340" s="7">
        <v>20.75</v>
      </c>
      <c r="O1340" s="7"/>
      <c r="P1340" s="7"/>
      <c r="Q1340" s="5"/>
      <c r="R1340" s="5"/>
      <c r="S1340" s="5"/>
      <c r="T1340" s="5"/>
      <c r="U1340" s="5"/>
      <c r="V1340" s="5"/>
      <c r="W1340" s="5"/>
      <c r="X1340" s="8"/>
      <c r="Y1340" s="8"/>
      <c r="Z1340" s="8"/>
      <c r="AA1340" s="8"/>
      <c r="AB1340" s="8"/>
      <c r="AD1340" s="8"/>
      <c r="AE1340" s="8"/>
      <c r="AF1340" s="8"/>
      <c r="AG1340" s="8"/>
      <c r="AH1340" s="8"/>
      <c r="AI1340" s="8"/>
      <c r="AJ1340" s="5"/>
      <c r="AK1340" s="8"/>
      <c r="AL1340" s="8"/>
      <c r="AM1340" s="8"/>
      <c r="AN1340" s="8"/>
      <c r="AO1340" s="8"/>
      <c r="AP1340" s="8"/>
      <c r="AQ1340" s="9"/>
      <c r="AR1340" s="8"/>
      <c r="AS1340" s="8"/>
      <c r="AT1340" s="8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8"/>
      <c r="BJ1340" s="5"/>
      <c r="BK1340" s="5"/>
      <c r="BL1340" s="5"/>
      <c r="BM1340" s="8"/>
      <c r="BN1340" s="8"/>
      <c r="BO1340" s="7"/>
      <c r="BP1340" s="5"/>
      <c r="BQ1340" s="5"/>
      <c r="BR1340" s="5"/>
      <c r="BS1340" s="5"/>
      <c r="BT1340" s="7"/>
      <c r="BU1340" s="7"/>
      <c r="BV1340" s="7"/>
      <c r="BW1340" s="7"/>
      <c r="BX1340" s="7"/>
      <c r="BY1340" s="7"/>
      <c r="BZ1340" s="7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8"/>
      <c r="CL1340" s="5"/>
      <c r="CM1340" s="5"/>
      <c r="CN1340" s="8"/>
      <c r="CO1340" s="5"/>
      <c r="CP1340" s="5"/>
      <c r="CQ1340" s="5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</row>
    <row r="1341" spans="1:166" x14ac:dyDescent="0.25">
      <c r="A1341" t="s">
        <v>146</v>
      </c>
      <c r="C1341" s="6">
        <v>40638</v>
      </c>
      <c r="D1341" s="5">
        <v>6</v>
      </c>
      <c r="E1341" s="6" t="s">
        <v>239</v>
      </c>
      <c r="F1341" t="s">
        <v>89</v>
      </c>
      <c r="G1341">
        <v>88</v>
      </c>
      <c r="H1341" t="s">
        <v>116</v>
      </c>
      <c r="I1341" s="7">
        <v>8</v>
      </c>
      <c r="J1341">
        <v>750</v>
      </c>
      <c r="K1341" s="5">
        <f t="shared" si="21"/>
        <v>166.66666666666666</v>
      </c>
      <c r="L1341" s="5"/>
      <c r="M1341" s="8"/>
      <c r="N1341" s="8"/>
      <c r="O1341" s="8"/>
      <c r="P1341" s="8"/>
      <c r="Q1341" s="5"/>
      <c r="R1341" s="5"/>
      <c r="S1341" s="5"/>
      <c r="T1341" s="5"/>
      <c r="U1341" s="5"/>
      <c r="V1341" s="5"/>
      <c r="W1341" s="5"/>
      <c r="X1341" s="8"/>
      <c r="Y1341" s="8"/>
      <c r="Z1341" s="8"/>
      <c r="AA1341" s="8"/>
      <c r="AB1341" s="8"/>
      <c r="AC1341" s="5">
        <v>341.82001875153833</v>
      </c>
      <c r="AD1341" s="8"/>
      <c r="AE1341" s="8"/>
      <c r="AF1341" s="8"/>
      <c r="AG1341" s="8"/>
      <c r="AH1341" s="8"/>
      <c r="AI1341" s="8"/>
      <c r="AJ1341" s="5">
        <v>206.35029846803636</v>
      </c>
      <c r="AK1341" s="8">
        <v>3.4885290455563744</v>
      </c>
      <c r="AL1341" s="8"/>
      <c r="AM1341" s="8"/>
      <c r="AN1341" s="8"/>
      <c r="AO1341" s="8"/>
      <c r="AP1341" s="8"/>
      <c r="AQ1341" s="9">
        <f>AK1341/AJ1341</f>
        <v>1.6905858976001178E-2</v>
      </c>
      <c r="AR1341" s="8"/>
      <c r="AS1341" s="8"/>
      <c r="AT1341" s="8"/>
      <c r="AU1341" s="5">
        <v>3.3364823417172564</v>
      </c>
      <c r="AV1341" s="5"/>
      <c r="AW1341" s="5"/>
      <c r="AX1341" s="5"/>
      <c r="AY1341" s="5">
        <v>252.72235237191279</v>
      </c>
      <c r="AZ1341" s="5"/>
      <c r="BA1341" s="5"/>
      <c r="BB1341" s="5"/>
      <c r="BC1341" s="5"/>
      <c r="BD1341" s="5"/>
      <c r="BE1341" s="5"/>
      <c r="BF1341" s="5">
        <v>0</v>
      </c>
      <c r="BG1341" s="5">
        <v>0</v>
      </c>
      <c r="BH1341" s="5"/>
      <c r="BI1341" s="8"/>
      <c r="BJ1341" s="5"/>
      <c r="BK1341" s="5">
        <f>AC1341+AJ1341+BH1341</f>
        <v>548.17031721957471</v>
      </c>
      <c r="BL1341" s="5"/>
      <c r="BM1341" s="8">
        <f>BH1341/BK1341</f>
        <v>0</v>
      </c>
      <c r="BN1341" s="8"/>
      <c r="BO1341" s="7"/>
      <c r="BP1341" s="5"/>
      <c r="BQ1341" s="5"/>
      <c r="BR1341" s="5"/>
      <c r="BS1341" s="5"/>
      <c r="BT1341" s="7"/>
      <c r="BU1341" s="7"/>
      <c r="BV1341" s="7"/>
      <c r="BW1341" s="7"/>
      <c r="BX1341" s="8">
        <f>AC1341/BK1341</f>
        <v>0.62356535553642378</v>
      </c>
      <c r="BY1341" s="8">
        <f>AJ1341/BK1341</f>
        <v>0.37643464446357616</v>
      </c>
      <c r="BZ1341" s="8">
        <f>BH1341/BK1341</f>
        <v>0</v>
      </c>
      <c r="CA1341" s="5">
        <v>121.97121760805041</v>
      </c>
      <c r="CB1341" s="5">
        <v>22.240611462039887</v>
      </c>
      <c r="CC1341" s="5">
        <v>99.73060614601053</v>
      </c>
      <c r="CD1341" s="5">
        <v>0</v>
      </c>
      <c r="CE1341" s="5"/>
      <c r="CF1341" s="5"/>
      <c r="CG1341" s="5"/>
      <c r="CH1341" s="5"/>
      <c r="CI1341" s="5">
        <v>0</v>
      </c>
      <c r="CJ1341" s="5"/>
      <c r="CK1341" s="8"/>
      <c r="CL1341" s="5"/>
      <c r="CM1341" s="5"/>
      <c r="CN1341" s="8"/>
      <c r="CO1341" s="5"/>
      <c r="CP1341" s="5"/>
      <c r="CQ1341" s="5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</row>
    <row r="1342" spans="1:166" x14ac:dyDescent="0.25">
      <c r="A1342" t="s">
        <v>146</v>
      </c>
      <c r="C1342" s="6">
        <v>40641</v>
      </c>
      <c r="D1342" s="5"/>
      <c r="E1342" s="6"/>
      <c r="G1342">
        <v>91</v>
      </c>
      <c r="H1342" t="s">
        <v>116</v>
      </c>
      <c r="I1342" s="7">
        <v>8</v>
      </c>
      <c r="J1342">
        <v>750</v>
      </c>
      <c r="K1342" s="5">
        <f t="shared" si="21"/>
        <v>166.66666666666666</v>
      </c>
      <c r="L1342" s="5"/>
      <c r="M1342" s="8"/>
      <c r="N1342" s="7">
        <v>21.8</v>
      </c>
      <c r="O1342" s="7"/>
      <c r="P1342" s="7"/>
      <c r="Q1342" s="5"/>
      <c r="R1342" s="5"/>
      <c r="S1342" s="5"/>
      <c r="T1342" s="5"/>
      <c r="U1342" s="5"/>
      <c r="V1342" s="5"/>
      <c r="W1342" s="5"/>
      <c r="X1342" s="8"/>
      <c r="Y1342" s="8"/>
      <c r="Z1342" s="8"/>
      <c r="AA1342" s="8"/>
      <c r="AB1342" s="8"/>
      <c r="AD1342" s="8"/>
      <c r="AE1342" s="8"/>
      <c r="AF1342" s="8"/>
      <c r="AG1342" s="8"/>
      <c r="AH1342" s="8"/>
      <c r="AI1342" s="8"/>
      <c r="AJ1342" s="5"/>
      <c r="AK1342" s="8"/>
      <c r="AL1342" s="8"/>
      <c r="AM1342" s="8"/>
      <c r="AN1342" s="8"/>
      <c r="AO1342" s="8"/>
      <c r="AP1342" s="8"/>
      <c r="AQ1342" s="9"/>
      <c r="AR1342" s="8"/>
      <c r="AS1342" s="8"/>
      <c r="AT1342" s="8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8"/>
      <c r="BJ1342" s="5"/>
      <c r="BK1342" s="5"/>
      <c r="BL1342" s="5"/>
      <c r="BM1342" s="8"/>
      <c r="BN1342" s="8"/>
      <c r="BO1342" s="7"/>
      <c r="BP1342" s="5"/>
      <c r="BQ1342" s="5"/>
      <c r="BR1342" s="5"/>
      <c r="BS1342" s="5"/>
      <c r="BT1342" s="7"/>
      <c r="BU1342" s="7"/>
      <c r="BV1342" s="7"/>
      <c r="BW1342" s="7"/>
      <c r="BX1342" s="7"/>
      <c r="BY1342" s="7"/>
      <c r="BZ1342" s="7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8"/>
      <c r="CL1342" s="5"/>
      <c r="CM1342" s="5"/>
      <c r="CN1342" s="8"/>
      <c r="CO1342" s="5"/>
      <c r="CP1342" s="5"/>
      <c r="CQ1342" s="5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</row>
    <row r="1343" spans="1:166" x14ac:dyDescent="0.25">
      <c r="A1343" t="s">
        <v>146</v>
      </c>
      <c r="C1343" s="6">
        <v>40660</v>
      </c>
      <c r="D1343" s="5">
        <v>8</v>
      </c>
      <c r="E1343" t="s">
        <v>208</v>
      </c>
      <c r="F1343" t="s">
        <v>14</v>
      </c>
      <c r="G1343">
        <v>110</v>
      </c>
      <c r="H1343" t="s">
        <v>116</v>
      </c>
      <c r="I1343" s="7">
        <v>8</v>
      </c>
      <c r="J1343">
        <v>750</v>
      </c>
      <c r="K1343" s="5">
        <f t="shared" si="21"/>
        <v>166.66666666666666</v>
      </c>
      <c r="L1343" s="5"/>
      <c r="M1343" s="8"/>
      <c r="N1343" s="8"/>
      <c r="O1343" s="8"/>
      <c r="P1343" s="8"/>
      <c r="Q1343" s="5"/>
      <c r="R1343" s="5"/>
      <c r="S1343" s="5"/>
      <c r="T1343" s="5"/>
      <c r="U1343" s="5">
        <v>110</v>
      </c>
      <c r="V1343" s="5"/>
      <c r="W1343" s="5"/>
      <c r="X1343" s="8"/>
      <c r="Y1343" s="8"/>
      <c r="Z1343" s="8"/>
      <c r="AA1343" s="8"/>
      <c r="AB1343" s="8"/>
      <c r="AD1343" s="8"/>
      <c r="AE1343" s="8"/>
      <c r="AF1343" s="8"/>
      <c r="AG1343" s="8"/>
      <c r="AH1343" s="8"/>
      <c r="AI1343" s="8"/>
      <c r="AJ1343" s="5"/>
      <c r="AK1343" s="8"/>
      <c r="AL1343" s="8"/>
      <c r="AM1343" s="8"/>
      <c r="AN1343" s="8"/>
      <c r="AO1343" s="8"/>
      <c r="AP1343" s="8"/>
      <c r="AQ1343" s="9"/>
      <c r="AR1343" s="8"/>
      <c r="AS1343" s="8"/>
      <c r="AT1343" s="8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8"/>
      <c r="BJ1343" s="5"/>
      <c r="BK1343" s="5"/>
      <c r="BL1343" s="5"/>
      <c r="BM1343" s="8"/>
      <c r="BN1343" s="8"/>
      <c r="BO1343" s="7"/>
      <c r="BP1343" s="5"/>
      <c r="BQ1343" s="5"/>
      <c r="BR1343" s="5"/>
      <c r="BS1343" s="5"/>
      <c r="BT1343" s="7"/>
      <c r="BU1343" s="7"/>
      <c r="BV1343" s="7"/>
      <c r="BW1343" s="7"/>
      <c r="BX1343" s="7"/>
      <c r="BY1343" s="7"/>
      <c r="BZ1343" s="7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8"/>
      <c r="CL1343" s="5"/>
      <c r="CM1343" s="5"/>
      <c r="CN1343" s="8"/>
      <c r="CO1343" s="5"/>
      <c r="CP1343" s="5"/>
      <c r="CQ1343" s="5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</row>
    <row r="1344" spans="1:166" x14ac:dyDescent="0.25">
      <c r="A1344" t="s">
        <v>146</v>
      </c>
      <c r="C1344" s="6">
        <v>40661</v>
      </c>
      <c r="D1344" s="5"/>
      <c r="E1344" s="6"/>
      <c r="G1344">
        <v>111</v>
      </c>
      <c r="H1344" t="s">
        <v>116</v>
      </c>
      <c r="I1344" s="7">
        <v>8</v>
      </c>
      <c r="J1344">
        <v>750</v>
      </c>
      <c r="K1344" s="5">
        <f t="shared" si="21"/>
        <v>166.66666666666666</v>
      </c>
      <c r="L1344" s="5"/>
      <c r="M1344" s="8"/>
      <c r="N1344" s="8"/>
      <c r="O1344" s="8"/>
      <c r="P1344" s="8"/>
      <c r="Q1344" s="5"/>
      <c r="R1344" s="5"/>
      <c r="S1344" s="5"/>
      <c r="T1344" s="5"/>
      <c r="U1344" s="5"/>
      <c r="V1344" s="5"/>
      <c r="W1344" s="5"/>
      <c r="X1344" s="8"/>
      <c r="Y1344" s="8"/>
      <c r="Z1344" s="8"/>
      <c r="AA1344" s="8"/>
      <c r="AB1344" s="8"/>
      <c r="AC1344" s="5">
        <v>419.9370955184437</v>
      </c>
      <c r="AD1344" s="8"/>
      <c r="AE1344" s="8"/>
      <c r="AF1344" s="8"/>
      <c r="AG1344" s="8"/>
      <c r="AH1344" s="8"/>
      <c r="AI1344" s="8"/>
      <c r="AJ1344" s="5">
        <v>190.54247406315989</v>
      </c>
      <c r="AK1344" s="8">
        <v>3.1279240731103979</v>
      </c>
      <c r="AL1344" s="8"/>
      <c r="AM1344" s="8"/>
      <c r="AN1344" s="8"/>
      <c r="AO1344" s="8"/>
      <c r="AP1344" s="8"/>
      <c r="AQ1344" s="9">
        <f>AK1344/AJ1344</f>
        <v>1.6415888837853401E-2</v>
      </c>
      <c r="AR1344" s="8"/>
      <c r="AS1344" s="8"/>
      <c r="AT1344" s="8"/>
      <c r="AU1344" s="5">
        <v>0</v>
      </c>
      <c r="AV1344" s="5"/>
      <c r="AW1344" s="5"/>
      <c r="AX1344" s="5"/>
      <c r="AY1344" s="5">
        <v>522.61448086361906</v>
      </c>
      <c r="AZ1344" s="5"/>
      <c r="BA1344" s="5"/>
      <c r="BB1344" s="5"/>
      <c r="BC1344" s="5"/>
      <c r="BD1344" s="5"/>
      <c r="BE1344" s="5"/>
      <c r="BF1344" s="5">
        <v>12.118061914859393</v>
      </c>
      <c r="BG1344" s="5">
        <v>33.961508340432324</v>
      </c>
      <c r="BH1344" s="5"/>
      <c r="BI1344" s="8"/>
      <c r="BJ1344" s="5"/>
      <c r="BK1344" s="5">
        <f>AC1344+AJ1344+BH1344</f>
        <v>610.47956958160353</v>
      </c>
      <c r="BL1344" s="5"/>
      <c r="BM1344" s="8">
        <f>BH1344/BK1344</f>
        <v>0</v>
      </c>
      <c r="BN1344" s="8"/>
      <c r="BO1344" s="7"/>
      <c r="BP1344" s="5"/>
      <c r="BQ1344" s="5"/>
      <c r="BR1344" s="5"/>
      <c r="BS1344" s="5"/>
      <c r="BT1344" s="7"/>
      <c r="BU1344" s="7"/>
      <c r="BV1344" s="7"/>
      <c r="BW1344" s="7"/>
      <c r="BX1344" s="8">
        <f>AC1344/BK1344</f>
        <v>0.68788067028393851</v>
      </c>
      <c r="BY1344" s="8">
        <f>AJ1344/BK1344</f>
        <v>0.3121193297160616</v>
      </c>
      <c r="BZ1344" s="8">
        <f>BH1344/BK1344</f>
        <v>0</v>
      </c>
      <c r="CA1344" s="5">
        <v>121.62307080743204</v>
      </c>
      <c r="CB1344" s="5">
        <v>0</v>
      </c>
      <c r="CC1344" s="5">
        <v>110.23649712391665</v>
      </c>
      <c r="CD1344" s="5">
        <v>6.9627158951419448</v>
      </c>
      <c r="CE1344" s="5"/>
      <c r="CF1344" s="5"/>
      <c r="CG1344" s="5"/>
      <c r="CH1344" s="5"/>
      <c r="CI1344" s="5">
        <v>4.4238577883734607</v>
      </c>
      <c r="CJ1344" s="5"/>
      <c r="CK1344" s="8"/>
      <c r="CL1344" s="5"/>
      <c r="CM1344" s="5"/>
      <c r="CN1344" s="8"/>
      <c r="CO1344" s="5"/>
      <c r="CP1344" s="5"/>
      <c r="CQ1344" s="5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</row>
    <row r="1345" spans="1:166" x14ac:dyDescent="0.25">
      <c r="A1345" t="s">
        <v>146</v>
      </c>
      <c r="C1345" s="6">
        <v>40673</v>
      </c>
      <c r="D1345" s="5"/>
      <c r="E1345" s="6"/>
      <c r="G1345">
        <v>123</v>
      </c>
      <c r="H1345" t="s">
        <v>116</v>
      </c>
      <c r="I1345" s="7">
        <v>8</v>
      </c>
      <c r="J1345">
        <v>750</v>
      </c>
      <c r="K1345" s="5">
        <f t="shared" si="21"/>
        <v>166.66666666666666</v>
      </c>
      <c r="L1345" s="5"/>
      <c r="M1345" s="8"/>
      <c r="N1345" s="8"/>
      <c r="O1345" s="8"/>
      <c r="P1345" s="8"/>
      <c r="Q1345" s="5"/>
      <c r="R1345" s="5"/>
      <c r="S1345" s="5"/>
      <c r="T1345" s="5"/>
      <c r="U1345" s="5"/>
      <c r="V1345" s="5"/>
      <c r="W1345" s="5"/>
      <c r="X1345" s="8"/>
      <c r="Y1345" s="8"/>
      <c r="Z1345" s="8"/>
      <c r="AA1345" s="8"/>
      <c r="AB1345" s="8"/>
      <c r="AD1345" s="8"/>
      <c r="AE1345" s="8"/>
      <c r="AF1345" s="8"/>
      <c r="AG1345" s="8"/>
      <c r="AH1345" s="8"/>
      <c r="AI1345" s="8"/>
      <c r="AJ1345" s="5"/>
      <c r="AK1345" s="8"/>
      <c r="AL1345" s="8"/>
      <c r="AM1345" s="8"/>
      <c r="AN1345" s="8"/>
      <c r="AO1345" s="8"/>
      <c r="AP1345" s="8"/>
      <c r="AQ1345" s="9"/>
      <c r="AR1345" s="8"/>
      <c r="AS1345" s="8"/>
      <c r="AT1345" s="8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8"/>
      <c r="BJ1345" s="5"/>
      <c r="BK1345" s="5"/>
      <c r="BL1345" s="5"/>
      <c r="BM1345" s="8"/>
      <c r="BN1345" s="8"/>
      <c r="BO1345" s="7"/>
      <c r="BP1345" s="5"/>
      <c r="BQ1345" s="5"/>
      <c r="BR1345" s="5"/>
      <c r="BS1345" s="5"/>
      <c r="BT1345" s="7"/>
      <c r="BU1345" s="7"/>
      <c r="BV1345" s="7"/>
      <c r="BW1345" s="7"/>
      <c r="BX1345" s="7"/>
      <c r="BY1345" s="7"/>
      <c r="BZ1345" s="7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>
        <v>22.481572481572481</v>
      </c>
      <c r="CK1345" s="8">
        <v>4.639344262295082</v>
      </c>
      <c r="CL1345" s="5"/>
      <c r="CM1345" s="5"/>
      <c r="CN1345" s="8"/>
      <c r="CO1345" s="5"/>
      <c r="CP1345" s="5"/>
      <c r="CQ1345" s="5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</row>
    <row r="1346" spans="1:166" x14ac:dyDescent="0.25">
      <c r="A1346" t="s">
        <v>146</v>
      </c>
      <c r="C1346" s="6">
        <v>40679</v>
      </c>
      <c r="D1346" s="5"/>
      <c r="E1346" s="6"/>
      <c r="G1346">
        <v>129</v>
      </c>
      <c r="H1346" t="s">
        <v>116</v>
      </c>
      <c r="I1346" s="7">
        <v>8</v>
      </c>
      <c r="J1346">
        <v>750</v>
      </c>
      <c r="K1346" s="5">
        <f t="shared" si="21"/>
        <v>166.66666666666666</v>
      </c>
      <c r="L1346" s="5"/>
      <c r="M1346" s="8"/>
      <c r="N1346" s="8"/>
      <c r="O1346" s="8"/>
      <c r="P1346" s="8"/>
      <c r="Q1346" s="5"/>
      <c r="R1346" s="5"/>
      <c r="S1346" s="5"/>
      <c r="T1346" s="5"/>
      <c r="U1346" s="5"/>
      <c r="V1346" s="5"/>
      <c r="W1346" s="5"/>
      <c r="X1346" s="8"/>
      <c r="Y1346" s="8"/>
      <c r="Z1346" s="8"/>
      <c r="AA1346" s="8"/>
      <c r="AB1346" s="8"/>
      <c r="AC1346" s="5"/>
      <c r="AD1346" s="8"/>
      <c r="AE1346" s="8"/>
      <c r="AF1346" s="8"/>
      <c r="AG1346" s="8"/>
      <c r="AH1346" s="8"/>
      <c r="AI1346" s="8"/>
      <c r="AJ1346" s="5"/>
      <c r="AK1346" s="8"/>
      <c r="AL1346" s="8"/>
      <c r="AM1346" s="8"/>
      <c r="AN1346" s="8"/>
      <c r="AO1346" s="8"/>
      <c r="AP1346" s="8"/>
      <c r="AQ1346" s="9"/>
      <c r="AR1346" s="8"/>
      <c r="AS1346" s="8"/>
      <c r="AT1346" s="8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8"/>
      <c r="BJ1346" s="5"/>
      <c r="BK1346" s="5"/>
      <c r="BL1346" s="5"/>
      <c r="BM1346" s="8"/>
      <c r="BN1346" s="8"/>
      <c r="BO1346" s="7"/>
      <c r="BP1346" s="5"/>
      <c r="BQ1346" s="5"/>
      <c r="BR1346" s="5"/>
      <c r="BS1346" s="5"/>
      <c r="BT1346" s="7"/>
      <c r="BU1346" s="7"/>
      <c r="BV1346" s="7"/>
      <c r="BW1346" s="7"/>
      <c r="BX1346" s="7"/>
      <c r="BY1346" s="7"/>
      <c r="BZ1346" s="7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>
        <v>40.54054054054054</v>
      </c>
      <c r="CK1346" s="8">
        <v>4.870748299319728</v>
      </c>
      <c r="CL1346" s="5"/>
      <c r="CM1346" s="5"/>
      <c r="CN1346" s="8"/>
      <c r="CO1346" s="5"/>
      <c r="CP1346" s="5"/>
      <c r="CQ1346" s="5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</row>
    <row r="1347" spans="1:166" x14ac:dyDescent="0.25">
      <c r="A1347" t="s">
        <v>146</v>
      </c>
      <c r="C1347" s="6">
        <v>40683</v>
      </c>
      <c r="D1347" s="5"/>
      <c r="E1347" s="6"/>
      <c r="G1347">
        <v>133</v>
      </c>
      <c r="H1347" t="s">
        <v>116</v>
      </c>
      <c r="I1347" s="7">
        <v>8</v>
      </c>
      <c r="J1347">
        <v>750</v>
      </c>
      <c r="K1347" s="5">
        <f t="shared" si="21"/>
        <v>166.66666666666666</v>
      </c>
      <c r="L1347" s="5"/>
      <c r="M1347" s="8"/>
      <c r="N1347" s="8"/>
      <c r="O1347" s="8"/>
      <c r="P1347" s="8"/>
      <c r="Q1347" s="5"/>
      <c r="R1347" s="5"/>
      <c r="S1347" s="5"/>
      <c r="T1347" s="5"/>
      <c r="U1347" s="5"/>
      <c r="V1347" s="5"/>
      <c r="W1347" s="5"/>
      <c r="X1347" s="8"/>
      <c r="Y1347" s="8"/>
      <c r="Z1347" s="8"/>
      <c r="AA1347" s="8"/>
      <c r="AB1347" s="8"/>
      <c r="AC1347" s="5">
        <v>540.31958659369889</v>
      </c>
      <c r="AD1347" s="8"/>
      <c r="AE1347" s="8"/>
      <c r="AF1347" s="8"/>
      <c r="AG1347" s="8"/>
      <c r="AH1347" s="8"/>
      <c r="AI1347" s="8"/>
      <c r="AJ1347" s="5">
        <v>177.70671382597979</v>
      </c>
      <c r="AK1347" s="8">
        <v>2.7185859990995964</v>
      </c>
      <c r="AL1347" s="8"/>
      <c r="AM1347" s="8"/>
      <c r="AN1347" s="8"/>
      <c r="AO1347" s="8"/>
      <c r="AP1347" s="8"/>
      <c r="AQ1347" s="9">
        <f>AK1347/AJ1347</f>
        <v>1.52981614513551E-2</v>
      </c>
      <c r="AR1347" s="8"/>
      <c r="AS1347" s="8"/>
      <c r="AT1347" s="8"/>
      <c r="AU1347" s="5">
        <v>0</v>
      </c>
      <c r="AV1347" s="5"/>
      <c r="AW1347" s="5"/>
      <c r="AX1347" s="5"/>
      <c r="AY1347" s="5">
        <v>369.69610776962656</v>
      </c>
      <c r="AZ1347" s="5"/>
      <c r="BA1347" s="5"/>
      <c r="BB1347" s="5"/>
      <c r="BC1347" s="5"/>
      <c r="BD1347" s="5"/>
      <c r="BE1347" s="5"/>
      <c r="BF1347" s="5">
        <v>21.494754645106497</v>
      </c>
      <c r="BG1347" s="5">
        <v>423.46431154083257</v>
      </c>
      <c r="BH1347" s="5"/>
      <c r="BI1347" s="8"/>
      <c r="BJ1347" s="5"/>
      <c r="BK1347" s="5">
        <f>AC1347+AJ1347+BH1347</f>
        <v>718.02630041967871</v>
      </c>
      <c r="BL1347" s="5"/>
      <c r="BM1347" s="8">
        <f>BH1347/BK1347</f>
        <v>0</v>
      </c>
      <c r="BN1347" s="8"/>
      <c r="BO1347" s="7"/>
      <c r="BP1347" s="5"/>
      <c r="BQ1347" s="5"/>
      <c r="BR1347" s="5"/>
      <c r="BS1347" s="5"/>
      <c r="BT1347" s="7"/>
      <c r="BU1347" s="7"/>
      <c r="BV1347" s="7"/>
      <c r="BW1347" s="7"/>
      <c r="BX1347" s="8">
        <f>AC1347/BK1347</f>
        <v>0.75250667876356037</v>
      </c>
      <c r="BY1347" s="8">
        <f>AJ1347/BK1347</f>
        <v>0.24749332123643955</v>
      </c>
      <c r="BZ1347" s="8">
        <f>BH1347/BK1347</f>
        <v>0</v>
      </c>
      <c r="CA1347" s="5">
        <v>143.06157068887947</v>
      </c>
      <c r="CB1347" s="5">
        <v>0</v>
      </c>
      <c r="CC1347" s="5">
        <v>62.205271358802456</v>
      </c>
      <c r="CD1347" s="5">
        <v>71.620570840742118</v>
      </c>
      <c r="CE1347" s="5"/>
      <c r="CF1347" s="5"/>
      <c r="CG1347" s="5"/>
      <c r="CH1347" s="5"/>
      <c r="CI1347" s="5">
        <v>9.235728489334889</v>
      </c>
      <c r="CJ1347" s="5"/>
      <c r="CK1347" s="8"/>
      <c r="CL1347" s="5"/>
      <c r="CM1347" s="5"/>
      <c r="CN1347" s="8"/>
      <c r="CO1347" s="5"/>
      <c r="CP1347" s="5"/>
      <c r="CQ1347" s="5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</row>
    <row r="1348" spans="1:166" x14ac:dyDescent="0.25">
      <c r="A1348" t="s">
        <v>146</v>
      </c>
      <c r="C1348" s="6">
        <v>40686</v>
      </c>
      <c r="D1348" s="5">
        <v>9</v>
      </c>
      <c r="E1348" s="6" t="s">
        <v>207</v>
      </c>
      <c r="F1348" t="s">
        <v>15</v>
      </c>
      <c r="G1348">
        <v>136</v>
      </c>
      <c r="H1348" t="s">
        <v>116</v>
      </c>
      <c r="I1348" s="7">
        <v>8</v>
      </c>
      <c r="J1348">
        <v>750</v>
      </c>
      <c r="K1348" s="5">
        <f t="shared" si="21"/>
        <v>166.66666666666666</v>
      </c>
      <c r="L1348" s="5"/>
      <c r="M1348" s="8"/>
      <c r="N1348" s="8"/>
      <c r="O1348" s="8"/>
      <c r="P1348" s="8"/>
      <c r="Q1348" s="5"/>
      <c r="R1348" s="5"/>
      <c r="S1348" s="5"/>
      <c r="T1348" s="5"/>
      <c r="U1348" s="5"/>
      <c r="V1348" s="5">
        <v>136</v>
      </c>
      <c r="W1348" s="5"/>
      <c r="X1348" s="8"/>
      <c r="Y1348" s="8"/>
      <c r="Z1348" s="8"/>
      <c r="AA1348" s="8"/>
      <c r="AB1348" s="8"/>
      <c r="AC1348" s="5"/>
      <c r="AD1348" s="8"/>
      <c r="AE1348" s="8"/>
      <c r="AF1348" s="8"/>
      <c r="AG1348" s="8"/>
      <c r="AH1348" s="8"/>
      <c r="AI1348" s="8"/>
      <c r="AJ1348" s="5"/>
      <c r="AK1348" s="8"/>
      <c r="AL1348" s="8"/>
      <c r="AM1348" s="8"/>
      <c r="AN1348" s="8"/>
      <c r="AO1348" s="8"/>
      <c r="AP1348" s="8"/>
      <c r="AQ1348" s="9"/>
      <c r="AR1348" s="8"/>
      <c r="AS1348" s="8"/>
      <c r="AT1348" s="8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8"/>
      <c r="BJ1348" s="5"/>
      <c r="BK1348" s="5"/>
      <c r="BL1348" s="5"/>
      <c r="BM1348" s="8"/>
      <c r="BN1348" s="8"/>
      <c r="BO1348" s="7"/>
      <c r="BP1348" s="5"/>
      <c r="BQ1348" s="5"/>
      <c r="BR1348" s="5"/>
      <c r="BS1348" s="5"/>
      <c r="BT1348" s="7"/>
      <c r="BU1348" s="7"/>
      <c r="BV1348" s="7"/>
      <c r="BW1348" s="7"/>
      <c r="BX1348" s="7"/>
      <c r="BY1348" s="7"/>
      <c r="BZ1348" s="7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>
        <v>61.17936117936118</v>
      </c>
      <c r="CK1348" s="8">
        <v>5.4375</v>
      </c>
      <c r="CL1348" s="5"/>
      <c r="CM1348" s="5"/>
      <c r="CN1348" s="8"/>
      <c r="CO1348" s="5"/>
      <c r="CP1348" s="5"/>
      <c r="CQ1348" s="5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</row>
    <row r="1349" spans="1:166" x14ac:dyDescent="0.25">
      <c r="A1349" t="s">
        <v>146</v>
      </c>
      <c r="C1349" s="6">
        <v>40693</v>
      </c>
      <c r="D1349" s="5"/>
      <c r="E1349" s="6"/>
      <c r="G1349">
        <v>143</v>
      </c>
      <c r="H1349" t="s">
        <v>116</v>
      </c>
      <c r="I1349" s="7">
        <v>8</v>
      </c>
      <c r="J1349">
        <v>750</v>
      </c>
      <c r="K1349" s="5">
        <f t="shared" si="21"/>
        <v>166.66666666666666</v>
      </c>
      <c r="L1349" s="5"/>
      <c r="M1349" s="8"/>
      <c r="N1349" s="8"/>
      <c r="O1349" s="8"/>
      <c r="P1349" s="8"/>
      <c r="Q1349" s="5"/>
      <c r="R1349" s="5"/>
      <c r="S1349" s="5"/>
      <c r="T1349" s="5"/>
      <c r="U1349" s="5"/>
      <c r="V1349" s="5"/>
      <c r="W1349" s="5"/>
      <c r="X1349" s="8"/>
      <c r="Y1349" s="8"/>
      <c r="Z1349" s="8"/>
      <c r="AA1349" s="8"/>
      <c r="AB1349" s="8"/>
      <c r="AC1349" s="5"/>
      <c r="AD1349" s="8"/>
      <c r="AE1349" s="8"/>
      <c r="AF1349" s="8"/>
      <c r="AG1349" s="8"/>
      <c r="AH1349" s="8"/>
      <c r="AI1349" s="8"/>
      <c r="AJ1349" s="5"/>
      <c r="AK1349" s="8"/>
      <c r="AL1349" s="8"/>
      <c r="AM1349" s="8"/>
      <c r="AN1349" s="8"/>
      <c r="AO1349" s="8"/>
      <c r="AP1349" s="8"/>
      <c r="AQ1349" s="9"/>
      <c r="AR1349" s="8"/>
      <c r="AS1349" s="8"/>
      <c r="AT1349" s="8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8"/>
      <c r="BJ1349" s="5"/>
      <c r="BK1349" s="5"/>
      <c r="BL1349" s="5"/>
      <c r="BM1349" s="8"/>
      <c r="BN1349" s="8"/>
      <c r="BO1349" s="7"/>
      <c r="BP1349" s="5"/>
      <c r="BQ1349" s="5"/>
      <c r="BR1349" s="5"/>
      <c r="BS1349" s="5"/>
      <c r="BT1349" s="7"/>
      <c r="BU1349" s="7"/>
      <c r="BV1349" s="7"/>
      <c r="BW1349" s="7"/>
      <c r="BX1349" s="7"/>
      <c r="BY1349" s="7"/>
      <c r="BZ1349" s="7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>
        <v>76.781326781326783</v>
      </c>
      <c r="CK1349" s="8">
        <v>4.71259842519685</v>
      </c>
      <c r="CL1349" s="5"/>
      <c r="CM1349" s="5"/>
      <c r="CN1349" s="8"/>
      <c r="CO1349" s="5"/>
      <c r="CP1349" s="5"/>
      <c r="CQ1349" s="5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</row>
    <row r="1350" spans="1:166" x14ac:dyDescent="0.25">
      <c r="A1350" t="s">
        <v>146</v>
      </c>
      <c r="C1350" s="6">
        <v>40700</v>
      </c>
      <c r="D1350" s="5"/>
      <c r="E1350" s="6"/>
      <c r="G1350">
        <v>150</v>
      </c>
      <c r="H1350" t="s">
        <v>116</v>
      </c>
      <c r="I1350" s="7">
        <v>8</v>
      </c>
      <c r="J1350">
        <v>750</v>
      </c>
      <c r="K1350" s="5">
        <f t="shared" si="21"/>
        <v>166.66666666666666</v>
      </c>
      <c r="L1350" s="5"/>
      <c r="M1350" s="8"/>
      <c r="N1350" s="8"/>
      <c r="O1350" s="8"/>
      <c r="P1350" s="8"/>
      <c r="Q1350" s="5"/>
      <c r="R1350" s="5"/>
      <c r="S1350" s="5"/>
      <c r="T1350" s="5"/>
      <c r="U1350" s="5"/>
      <c r="V1350" s="5"/>
      <c r="W1350" s="5"/>
      <c r="X1350" s="8"/>
      <c r="Y1350" s="8"/>
      <c r="Z1350" s="8"/>
      <c r="AA1350" s="8"/>
      <c r="AB1350" s="8"/>
      <c r="AC1350" s="5"/>
      <c r="AD1350" s="8"/>
      <c r="AE1350" s="8"/>
      <c r="AF1350" s="8"/>
      <c r="AG1350" s="8"/>
      <c r="AH1350" s="8"/>
      <c r="AI1350" s="8"/>
      <c r="AJ1350" s="5"/>
      <c r="AK1350" s="8"/>
      <c r="AL1350" s="8"/>
      <c r="AM1350" s="8"/>
      <c r="AN1350" s="8"/>
      <c r="AO1350" s="8"/>
      <c r="AP1350" s="8"/>
      <c r="AQ1350" s="9"/>
      <c r="AR1350" s="8"/>
      <c r="AS1350" s="8"/>
      <c r="AT1350" s="8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8"/>
      <c r="BJ1350" s="5"/>
      <c r="BK1350" s="5"/>
      <c r="BL1350" s="5"/>
      <c r="BM1350" s="8"/>
      <c r="BN1350" s="8"/>
      <c r="BO1350" s="7"/>
      <c r="BP1350" s="5"/>
      <c r="BQ1350" s="5"/>
      <c r="BR1350" s="5"/>
      <c r="BS1350" s="5"/>
      <c r="BT1350" s="7"/>
      <c r="BU1350" s="7"/>
      <c r="BV1350" s="7"/>
      <c r="BW1350" s="7"/>
      <c r="BX1350" s="7"/>
      <c r="BY1350" s="7"/>
      <c r="BZ1350" s="7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>
        <v>84.275184275184273</v>
      </c>
      <c r="CK1350" s="8">
        <v>4.8442622950819674</v>
      </c>
      <c r="CL1350" s="5"/>
      <c r="CM1350" s="5"/>
      <c r="CN1350" s="8"/>
      <c r="CO1350" s="5"/>
      <c r="CP1350" s="5"/>
      <c r="CQ1350" s="5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</row>
    <row r="1351" spans="1:166" x14ac:dyDescent="0.25">
      <c r="A1351" t="s">
        <v>146</v>
      </c>
      <c r="C1351" s="6">
        <v>40708</v>
      </c>
      <c r="D1351" s="5"/>
      <c r="E1351" s="6"/>
      <c r="G1351">
        <v>158</v>
      </c>
      <c r="H1351" t="s">
        <v>116</v>
      </c>
      <c r="I1351" s="7">
        <v>8</v>
      </c>
      <c r="J1351">
        <v>750</v>
      </c>
      <c r="K1351" s="5">
        <f t="shared" si="21"/>
        <v>166.66666666666666</v>
      </c>
      <c r="L1351" s="5"/>
      <c r="M1351" s="8"/>
      <c r="N1351" s="8"/>
      <c r="O1351" s="8"/>
      <c r="P1351" s="8"/>
      <c r="Q1351" s="5"/>
      <c r="R1351" s="5"/>
      <c r="S1351" s="5"/>
      <c r="T1351" s="5"/>
      <c r="U1351" s="5"/>
      <c r="V1351" s="5"/>
      <c r="W1351" s="5"/>
      <c r="X1351" s="8"/>
      <c r="Y1351" s="8"/>
      <c r="Z1351" s="8"/>
      <c r="AA1351" s="8"/>
      <c r="AB1351" s="8"/>
      <c r="AC1351" s="5"/>
      <c r="AD1351" s="8"/>
      <c r="AE1351" s="8"/>
      <c r="AF1351" s="8"/>
      <c r="AG1351" s="8"/>
      <c r="AH1351" s="8"/>
      <c r="AI1351" s="8"/>
      <c r="AJ1351" s="5"/>
      <c r="AK1351" s="8"/>
      <c r="AL1351" s="8"/>
      <c r="AM1351" s="8"/>
      <c r="AN1351" s="8"/>
      <c r="AO1351" s="8"/>
      <c r="AP1351" s="8"/>
      <c r="AQ1351" s="9"/>
      <c r="AR1351" s="8"/>
      <c r="AS1351" s="8"/>
      <c r="AT1351" s="8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8"/>
      <c r="BJ1351" s="5"/>
      <c r="BK1351" s="5"/>
      <c r="BL1351" s="5"/>
      <c r="BM1351" s="8"/>
      <c r="BN1351" s="8"/>
      <c r="BO1351" s="7"/>
      <c r="BP1351" s="5"/>
      <c r="BQ1351" s="5"/>
      <c r="BR1351" s="5"/>
      <c r="BS1351" s="5"/>
      <c r="BT1351" s="7"/>
      <c r="BU1351" s="7"/>
      <c r="BV1351" s="7"/>
      <c r="BW1351" s="7"/>
      <c r="BX1351" s="7"/>
      <c r="BY1351" s="7"/>
      <c r="BZ1351" s="7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>
        <v>100</v>
      </c>
      <c r="CK1351" s="8">
        <v>4.90625</v>
      </c>
      <c r="CL1351" s="5"/>
      <c r="CM1351" s="5"/>
      <c r="CN1351" s="8"/>
      <c r="CO1351" s="5"/>
      <c r="CP1351" s="5"/>
      <c r="CQ1351" s="5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</row>
    <row r="1352" spans="1:166" x14ac:dyDescent="0.25">
      <c r="A1352" t="s">
        <v>146</v>
      </c>
      <c r="C1352" s="6">
        <v>40710</v>
      </c>
      <c r="D1352" s="5">
        <v>10</v>
      </c>
      <c r="E1352" s="6" t="s">
        <v>108</v>
      </c>
      <c r="F1352" t="s">
        <v>16</v>
      </c>
      <c r="G1352">
        <v>160</v>
      </c>
      <c r="H1352" t="s">
        <v>116</v>
      </c>
      <c r="I1352" s="7">
        <v>8</v>
      </c>
      <c r="J1352">
        <v>750</v>
      </c>
      <c r="K1352" s="5">
        <f t="shared" si="21"/>
        <v>166.66666666666666</v>
      </c>
      <c r="L1352" s="5"/>
      <c r="M1352" s="8"/>
      <c r="N1352" s="8"/>
      <c r="O1352" s="8"/>
      <c r="P1352" s="8"/>
      <c r="Q1352" s="5"/>
      <c r="R1352" s="5"/>
      <c r="S1352" s="5"/>
      <c r="T1352" s="5"/>
      <c r="U1352" s="5"/>
      <c r="V1352" s="5"/>
      <c r="W1352" s="5"/>
      <c r="X1352" s="8"/>
      <c r="Y1352" s="8"/>
      <c r="Z1352" s="8"/>
      <c r="AA1352" s="8"/>
      <c r="AB1352" s="8"/>
      <c r="AC1352" s="5"/>
      <c r="AD1352" s="8"/>
      <c r="AE1352" s="8"/>
      <c r="AF1352" s="8"/>
      <c r="AG1352" s="8"/>
      <c r="AH1352" s="8"/>
      <c r="AI1352" s="8"/>
      <c r="AJ1352" s="5"/>
      <c r="AK1352" s="8"/>
      <c r="AL1352" s="8"/>
      <c r="AM1352" s="8"/>
      <c r="AN1352" s="8"/>
      <c r="AO1352" s="8"/>
      <c r="AP1352" s="8"/>
      <c r="AQ1352" s="9"/>
      <c r="AR1352" s="8"/>
      <c r="AS1352" s="8"/>
      <c r="AT1352" s="8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>
        <v>473.09928333333329</v>
      </c>
      <c r="BH1352" s="5"/>
      <c r="BI1352" s="8"/>
      <c r="BJ1352" s="5"/>
      <c r="BK1352" s="5"/>
      <c r="BL1352" s="5"/>
      <c r="BM1352" s="8"/>
      <c r="BN1352" s="5">
        <f>BP1352*(1/(BO1352/100))</f>
        <v>473.09928333333323</v>
      </c>
      <c r="BO1352" s="7">
        <v>41.3</v>
      </c>
      <c r="BP1352" s="5">
        <v>195.39000401666664</v>
      </c>
      <c r="BQ1352" s="5">
        <f>BN1352-BP1352</f>
        <v>277.7092793166666</v>
      </c>
      <c r="BR1352" s="5"/>
      <c r="BS1352" s="5"/>
      <c r="BT1352" s="7">
        <v>8.6074891637298077</v>
      </c>
      <c r="BU1352" s="7"/>
      <c r="BV1352" s="7"/>
      <c r="BW1352" s="7"/>
      <c r="BX1352" s="7"/>
      <c r="BY1352" s="7"/>
      <c r="BZ1352" s="7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8"/>
      <c r="CL1352" s="5"/>
      <c r="CM1352" s="5"/>
      <c r="CN1352" s="8"/>
      <c r="CO1352" s="5"/>
      <c r="CP1352" s="5"/>
      <c r="CQ1352" s="5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</row>
    <row r="1353" spans="1:166" x14ac:dyDescent="0.25">
      <c r="A1353" t="s">
        <v>153</v>
      </c>
      <c r="C1353" s="6">
        <v>40550</v>
      </c>
      <c r="D1353" s="5">
        <v>1</v>
      </c>
      <c r="E1353" s="6" t="s">
        <v>209</v>
      </c>
      <c r="F1353" t="s">
        <v>10</v>
      </c>
      <c r="G1353">
        <v>0</v>
      </c>
      <c r="H1353" t="s">
        <v>117</v>
      </c>
      <c r="I1353" s="7">
        <v>8</v>
      </c>
      <c r="J1353">
        <v>750</v>
      </c>
      <c r="K1353" s="5">
        <f t="shared" si="21"/>
        <v>166.66666666666666</v>
      </c>
      <c r="L1353" s="5"/>
      <c r="M1353" s="8"/>
      <c r="N1353" s="8"/>
      <c r="O1353" s="8"/>
      <c r="P1353" s="8"/>
      <c r="Q1353" s="5"/>
      <c r="R1353" s="5"/>
      <c r="S1353" s="5"/>
      <c r="T1353" s="5"/>
      <c r="U1353" s="5"/>
      <c r="V1353" s="5"/>
      <c r="W1353" s="5"/>
      <c r="X1353" s="8"/>
      <c r="Y1353" s="8"/>
      <c r="Z1353" s="8"/>
      <c r="AA1353" s="8"/>
      <c r="AB1353" s="8"/>
      <c r="AC1353" s="5"/>
      <c r="AD1353" s="8"/>
      <c r="AE1353" s="8"/>
      <c r="AF1353" s="8"/>
      <c r="AG1353" s="8"/>
      <c r="AH1353" s="8"/>
      <c r="AI1353" s="8"/>
      <c r="AJ1353" s="5"/>
      <c r="AK1353" s="8"/>
      <c r="AL1353" s="8"/>
      <c r="AM1353" s="8"/>
      <c r="AN1353" s="8"/>
      <c r="AO1353" s="8"/>
      <c r="AP1353" s="8"/>
      <c r="AQ1353" s="9"/>
      <c r="AR1353" s="8"/>
      <c r="AS1353" s="8"/>
      <c r="AT1353" s="8"/>
      <c r="AU1353" s="5">
        <v>0</v>
      </c>
      <c r="AV1353" s="5"/>
      <c r="AW1353" s="5"/>
      <c r="AX1353" s="5"/>
      <c r="AY1353" s="5">
        <v>0</v>
      </c>
      <c r="AZ1353" s="5"/>
      <c r="BA1353" s="5"/>
      <c r="BB1353" s="5"/>
      <c r="BC1353" s="5"/>
      <c r="BD1353" s="5"/>
      <c r="BE1353" s="5"/>
      <c r="BF1353" s="5">
        <v>0</v>
      </c>
      <c r="BG1353" s="5">
        <v>0</v>
      </c>
      <c r="BH1353" s="5"/>
      <c r="BI1353" s="8"/>
      <c r="BJ1353" s="5"/>
      <c r="BK1353" s="5"/>
      <c r="BL1353" s="5"/>
      <c r="BM1353" s="8"/>
      <c r="BN1353" s="8"/>
      <c r="BO1353" s="7"/>
      <c r="BP1353" s="5"/>
      <c r="BQ1353" s="5"/>
      <c r="BR1353" s="5"/>
      <c r="BS1353" s="5"/>
      <c r="BT1353" s="7"/>
      <c r="BU1353" s="7"/>
      <c r="BV1353" s="7"/>
      <c r="BW1353" s="7"/>
      <c r="BX1353" s="7"/>
      <c r="BY1353" s="7"/>
      <c r="BZ1353" s="7"/>
      <c r="CA1353" s="5">
        <v>0</v>
      </c>
      <c r="CB1353" s="5">
        <v>0</v>
      </c>
      <c r="CC1353" s="5">
        <v>0</v>
      </c>
      <c r="CD1353" s="5">
        <v>0</v>
      </c>
      <c r="CE1353" s="5"/>
      <c r="CF1353" s="5"/>
      <c r="CG1353" s="5"/>
      <c r="CH1353" s="5"/>
      <c r="CI1353" s="5">
        <v>0</v>
      </c>
      <c r="CJ1353" s="5"/>
      <c r="CK1353" s="8"/>
      <c r="CL1353" s="5"/>
      <c r="CM1353" s="5"/>
      <c r="CN1353" s="8"/>
      <c r="CO1353" s="5"/>
      <c r="CP1353" s="5"/>
      <c r="CQ1353" s="5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</row>
    <row r="1354" spans="1:166" x14ac:dyDescent="0.25">
      <c r="A1354" t="s">
        <v>153</v>
      </c>
      <c r="C1354" s="6">
        <v>40574</v>
      </c>
      <c r="D1354" s="5"/>
      <c r="E1354" s="6"/>
      <c r="G1354">
        <v>24</v>
      </c>
      <c r="H1354" t="s">
        <v>117</v>
      </c>
      <c r="I1354" s="7">
        <v>8</v>
      </c>
      <c r="J1354">
        <v>750</v>
      </c>
      <c r="K1354" s="5">
        <f t="shared" si="21"/>
        <v>166.66666666666666</v>
      </c>
      <c r="L1354" s="5"/>
      <c r="M1354" s="8"/>
      <c r="N1354" s="7">
        <v>6.8</v>
      </c>
      <c r="O1354" s="7"/>
      <c r="P1354" s="7"/>
      <c r="Q1354" s="5"/>
      <c r="R1354" s="5"/>
      <c r="S1354" s="5"/>
      <c r="T1354" s="5"/>
      <c r="U1354" s="5"/>
      <c r="V1354" s="5"/>
      <c r="W1354" s="5"/>
      <c r="X1354" s="8"/>
      <c r="Y1354" s="8"/>
      <c r="Z1354" s="8"/>
      <c r="AA1354" s="8"/>
      <c r="AB1354" s="8"/>
      <c r="AC1354" s="5"/>
      <c r="AD1354" s="8"/>
      <c r="AE1354" s="8"/>
      <c r="AF1354" s="8"/>
      <c r="AG1354" s="8"/>
      <c r="AH1354" s="8"/>
      <c r="AI1354" s="8"/>
      <c r="AJ1354" s="5"/>
      <c r="AK1354" s="8"/>
      <c r="AL1354" s="8"/>
      <c r="AM1354" s="8"/>
      <c r="AN1354" s="8"/>
      <c r="AO1354" s="8"/>
      <c r="AP1354" s="8"/>
      <c r="AQ1354" s="9"/>
      <c r="AR1354" s="8"/>
      <c r="AS1354" s="8"/>
      <c r="AT1354" s="8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8"/>
      <c r="BJ1354" s="5"/>
      <c r="BK1354" s="5"/>
      <c r="BL1354" s="5"/>
      <c r="BM1354" s="8"/>
      <c r="BN1354" s="8"/>
      <c r="BO1354" s="7"/>
      <c r="BP1354" s="5"/>
      <c r="BQ1354" s="5"/>
      <c r="BR1354" s="5"/>
      <c r="BS1354" s="5"/>
      <c r="BT1354" s="7"/>
      <c r="BU1354" s="7"/>
      <c r="BV1354" s="7"/>
      <c r="BW1354" s="7"/>
      <c r="BX1354" s="7"/>
      <c r="BY1354" s="7"/>
      <c r="BZ1354" s="7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8"/>
      <c r="CL1354" s="5"/>
      <c r="CM1354" s="5"/>
      <c r="CN1354" s="8"/>
      <c r="CO1354" s="5"/>
      <c r="CP1354" s="5"/>
      <c r="CQ1354" s="5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</row>
    <row r="1355" spans="1:166" x14ac:dyDescent="0.25">
      <c r="A1355" t="s">
        <v>153</v>
      </c>
      <c r="C1355" s="6">
        <v>40577</v>
      </c>
      <c r="D1355" s="5">
        <v>4</v>
      </c>
      <c r="E1355" t="s">
        <v>210</v>
      </c>
      <c r="F1355" t="s">
        <v>12</v>
      </c>
      <c r="G1355">
        <v>27</v>
      </c>
      <c r="H1355" t="s">
        <v>117</v>
      </c>
      <c r="I1355" s="7">
        <v>8</v>
      </c>
      <c r="J1355">
        <v>750</v>
      </c>
      <c r="K1355" s="5">
        <f t="shared" si="21"/>
        <v>166.66666666666666</v>
      </c>
      <c r="L1355" s="5"/>
      <c r="M1355" s="8"/>
      <c r="N1355" s="8"/>
      <c r="O1355" s="8"/>
      <c r="P1355" s="8"/>
      <c r="Q1355" s="5"/>
      <c r="R1355" s="5">
        <v>27</v>
      </c>
      <c r="S1355" s="5"/>
      <c r="T1355" s="5"/>
      <c r="U1355" s="5"/>
      <c r="V1355" s="5"/>
      <c r="W1355" s="5"/>
      <c r="X1355" s="8"/>
      <c r="Y1355" s="8"/>
      <c r="Z1355" s="8"/>
      <c r="AA1355" s="8"/>
      <c r="AB1355" s="8"/>
      <c r="AC1355" s="5"/>
      <c r="AD1355" s="8"/>
      <c r="AE1355" s="8"/>
      <c r="AF1355" s="8"/>
      <c r="AG1355" s="8"/>
      <c r="AH1355" s="8"/>
      <c r="AI1355" s="8"/>
      <c r="AJ1355" s="5"/>
      <c r="AK1355" s="8"/>
      <c r="AL1355" s="8"/>
      <c r="AM1355" s="8"/>
      <c r="AN1355" s="8"/>
      <c r="AO1355" s="8"/>
      <c r="AP1355" s="8"/>
      <c r="AQ1355" s="9"/>
      <c r="AR1355" s="8"/>
      <c r="AS1355" s="8"/>
      <c r="AT1355" s="8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8"/>
      <c r="BJ1355" s="5"/>
      <c r="BK1355" s="5"/>
      <c r="BL1355" s="5"/>
      <c r="BM1355" s="8"/>
      <c r="BN1355" s="8"/>
      <c r="BO1355" s="7"/>
      <c r="BP1355" s="5"/>
      <c r="BQ1355" s="5"/>
      <c r="BR1355" s="5"/>
      <c r="BS1355" s="5"/>
      <c r="BT1355" s="7"/>
      <c r="BU1355" s="7"/>
      <c r="BV1355" s="7"/>
      <c r="BW1355" s="7"/>
      <c r="BX1355" s="7"/>
      <c r="BY1355" s="7"/>
      <c r="BZ1355" s="7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8"/>
      <c r="CL1355" s="5"/>
      <c r="CM1355" s="5"/>
      <c r="CN1355" s="8"/>
      <c r="CO1355" s="5"/>
      <c r="CP1355" s="5"/>
      <c r="CQ1355" s="5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</row>
    <row r="1356" spans="1:166" x14ac:dyDescent="0.25">
      <c r="A1356" t="s">
        <v>153</v>
      </c>
      <c r="C1356" s="6">
        <v>40585</v>
      </c>
      <c r="D1356" s="5"/>
      <c r="E1356" s="6"/>
      <c r="G1356">
        <v>35</v>
      </c>
      <c r="H1356" t="s">
        <v>117</v>
      </c>
      <c r="I1356" s="7">
        <v>8</v>
      </c>
      <c r="J1356">
        <v>750</v>
      </c>
      <c r="K1356" s="5">
        <f t="shared" si="21"/>
        <v>166.66666666666666</v>
      </c>
      <c r="L1356" s="5"/>
      <c r="M1356" s="8"/>
      <c r="N1356" s="7">
        <v>11.1</v>
      </c>
      <c r="O1356" s="7"/>
      <c r="P1356" s="7"/>
      <c r="Q1356" s="5"/>
      <c r="R1356" s="5"/>
      <c r="S1356" s="5"/>
      <c r="T1356" s="5"/>
      <c r="U1356" s="5"/>
      <c r="V1356" s="5"/>
      <c r="W1356" s="5"/>
      <c r="X1356" s="8"/>
      <c r="Y1356" s="8"/>
      <c r="Z1356" s="8"/>
      <c r="AA1356" s="8"/>
      <c r="AB1356" s="8"/>
      <c r="AC1356" s="5"/>
      <c r="AD1356" s="8"/>
      <c r="AE1356" s="8"/>
      <c r="AF1356" s="8"/>
      <c r="AG1356" s="8"/>
      <c r="AH1356" s="8"/>
      <c r="AI1356" s="8"/>
      <c r="AJ1356" s="5"/>
      <c r="AK1356" s="8"/>
      <c r="AL1356" s="8"/>
      <c r="AM1356" s="8"/>
      <c r="AN1356" s="8"/>
      <c r="AO1356" s="8"/>
      <c r="AP1356" s="8"/>
      <c r="AQ1356" s="9"/>
      <c r="AR1356" s="8"/>
      <c r="AS1356" s="8"/>
      <c r="AT1356" s="8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8"/>
      <c r="BJ1356" s="5"/>
      <c r="BK1356" s="5"/>
      <c r="BL1356" s="5"/>
      <c r="BM1356" s="8"/>
      <c r="BN1356" s="8"/>
      <c r="BO1356" s="7"/>
      <c r="BP1356" s="5"/>
      <c r="BQ1356" s="5"/>
      <c r="BR1356" s="5"/>
      <c r="BS1356" s="5"/>
      <c r="BT1356" s="7"/>
      <c r="BU1356" s="7"/>
      <c r="BV1356" s="7"/>
      <c r="BW1356" s="7"/>
      <c r="BX1356" s="7"/>
      <c r="BY1356" s="7"/>
      <c r="BZ1356" s="7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8"/>
      <c r="CL1356" s="5"/>
      <c r="CM1356" s="5"/>
      <c r="CN1356" s="8"/>
      <c r="CO1356" s="5"/>
      <c r="CP1356" s="5"/>
      <c r="CQ1356" s="5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</row>
    <row r="1357" spans="1:166" x14ac:dyDescent="0.25">
      <c r="A1357" t="s">
        <v>153</v>
      </c>
      <c r="C1357" s="6">
        <v>40588</v>
      </c>
      <c r="D1357" s="5"/>
      <c r="E1357" s="6"/>
      <c r="G1357">
        <v>38</v>
      </c>
      <c r="H1357" t="s">
        <v>117</v>
      </c>
      <c r="I1357" s="7">
        <v>8</v>
      </c>
      <c r="J1357">
        <v>750</v>
      </c>
      <c r="K1357" s="5">
        <f t="shared" si="21"/>
        <v>166.66666666666666</v>
      </c>
      <c r="L1357" s="5"/>
      <c r="M1357" s="8"/>
      <c r="N1357" s="7">
        <v>12.4</v>
      </c>
      <c r="O1357" s="7"/>
      <c r="P1357" s="7"/>
      <c r="Q1357" s="5"/>
      <c r="R1357" s="5"/>
      <c r="S1357" s="5"/>
      <c r="T1357" s="5"/>
      <c r="U1357" s="5"/>
      <c r="V1357" s="5"/>
      <c r="W1357" s="5"/>
      <c r="X1357" s="8"/>
      <c r="Y1357" s="8"/>
      <c r="Z1357" s="8"/>
      <c r="AA1357" s="8"/>
      <c r="AB1357" s="8"/>
      <c r="AC1357" s="5"/>
      <c r="AD1357" s="8"/>
      <c r="AE1357" s="8"/>
      <c r="AF1357" s="8"/>
      <c r="AG1357" s="8"/>
      <c r="AH1357" s="8"/>
      <c r="AI1357" s="8"/>
      <c r="AJ1357" s="5"/>
      <c r="AK1357" s="8"/>
      <c r="AL1357" s="8"/>
      <c r="AM1357" s="8"/>
      <c r="AN1357" s="8"/>
      <c r="AO1357" s="8"/>
      <c r="AP1357" s="8"/>
      <c r="AQ1357" s="9"/>
      <c r="AR1357" s="8"/>
      <c r="AS1357" s="8"/>
      <c r="AT1357" s="8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8"/>
      <c r="BJ1357" s="5"/>
      <c r="BK1357" s="5"/>
      <c r="BL1357" s="5"/>
      <c r="BM1357" s="8"/>
      <c r="BN1357" s="8"/>
      <c r="BO1357" s="7"/>
      <c r="BP1357" s="5"/>
      <c r="BQ1357" s="5"/>
      <c r="BR1357" s="5"/>
      <c r="BS1357" s="5"/>
      <c r="BT1357" s="7"/>
      <c r="BU1357" s="7"/>
      <c r="BV1357" s="7"/>
      <c r="BW1357" s="7"/>
      <c r="BX1357" s="7"/>
      <c r="BY1357" s="7"/>
      <c r="BZ1357" s="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8"/>
      <c r="CL1357" s="5"/>
      <c r="CM1357" s="5"/>
      <c r="CN1357" s="8"/>
      <c r="CO1357" s="5"/>
      <c r="CP1357" s="5"/>
      <c r="CQ1357" s="5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</row>
    <row r="1358" spans="1:166" x14ac:dyDescent="0.25">
      <c r="A1358" t="s">
        <v>153</v>
      </c>
      <c r="C1358" s="6">
        <v>40590</v>
      </c>
      <c r="D1358" s="5"/>
      <c r="E1358" s="6"/>
      <c r="G1358">
        <v>40</v>
      </c>
      <c r="H1358" t="s">
        <v>117</v>
      </c>
      <c r="I1358" s="7">
        <v>8</v>
      </c>
      <c r="J1358">
        <v>750</v>
      </c>
      <c r="K1358" s="5">
        <f t="shared" si="21"/>
        <v>166.66666666666666</v>
      </c>
      <c r="L1358" s="5"/>
      <c r="M1358" s="8"/>
      <c r="N1358" s="8"/>
      <c r="O1358" s="8"/>
      <c r="P1358" s="8"/>
      <c r="Q1358" s="5"/>
      <c r="R1358" s="5"/>
      <c r="S1358" s="5"/>
      <c r="T1358" s="5"/>
      <c r="U1358" s="5"/>
      <c r="V1358" s="5"/>
      <c r="W1358" s="5"/>
      <c r="X1358" s="8"/>
      <c r="Y1358" s="8"/>
      <c r="Z1358" s="8"/>
      <c r="AA1358" s="8"/>
      <c r="AB1358" s="8"/>
      <c r="AC1358" s="5">
        <v>67.148292396776483</v>
      </c>
      <c r="AD1358" s="8"/>
      <c r="AE1358" s="8"/>
      <c r="AF1358" s="8"/>
      <c r="AG1358" s="8"/>
      <c r="AH1358" s="8"/>
      <c r="AI1358" s="8"/>
      <c r="AJ1358" s="5">
        <v>71.845204119324066</v>
      </c>
      <c r="AK1358" s="8">
        <v>0.94238697388069304</v>
      </c>
      <c r="AL1358" s="8"/>
      <c r="AM1358" s="8"/>
      <c r="AN1358" s="8"/>
      <c r="AO1358" s="8"/>
      <c r="AP1358" s="8"/>
      <c r="AQ1358" s="9">
        <f>AK1358/AJ1358</f>
        <v>1.3116908573542783E-2</v>
      </c>
      <c r="AR1358" s="8"/>
      <c r="AS1358" s="8"/>
      <c r="AT1358" s="8"/>
      <c r="AU1358" s="5">
        <v>5.8980027502812717</v>
      </c>
      <c r="AV1358" s="5"/>
      <c r="AW1358" s="5"/>
      <c r="AX1358" s="5"/>
      <c r="AY1358" s="5">
        <v>0</v>
      </c>
      <c r="AZ1358" s="5"/>
      <c r="BA1358" s="5"/>
      <c r="BB1358" s="5"/>
      <c r="BC1358" s="5"/>
      <c r="BD1358" s="5"/>
      <c r="BE1358" s="5"/>
      <c r="BF1358" s="5">
        <v>0</v>
      </c>
      <c r="BG1358" s="5">
        <v>0</v>
      </c>
      <c r="BH1358" s="5"/>
      <c r="BI1358" s="8"/>
      <c r="BJ1358" s="5"/>
      <c r="BK1358" s="5">
        <f>AC1358+AJ1358+BH1358</f>
        <v>138.99349651610055</v>
      </c>
      <c r="BL1358" s="5"/>
      <c r="BM1358" s="8">
        <f>BH1358/BK1358</f>
        <v>0</v>
      </c>
      <c r="BN1358" s="8"/>
      <c r="BO1358" s="7"/>
      <c r="BP1358" s="5"/>
      <c r="BQ1358" s="5"/>
      <c r="BR1358" s="5"/>
      <c r="BS1358" s="5"/>
      <c r="BT1358" s="7"/>
      <c r="BU1358" s="7"/>
      <c r="BV1358" s="7"/>
      <c r="BW1358" s="7"/>
      <c r="BX1358" s="8">
        <f>AC1358/BK1358</f>
        <v>0.48310384356003483</v>
      </c>
      <c r="BY1358" s="8">
        <f>AJ1358/BK1358</f>
        <v>0.51689615643996523</v>
      </c>
      <c r="BZ1358" s="8">
        <f>BH1358/BK1358</f>
        <v>0</v>
      </c>
      <c r="CA1358" s="5">
        <v>118.39674589230393</v>
      </c>
      <c r="CB1358" s="5">
        <v>118.39674589230393</v>
      </c>
      <c r="CC1358" s="5">
        <v>0</v>
      </c>
      <c r="CD1358" s="5">
        <v>0</v>
      </c>
      <c r="CE1358" s="5"/>
      <c r="CF1358" s="5"/>
      <c r="CG1358" s="5"/>
      <c r="CH1358" s="5"/>
      <c r="CI1358" s="5">
        <v>0</v>
      </c>
      <c r="CJ1358" s="5"/>
      <c r="CK1358" s="8"/>
      <c r="CL1358" s="5"/>
      <c r="CM1358" s="5"/>
      <c r="CN1358" s="8"/>
      <c r="CO1358" s="5"/>
      <c r="CP1358" s="5"/>
      <c r="CQ1358" s="5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</row>
    <row r="1359" spans="1:166" x14ac:dyDescent="0.25">
      <c r="A1359" t="s">
        <v>153</v>
      </c>
      <c r="C1359" s="6">
        <v>40604</v>
      </c>
      <c r="D1359" s="5">
        <v>5</v>
      </c>
      <c r="E1359" t="s">
        <v>206</v>
      </c>
      <c r="F1359" t="s">
        <v>13</v>
      </c>
      <c r="G1359">
        <v>54</v>
      </c>
      <c r="H1359" t="s">
        <v>117</v>
      </c>
      <c r="I1359" s="7">
        <v>8</v>
      </c>
      <c r="J1359">
        <v>750</v>
      </c>
      <c r="K1359" s="5">
        <f t="shared" si="21"/>
        <v>166.66666666666666</v>
      </c>
      <c r="L1359" s="5"/>
      <c r="M1359" s="8"/>
      <c r="N1359" s="8"/>
      <c r="O1359" s="8"/>
      <c r="P1359" s="8"/>
      <c r="Q1359" s="5"/>
      <c r="R1359" s="5"/>
      <c r="S1359" s="5">
        <v>54</v>
      </c>
      <c r="T1359" s="5"/>
      <c r="U1359" s="5"/>
      <c r="V1359" s="5"/>
      <c r="W1359" s="5"/>
      <c r="X1359" s="8"/>
      <c r="Y1359" s="8"/>
      <c r="Z1359" s="8"/>
      <c r="AA1359" s="8"/>
      <c r="AB1359" s="8"/>
      <c r="AC1359" s="5">
        <v>188.69341185867762</v>
      </c>
      <c r="AD1359" s="8"/>
      <c r="AE1359" s="8"/>
      <c r="AF1359" s="8"/>
      <c r="AG1359" s="8"/>
      <c r="AH1359" s="8"/>
      <c r="AI1359" s="8"/>
      <c r="AJ1359" s="5">
        <v>139.28090719926735</v>
      </c>
      <c r="AK1359" s="8">
        <v>2.495510624197915</v>
      </c>
      <c r="AL1359" s="8"/>
      <c r="AM1359" s="8"/>
      <c r="AN1359" s="8"/>
      <c r="AO1359" s="8"/>
      <c r="AP1359" s="8"/>
      <c r="AQ1359" s="9">
        <f>AK1359/AJ1359</f>
        <v>1.7917104895271978E-2</v>
      </c>
      <c r="AR1359" s="8"/>
      <c r="AS1359" s="8"/>
      <c r="AT1359" s="8"/>
      <c r="AU1359" s="5">
        <v>29.594714549809332</v>
      </c>
      <c r="AV1359" s="5"/>
      <c r="AW1359" s="5"/>
      <c r="AX1359" s="5"/>
      <c r="AY1359" s="5">
        <v>0.78702990513375659</v>
      </c>
      <c r="AZ1359" s="5"/>
      <c r="BA1359" s="5"/>
      <c r="BB1359" s="5"/>
      <c r="BC1359" s="5"/>
      <c r="BD1359" s="5"/>
      <c r="BE1359" s="5"/>
      <c r="BF1359" s="5">
        <v>0</v>
      </c>
      <c r="BG1359" s="5">
        <v>0</v>
      </c>
      <c r="BH1359" s="5"/>
      <c r="BI1359" s="8"/>
      <c r="BJ1359" s="5"/>
      <c r="BK1359" s="5">
        <f>AC1359+AJ1359+BH1359</f>
        <v>327.97431905794497</v>
      </c>
      <c r="BL1359" s="5"/>
      <c r="BM1359" s="8">
        <f>BH1359/BK1359</f>
        <v>0</v>
      </c>
      <c r="BN1359" s="8"/>
      <c r="BO1359" s="7"/>
      <c r="BP1359" s="5"/>
      <c r="BQ1359" s="5"/>
      <c r="BR1359" s="5"/>
      <c r="BS1359" s="5"/>
      <c r="BT1359" s="7"/>
      <c r="BU1359" s="7"/>
      <c r="BV1359" s="7"/>
      <c r="BW1359" s="7"/>
      <c r="BX1359" s="8">
        <f>AC1359/BK1359</f>
        <v>0.57532983802106819</v>
      </c>
      <c r="BY1359" s="8">
        <f>AJ1359/BK1359</f>
        <v>0.42467016197893181</v>
      </c>
      <c r="BZ1359" s="8">
        <f>BH1359/BK1359</f>
        <v>0</v>
      </c>
      <c r="CA1359" s="5">
        <v>315.31926639574976</v>
      </c>
      <c r="CB1359" s="5">
        <v>312.90158230472821</v>
      </c>
      <c r="CC1359" s="5">
        <v>2.4176840910215511</v>
      </c>
      <c r="CD1359" s="5">
        <v>0</v>
      </c>
      <c r="CE1359" s="5"/>
      <c r="CF1359" s="5"/>
      <c r="CG1359" s="5"/>
      <c r="CH1359" s="5"/>
      <c r="CI1359" s="5">
        <v>0</v>
      </c>
      <c r="CJ1359" s="5"/>
      <c r="CK1359" s="8"/>
      <c r="CL1359" s="5"/>
      <c r="CM1359" s="5"/>
      <c r="CN1359" s="8"/>
      <c r="CO1359" s="5"/>
      <c r="CP1359" s="5"/>
      <c r="CQ1359" s="5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</row>
    <row r="1360" spans="1:166" x14ac:dyDescent="0.25">
      <c r="A1360" t="s">
        <v>153</v>
      </c>
      <c r="C1360" s="6">
        <v>40610</v>
      </c>
      <c r="D1360" s="5"/>
      <c r="E1360" s="6"/>
      <c r="G1360">
        <v>60</v>
      </c>
      <c r="H1360" t="s">
        <v>117</v>
      </c>
      <c r="I1360" s="7">
        <v>8</v>
      </c>
      <c r="J1360">
        <v>750</v>
      </c>
      <c r="K1360" s="5">
        <f t="shared" si="21"/>
        <v>166.66666666666666</v>
      </c>
      <c r="L1360" s="5"/>
      <c r="M1360" s="8"/>
      <c r="N1360" s="7">
        <v>18.45</v>
      </c>
      <c r="O1360" s="7"/>
      <c r="P1360" s="7"/>
      <c r="Q1360" s="5"/>
      <c r="R1360" s="5"/>
      <c r="S1360" s="5"/>
      <c r="T1360" s="5"/>
      <c r="U1360" s="5"/>
      <c r="V1360" s="5"/>
      <c r="W1360" s="5"/>
      <c r="X1360" s="8"/>
      <c r="Y1360" s="8"/>
      <c r="Z1360" s="8"/>
      <c r="AA1360" s="8"/>
      <c r="AB1360" s="8"/>
      <c r="AD1360" s="8"/>
      <c r="AE1360" s="8"/>
      <c r="AF1360" s="8"/>
      <c r="AG1360" s="8"/>
      <c r="AH1360" s="8"/>
      <c r="AI1360" s="8"/>
      <c r="AJ1360" s="5"/>
      <c r="AK1360" s="8"/>
      <c r="AL1360" s="8"/>
      <c r="AM1360" s="8"/>
      <c r="AN1360" s="8"/>
      <c r="AO1360" s="8"/>
      <c r="AP1360" s="8"/>
      <c r="AQ1360" s="9"/>
      <c r="AR1360" s="8"/>
      <c r="AS1360" s="8"/>
      <c r="AT1360" s="8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8"/>
      <c r="BJ1360" s="5"/>
      <c r="BK1360" s="5"/>
      <c r="BL1360" s="5"/>
      <c r="BM1360" s="8"/>
      <c r="BN1360" s="8"/>
      <c r="BO1360" s="7"/>
      <c r="BP1360" s="5"/>
      <c r="BQ1360" s="5"/>
      <c r="BR1360" s="5"/>
      <c r="BS1360" s="5"/>
      <c r="BT1360" s="7"/>
      <c r="BU1360" s="7"/>
      <c r="BV1360" s="7"/>
      <c r="BW1360" s="7"/>
      <c r="BX1360" s="7"/>
      <c r="BY1360" s="7"/>
      <c r="BZ1360" s="7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8"/>
      <c r="CL1360" s="5"/>
      <c r="CM1360" s="5"/>
      <c r="CN1360" s="8"/>
      <c r="CO1360" s="5"/>
      <c r="CP1360" s="5"/>
      <c r="CQ1360" s="5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</row>
    <row r="1361" spans="1:166" x14ac:dyDescent="0.25">
      <c r="A1361" t="s">
        <v>153</v>
      </c>
      <c r="C1361" s="6">
        <v>40617</v>
      </c>
      <c r="D1361" s="5"/>
      <c r="E1361" s="6"/>
      <c r="G1361">
        <v>67</v>
      </c>
      <c r="H1361" t="s">
        <v>117</v>
      </c>
      <c r="I1361" s="7">
        <v>8</v>
      </c>
      <c r="J1361">
        <v>750</v>
      </c>
      <c r="K1361" s="5">
        <f t="shared" si="21"/>
        <v>166.66666666666666</v>
      </c>
      <c r="L1361" s="5"/>
      <c r="M1361" s="8"/>
      <c r="N1361" s="8"/>
      <c r="O1361" s="8"/>
      <c r="P1361" s="8"/>
      <c r="Q1361" s="5"/>
      <c r="R1361" s="5"/>
      <c r="S1361" s="5"/>
      <c r="T1361" s="5"/>
      <c r="U1361" s="5"/>
      <c r="V1361" s="5"/>
      <c r="W1361" s="5"/>
      <c r="X1361" s="8"/>
      <c r="Y1361" s="8"/>
      <c r="Z1361" s="8"/>
      <c r="AA1361" s="8"/>
      <c r="AB1361" s="8"/>
      <c r="AC1361" s="5">
        <v>401.36750447300318</v>
      </c>
      <c r="AD1361" s="8"/>
      <c r="AE1361" s="8"/>
      <c r="AF1361" s="8"/>
      <c r="AG1361" s="8"/>
      <c r="AH1361" s="8"/>
      <c r="AI1361" s="8"/>
      <c r="AJ1361" s="5">
        <v>269.78443855564535</v>
      </c>
      <c r="AK1361" s="8">
        <v>2.5999601934764049</v>
      </c>
      <c r="AL1361" s="8"/>
      <c r="AM1361" s="8"/>
      <c r="AN1361" s="8"/>
      <c r="AO1361" s="8"/>
      <c r="AP1361" s="8"/>
      <c r="AQ1361" s="9">
        <f>AK1361/AJ1361</f>
        <v>9.6371762856149353E-3</v>
      </c>
      <c r="AR1361" s="8"/>
      <c r="AS1361" s="8"/>
      <c r="AT1361" s="8"/>
      <c r="AU1361" s="5">
        <v>57.509511434158654</v>
      </c>
      <c r="AV1361" s="5"/>
      <c r="AW1361" s="5"/>
      <c r="AX1361" s="5"/>
      <c r="AY1361" s="5">
        <v>100.86903449138151</v>
      </c>
      <c r="AZ1361" s="5"/>
      <c r="BA1361" s="5"/>
      <c r="BB1361" s="5"/>
      <c r="BC1361" s="5"/>
      <c r="BD1361" s="5"/>
      <c r="BE1361" s="5"/>
      <c r="BF1361" s="5">
        <v>0</v>
      </c>
      <c r="BG1361" s="5">
        <v>0</v>
      </c>
      <c r="BH1361" s="5"/>
      <c r="BI1361" s="8"/>
      <c r="BJ1361" s="5"/>
      <c r="BK1361" s="5">
        <f>AC1361+AJ1361+BH1361</f>
        <v>671.15194302864847</v>
      </c>
      <c r="BL1361" s="5"/>
      <c r="BM1361" s="8">
        <f>BH1361/BK1361</f>
        <v>0</v>
      </c>
      <c r="BN1361" s="8"/>
      <c r="BO1361" s="7"/>
      <c r="BP1361" s="5"/>
      <c r="BQ1361" s="5"/>
      <c r="BR1361" s="5"/>
      <c r="BS1361" s="5"/>
      <c r="BT1361" s="7"/>
      <c r="BU1361" s="7"/>
      <c r="BV1361" s="7"/>
      <c r="BW1361" s="7"/>
      <c r="BX1361" s="8">
        <f>AC1361/BK1361</f>
        <v>0.59802777693198239</v>
      </c>
      <c r="BY1361" s="8">
        <f>AJ1361/BK1361</f>
        <v>0.40197222306801766</v>
      </c>
      <c r="BZ1361" s="8">
        <f>BH1361/BK1361</f>
        <v>0</v>
      </c>
      <c r="CA1361" s="5">
        <v>369.48085178771237</v>
      </c>
      <c r="CB1361" s="5">
        <v>252.37688100268696</v>
      </c>
      <c r="CC1361" s="5">
        <v>117.10397078502544</v>
      </c>
      <c r="CD1361" s="5">
        <v>0</v>
      </c>
      <c r="CE1361" s="5"/>
      <c r="CF1361" s="5"/>
      <c r="CG1361" s="5"/>
      <c r="CH1361" s="5"/>
      <c r="CI1361" s="5">
        <v>0</v>
      </c>
      <c r="CJ1361" s="5"/>
      <c r="CK1361" s="8"/>
      <c r="CL1361" s="5"/>
      <c r="CM1361" s="5"/>
      <c r="CN1361" s="8"/>
      <c r="CO1361" s="5"/>
      <c r="CP1361" s="5"/>
      <c r="CQ1361" s="5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</row>
    <row r="1362" spans="1:166" x14ac:dyDescent="0.25">
      <c r="A1362" t="s">
        <v>153</v>
      </c>
      <c r="C1362" s="6">
        <v>40623</v>
      </c>
      <c r="D1362" s="5"/>
      <c r="E1362" s="6"/>
      <c r="G1362">
        <v>73</v>
      </c>
      <c r="H1362" t="s">
        <v>117</v>
      </c>
      <c r="I1362" s="7">
        <v>8</v>
      </c>
      <c r="J1362">
        <v>750</v>
      </c>
      <c r="K1362" s="5">
        <f t="shared" si="21"/>
        <v>166.66666666666666</v>
      </c>
      <c r="L1362" s="5"/>
      <c r="M1362" s="8"/>
      <c r="N1362" s="7">
        <v>21.65</v>
      </c>
      <c r="O1362" s="7"/>
      <c r="P1362" s="7"/>
      <c r="Q1362" s="5"/>
      <c r="R1362" s="5"/>
      <c r="S1362" s="5"/>
      <c r="T1362" s="5"/>
      <c r="U1362" s="5"/>
      <c r="V1362" s="5"/>
      <c r="W1362" s="5"/>
      <c r="X1362" s="8"/>
      <c r="Y1362" s="8"/>
      <c r="Z1362" s="8"/>
      <c r="AA1362" s="8"/>
      <c r="AB1362" s="8"/>
      <c r="AD1362" s="8"/>
      <c r="AE1362" s="8"/>
      <c r="AF1362" s="8"/>
      <c r="AG1362" s="8"/>
      <c r="AH1362" s="8"/>
      <c r="AI1362" s="8"/>
      <c r="AJ1362" s="5"/>
      <c r="AK1362" s="8"/>
      <c r="AL1362" s="8"/>
      <c r="AM1362" s="8"/>
      <c r="AN1362" s="8"/>
      <c r="AO1362" s="8"/>
      <c r="AP1362" s="8"/>
      <c r="AQ1362" s="9"/>
      <c r="AR1362" s="8"/>
      <c r="AS1362" s="8"/>
      <c r="AT1362" s="8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8"/>
      <c r="BJ1362" s="5"/>
      <c r="BK1362" s="5"/>
      <c r="BL1362" s="5"/>
      <c r="BM1362" s="8"/>
      <c r="BN1362" s="8"/>
      <c r="BO1362" s="7"/>
      <c r="BP1362" s="5"/>
      <c r="BQ1362" s="5"/>
      <c r="BR1362" s="5"/>
      <c r="BS1362" s="5"/>
      <c r="BT1362" s="7"/>
      <c r="BU1362" s="7"/>
      <c r="BV1362" s="7"/>
      <c r="BW1362" s="7"/>
      <c r="BX1362" s="7"/>
      <c r="BY1362" s="7"/>
      <c r="BZ1362" s="7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8"/>
      <c r="CL1362" s="5"/>
      <c r="CM1362" s="5"/>
      <c r="CN1362" s="8"/>
      <c r="CO1362" s="5"/>
      <c r="CP1362" s="5"/>
      <c r="CQ1362" s="5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</row>
    <row r="1363" spans="1:166" x14ac:dyDescent="0.25">
      <c r="A1363" t="s">
        <v>153</v>
      </c>
      <c r="C1363" s="6">
        <v>40638</v>
      </c>
      <c r="D1363" s="5">
        <v>6</v>
      </c>
      <c r="E1363" s="6" t="s">
        <v>239</v>
      </c>
      <c r="F1363" t="s">
        <v>89</v>
      </c>
      <c r="G1363">
        <v>88</v>
      </c>
      <c r="H1363" t="s">
        <v>117</v>
      </c>
      <c r="I1363" s="7">
        <v>8</v>
      </c>
      <c r="J1363">
        <v>750</v>
      </c>
      <c r="K1363" s="5">
        <f t="shared" si="21"/>
        <v>166.66666666666666</v>
      </c>
      <c r="L1363" s="5"/>
      <c r="M1363" s="8"/>
      <c r="N1363" s="8"/>
      <c r="O1363" s="8"/>
      <c r="P1363" s="8"/>
      <c r="Q1363" s="5"/>
      <c r="R1363" s="5"/>
      <c r="S1363" s="5"/>
      <c r="T1363" s="5"/>
      <c r="U1363" s="5"/>
      <c r="V1363" s="5"/>
      <c r="W1363" s="5"/>
      <c r="X1363" s="8"/>
      <c r="Y1363" s="8"/>
      <c r="Z1363" s="8"/>
      <c r="AA1363" s="8"/>
      <c r="AB1363" s="8"/>
      <c r="AC1363" s="5">
        <v>374.05050740628087</v>
      </c>
      <c r="AD1363" s="8"/>
      <c r="AE1363" s="8"/>
      <c r="AF1363" s="8"/>
      <c r="AG1363" s="8"/>
      <c r="AH1363" s="8"/>
      <c r="AI1363" s="8"/>
      <c r="AJ1363" s="5">
        <v>178.04051770384359</v>
      </c>
      <c r="AK1363" s="8">
        <v>2.6995178555659707</v>
      </c>
      <c r="AL1363" s="8"/>
      <c r="AM1363" s="8"/>
      <c r="AN1363" s="8"/>
      <c r="AO1363" s="8"/>
      <c r="AP1363" s="8"/>
      <c r="AQ1363" s="9">
        <f>AK1363/AJ1363</f>
        <v>1.5162379274005518E-2</v>
      </c>
      <c r="AR1363" s="8"/>
      <c r="AS1363" s="8"/>
      <c r="AT1363" s="8"/>
      <c r="AU1363" s="5">
        <v>1.2404072150860248</v>
      </c>
      <c r="AV1363" s="5"/>
      <c r="AW1363" s="5"/>
      <c r="AX1363" s="5"/>
      <c r="AY1363" s="5">
        <v>304.73866888924454</v>
      </c>
      <c r="AZ1363" s="5"/>
      <c r="BA1363" s="5"/>
      <c r="BB1363" s="5"/>
      <c r="BC1363" s="5"/>
      <c r="BD1363" s="5"/>
      <c r="BE1363" s="5"/>
      <c r="BF1363" s="5">
        <v>0</v>
      </c>
      <c r="BG1363" s="5">
        <v>0</v>
      </c>
      <c r="BH1363" s="5"/>
      <c r="BI1363" s="8"/>
      <c r="BJ1363" s="5"/>
      <c r="BK1363" s="5">
        <f>AC1363+AJ1363+BH1363</f>
        <v>552.09102511012452</v>
      </c>
      <c r="BL1363" s="5"/>
      <c r="BM1363" s="8">
        <f>BH1363/BK1363</f>
        <v>0</v>
      </c>
      <c r="BN1363" s="8"/>
      <c r="BO1363" s="7"/>
      <c r="BP1363" s="5"/>
      <c r="BQ1363" s="5"/>
      <c r="BR1363" s="5"/>
      <c r="BS1363" s="5"/>
      <c r="BT1363" s="7"/>
      <c r="BU1363" s="7"/>
      <c r="BV1363" s="7"/>
      <c r="BW1363" s="7"/>
      <c r="BX1363" s="8">
        <f>AC1363/BK1363</f>
        <v>0.67751600803811241</v>
      </c>
      <c r="BY1363" s="8">
        <f>AJ1363/BK1363</f>
        <v>0.32248399196188743</v>
      </c>
      <c r="BZ1363" s="8">
        <f>BH1363/BK1363</f>
        <v>0</v>
      </c>
      <c r="CA1363" s="5">
        <v>136.88397312481413</v>
      </c>
      <c r="CB1363" s="5">
        <v>6.9569427058603388</v>
      </c>
      <c r="CC1363" s="5">
        <v>129.92703041895379</v>
      </c>
      <c r="CD1363" s="5">
        <v>0</v>
      </c>
      <c r="CE1363" s="5"/>
      <c r="CF1363" s="5"/>
      <c r="CG1363" s="5"/>
      <c r="CH1363" s="5"/>
      <c r="CI1363" s="5">
        <v>0</v>
      </c>
      <c r="CJ1363" s="5"/>
      <c r="CK1363" s="8"/>
      <c r="CL1363" s="5"/>
      <c r="CM1363" s="5"/>
      <c r="CN1363" s="8"/>
      <c r="CO1363" s="5"/>
      <c r="CP1363" s="5"/>
      <c r="CQ1363" s="5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</row>
    <row r="1364" spans="1:166" x14ac:dyDescent="0.25">
      <c r="A1364" t="s">
        <v>153</v>
      </c>
      <c r="C1364" s="6">
        <v>40641</v>
      </c>
      <c r="D1364" s="5"/>
      <c r="E1364" s="6"/>
      <c r="G1364">
        <v>91</v>
      </c>
      <c r="H1364" t="s">
        <v>117</v>
      </c>
      <c r="I1364" s="7">
        <v>8</v>
      </c>
      <c r="J1364">
        <v>750</v>
      </c>
      <c r="K1364" s="5">
        <f t="shared" si="21"/>
        <v>166.66666666666666</v>
      </c>
      <c r="L1364" s="5"/>
      <c r="M1364" s="8"/>
      <c r="N1364" s="7">
        <v>22.7</v>
      </c>
      <c r="O1364" s="7"/>
      <c r="P1364" s="7"/>
      <c r="Q1364" s="5"/>
      <c r="R1364" s="5"/>
      <c r="S1364" s="5"/>
      <c r="T1364" s="5"/>
      <c r="U1364" s="5"/>
      <c r="V1364" s="5"/>
      <c r="W1364" s="5"/>
      <c r="X1364" s="8"/>
      <c r="Y1364" s="8"/>
      <c r="Z1364" s="8"/>
      <c r="AA1364" s="8"/>
      <c r="AB1364" s="8"/>
      <c r="AD1364" s="8"/>
      <c r="AE1364" s="8"/>
      <c r="AF1364" s="8"/>
      <c r="AG1364" s="8"/>
      <c r="AH1364" s="8"/>
      <c r="AI1364" s="8"/>
      <c r="AJ1364" s="5"/>
      <c r="AK1364" s="8"/>
      <c r="AL1364" s="8"/>
      <c r="AM1364" s="8"/>
      <c r="AN1364" s="8"/>
      <c r="AO1364" s="8"/>
      <c r="AP1364" s="8"/>
      <c r="AQ1364" s="9"/>
      <c r="AR1364" s="8"/>
      <c r="AS1364" s="8"/>
      <c r="AT1364" s="8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8"/>
      <c r="BJ1364" s="5"/>
      <c r="BK1364" s="5"/>
      <c r="BL1364" s="5"/>
      <c r="BM1364" s="8"/>
      <c r="BN1364" s="8"/>
      <c r="BO1364" s="7"/>
      <c r="BP1364" s="5"/>
      <c r="BQ1364" s="5"/>
      <c r="BR1364" s="5"/>
      <c r="BS1364" s="5"/>
      <c r="BT1364" s="7"/>
      <c r="BU1364" s="7"/>
      <c r="BV1364" s="7"/>
      <c r="BW1364" s="7"/>
      <c r="BX1364" s="7"/>
      <c r="BY1364" s="7"/>
      <c r="BZ1364" s="7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8"/>
      <c r="CL1364" s="5"/>
      <c r="CM1364" s="5"/>
      <c r="CN1364" s="8"/>
      <c r="CO1364" s="5"/>
      <c r="CP1364" s="5"/>
      <c r="CQ1364" s="5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</row>
    <row r="1365" spans="1:166" x14ac:dyDescent="0.25">
      <c r="A1365" t="s">
        <v>153</v>
      </c>
      <c r="C1365" s="6">
        <v>40660</v>
      </c>
      <c r="D1365" s="5">
        <v>8</v>
      </c>
      <c r="E1365" t="s">
        <v>208</v>
      </c>
      <c r="F1365" t="s">
        <v>14</v>
      </c>
      <c r="G1365">
        <v>110</v>
      </c>
      <c r="H1365" t="s">
        <v>117</v>
      </c>
      <c r="I1365" s="7">
        <v>8</v>
      </c>
      <c r="J1365">
        <v>750</v>
      </c>
      <c r="K1365" s="5">
        <f t="shared" si="21"/>
        <v>166.66666666666666</v>
      </c>
      <c r="L1365" s="5"/>
      <c r="M1365" s="8"/>
      <c r="N1365" s="8"/>
      <c r="O1365" s="8"/>
      <c r="P1365" s="8"/>
      <c r="Q1365" s="5"/>
      <c r="R1365" s="5"/>
      <c r="S1365" s="5"/>
      <c r="T1365" s="5"/>
      <c r="U1365" s="5">
        <v>110</v>
      </c>
      <c r="V1365" s="5"/>
      <c r="W1365" s="5"/>
      <c r="X1365" s="8"/>
      <c r="Y1365" s="8"/>
      <c r="Z1365" s="8"/>
      <c r="AA1365" s="8"/>
      <c r="AB1365" s="8"/>
      <c r="AD1365" s="8"/>
      <c r="AE1365" s="8"/>
      <c r="AF1365" s="8"/>
      <c r="AG1365" s="8"/>
      <c r="AH1365" s="8"/>
      <c r="AI1365" s="8"/>
      <c r="AJ1365" s="5"/>
      <c r="AK1365" s="8"/>
      <c r="AL1365" s="8"/>
      <c r="AM1365" s="8"/>
      <c r="AN1365" s="8"/>
      <c r="AO1365" s="8"/>
      <c r="AP1365" s="8"/>
      <c r="AQ1365" s="9"/>
      <c r="AR1365" s="8"/>
      <c r="AS1365" s="8"/>
      <c r="AT1365" s="8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8"/>
      <c r="BJ1365" s="5"/>
      <c r="BK1365" s="5"/>
      <c r="BL1365" s="5"/>
      <c r="BM1365" s="8"/>
      <c r="BN1365" s="8"/>
      <c r="BO1365" s="7"/>
      <c r="BP1365" s="5"/>
      <c r="BQ1365" s="5"/>
      <c r="BR1365" s="5"/>
      <c r="BS1365" s="5"/>
      <c r="BT1365" s="7"/>
      <c r="BU1365" s="7"/>
      <c r="BV1365" s="7"/>
      <c r="BW1365" s="7"/>
      <c r="BX1365" s="7"/>
      <c r="BY1365" s="7"/>
      <c r="BZ1365" s="7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8"/>
      <c r="CL1365" s="5"/>
      <c r="CM1365" s="5"/>
      <c r="CN1365" s="8"/>
      <c r="CO1365" s="5"/>
      <c r="CP1365" s="5"/>
      <c r="CQ1365" s="5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</row>
    <row r="1366" spans="1:166" x14ac:dyDescent="0.25">
      <c r="A1366" t="s">
        <v>153</v>
      </c>
      <c r="C1366" s="6">
        <v>40661</v>
      </c>
      <c r="D1366" s="5"/>
      <c r="E1366" s="6"/>
      <c r="G1366">
        <v>111</v>
      </c>
      <c r="H1366" t="s">
        <v>117</v>
      </c>
      <c r="I1366" s="7">
        <v>8</v>
      </c>
      <c r="J1366">
        <v>750</v>
      </c>
      <c r="K1366" s="5">
        <f t="shared" si="21"/>
        <v>166.66666666666666</v>
      </c>
      <c r="L1366" s="5"/>
      <c r="M1366" s="8"/>
      <c r="N1366" s="8"/>
      <c r="O1366" s="8"/>
      <c r="P1366" s="8"/>
      <c r="Q1366" s="5"/>
      <c r="R1366" s="5"/>
      <c r="S1366" s="5"/>
      <c r="T1366" s="5"/>
      <c r="U1366" s="5"/>
      <c r="V1366" s="5"/>
      <c r="W1366" s="5"/>
      <c r="X1366" s="8"/>
      <c r="Y1366" s="8"/>
      <c r="Z1366" s="8"/>
      <c r="AA1366" s="8"/>
      <c r="AB1366" s="8"/>
      <c r="AC1366" s="5">
        <v>407.86352919238442</v>
      </c>
      <c r="AD1366" s="8"/>
      <c r="AE1366" s="8"/>
      <c r="AF1366" s="8"/>
      <c r="AG1366" s="8"/>
      <c r="AH1366" s="8"/>
      <c r="AI1366" s="8"/>
      <c r="AJ1366" s="5">
        <v>174.97546312908409</v>
      </c>
      <c r="AK1366" s="8">
        <v>2.5044218172669344</v>
      </c>
      <c r="AL1366" s="8"/>
      <c r="AM1366" s="8"/>
      <c r="AN1366" s="8"/>
      <c r="AO1366" s="8"/>
      <c r="AP1366" s="8"/>
      <c r="AQ1366" s="9">
        <f>AK1366/AJ1366</f>
        <v>1.4312988646981635E-2</v>
      </c>
      <c r="AR1366" s="8"/>
      <c r="AS1366" s="8"/>
      <c r="AT1366" s="8"/>
      <c r="AU1366" s="5">
        <v>0</v>
      </c>
      <c r="AV1366" s="5"/>
      <c r="AW1366" s="5"/>
      <c r="AX1366" s="5"/>
      <c r="AY1366" s="5">
        <v>543.50011067637899</v>
      </c>
      <c r="AZ1366" s="5"/>
      <c r="BA1366" s="5"/>
      <c r="BB1366" s="5"/>
      <c r="BC1366" s="5"/>
      <c r="BD1366" s="5"/>
      <c r="BE1366" s="5"/>
      <c r="BF1366" s="5">
        <v>9.912168459285585</v>
      </c>
      <c r="BG1366" s="5">
        <v>55.196481113265236</v>
      </c>
      <c r="BH1366" s="5"/>
      <c r="BI1366" s="8"/>
      <c r="BJ1366" s="5"/>
      <c r="BK1366" s="5">
        <f>AC1366+AJ1366+BH1366</f>
        <v>582.83899232146848</v>
      </c>
      <c r="BL1366" s="5"/>
      <c r="BM1366" s="8">
        <f>BH1366/BK1366</f>
        <v>0</v>
      </c>
      <c r="BN1366" s="8"/>
      <c r="BO1366" s="7"/>
      <c r="BP1366" s="5"/>
      <c r="BQ1366" s="5"/>
      <c r="BR1366" s="5"/>
      <c r="BS1366" s="5"/>
      <c r="BT1366" s="7"/>
      <c r="BU1366" s="7"/>
      <c r="BV1366" s="7"/>
      <c r="BW1366" s="7"/>
      <c r="BX1366" s="8">
        <f>AC1366/BK1366</f>
        <v>0.69978765073326588</v>
      </c>
      <c r="BY1366" s="8">
        <f>AJ1366/BK1366</f>
        <v>0.30021234926673418</v>
      </c>
      <c r="BZ1366" s="8">
        <f>BH1366/BK1366</f>
        <v>0</v>
      </c>
      <c r="CA1366" s="5">
        <v>125.69079359006315</v>
      </c>
      <c r="CB1366" s="5">
        <v>0</v>
      </c>
      <c r="CC1366" s="5">
        <v>114.51969462623644</v>
      </c>
      <c r="CD1366" s="5">
        <v>9.2560285774487987</v>
      </c>
      <c r="CE1366" s="5"/>
      <c r="CF1366" s="5"/>
      <c r="CG1366" s="5"/>
      <c r="CH1366" s="5"/>
      <c r="CI1366" s="5">
        <v>1.9150703863779031</v>
      </c>
      <c r="CJ1366" s="5"/>
      <c r="CK1366" s="8"/>
      <c r="CL1366" s="5"/>
      <c r="CM1366" s="5"/>
      <c r="CN1366" s="8"/>
      <c r="CO1366" s="5"/>
      <c r="CP1366" s="5"/>
      <c r="CQ1366" s="5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</row>
    <row r="1367" spans="1:166" x14ac:dyDescent="0.25">
      <c r="A1367" t="s">
        <v>153</v>
      </c>
      <c r="C1367" s="6">
        <v>40673</v>
      </c>
      <c r="D1367" s="5"/>
      <c r="E1367" s="6"/>
      <c r="G1367">
        <v>123</v>
      </c>
      <c r="H1367" t="s">
        <v>117</v>
      </c>
      <c r="I1367" s="7">
        <v>8</v>
      </c>
      <c r="J1367">
        <v>750</v>
      </c>
      <c r="K1367" s="5">
        <f t="shared" si="21"/>
        <v>166.66666666666666</v>
      </c>
      <c r="L1367" s="5"/>
      <c r="M1367" s="8"/>
      <c r="N1367" s="8"/>
      <c r="O1367" s="8"/>
      <c r="P1367" s="8"/>
      <c r="Q1367" s="5"/>
      <c r="R1367" s="5"/>
      <c r="S1367" s="5"/>
      <c r="T1367" s="5"/>
      <c r="U1367" s="5"/>
      <c r="V1367" s="5"/>
      <c r="W1367" s="5"/>
      <c r="X1367" s="8"/>
      <c r="Y1367" s="8"/>
      <c r="Z1367" s="8"/>
      <c r="AA1367" s="8"/>
      <c r="AB1367" s="8"/>
      <c r="AD1367" s="8"/>
      <c r="AE1367" s="8"/>
      <c r="AF1367" s="8"/>
      <c r="AG1367" s="8"/>
      <c r="AH1367" s="8"/>
      <c r="AI1367" s="8"/>
      <c r="AJ1367" s="5"/>
      <c r="AK1367" s="8"/>
      <c r="AL1367" s="8"/>
      <c r="AM1367" s="8"/>
      <c r="AN1367" s="8"/>
      <c r="AO1367" s="8"/>
      <c r="AP1367" s="8"/>
      <c r="AQ1367" s="9"/>
      <c r="AR1367" s="8"/>
      <c r="AS1367" s="8"/>
      <c r="AT1367" s="8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8"/>
      <c r="BJ1367" s="5"/>
      <c r="BK1367" s="5"/>
      <c r="BL1367" s="5"/>
      <c r="BM1367" s="8"/>
      <c r="BN1367" s="8"/>
      <c r="BO1367" s="7"/>
      <c r="BP1367" s="5"/>
      <c r="BQ1367" s="5"/>
      <c r="BR1367" s="5"/>
      <c r="BS1367" s="5"/>
      <c r="BT1367" s="7"/>
      <c r="BU1367" s="7"/>
      <c r="BV1367" s="7"/>
      <c r="BW1367" s="7"/>
      <c r="BX1367" s="7"/>
      <c r="BY1367" s="7"/>
      <c r="BZ1367" s="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>
        <v>14.209968186638388</v>
      </c>
      <c r="CK1367" s="8">
        <v>5.25</v>
      </c>
      <c r="CL1367" s="5"/>
      <c r="CM1367" s="5"/>
      <c r="CN1367" s="8"/>
      <c r="CO1367" s="5"/>
      <c r="CP1367" s="5"/>
      <c r="CQ1367" s="5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</row>
    <row r="1368" spans="1:166" x14ac:dyDescent="0.25">
      <c r="A1368" t="s">
        <v>153</v>
      </c>
      <c r="C1368" s="6">
        <v>40679</v>
      </c>
      <c r="D1368" s="5"/>
      <c r="E1368" s="6"/>
      <c r="G1368">
        <v>129</v>
      </c>
      <c r="H1368" t="s">
        <v>117</v>
      </c>
      <c r="I1368" s="7">
        <v>8</v>
      </c>
      <c r="J1368">
        <v>750</v>
      </c>
      <c r="K1368" s="5">
        <f t="shared" si="21"/>
        <v>166.66666666666666</v>
      </c>
      <c r="L1368" s="5"/>
      <c r="M1368" s="8"/>
      <c r="N1368" s="8"/>
      <c r="O1368" s="8"/>
      <c r="P1368" s="8"/>
      <c r="Q1368" s="5"/>
      <c r="R1368" s="5"/>
      <c r="S1368" s="5"/>
      <c r="T1368" s="5"/>
      <c r="U1368" s="5"/>
      <c r="V1368" s="5"/>
      <c r="W1368" s="5"/>
      <c r="X1368" s="8"/>
      <c r="Y1368" s="8"/>
      <c r="Z1368" s="8"/>
      <c r="AA1368" s="8"/>
      <c r="AB1368" s="8"/>
      <c r="AC1368" s="5"/>
      <c r="AD1368" s="8"/>
      <c r="AE1368" s="8"/>
      <c r="AF1368" s="8"/>
      <c r="AG1368" s="8"/>
      <c r="AH1368" s="8"/>
      <c r="AI1368" s="8"/>
      <c r="AJ1368" s="5"/>
      <c r="AK1368" s="8"/>
      <c r="AL1368" s="8"/>
      <c r="AM1368" s="8"/>
      <c r="AN1368" s="8"/>
      <c r="AO1368" s="8"/>
      <c r="AP1368" s="8"/>
      <c r="AQ1368" s="9"/>
      <c r="AR1368" s="8"/>
      <c r="AS1368" s="8"/>
      <c r="AT1368" s="8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8"/>
      <c r="BJ1368" s="5"/>
      <c r="BK1368" s="5"/>
      <c r="BL1368" s="5"/>
      <c r="BM1368" s="8"/>
      <c r="BN1368" s="8"/>
      <c r="BO1368" s="7"/>
      <c r="BP1368" s="5"/>
      <c r="BQ1368" s="5"/>
      <c r="BR1368" s="5"/>
      <c r="BS1368" s="5"/>
      <c r="BT1368" s="7"/>
      <c r="BU1368" s="7"/>
      <c r="BV1368" s="7"/>
      <c r="BW1368" s="7"/>
      <c r="BX1368" s="7"/>
      <c r="BY1368" s="7"/>
      <c r="BZ1368" s="7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>
        <v>37.751855779427359</v>
      </c>
      <c r="CK1368" s="8">
        <v>4.7905405405405403</v>
      </c>
      <c r="CL1368" s="5"/>
      <c r="CM1368" s="5"/>
      <c r="CN1368" s="8"/>
      <c r="CO1368" s="5"/>
      <c r="CP1368" s="5"/>
      <c r="CQ1368" s="5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</row>
    <row r="1369" spans="1:166" x14ac:dyDescent="0.25">
      <c r="A1369" t="s">
        <v>153</v>
      </c>
      <c r="C1369" s="6">
        <v>40683</v>
      </c>
      <c r="D1369" s="5"/>
      <c r="E1369" s="6"/>
      <c r="G1369">
        <v>133</v>
      </c>
      <c r="H1369" t="s">
        <v>117</v>
      </c>
      <c r="I1369" s="7">
        <v>8</v>
      </c>
      <c r="J1369">
        <v>750</v>
      </c>
      <c r="K1369" s="5">
        <f t="shared" si="21"/>
        <v>166.66666666666666</v>
      </c>
      <c r="L1369" s="5"/>
      <c r="M1369" s="8"/>
      <c r="N1369" s="8"/>
      <c r="O1369" s="8"/>
      <c r="P1369" s="8"/>
      <c r="Q1369" s="5"/>
      <c r="R1369" s="5"/>
      <c r="S1369" s="5"/>
      <c r="T1369" s="5"/>
      <c r="U1369" s="5"/>
      <c r="V1369" s="5"/>
      <c r="W1369" s="5"/>
      <c r="X1369" s="8"/>
      <c r="Y1369" s="8"/>
      <c r="Z1369" s="8"/>
      <c r="AA1369" s="8"/>
      <c r="AB1369" s="8"/>
      <c r="AC1369" s="5">
        <v>462.52340610633439</v>
      </c>
      <c r="AD1369" s="8"/>
      <c r="AE1369" s="8"/>
      <c r="AF1369" s="8"/>
      <c r="AG1369" s="8"/>
      <c r="AH1369" s="8"/>
      <c r="AI1369" s="8"/>
      <c r="AJ1369" s="5">
        <v>123.82204301139825</v>
      </c>
      <c r="AK1369" s="8">
        <v>1.5258428747631716</v>
      </c>
      <c r="AL1369" s="8"/>
      <c r="AM1369" s="8"/>
      <c r="AN1369" s="8"/>
      <c r="AO1369" s="8"/>
      <c r="AP1369" s="8"/>
      <c r="AQ1369" s="9">
        <f>AK1369/AJ1369</f>
        <v>1.2322869479893112E-2</v>
      </c>
      <c r="AR1369" s="8"/>
      <c r="AS1369" s="8"/>
      <c r="AT1369" s="8"/>
      <c r="AU1369" s="5">
        <v>0</v>
      </c>
      <c r="AV1369" s="5"/>
      <c r="AW1369" s="5"/>
      <c r="AX1369" s="5"/>
      <c r="AY1369" s="5">
        <v>246.53006318985331</v>
      </c>
      <c r="AZ1369" s="5"/>
      <c r="BA1369" s="5"/>
      <c r="BB1369" s="5"/>
      <c r="BC1369" s="5"/>
      <c r="BD1369" s="5"/>
      <c r="BE1369" s="5"/>
      <c r="BF1369" s="5">
        <v>20.28421154239361</v>
      </c>
      <c r="BG1369" s="5">
        <v>414.84183331508939</v>
      </c>
      <c r="BH1369" s="5"/>
      <c r="BI1369" s="8"/>
      <c r="BJ1369" s="5"/>
      <c r="BK1369" s="5">
        <f>AC1369+AJ1369+BH1369</f>
        <v>586.34544911773264</v>
      </c>
      <c r="BL1369" s="5"/>
      <c r="BM1369" s="8">
        <f>BH1369/BK1369</f>
        <v>0</v>
      </c>
      <c r="BN1369" s="8"/>
      <c r="BO1369" s="7"/>
      <c r="BP1369" s="5"/>
      <c r="BQ1369" s="5"/>
      <c r="BR1369" s="5"/>
      <c r="BS1369" s="5"/>
      <c r="BT1369" s="7"/>
      <c r="BU1369" s="7"/>
      <c r="BV1369" s="7"/>
      <c r="BW1369" s="7"/>
      <c r="BX1369" s="8">
        <f>AC1369/BK1369</f>
        <v>0.78882407427615941</v>
      </c>
      <c r="BY1369" s="8">
        <f>AJ1369/BK1369</f>
        <v>0.21117592572384059</v>
      </c>
      <c r="BZ1369" s="8">
        <f>BH1369/BK1369</f>
        <v>0</v>
      </c>
      <c r="CA1369" s="5">
        <v>119.50114017767898</v>
      </c>
      <c r="CB1369" s="5">
        <v>0</v>
      </c>
      <c r="CC1369" s="5">
        <v>45.564422768489656</v>
      </c>
      <c r="CD1369" s="5">
        <v>66.691813127998586</v>
      </c>
      <c r="CE1369" s="5"/>
      <c r="CF1369" s="5"/>
      <c r="CG1369" s="5"/>
      <c r="CH1369" s="5"/>
      <c r="CI1369" s="5">
        <v>7.2449042811907329</v>
      </c>
      <c r="CJ1369" s="5"/>
      <c r="CK1369" s="8"/>
      <c r="CL1369" s="5"/>
      <c r="CM1369" s="5"/>
      <c r="CN1369" s="8"/>
      <c r="CO1369" s="5"/>
      <c r="CP1369" s="5"/>
      <c r="CQ1369" s="5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</row>
    <row r="1370" spans="1:166" x14ac:dyDescent="0.25">
      <c r="A1370" t="s">
        <v>153</v>
      </c>
      <c r="C1370" s="6">
        <v>40685</v>
      </c>
      <c r="D1370" s="5">
        <v>9</v>
      </c>
      <c r="E1370" s="6" t="s">
        <v>207</v>
      </c>
      <c r="F1370" t="s">
        <v>15</v>
      </c>
      <c r="G1370">
        <v>135</v>
      </c>
      <c r="H1370" t="s">
        <v>117</v>
      </c>
      <c r="I1370" s="7">
        <v>8</v>
      </c>
      <c r="J1370">
        <v>750</v>
      </c>
      <c r="K1370" s="5">
        <f t="shared" si="21"/>
        <v>166.66666666666666</v>
      </c>
      <c r="L1370" s="5"/>
      <c r="M1370" s="8"/>
      <c r="N1370" s="8"/>
      <c r="O1370" s="8"/>
      <c r="P1370" s="8"/>
      <c r="Q1370" s="5"/>
      <c r="R1370" s="5"/>
      <c r="S1370" s="5"/>
      <c r="T1370" s="5"/>
      <c r="U1370" s="5"/>
      <c r="V1370" s="5">
        <v>135</v>
      </c>
      <c r="W1370" s="5"/>
      <c r="X1370" s="8"/>
      <c r="Y1370" s="8"/>
      <c r="Z1370" s="8"/>
      <c r="AA1370" s="8"/>
      <c r="AB1370" s="8"/>
      <c r="AC1370" s="5"/>
      <c r="AD1370" s="8"/>
      <c r="AE1370" s="8"/>
      <c r="AF1370" s="8"/>
      <c r="AG1370" s="8"/>
      <c r="AH1370" s="8"/>
      <c r="AI1370" s="8"/>
      <c r="AJ1370" s="5"/>
      <c r="AK1370" s="8"/>
      <c r="AL1370" s="8"/>
      <c r="AM1370" s="8"/>
      <c r="AN1370" s="8"/>
      <c r="AO1370" s="8"/>
      <c r="AP1370" s="8"/>
      <c r="AQ1370" s="9"/>
      <c r="AR1370" s="8"/>
      <c r="AS1370" s="8"/>
      <c r="AT1370" s="8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8"/>
      <c r="BJ1370" s="5"/>
      <c r="BK1370" s="5"/>
      <c r="BL1370" s="5"/>
      <c r="BM1370" s="8"/>
      <c r="BN1370" s="8"/>
      <c r="BO1370" s="7"/>
      <c r="BP1370" s="5"/>
      <c r="BQ1370" s="5"/>
      <c r="BR1370" s="5"/>
      <c r="BS1370" s="5"/>
      <c r="BT1370" s="7"/>
      <c r="BU1370" s="7"/>
      <c r="BV1370" s="7"/>
      <c r="BW1370" s="7"/>
      <c r="BX1370" s="7"/>
      <c r="BY1370" s="7"/>
      <c r="BZ1370" s="7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8"/>
      <c r="CL1370" s="5"/>
      <c r="CM1370" s="5"/>
      <c r="CN1370" s="8"/>
      <c r="CO1370" s="5"/>
      <c r="CP1370" s="5"/>
      <c r="CQ1370" s="5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</row>
    <row r="1371" spans="1:166" x14ac:dyDescent="0.25">
      <c r="A1371" t="s">
        <v>153</v>
      </c>
      <c r="C1371" s="6">
        <v>40686</v>
      </c>
      <c r="D1371" s="5"/>
      <c r="E1371" s="6"/>
      <c r="G1371">
        <v>136</v>
      </c>
      <c r="H1371" t="s">
        <v>117</v>
      </c>
      <c r="I1371" s="7">
        <v>8</v>
      </c>
      <c r="J1371">
        <v>750</v>
      </c>
      <c r="K1371" s="5">
        <f t="shared" si="21"/>
        <v>166.66666666666666</v>
      </c>
      <c r="L1371" s="5"/>
      <c r="M1371" s="8"/>
      <c r="N1371" s="8"/>
      <c r="O1371" s="8"/>
      <c r="P1371" s="8"/>
      <c r="Q1371" s="5"/>
      <c r="R1371" s="5"/>
      <c r="S1371" s="5"/>
      <c r="T1371" s="5"/>
      <c r="U1371" s="5"/>
      <c r="V1371" s="5"/>
      <c r="W1371" s="5"/>
      <c r="X1371" s="8"/>
      <c r="Y1371" s="8"/>
      <c r="Z1371" s="8"/>
      <c r="AA1371" s="8"/>
      <c r="AB1371" s="8"/>
      <c r="AC1371" s="5"/>
      <c r="AD1371" s="8"/>
      <c r="AE1371" s="8"/>
      <c r="AF1371" s="8"/>
      <c r="AG1371" s="8"/>
      <c r="AH1371" s="8"/>
      <c r="AI1371" s="8"/>
      <c r="AJ1371" s="5"/>
      <c r="AK1371" s="8"/>
      <c r="AL1371" s="8"/>
      <c r="AM1371" s="8"/>
      <c r="AN1371" s="8"/>
      <c r="AO1371" s="8"/>
      <c r="AP1371" s="8"/>
      <c r="AQ1371" s="9"/>
      <c r="AR1371" s="8"/>
      <c r="AS1371" s="8"/>
      <c r="AT1371" s="8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8"/>
      <c r="BJ1371" s="5"/>
      <c r="BK1371" s="5"/>
      <c r="BL1371" s="5"/>
      <c r="BM1371" s="8"/>
      <c r="BN1371" s="8"/>
      <c r="BO1371" s="7"/>
      <c r="BP1371" s="5"/>
      <c r="BQ1371" s="5"/>
      <c r="BR1371" s="5"/>
      <c r="BS1371" s="5"/>
      <c r="BT1371" s="7"/>
      <c r="BU1371" s="7"/>
      <c r="BV1371" s="7"/>
      <c r="BW1371" s="7"/>
      <c r="BX1371" s="7"/>
      <c r="BY1371" s="7"/>
      <c r="BZ1371" s="7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>
        <v>62.460233297985155</v>
      </c>
      <c r="CK1371" s="8">
        <v>4.9334763948497855</v>
      </c>
      <c r="CL1371" s="5"/>
      <c r="CM1371" s="5"/>
      <c r="CN1371" s="8"/>
      <c r="CO1371" s="5"/>
      <c r="CP1371" s="5"/>
      <c r="CQ1371" s="5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</row>
    <row r="1372" spans="1:166" x14ac:dyDescent="0.25">
      <c r="A1372" t="s">
        <v>153</v>
      </c>
      <c r="C1372" s="6">
        <v>40693</v>
      </c>
      <c r="D1372" s="5"/>
      <c r="E1372" s="6"/>
      <c r="G1372">
        <v>143</v>
      </c>
      <c r="H1372" t="s">
        <v>117</v>
      </c>
      <c r="I1372" s="7">
        <v>8</v>
      </c>
      <c r="J1372">
        <v>750</v>
      </c>
      <c r="K1372" s="5">
        <f t="shared" si="21"/>
        <v>166.66666666666666</v>
      </c>
      <c r="L1372" s="5"/>
      <c r="M1372" s="8"/>
      <c r="N1372" s="8"/>
      <c r="O1372" s="8"/>
      <c r="P1372" s="8"/>
      <c r="Q1372" s="5"/>
      <c r="R1372" s="5"/>
      <c r="S1372" s="5"/>
      <c r="T1372" s="5"/>
      <c r="U1372" s="5"/>
      <c r="V1372" s="5"/>
      <c r="W1372" s="5"/>
      <c r="X1372" s="8"/>
      <c r="Y1372" s="8"/>
      <c r="Z1372" s="8"/>
      <c r="AA1372" s="8"/>
      <c r="AB1372" s="8"/>
      <c r="AC1372" s="5"/>
      <c r="AD1372" s="8"/>
      <c r="AE1372" s="8"/>
      <c r="AF1372" s="8"/>
      <c r="AG1372" s="8"/>
      <c r="AH1372" s="8"/>
      <c r="AI1372" s="8"/>
      <c r="AJ1372" s="5"/>
      <c r="AK1372" s="8"/>
      <c r="AL1372" s="8"/>
      <c r="AM1372" s="8"/>
      <c r="AN1372" s="8"/>
      <c r="AO1372" s="8"/>
      <c r="AP1372" s="8"/>
      <c r="AQ1372" s="9"/>
      <c r="AR1372" s="8"/>
      <c r="AS1372" s="8"/>
      <c r="AT1372" s="8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8"/>
      <c r="BJ1372" s="5"/>
      <c r="BK1372" s="5"/>
      <c r="BL1372" s="5"/>
      <c r="BM1372" s="8"/>
      <c r="BN1372" s="8"/>
      <c r="BO1372" s="7"/>
      <c r="BP1372" s="5"/>
      <c r="BQ1372" s="5"/>
      <c r="BR1372" s="5"/>
      <c r="BS1372" s="5"/>
      <c r="BT1372" s="7"/>
      <c r="BU1372" s="7"/>
      <c r="BV1372" s="7"/>
      <c r="BW1372" s="7"/>
      <c r="BX1372" s="7"/>
      <c r="BY1372" s="7"/>
      <c r="BZ1372" s="7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>
        <v>78.685047720042419</v>
      </c>
      <c r="CK1372" s="8">
        <v>4.7941176470588234</v>
      </c>
      <c r="CL1372" s="5"/>
      <c r="CM1372" s="5"/>
      <c r="CN1372" s="8"/>
      <c r="CO1372" s="5"/>
      <c r="CP1372" s="5"/>
      <c r="CQ1372" s="5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</row>
    <row r="1373" spans="1:166" x14ac:dyDescent="0.25">
      <c r="A1373" t="s">
        <v>153</v>
      </c>
      <c r="C1373" s="6">
        <v>40700</v>
      </c>
      <c r="D1373" s="5"/>
      <c r="E1373" s="6"/>
      <c r="G1373">
        <v>150</v>
      </c>
      <c r="H1373" t="s">
        <v>117</v>
      </c>
      <c r="I1373" s="7">
        <v>8</v>
      </c>
      <c r="J1373">
        <v>750</v>
      </c>
      <c r="K1373" s="5">
        <f t="shared" si="21"/>
        <v>166.66666666666666</v>
      </c>
      <c r="L1373" s="5"/>
      <c r="M1373" s="8"/>
      <c r="N1373" s="8"/>
      <c r="O1373" s="8"/>
      <c r="P1373" s="8"/>
      <c r="Q1373" s="5"/>
      <c r="R1373" s="5"/>
      <c r="S1373" s="5"/>
      <c r="T1373" s="5"/>
      <c r="U1373" s="5"/>
      <c r="V1373" s="5"/>
      <c r="W1373" s="5"/>
      <c r="X1373" s="8"/>
      <c r="Y1373" s="8"/>
      <c r="Z1373" s="8"/>
      <c r="AA1373" s="8"/>
      <c r="AB1373" s="8"/>
      <c r="AC1373" s="5"/>
      <c r="AD1373" s="8"/>
      <c r="AE1373" s="8"/>
      <c r="AF1373" s="8"/>
      <c r="AG1373" s="8"/>
      <c r="AH1373" s="8"/>
      <c r="AI1373" s="8"/>
      <c r="AJ1373" s="5"/>
      <c r="AK1373" s="8"/>
      <c r="AL1373" s="8"/>
      <c r="AM1373" s="8"/>
      <c r="AN1373" s="8"/>
      <c r="AO1373" s="8"/>
      <c r="AP1373" s="8"/>
      <c r="AQ1373" s="9"/>
      <c r="AR1373" s="8"/>
      <c r="AS1373" s="8"/>
      <c r="AT1373" s="8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8"/>
      <c r="BJ1373" s="5"/>
      <c r="BK1373" s="5"/>
      <c r="BL1373" s="5"/>
      <c r="BM1373" s="8"/>
      <c r="BN1373" s="8"/>
      <c r="BO1373" s="7"/>
      <c r="BP1373" s="5"/>
      <c r="BQ1373" s="5"/>
      <c r="BR1373" s="5"/>
      <c r="BS1373" s="5"/>
      <c r="BT1373" s="7"/>
      <c r="BU1373" s="7"/>
      <c r="BV1373" s="7"/>
      <c r="BW1373" s="7"/>
      <c r="BX1373" s="7"/>
      <c r="BY1373" s="7"/>
      <c r="BZ1373" s="7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>
        <v>91.622481442205725</v>
      </c>
      <c r="CK1373" s="8">
        <v>4.7622950819672134</v>
      </c>
      <c r="CL1373" s="5"/>
      <c r="CM1373" s="5"/>
      <c r="CN1373" s="8"/>
      <c r="CO1373" s="5"/>
      <c r="CP1373" s="5"/>
      <c r="CQ1373" s="5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</row>
    <row r="1374" spans="1:166" x14ac:dyDescent="0.25">
      <c r="A1374" t="s">
        <v>153</v>
      </c>
      <c r="C1374" s="6">
        <v>40704</v>
      </c>
      <c r="D1374" s="5">
        <v>10</v>
      </c>
      <c r="E1374" s="6" t="s">
        <v>108</v>
      </c>
      <c r="F1374" t="s">
        <v>16</v>
      </c>
      <c r="G1374">
        <v>154</v>
      </c>
      <c r="H1374" t="s">
        <v>117</v>
      </c>
      <c r="I1374" s="7">
        <v>8</v>
      </c>
      <c r="J1374">
        <v>750</v>
      </c>
      <c r="K1374" s="5">
        <f t="shared" si="21"/>
        <v>166.66666666666666</v>
      </c>
      <c r="L1374" s="5"/>
      <c r="M1374" s="8"/>
      <c r="N1374" s="8"/>
      <c r="O1374" s="8"/>
      <c r="P1374" s="8"/>
      <c r="Q1374" s="5"/>
      <c r="R1374" s="5"/>
      <c r="S1374" s="5"/>
      <c r="T1374" s="5"/>
      <c r="U1374" s="5"/>
      <c r="V1374" s="5"/>
      <c r="W1374" s="5"/>
      <c r="X1374" s="8"/>
      <c r="Y1374" s="8"/>
      <c r="Z1374" s="8"/>
      <c r="AA1374" s="8"/>
      <c r="AB1374" s="8"/>
      <c r="AC1374" s="5"/>
      <c r="AD1374" s="8"/>
      <c r="AE1374" s="8"/>
      <c r="AF1374" s="8"/>
      <c r="AG1374" s="8"/>
      <c r="AH1374" s="8"/>
      <c r="AI1374" s="8"/>
      <c r="AJ1374" s="5"/>
      <c r="AK1374" s="8"/>
      <c r="AL1374" s="8"/>
      <c r="AM1374" s="8"/>
      <c r="AN1374" s="8"/>
      <c r="AO1374" s="8"/>
      <c r="AP1374" s="8"/>
      <c r="AQ1374" s="9"/>
      <c r="AR1374" s="8"/>
      <c r="AS1374" s="8"/>
      <c r="AT1374" s="8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>
        <v>504.98737500000004</v>
      </c>
      <c r="BH1374" s="5"/>
      <c r="BI1374" s="8"/>
      <c r="BJ1374" s="5"/>
      <c r="BK1374" s="5"/>
      <c r="BL1374" s="5"/>
      <c r="BM1374" s="8"/>
      <c r="BN1374" s="5">
        <f>BP1374*(1/(BO1374/100))</f>
        <v>504.98737500000004</v>
      </c>
      <c r="BO1374" s="7">
        <v>37.9</v>
      </c>
      <c r="BP1374" s="5">
        <v>191.39021512500003</v>
      </c>
      <c r="BQ1374" s="5">
        <f>BN1374-BP1374</f>
        <v>313.59715987499999</v>
      </c>
      <c r="BR1374" s="5"/>
      <c r="BS1374" s="5"/>
      <c r="BT1374" s="7">
        <v>8.4312870099118964</v>
      </c>
      <c r="BU1374" s="7"/>
      <c r="BV1374" s="7"/>
      <c r="BW1374" s="7"/>
      <c r="BX1374" s="7"/>
      <c r="BY1374" s="7"/>
      <c r="BZ1374" s="7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8"/>
      <c r="CL1374" s="5"/>
      <c r="CM1374" s="5"/>
      <c r="CN1374" s="8"/>
      <c r="CO1374" s="5"/>
      <c r="CP1374" s="5"/>
      <c r="CQ1374" s="5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</row>
    <row r="1375" spans="1:166" x14ac:dyDescent="0.25">
      <c r="A1375" t="s">
        <v>153</v>
      </c>
      <c r="C1375" s="6">
        <v>40708</v>
      </c>
      <c r="D1375" s="5"/>
      <c r="E1375" s="6"/>
      <c r="G1375">
        <v>158</v>
      </c>
      <c r="H1375" t="s">
        <v>117</v>
      </c>
      <c r="I1375" s="7">
        <v>8</v>
      </c>
      <c r="J1375">
        <v>750</v>
      </c>
      <c r="K1375" s="5">
        <f t="shared" si="21"/>
        <v>166.66666666666666</v>
      </c>
      <c r="L1375" s="5"/>
      <c r="M1375" s="8"/>
      <c r="N1375" s="8"/>
      <c r="O1375" s="8"/>
      <c r="P1375" s="8"/>
      <c r="Q1375" s="5"/>
      <c r="R1375" s="5"/>
      <c r="S1375" s="5"/>
      <c r="T1375" s="5"/>
      <c r="U1375" s="5"/>
      <c r="V1375" s="5"/>
      <c r="W1375" s="5"/>
      <c r="X1375" s="8"/>
      <c r="Y1375" s="8"/>
      <c r="Z1375" s="8"/>
      <c r="AA1375" s="8"/>
      <c r="AB1375" s="8"/>
      <c r="AC1375" s="5"/>
      <c r="AD1375" s="8"/>
      <c r="AE1375" s="8"/>
      <c r="AF1375" s="8"/>
      <c r="AG1375" s="8"/>
      <c r="AH1375" s="8"/>
      <c r="AI1375" s="8"/>
      <c r="AJ1375" s="5"/>
      <c r="AK1375" s="8"/>
      <c r="AL1375" s="8"/>
      <c r="AM1375" s="8"/>
      <c r="AN1375" s="8"/>
      <c r="AO1375" s="8"/>
      <c r="AP1375" s="8"/>
      <c r="AQ1375" s="9"/>
      <c r="AR1375" s="8"/>
      <c r="AS1375" s="8"/>
      <c r="AT1375" s="8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8"/>
      <c r="BJ1375" s="5"/>
      <c r="BK1375" s="5"/>
      <c r="BL1375" s="5"/>
      <c r="BM1375" s="8"/>
      <c r="BN1375" s="8"/>
      <c r="BO1375" s="7"/>
      <c r="BP1375" s="5"/>
      <c r="BQ1375" s="5"/>
      <c r="BR1375" s="5"/>
      <c r="BS1375" s="5"/>
      <c r="BT1375" s="7"/>
      <c r="BU1375" s="7"/>
      <c r="BV1375" s="7"/>
      <c r="BW1375" s="7"/>
      <c r="BX1375" s="7"/>
      <c r="BY1375" s="7"/>
      <c r="BZ1375" s="7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>
        <v>100</v>
      </c>
      <c r="CK1375" s="8">
        <v>4.3734177215189876</v>
      </c>
      <c r="CL1375" s="5"/>
      <c r="CM1375" s="5"/>
      <c r="CN1375" s="8"/>
      <c r="CO1375" s="5"/>
      <c r="CP1375" s="5"/>
      <c r="CQ1375" s="5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</row>
    <row r="1376" spans="1:166" x14ac:dyDescent="0.25">
      <c r="A1376" t="s">
        <v>161</v>
      </c>
      <c r="C1376" s="6">
        <v>40895</v>
      </c>
      <c r="D1376" s="5">
        <v>1</v>
      </c>
      <c r="E1376" s="6" t="s">
        <v>209</v>
      </c>
      <c r="F1376" t="s">
        <v>10</v>
      </c>
      <c r="G1376">
        <v>0</v>
      </c>
      <c r="H1376" t="s">
        <v>115</v>
      </c>
      <c r="I1376" s="7">
        <v>8</v>
      </c>
      <c r="J1376">
        <v>750</v>
      </c>
      <c r="K1376" s="5">
        <f t="shared" si="21"/>
        <v>166.66666666666666</v>
      </c>
      <c r="L1376" s="5"/>
      <c r="M1376" s="8"/>
      <c r="N1376" s="8"/>
      <c r="O1376" s="8"/>
      <c r="P1376" s="8"/>
      <c r="Q1376" s="5"/>
      <c r="R1376" s="5"/>
      <c r="S1376" s="5"/>
      <c r="T1376" s="5"/>
      <c r="U1376" s="5"/>
      <c r="V1376" s="5"/>
      <c r="W1376" s="5"/>
      <c r="X1376" s="8"/>
      <c r="Y1376" s="8"/>
      <c r="Z1376" s="8"/>
      <c r="AA1376" s="8"/>
      <c r="AB1376" s="8"/>
      <c r="AC1376" s="5"/>
      <c r="AD1376" s="8"/>
      <c r="AE1376" s="8"/>
      <c r="AF1376" s="8"/>
      <c r="AG1376" s="8"/>
      <c r="AH1376" s="8"/>
      <c r="AI1376" s="8"/>
      <c r="AJ1376" s="5"/>
      <c r="AK1376" s="8"/>
      <c r="AL1376" s="8"/>
      <c r="AM1376" s="8"/>
      <c r="AN1376" s="8"/>
      <c r="AO1376" s="8"/>
      <c r="AP1376" s="8"/>
      <c r="AQ1376" s="9"/>
      <c r="AR1376" s="8"/>
      <c r="AS1376" s="8"/>
      <c r="AT1376" s="8"/>
      <c r="AU1376" s="5">
        <v>0</v>
      </c>
      <c r="AV1376" s="5"/>
      <c r="AW1376" s="5"/>
      <c r="AX1376" s="5"/>
      <c r="AY1376" s="5">
        <v>0</v>
      </c>
      <c r="AZ1376" s="5"/>
      <c r="BA1376" s="5"/>
      <c r="BB1376" s="5"/>
      <c r="BC1376" s="5"/>
      <c r="BD1376" s="5"/>
      <c r="BE1376" s="5"/>
      <c r="BF1376" s="5">
        <v>0</v>
      </c>
      <c r="BG1376" s="5">
        <v>0</v>
      </c>
      <c r="BH1376" s="5"/>
      <c r="BI1376" s="8"/>
      <c r="BJ1376" s="5"/>
      <c r="BK1376" s="5"/>
      <c r="BL1376" s="5"/>
      <c r="BM1376" s="8"/>
      <c r="BN1376" s="8"/>
      <c r="BO1376" s="7"/>
      <c r="BP1376" s="5"/>
      <c r="BQ1376" s="5"/>
      <c r="BR1376" s="5"/>
      <c r="BS1376" s="5"/>
      <c r="BT1376" s="7"/>
      <c r="BU1376" s="7"/>
      <c r="BV1376" s="7"/>
      <c r="BW1376" s="7"/>
      <c r="BX1376" s="7"/>
      <c r="BY1376" s="7"/>
      <c r="BZ1376" s="7"/>
      <c r="CA1376" s="5">
        <v>0</v>
      </c>
      <c r="CB1376" s="5">
        <v>0</v>
      </c>
      <c r="CC1376" s="5">
        <v>0</v>
      </c>
      <c r="CD1376" s="5">
        <v>0</v>
      </c>
      <c r="CE1376" s="5"/>
      <c r="CF1376" s="5"/>
      <c r="CG1376" s="5"/>
      <c r="CH1376" s="5"/>
      <c r="CI1376" s="5">
        <v>0</v>
      </c>
      <c r="CJ1376" s="5"/>
      <c r="CK1376" s="8"/>
      <c r="CL1376" s="5"/>
      <c r="CM1376" s="5"/>
      <c r="CN1376" s="8"/>
      <c r="CO1376" s="5"/>
      <c r="CP1376" s="5"/>
      <c r="CQ1376" s="5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</row>
    <row r="1377" spans="1:166" x14ac:dyDescent="0.25">
      <c r="A1377" t="s">
        <v>161</v>
      </c>
      <c r="C1377" s="6">
        <v>40924</v>
      </c>
      <c r="D1377" s="5">
        <v>4</v>
      </c>
      <c r="E1377" t="s">
        <v>210</v>
      </c>
      <c r="F1377" t="s">
        <v>12</v>
      </c>
      <c r="G1377">
        <v>29</v>
      </c>
      <c r="H1377" t="s">
        <v>115</v>
      </c>
      <c r="I1377" s="7">
        <v>8</v>
      </c>
      <c r="J1377">
        <v>750</v>
      </c>
      <c r="K1377" s="5">
        <f t="shared" si="21"/>
        <v>166.66666666666666</v>
      </c>
      <c r="L1377" s="5"/>
      <c r="M1377" s="8"/>
      <c r="N1377" s="8"/>
      <c r="O1377" s="8"/>
      <c r="P1377" s="8"/>
      <c r="Q1377" s="5"/>
      <c r="R1377" s="5">
        <v>29</v>
      </c>
      <c r="S1377" s="5"/>
      <c r="T1377" s="5"/>
      <c r="U1377" s="5"/>
      <c r="V1377" s="5"/>
      <c r="W1377" s="5"/>
      <c r="X1377" s="8"/>
      <c r="Y1377" s="8"/>
      <c r="Z1377" s="8"/>
      <c r="AA1377" s="8"/>
      <c r="AB1377" s="8"/>
      <c r="AC1377" s="5"/>
      <c r="AD1377" s="8"/>
      <c r="AE1377" s="8"/>
      <c r="AF1377" s="8"/>
      <c r="AG1377" s="8"/>
      <c r="AH1377" s="8"/>
      <c r="AI1377" s="8"/>
      <c r="AJ1377" s="5"/>
      <c r="AK1377" s="8"/>
      <c r="AL1377" s="8"/>
      <c r="AM1377" s="8"/>
      <c r="AN1377" s="8"/>
      <c r="AO1377" s="8"/>
      <c r="AP1377" s="8"/>
      <c r="AQ1377" s="9"/>
      <c r="AR1377" s="8"/>
      <c r="AS1377" s="8"/>
      <c r="AT1377" s="8"/>
      <c r="AU1377" s="5">
        <v>0</v>
      </c>
      <c r="AV1377" s="5"/>
      <c r="AW1377" s="5"/>
      <c r="AX1377" s="5"/>
      <c r="AY1377" s="5">
        <v>0</v>
      </c>
      <c r="AZ1377" s="5"/>
      <c r="BA1377" s="5"/>
      <c r="BB1377" s="5"/>
      <c r="BC1377" s="5"/>
      <c r="BD1377" s="5"/>
      <c r="BE1377" s="5"/>
      <c r="BF1377" s="5">
        <v>0</v>
      </c>
      <c r="BG1377" s="5">
        <v>0</v>
      </c>
      <c r="BH1377" s="5"/>
      <c r="BI1377" s="8"/>
      <c r="BJ1377" s="5"/>
      <c r="BK1377" s="5"/>
      <c r="BL1377" s="5"/>
      <c r="BM1377" s="8"/>
      <c r="BN1377" s="8"/>
      <c r="BO1377" s="7"/>
      <c r="BP1377" s="5"/>
      <c r="BQ1377" s="5"/>
      <c r="BR1377" s="5"/>
      <c r="BS1377" s="5"/>
      <c r="BT1377" s="7"/>
      <c r="BU1377" s="7"/>
      <c r="BV1377" s="7"/>
      <c r="BW1377" s="7"/>
      <c r="BX1377" s="7"/>
      <c r="BY1377" s="7"/>
      <c r="BZ1377" s="7"/>
      <c r="CA1377" s="5">
        <v>0</v>
      </c>
      <c r="CB1377" s="5">
        <v>0</v>
      </c>
      <c r="CC1377" s="5">
        <v>0</v>
      </c>
      <c r="CD1377" s="5">
        <v>0</v>
      </c>
      <c r="CE1377" s="5"/>
      <c r="CF1377" s="5"/>
      <c r="CG1377" s="5"/>
      <c r="CH1377" s="5"/>
      <c r="CI1377" s="5">
        <v>0</v>
      </c>
      <c r="CJ1377" s="5"/>
      <c r="CK1377" s="8"/>
      <c r="CL1377" s="5"/>
      <c r="CM1377" s="5"/>
      <c r="CN1377" s="8"/>
      <c r="CO1377" s="5"/>
      <c r="CP1377" s="5"/>
      <c r="CQ1377" s="5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</row>
    <row r="1378" spans="1:166" x14ac:dyDescent="0.25">
      <c r="A1378" t="s">
        <v>161</v>
      </c>
      <c r="C1378" s="6">
        <v>40931</v>
      </c>
      <c r="D1378" s="5"/>
      <c r="E1378" s="6"/>
      <c r="G1378">
        <v>36</v>
      </c>
      <c r="H1378" t="s">
        <v>115</v>
      </c>
      <c r="I1378" s="7">
        <v>8</v>
      </c>
      <c r="J1378">
        <v>750</v>
      </c>
      <c r="K1378" s="5">
        <f t="shared" si="21"/>
        <v>166.66666666666666</v>
      </c>
      <c r="L1378" s="5"/>
      <c r="M1378" s="8"/>
      <c r="N1378" s="7">
        <v>6.8</v>
      </c>
      <c r="O1378" s="7"/>
      <c r="P1378" s="7"/>
      <c r="Q1378" s="5"/>
      <c r="R1378" s="5"/>
      <c r="S1378" s="5"/>
      <c r="T1378" s="5"/>
      <c r="U1378" s="5"/>
      <c r="V1378" s="5"/>
      <c r="W1378" s="5"/>
      <c r="X1378" s="8"/>
      <c r="Y1378" s="8"/>
      <c r="Z1378" s="8"/>
      <c r="AA1378" s="8"/>
      <c r="AB1378" s="8"/>
      <c r="AC1378" s="5"/>
      <c r="AD1378" s="8"/>
      <c r="AE1378" s="8"/>
      <c r="AF1378" s="8"/>
      <c r="AG1378" s="8"/>
      <c r="AH1378" s="8"/>
      <c r="AI1378" s="8"/>
      <c r="AJ1378" s="5"/>
      <c r="AK1378" s="8"/>
      <c r="AL1378" s="8"/>
      <c r="AM1378" s="8"/>
      <c r="AN1378" s="8"/>
      <c r="AO1378" s="8"/>
      <c r="AP1378" s="8"/>
      <c r="AQ1378" s="9"/>
      <c r="AR1378" s="8"/>
      <c r="AS1378" s="8"/>
      <c r="AT1378" s="8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8"/>
      <c r="BJ1378" s="5"/>
      <c r="BK1378" s="5"/>
      <c r="BL1378" s="5"/>
      <c r="BM1378" s="8"/>
      <c r="BN1378" s="8"/>
      <c r="BO1378" s="7"/>
      <c r="BP1378" s="5"/>
      <c r="BQ1378" s="5"/>
      <c r="BR1378" s="5"/>
      <c r="BS1378" s="5"/>
      <c r="BT1378" s="7"/>
      <c r="BU1378" s="7"/>
      <c r="BV1378" s="7"/>
      <c r="BW1378" s="7"/>
      <c r="BX1378" s="7"/>
      <c r="BY1378" s="7"/>
      <c r="BZ1378" s="7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8"/>
      <c r="CL1378" s="5"/>
      <c r="CM1378" s="5"/>
      <c r="CN1378" s="8"/>
      <c r="CO1378" s="5"/>
      <c r="CP1378" s="5"/>
      <c r="CQ1378" s="5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</row>
    <row r="1379" spans="1:166" x14ac:dyDescent="0.25">
      <c r="A1379" t="s">
        <v>161</v>
      </c>
      <c r="C1379" s="6">
        <v>40938</v>
      </c>
      <c r="D1379" s="5"/>
      <c r="E1379" s="6"/>
      <c r="G1379">
        <v>43</v>
      </c>
      <c r="H1379" t="s">
        <v>115</v>
      </c>
      <c r="I1379" s="7">
        <v>8</v>
      </c>
      <c r="J1379">
        <v>750</v>
      </c>
      <c r="K1379" s="5">
        <f t="shared" si="21"/>
        <v>166.66666666666666</v>
      </c>
      <c r="L1379" s="5"/>
      <c r="M1379" s="8"/>
      <c r="N1379" s="8"/>
      <c r="O1379" s="8"/>
      <c r="P1379" s="8"/>
      <c r="Q1379" s="5"/>
      <c r="R1379" s="5"/>
      <c r="S1379" s="5"/>
      <c r="T1379" s="5"/>
      <c r="U1379" s="5"/>
      <c r="V1379" s="5"/>
      <c r="W1379" s="5"/>
      <c r="X1379" s="8"/>
      <c r="Y1379" s="8"/>
      <c r="Z1379" s="8"/>
      <c r="AA1379" s="8"/>
      <c r="AB1379" s="8"/>
      <c r="AC1379" s="5">
        <v>50.0200631821562</v>
      </c>
      <c r="AD1379" s="8"/>
      <c r="AE1379" s="8"/>
      <c r="AF1379" s="8"/>
      <c r="AG1379" s="8"/>
      <c r="AH1379" s="8"/>
      <c r="AI1379" s="8"/>
      <c r="AJ1379" s="5">
        <v>87.422533844230287</v>
      </c>
      <c r="AK1379" s="8">
        <v>1.3270194331015837</v>
      </c>
      <c r="AL1379" s="8"/>
      <c r="AM1379" s="8"/>
      <c r="AN1379" s="8"/>
      <c r="AO1379" s="8"/>
      <c r="AP1379" s="8"/>
      <c r="AQ1379" s="9">
        <f>AK1379/AJ1379</f>
        <v>1.5179375096426174E-2</v>
      </c>
      <c r="AR1379" s="8"/>
      <c r="AS1379" s="8"/>
      <c r="AT1379" s="8"/>
      <c r="AU1379" s="5">
        <v>5.866048815335752</v>
      </c>
      <c r="AV1379" s="5"/>
      <c r="AW1379" s="5"/>
      <c r="AX1379" s="5"/>
      <c r="AY1379" s="5">
        <v>0</v>
      </c>
      <c r="AZ1379" s="5"/>
      <c r="BA1379" s="5"/>
      <c r="BB1379" s="5"/>
      <c r="BC1379" s="5"/>
      <c r="BD1379" s="5"/>
      <c r="BE1379" s="5"/>
      <c r="BF1379" s="5">
        <v>0</v>
      </c>
      <c r="BG1379" s="5">
        <v>0</v>
      </c>
      <c r="BH1379" s="5">
        <v>5.866048815335752</v>
      </c>
      <c r="BI1379" s="8"/>
      <c r="BJ1379" s="5"/>
      <c r="BK1379" s="5">
        <f>AC1379+AJ1379+BH1379</f>
        <v>143.30864584172224</v>
      </c>
      <c r="BL1379" s="5"/>
      <c r="BM1379" s="8">
        <f>BH1379/BK1379</f>
        <v>4.0932972193558591E-2</v>
      </c>
      <c r="BN1379" s="8"/>
      <c r="BO1379" s="7"/>
      <c r="BP1379" s="5"/>
      <c r="BQ1379" s="5"/>
      <c r="BR1379" s="5"/>
      <c r="BS1379" s="5"/>
      <c r="BT1379" s="7"/>
      <c r="BU1379" s="7"/>
      <c r="BV1379" s="7"/>
      <c r="BW1379" s="7"/>
      <c r="BX1379" s="8">
        <f>AC1379/BK1379</f>
        <v>0.34903730258815679</v>
      </c>
      <c r="BY1379" s="8">
        <f>AJ1379/BK1379</f>
        <v>0.61002972521828469</v>
      </c>
      <c r="BZ1379" s="8">
        <f>BH1379/BK1379</f>
        <v>4.0932972193558591E-2</v>
      </c>
      <c r="CA1379" s="5">
        <v>24.240975680606727</v>
      </c>
      <c r="CB1379" s="5">
        <v>24.240975680606727</v>
      </c>
      <c r="CC1379" s="5">
        <v>0</v>
      </c>
      <c r="CD1379" s="5">
        <v>0</v>
      </c>
      <c r="CE1379" s="5"/>
      <c r="CF1379" s="5"/>
      <c r="CG1379" s="5"/>
      <c r="CH1379" s="5"/>
      <c r="CI1379" s="5">
        <v>0</v>
      </c>
      <c r="CJ1379" s="5"/>
      <c r="CK1379" s="8"/>
      <c r="CL1379" s="5"/>
      <c r="CM1379" s="5"/>
      <c r="CN1379" s="8"/>
      <c r="CO1379" s="5"/>
      <c r="CP1379" s="5"/>
      <c r="CQ1379" s="5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</row>
    <row r="1380" spans="1:166" x14ac:dyDescent="0.25">
      <c r="A1380" t="s">
        <v>161</v>
      </c>
      <c r="C1380" s="6">
        <v>40939</v>
      </c>
      <c r="D1380" s="5"/>
      <c r="E1380" s="6"/>
      <c r="G1380">
        <v>44</v>
      </c>
      <c r="H1380" t="s">
        <v>115</v>
      </c>
      <c r="I1380" s="7">
        <v>8</v>
      </c>
      <c r="J1380">
        <v>750</v>
      </c>
      <c r="K1380" s="5">
        <f t="shared" si="21"/>
        <v>166.66666666666666</v>
      </c>
      <c r="L1380" s="5"/>
      <c r="M1380" s="8"/>
      <c r="N1380" s="7">
        <v>11.3</v>
      </c>
      <c r="O1380" s="7"/>
      <c r="P1380" s="7"/>
      <c r="Q1380" s="5"/>
      <c r="R1380" s="5"/>
      <c r="S1380" s="5"/>
      <c r="T1380" s="5"/>
      <c r="U1380" s="5"/>
      <c r="V1380" s="5"/>
      <c r="W1380" s="5"/>
      <c r="X1380" s="8"/>
      <c r="Y1380" s="8"/>
      <c r="Z1380" s="8"/>
      <c r="AA1380" s="8"/>
      <c r="AB1380" s="8"/>
      <c r="AC1380" s="5"/>
      <c r="AD1380" s="8"/>
      <c r="AE1380" s="8"/>
      <c r="AF1380" s="8"/>
      <c r="AG1380" s="8"/>
      <c r="AH1380" s="8"/>
      <c r="AI1380" s="8"/>
      <c r="AJ1380" s="5"/>
      <c r="AK1380" s="8"/>
      <c r="AL1380" s="8"/>
      <c r="AM1380" s="8"/>
      <c r="AN1380" s="8"/>
      <c r="AO1380" s="8"/>
      <c r="AP1380" s="8"/>
      <c r="AQ1380" s="9"/>
      <c r="AR1380" s="8"/>
      <c r="AS1380" s="8"/>
      <c r="AT1380" s="8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8"/>
      <c r="BJ1380" s="5"/>
      <c r="BK1380" s="5"/>
      <c r="BL1380" s="5"/>
      <c r="BM1380" s="8"/>
      <c r="BN1380" s="8"/>
      <c r="BO1380" s="7"/>
      <c r="BP1380" s="5"/>
      <c r="BQ1380" s="5"/>
      <c r="BR1380" s="5"/>
      <c r="BS1380" s="5"/>
      <c r="BT1380" s="7"/>
      <c r="BU1380" s="7"/>
      <c r="BV1380" s="7"/>
      <c r="BW1380" s="7"/>
      <c r="BX1380" s="7"/>
      <c r="BY1380" s="7"/>
      <c r="BZ1380" s="7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8"/>
      <c r="CL1380" s="5"/>
      <c r="CM1380" s="5"/>
      <c r="CN1380" s="8"/>
      <c r="CO1380" s="5"/>
      <c r="CP1380" s="5"/>
      <c r="CQ1380" s="5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</row>
    <row r="1381" spans="1:166" x14ac:dyDescent="0.25">
      <c r="A1381" t="s">
        <v>161</v>
      </c>
      <c r="C1381" s="6">
        <v>40945</v>
      </c>
      <c r="D1381" s="5">
        <v>5</v>
      </c>
      <c r="E1381" t="s">
        <v>206</v>
      </c>
      <c r="F1381" t="s">
        <v>13</v>
      </c>
      <c r="G1381">
        <v>50</v>
      </c>
      <c r="H1381" t="s">
        <v>115</v>
      </c>
      <c r="I1381" s="7">
        <v>8</v>
      </c>
      <c r="J1381">
        <v>750</v>
      </c>
      <c r="K1381" s="5">
        <f t="shared" si="21"/>
        <v>166.66666666666666</v>
      </c>
      <c r="L1381" s="5"/>
      <c r="M1381" s="8"/>
      <c r="N1381" s="8"/>
      <c r="O1381" s="8"/>
      <c r="P1381" s="8"/>
      <c r="Q1381" s="5"/>
      <c r="R1381" s="5"/>
      <c r="S1381" s="5">
        <v>50</v>
      </c>
      <c r="T1381" s="5"/>
      <c r="U1381" s="5"/>
      <c r="V1381" s="5"/>
      <c r="W1381" s="5"/>
      <c r="X1381" s="8"/>
      <c r="Y1381" s="8"/>
      <c r="Z1381" s="8"/>
      <c r="AA1381" s="8"/>
      <c r="AB1381" s="8"/>
      <c r="AC1381" s="5">
        <v>155.8688612245985</v>
      </c>
      <c r="AD1381" s="8"/>
      <c r="AE1381" s="8"/>
      <c r="AF1381" s="8"/>
      <c r="AG1381" s="8"/>
      <c r="AH1381" s="8"/>
      <c r="AI1381" s="8"/>
      <c r="AJ1381" s="5">
        <v>225.96020388161406</v>
      </c>
      <c r="AK1381" s="8">
        <v>2.2680092234723679</v>
      </c>
      <c r="AL1381" s="8"/>
      <c r="AM1381" s="8"/>
      <c r="AN1381" s="8"/>
      <c r="AO1381" s="8"/>
      <c r="AP1381" s="8"/>
      <c r="AQ1381" s="9">
        <f>AK1381/AJ1381</f>
        <v>1.0037206483760441E-2</v>
      </c>
      <c r="AR1381" s="8"/>
      <c r="AS1381" s="8"/>
      <c r="AT1381" s="8"/>
      <c r="AU1381" s="5">
        <v>40.694474828359645</v>
      </c>
      <c r="AV1381" s="5"/>
      <c r="AW1381" s="5"/>
      <c r="AX1381" s="5"/>
      <c r="AY1381" s="5">
        <v>0</v>
      </c>
      <c r="AZ1381" s="5"/>
      <c r="BA1381" s="5"/>
      <c r="BB1381" s="5"/>
      <c r="BC1381" s="5"/>
      <c r="BD1381" s="5"/>
      <c r="BE1381" s="5"/>
      <c r="BF1381" s="5">
        <v>0</v>
      </c>
      <c r="BG1381" s="5">
        <v>0</v>
      </c>
      <c r="BH1381" s="5">
        <v>40.694474828359645</v>
      </c>
      <c r="BI1381" s="8"/>
      <c r="BJ1381" s="5"/>
      <c r="BK1381" s="5">
        <f>AC1381+AJ1381+BH1381</f>
        <v>422.52353993457223</v>
      </c>
      <c r="BL1381" s="5"/>
      <c r="BM1381" s="8">
        <f>BH1381/BK1381</f>
        <v>9.6312917464104336E-2</v>
      </c>
      <c r="BN1381" s="8"/>
      <c r="BO1381" s="7"/>
      <c r="BP1381" s="5"/>
      <c r="BQ1381" s="5"/>
      <c r="BR1381" s="5"/>
      <c r="BS1381" s="5"/>
      <c r="BT1381" s="7"/>
      <c r="BU1381" s="7"/>
      <c r="BV1381" s="7"/>
      <c r="BW1381" s="7"/>
      <c r="BX1381" s="8">
        <f>AC1381/BK1381</f>
        <v>0.36889982803972249</v>
      </c>
      <c r="BY1381" s="8">
        <f>AJ1381/BK1381</f>
        <v>0.53478725449617315</v>
      </c>
      <c r="BZ1381" s="8">
        <f>BH1381/BK1381</f>
        <v>9.6312917464104336E-2</v>
      </c>
      <c r="CA1381" s="5">
        <v>41.077305919726939</v>
      </c>
      <c r="CB1381" s="5">
        <v>39.936904425512466</v>
      </c>
      <c r="CC1381" s="5">
        <v>1.1404014942144745</v>
      </c>
      <c r="CD1381" s="5">
        <v>0</v>
      </c>
      <c r="CE1381" s="5"/>
      <c r="CF1381" s="5"/>
      <c r="CG1381" s="5"/>
      <c r="CH1381" s="5"/>
      <c r="CI1381" s="5">
        <v>0</v>
      </c>
      <c r="CJ1381" s="5"/>
      <c r="CK1381" s="8"/>
      <c r="CL1381" s="5"/>
      <c r="CM1381" s="5"/>
      <c r="CN1381" s="8"/>
      <c r="CO1381" s="5"/>
      <c r="CP1381" s="5"/>
      <c r="CQ1381" s="5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</row>
    <row r="1382" spans="1:166" x14ac:dyDescent="0.25">
      <c r="A1382" t="s">
        <v>161</v>
      </c>
      <c r="C1382" s="6">
        <v>40948</v>
      </c>
      <c r="D1382" s="5"/>
      <c r="E1382" s="6"/>
      <c r="G1382">
        <v>53</v>
      </c>
      <c r="H1382" t="s">
        <v>115</v>
      </c>
      <c r="I1382" s="7">
        <v>8</v>
      </c>
      <c r="J1382">
        <v>750</v>
      </c>
      <c r="K1382" s="5">
        <f t="shared" ref="K1382:K1445" si="22">1000000/I1382/J1382</f>
        <v>166.66666666666666</v>
      </c>
      <c r="L1382" s="5"/>
      <c r="M1382" s="8"/>
      <c r="N1382" s="7">
        <v>14.4</v>
      </c>
      <c r="O1382" s="7"/>
      <c r="P1382" s="7"/>
      <c r="Q1382" s="5"/>
      <c r="R1382" s="5"/>
      <c r="S1382" s="5"/>
      <c r="T1382" s="5"/>
      <c r="U1382" s="5"/>
      <c r="V1382" s="5"/>
      <c r="W1382" s="5"/>
      <c r="X1382" s="8"/>
      <c r="Y1382" s="8"/>
      <c r="Z1382" s="8"/>
      <c r="AA1382" s="8"/>
      <c r="AB1382" s="8"/>
      <c r="AC1382" s="5"/>
      <c r="AD1382" s="8"/>
      <c r="AE1382" s="8"/>
      <c r="AF1382" s="8"/>
      <c r="AG1382" s="8"/>
      <c r="AH1382" s="8"/>
      <c r="AI1382" s="8"/>
      <c r="AJ1382" s="5"/>
      <c r="AK1382" s="8"/>
      <c r="AL1382" s="8"/>
      <c r="AM1382" s="8"/>
      <c r="AN1382" s="8"/>
      <c r="AO1382" s="8"/>
      <c r="AP1382" s="8"/>
      <c r="AQ1382" s="9"/>
      <c r="AR1382" s="8"/>
      <c r="AS1382" s="8"/>
      <c r="AT1382" s="8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8"/>
      <c r="BJ1382" s="5"/>
      <c r="BK1382" s="5"/>
      <c r="BL1382" s="5"/>
      <c r="BM1382" s="8"/>
      <c r="BN1382" s="8"/>
      <c r="BO1382" s="7"/>
      <c r="BP1382" s="5"/>
      <c r="BQ1382" s="5"/>
      <c r="BR1382" s="5"/>
      <c r="BS1382" s="5"/>
      <c r="BT1382" s="7"/>
      <c r="BU1382" s="7"/>
      <c r="BV1382" s="7"/>
      <c r="BW1382" s="7"/>
      <c r="BX1382" s="7"/>
      <c r="BY1382" s="7"/>
      <c r="BZ1382" s="7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8"/>
      <c r="CL1382" s="5"/>
      <c r="CM1382" s="5"/>
      <c r="CN1382" s="8"/>
      <c r="CO1382" s="5"/>
      <c r="CP1382" s="5"/>
      <c r="CQ1382" s="5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</row>
    <row r="1383" spans="1:166" x14ac:dyDescent="0.25">
      <c r="A1383" t="s">
        <v>161</v>
      </c>
      <c r="C1383" s="6">
        <v>40954</v>
      </c>
      <c r="D1383" s="5"/>
      <c r="E1383" s="6"/>
      <c r="G1383">
        <v>59</v>
      </c>
      <c r="H1383" t="s">
        <v>115</v>
      </c>
      <c r="I1383" s="7">
        <v>8</v>
      </c>
      <c r="J1383">
        <v>750</v>
      </c>
      <c r="K1383" s="5">
        <f t="shared" si="22"/>
        <v>166.66666666666666</v>
      </c>
      <c r="L1383" s="5"/>
      <c r="M1383" s="8"/>
      <c r="N1383" s="7">
        <v>15.95</v>
      </c>
      <c r="O1383" s="7"/>
      <c r="P1383" s="7"/>
      <c r="Q1383" s="5"/>
      <c r="R1383" s="5"/>
      <c r="S1383" s="5"/>
      <c r="T1383" s="5"/>
      <c r="U1383" s="5"/>
      <c r="V1383" s="5"/>
      <c r="W1383" s="5"/>
      <c r="X1383" s="8"/>
      <c r="Y1383" s="8"/>
      <c r="Z1383" s="8"/>
      <c r="AA1383" s="8"/>
      <c r="AB1383" s="8"/>
      <c r="AC1383" s="5"/>
      <c r="AD1383" s="8"/>
      <c r="AE1383" s="8"/>
      <c r="AF1383" s="8"/>
      <c r="AG1383" s="8"/>
      <c r="AH1383" s="8"/>
      <c r="AI1383" s="8"/>
      <c r="AJ1383" s="5"/>
      <c r="AK1383" s="8"/>
      <c r="AL1383" s="8"/>
      <c r="AM1383" s="8"/>
      <c r="AN1383" s="8"/>
      <c r="AO1383" s="8"/>
      <c r="AP1383" s="8"/>
      <c r="AQ1383" s="9"/>
      <c r="AR1383" s="8"/>
      <c r="AS1383" s="8"/>
      <c r="AT1383" s="8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8"/>
      <c r="BJ1383" s="5"/>
      <c r="BK1383" s="5"/>
      <c r="BL1383" s="5"/>
      <c r="BM1383" s="8"/>
      <c r="BN1383" s="8"/>
      <c r="BO1383" s="7"/>
      <c r="BP1383" s="5"/>
      <c r="BQ1383" s="5"/>
      <c r="BR1383" s="5"/>
      <c r="BS1383" s="5"/>
      <c r="BT1383" s="7"/>
      <c r="BU1383" s="7"/>
      <c r="BV1383" s="7"/>
      <c r="BW1383" s="7"/>
      <c r="BX1383" s="7"/>
      <c r="BY1383" s="7"/>
      <c r="BZ1383" s="7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8"/>
      <c r="CL1383" s="5"/>
      <c r="CM1383" s="5"/>
      <c r="CN1383" s="8"/>
      <c r="CO1383" s="5"/>
      <c r="CP1383" s="5"/>
      <c r="CQ1383" s="5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</row>
    <row r="1384" spans="1:166" x14ac:dyDescent="0.25">
      <c r="A1384" t="s">
        <v>161</v>
      </c>
      <c r="C1384" s="6">
        <v>40959</v>
      </c>
      <c r="D1384" s="5"/>
      <c r="E1384" s="6"/>
      <c r="G1384">
        <v>64</v>
      </c>
      <c r="H1384" t="s">
        <v>115</v>
      </c>
      <c r="I1384" s="7">
        <v>8</v>
      </c>
      <c r="J1384">
        <v>750</v>
      </c>
      <c r="K1384" s="5">
        <f t="shared" si="22"/>
        <v>166.66666666666666</v>
      </c>
      <c r="L1384" s="5"/>
      <c r="M1384" s="8"/>
      <c r="N1384" s="8"/>
      <c r="O1384" s="8"/>
      <c r="P1384" s="8"/>
      <c r="Q1384" s="5"/>
      <c r="R1384" s="5"/>
      <c r="S1384" s="5"/>
      <c r="T1384" s="5"/>
      <c r="U1384" s="5"/>
      <c r="V1384" s="5"/>
      <c r="W1384" s="5"/>
      <c r="X1384" s="8"/>
      <c r="Y1384" s="8"/>
      <c r="Z1384" s="8"/>
      <c r="AA1384" s="8"/>
      <c r="AB1384" s="8"/>
      <c r="AC1384" s="5">
        <v>335.09858072634029</v>
      </c>
      <c r="AD1384" s="8"/>
      <c r="AE1384" s="8"/>
      <c r="AF1384" s="8"/>
      <c r="AG1384" s="8"/>
      <c r="AH1384" s="8"/>
      <c r="AI1384" s="8"/>
      <c r="AJ1384" s="5">
        <v>291.37421976381029</v>
      </c>
      <c r="AK1384" s="8">
        <v>4.625238618145957</v>
      </c>
      <c r="AL1384" s="8"/>
      <c r="AM1384" s="8"/>
      <c r="AN1384" s="8"/>
      <c r="AO1384" s="8"/>
      <c r="AP1384" s="8"/>
      <c r="AQ1384" s="9">
        <f>AK1384/AJ1384</f>
        <v>1.5873877317956281E-2</v>
      </c>
      <c r="AR1384" s="8"/>
      <c r="AS1384" s="8"/>
      <c r="AT1384" s="8"/>
      <c r="AU1384" s="5">
        <v>44.042596887072648</v>
      </c>
      <c r="AV1384" s="5"/>
      <c r="AW1384" s="5"/>
      <c r="AX1384" s="5"/>
      <c r="AY1384" s="5">
        <v>55.230203811373983</v>
      </c>
      <c r="AZ1384" s="5"/>
      <c r="BA1384" s="5"/>
      <c r="BB1384" s="5"/>
      <c r="BC1384" s="5"/>
      <c r="BD1384" s="5"/>
      <c r="BE1384" s="5"/>
      <c r="BF1384" s="5">
        <v>0</v>
      </c>
      <c r="BG1384" s="5">
        <v>0</v>
      </c>
      <c r="BH1384" s="5">
        <v>99.27280069844663</v>
      </c>
      <c r="BI1384" s="8"/>
      <c r="BJ1384" s="5"/>
      <c r="BK1384" s="5">
        <f>AC1384+AJ1384+BH1384</f>
        <v>725.74560118859722</v>
      </c>
      <c r="BL1384" s="5"/>
      <c r="BM1384" s="8">
        <f>BH1384/BK1384</f>
        <v>0.136787326765552</v>
      </c>
      <c r="BN1384" s="8"/>
      <c r="BO1384" s="7"/>
      <c r="BP1384" s="5"/>
      <c r="BQ1384" s="5"/>
      <c r="BR1384" s="5"/>
      <c r="BS1384" s="5"/>
      <c r="BT1384" s="7"/>
      <c r="BU1384" s="7"/>
      <c r="BV1384" s="7"/>
      <c r="BW1384" s="7"/>
      <c r="BX1384" s="8">
        <f>AC1384/BK1384</f>
        <v>0.46173008858411158</v>
      </c>
      <c r="BY1384" s="8">
        <f>AJ1384/BK1384</f>
        <v>0.40148258465033643</v>
      </c>
      <c r="BZ1384" s="8">
        <f>BH1384/BK1384</f>
        <v>0.136787326765552</v>
      </c>
      <c r="CA1384" s="5">
        <v>170.80869465771076</v>
      </c>
      <c r="CB1384" s="5">
        <v>82.843269076242208</v>
      </c>
      <c r="CC1384" s="5">
        <v>87.965425581468537</v>
      </c>
      <c r="CD1384" s="5">
        <v>0</v>
      </c>
      <c r="CE1384" s="5"/>
      <c r="CF1384" s="5"/>
      <c r="CG1384" s="5"/>
      <c r="CH1384" s="5"/>
      <c r="CI1384" s="5">
        <v>0</v>
      </c>
      <c r="CJ1384" s="5"/>
      <c r="CK1384" s="8"/>
      <c r="CL1384" s="5"/>
      <c r="CM1384" s="5"/>
      <c r="CN1384" s="8"/>
      <c r="CO1384" s="5"/>
      <c r="CP1384" s="5"/>
      <c r="CQ1384" s="5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</row>
    <row r="1385" spans="1:166" x14ac:dyDescent="0.25">
      <c r="A1385" t="s">
        <v>161</v>
      </c>
      <c r="C1385" s="6">
        <v>40960</v>
      </c>
      <c r="D1385" s="5"/>
      <c r="E1385" s="6"/>
      <c r="G1385">
        <v>65</v>
      </c>
      <c r="H1385" t="s">
        <v>115</v>
      </c>
      <c r="I1385" s="7">
        <v>8</v>
      </c>
      <c r="J1385">
        <v>750</v>
      </c>
      <c r="K1385" s="5">
        <f t="shared" si="22"/>
        <v>166.66666666666666</v>
      </c>
      <c r="L1385" s="5"/>
      <c r="M1385" s="8"/>
      <c r="N1385" s="7">
        <v>17.600000000000001</v>
      </c>
      <c r="O1385" s="7"/>
      <c r="P1385" s="7"/>
      <c r="Q1385" s="5"/>
      <c r="R1385" s="5"/>
      <c r="S1385" s="5"/>
      <c r="T1385" s="5"/>
      <c r="U1385" s="5"/>
      <c r="V1385" s="5"/>
      <c r="W1385" s="5"/>
      <c r="X1385" s="8"/>
      <c r="Y1385" s="8"/>
      <c r="Z1385" s="8"/>
      <c r="AA1385" s="8"/>
      <c r="AB1385" s="8"/>
      <c r="AC1385" s="5"/>
      <c r="AD1385" s="8"/>
      <c r="AE1385" s="8"/>
      <c r="AF1385" s="8"/>
      <c r="AG1385" s="8"/>
      <c r="AH1385" s="8"/>
      <c r="AI1385" s="8"/>
      <c r="AJ1385" s="5"/>
      <c r="AK1385" s="8"/>
      <c r="AL1385" s="8"/>
      <c r="AM1385" s="8"/>
      <c r="AN1385" s="8"/>
      <c r="AO1385" s="8"/>
      <c r="AP1385" s="8"/>
      <c r="AQ1385" s="9"/>
      <c r="AR1385" s="8"/>
      <c r="AS1385" s="8"/>
      <c r="AT1385" s="8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8"/>
      <c r="BJ1385" s="5"/>
      <c r="BK1385" s="5"/>
      <c r="BL1385" s="5"/>
      <c r="BM1385" s="8"/>
      <c r="BN1385" s="8"/>
      <c r="BO1385" s="7"/>
      <c r="BP1385" s="5"/>
      <c r="BQ1385" s="5"/>
      <c r="BR1385" s="5"/>
      <c r="BS1385" s="5"/>
      <c r="BT1385" s="7"/>
      <c r="BU1385" s="7"/>
      <c r="BV1385" s="7"/>
      <c r="BW1385" s="7"/>
      <c r="BX1385" s="7"/>
      <c r="BY1385" s="7"/>
      <c r="BZ1385" s="7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8"/>
      <c r="CL1385" s="5"/>
      <c r="CM1385" s="5"/>
      <c r="CN1385" s="8"/>
      <c r="CO1385" s="5"/>
      <c r="CP1385" s="5"/>
      <c r="CQ1385" s="5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</row>
    <row r="1386" spans="1:166" x14ac:dyDescent="0.25">
      <c r="A1386" t="s">
        <v>161</v>
      </c>
      <c r="C1386" s="6">
        <v>40970</v>
      </c>
      <c r="D1386" s="5"/>
      <c r="E1386" s="6"/>
      <c r="G1386">
        <v>75</v>
      </c>
      <c r="H1386" t="s">
        <v>115</v>
      </c>
      <c r="I1386" s="7">
        <v>8</v>
      </c>
      <c r="J1386">
        <v>750</v>
      </c>
      <c r="K1386" s="5">
        <f t="shared" si="22"/>
        <v>166.66666666666666</v>
      </c>
      <c r="L1386" s="5"/>
      <c r="M1386" s="8"/>
      <c r="N1386" s="7">
        <v>19.850000000000001</v>
      </c>
      <c r="O1386" s="7"/>
      <c r="P1386" s="7"/>
      <c r="Q1386" s="5"/>
      <c r="R1386" s="5"/>
      <c r="S1386" s="5"/>
      <c r="T1386" s="5"/>
      <c r="U1386" s="5"/>
      <c r="V1386" s="5"/>
      <c r="W1386" s="5"/>
      <c r="X1386" s="8"/>
      <c r="Y1386" s="8"/>
      <c r="Z1386" s="8"/>
      <c r="AA1386" s="8"/>
      <c r="AB1386" s="8"/>
      <c r="AC1386" s="5"/>
      <c r="AD1386" s="8"/>
      <c r="AE1386" s="8"/>
      <c r="AF1386" s="8"/>
      <c r="AG1386" s="8"/>
      <c r="AH1386" s="8"/>
      <c r="AI1386" s="8"/>
      <c r="AJ1386" s="5"/>
      <c r="AK1386" s="8"/>
      <c r="AL1386" s="8"/>
      <c r="AM1386" s="8"/>
      <c r="AN1386" s="8"/>
      <c r="AO1386" s="8"/>
      <c r="AP1386" s="8"/>
      <c r="AQ1386" s="9"/>
      <c r="AR1386" s="8"/>
      <c r="AS1386" s="8"/>
      <c r="AT1386" s="8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8"/>
      <c r="BJ1386" s="5"/>
      <c r="BK1386" s="5"/>
      <c r="BL1386" s="5"/>
      <c r="BM1386" s="8"/>
      <c r="BN1386" s="8"/>
      <c r="BO1386" s="7"/>
      <c r="BP1386" s="5"/>
      <c r="BQ1386" s="5"/>
      <c r="BR1386" s="5"/>
      <c r="BS1386" s="5"/>
      <c r="BT1386" s="7"/>
      <c r="BU1386" s="7"/>
      <c r="BV1386" s="7"/>
      <c r="BW1386" s="7"/>
      <c r="BX1386" s="7"/>
      <c r="BY1386" s="7"/>
      <c r="BZ1386" s="7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8"/>
      <c r="CL1386" s="5"/>
      <c r="CM1386" s="5"/>
      <c r="CN1386" s="8"/>
      <c r="CO1386" s="5"/>
      <c r="CP1386" s="5"/>
      <c r="CQ1386" s="5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</row>
    <row r="1387" spans="1:166" x14ac:dyDescent="0.25">
      <c r="A1387" t="s">
        <v>161</v>
      </c>
      <c r="C1387" s="6">
        <v>40976</v>
      </c>
      <c r="D1387" s="5"/>
      <c r="E1387" s="6"/>
      <c r="G1387">
        <v>81</v>
      </c>
      <c r="H1387" t="s">
        <v>115</v>
      </c>
      <c r="I1387" s="7">
        <v>8</v>
      </c>
      <c r="J1387">
        <v>750</v>
      </c>
      <c r="K1387" s="5">
        <f t="shared" si="22"/>
        <v>166.66666666666666</v>
      </c>
      <c r="L1387" s="5"/>
      <c r="M1387" s="8"/>
      <c r="N1387" s="7">
        <v>21</v>
      </c>
      <c r="O1387" s="7"/>
      <c r="P1387" s="7"/>
      <c r="Q1387" s="5"/>
      <c r="R1387" s="5"/>
      <c r="S1387" s="5"/>
      <c r="T1387" s="5"/>
      <c r="U1387" s="5"/>
      <c r="V1387" s="5"/>
      <c r="W1387" s="5"/>
      <c r="X1387" s="8"/>
      <c r="Y1387" s="8"/>
      <c r="Z1387" s="8"/>
      <c r="AA1387" s="8"/>
      <c r="AB1387" s="8"/>
      <c r="AC1387" s="5"/>
      <c r="AD1387" s="8"/>
      <c r="AE1387" s="8"/>
      <c r="AF1387" s="8"/>
      <c r="AG1387" s="8"/>
      <c r="AH1387" s="8"/>
      <c r="AI1387" s="8"/>
      <c r="AJ1387" s="5"/>
      <c r="AK1387" s="8"/>
      <c r="AL1387" s="8"/>
      <c r="AM1387" s="8"/>
      <c r="AN1387" s="8"/>
      <c r="AO1387" s="8"/>
      <c r="AP1387" s="8"/>
      <c r="AQ1387" s="9"/>
      <c r="AR1387" s="8"/>
      <c r="AS1387" s="8"/>
      <c r="AT1387" s="8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8"/>
      <c r="BJ1387" s="5"/>
      <c r="BK1387" s="5"/>
      <c r="BL1387" s="5"/>
      <c r="BM1387" s="8"/>
      <c r="BN1387" s="8"/>
      <c r="BO1387" s="7"/>
      <c r="BP1387" s="5"/>
      <c r="BQ1387" s="5"/>
      <c r="BR1387" s="5"/>
      <c r="BS1387" s="5"/>
      <c r="BT1387" s="7"/>
      <c r="BU1387" s="7"/>
      <c r="BV1387" s="7"/>
      <c r="BW1387" s="7"/>
      <c r="BX1387" s="7"/>
      <c r="BY1387" s="7"/>
      <c r="BZ1387" s="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8"/>
      <c r="CL1387" s="5"/>
      <c r="CM1387" s="5"/>
      <c r="CN1387" s="8"/>
      <c r="CO1387" s="5"/>
      <c r="CP1387" s="5"/>
      <c r="CQ1387" s="5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</row>
    <row r="1388" spans="1:166" x14ac:dyDescent="0.25">
      <c r="A1388" t="s">
        <v>161</v>
      </c>
      <c r="C1388" s="6">
        <v>40980</v>
      </c>
      <c r="D1388" s="5">
        <v>6</v>
      </c>
      <c r="E1388" s="6" t="s">
        <v>239</v>
      </c>
      <c r="F1388" t="s">
        <v>89</v>
      </c>
      <c r="G1388">
        <v>85</v>
      </c>
      <c r="H1388" t="s">
        <v>115</v>
      </c>
      <c r="I1388" s="7">
        <v>8</v>
      </c>
      <c r="J1388">
        <v>750</v>
      </c>
      <c r="K1388" s="5">
        <f t="shared" si="22"/>
        <v>166.66666666666666</v>
      </c>
      <c r="L1388" s="5"/>
      <c r="M1388" s="8"/>
      <c r="N1388" s="8"/>
      <c r="O1388" s="8"/>
      <c r="P1388" s="8"/>
      <c r="Q1388" s="5"/>
      <c r="R1388" s="5"/>
      <c r="S1388" s="5"/>
      <c r="T1388" s="5"/>
      <c r="U1388" s="5"/>
      <c r="V1388" s="5"/>
      <c r="W1388" s="5"/>
      <c r="X1388" s="8"/>
      <c r="Y1388" s="8"/>
      <c r="Z1388" s="8"/>
      <c r="AA1388" s="8"/>
      <c r="AB1388" s="8"/>
      <c r="AC1388" s="5">
        <v>453.69591655673332</v>
      </c>
      <c r="AD1388" s="8"/>
      <c r="AE1388" s="8"/>
      <c r="AF1388" s="8"/>
      <c r="AG1388" s="8"/>
      <c r="AH1388" s="8"/>
      <c r="AI1388" s="8"/>
      <c r="AJ1388" s="5">
        <v>331.25714608023804</v>
      </c>
      <c r="AK1388" s="8">
        <v>5.6200304944328856</v>
      </c>
      <c r="AL1388" s="8"/>
      <c r="AM1388" s="8"/>
      <c r="AN1388" s="8"/>
      <c r="AO1388" s="8"/>
      <c r="AP1388" s="8"/>
      <c r="AQ1388" s="9">
        <f>AK1388/AJ1388</f>
        <v>1.6965763790863505E-2</v>
      </c>
      <c r="AR1388" s="8"/>
      <c r="AS1388" s="8"/>
      <c r="AT1388" s="8"/>
      <c r="AU1388" s="5">
        <v>12.051365128376847</v>
      </c>
      <c r="AV1388" s="5"/>
      <c r="AW1388" s="5"/>
      <c r="AX1388" s="5"/>
      <c r="AY1388" s="5">
        <v>311.69076546453948</v>
      </c>
      <c r="AZ1388" s="5"/>
      <c r="BA1388" s="5"/>
      <c r="BB1388" s="5"/>
      <c r="BC1388" s="5"/>
      <c r="BD1388" s="5"/>
      <c r="BE1388" s="5"/>
      <c r="BF1388" s="5">
        <v>0</v>
      </c>
      <c r="BG1388" s="5">
        <v>0</v>
      </c>
      <c r="BH1388" s="5">
        <v>323.74213059291634</v>
      </c>
      <c r="BI1388" s="8"/>
      <c r="BJ1388" s="5"/>
      <c r="BK1388" s="5">
        <f>AC1388+AJ1388+BH1388</f>
        <v>1108.6951932298878</v>
      </c>
      <c r="BL1388" s="5"/>
      <c r="BM1388" s="8">
        <f>BH1388/BK1388</f>
        <v>0.29200282689941137</v>
      </c>
      <c r="BN1388" s="8"/>
      <c r="BO1388" s="7"/>
      <c r="BP1388" s="5"/>
      <c r="BQ1388" s="5"/>
      <c r="BR1388" s="5"/>
      <c r="BS1388" s="5"/>
      <c r="BT1388" s="7"/>
      <c r="BU1388" s="7"/>
      <c r="BV1388" s="7"/>
      <c r="BW1388" s="7"/>
      <c r="BX1388" s="8">
        <f>AC1388/BK1388</f>
        <v>0.40921609413224863</v>
      </c>
      <c r="BY1388" s="8">
        <f>AJ1388/BK1388</f>
        <v>0.29878107896834</v>
      </c>
      <c r="BZ1388" s="8">
        <f>BH1388/BK1388</f>
        <v>0.29200282689941137</v>
      </c>
      <c r="CA1388" s="5">
        <v>181.74893262664014</v>
      </c>
      <c r="CB1388" s="5">
        <v>20.001244382736878</v>
      </c>
      <c r="CC1388" s="5">
        <v>161.74768824390327</v>
      </c>
      <c r="CD1388" s="5">
        <v>0</v>
      </c>
      <c r="CE1388" s="5"/>
      <c r="CF1388" s="5"/>
      <c r="CG1388" s="5"/>
      <c r="CH1388" s="5"/>
      <c r="CI1388" s="5">
        <v>0</v>
      </c>
      <c r="CJ1388" s="5"/>
      <c r="CK1388" s="8"/>
      <c r="CL1388" s="5"/>
      <c r="CM1388" s="5"/>
      <c r="CN1388" s="8"/>
      <c r="CO1388" s="5"/>
      <c r="CP1388" s="5"/>
      <c r="CQ1388" s="5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</row>
    <row r="1389" spans="1:166" x14ac:dyDescent="0.25">
      <c r="A1389" t="s">
        <v>161</v>
      </c>
      <c r="C1389" s="6">
        <v>40982</v>
      </c>
      <c r="D1389" s="5"/>
      <c r="E1389" s="6"/>
      <c r="G1389">
        <v>87</v>
      </c>
      <c r="H1389" t="s">
        <v>115</v>
      </c>
      <c r="I1389" s="7">
        <v>8</v>
      </c>
      <c r="J1389">
        <v>750</v>
      </c>
      <c r="K1389" s="5">
        <f t="shared" si="22"/>
        <v>166.66666666666666</v>
      </c>
      <c r="L1389" s="5"/>
      <c r="M1389" s="8"/>
      <c r="N1389" s="7">
        <v>21.9</v>
      </c>
      <c r="O1389" s="7"/>
      <c r="P1389" s="7"/>
      <c r="Q1389" s="5"/>
      <c r="R1389" s="5"/>
      <c r="S1389" s="5"/>
      <c r="T1389" s="5"/>
      <c r="U1389" s="5"/>
      <c r="V1389" s="5"/>
      <c r="W1389" s="5"/>
      <c r="X1389" s="8"/>
      <c r="Y1389" s="8"/>
      <c r="Z1389" s="8"/>
      <c r="AA1389" s="8"/>
      <c r="AB1389" s="8"/>
      <c r="AC1389" s="5"/>
      <c r="AD1389" s="8"/>
      <c r="AE1389" s="8"/>
      <c r="AF1389" s="8"/>
      <c r="AG1389" s="8"/>
      <c r="AH1389" s="8"/>
      <c r="AI1389" s="8"/>
      <c r="AJ1389" s="5"/>
      <c r="AK1389" s="8"/>
      <c r="AL1389" s="8"/>
      <c r="AM1389" s="8"/>
      <c r="AN1389" s="8"/>
      <c r="AO1389" s="8"/>
      <c r="AP1389" s="8"/>
      <c r="AQ1389" s="9"/>
      <c r="AR1389" s="8"/>
      <c r="AS1389" s="8"/>
      <c r="AT1389" s="8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8"/>
      <c r="BJ1389" s="5"/>
      <c r="BK1389" s="5"/>
      <c r="BL1389" s="5"/>
      <c r="BM1389" s="8"/>
      <c r="BN1389" s="8"/>
      <c r="BO1389" s="7"/>
      <c r="BP1389" s="5"/>
      <c r="BQ1389" s="5"/>
      <c r="BR1389" s="5"/>
      <c r="BS1389" s="5"/>
      <c r="BT1389" s="7"/>
      <c r="BU1389" s="7"/>
      <c r="BV1389" s="7"/>
      <c r="BW1389" s="7"/>
      <c r="BX1389" s="7"/>
      <c r="BY1389" s="7"/>
      <c r="BZ1389" s="7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8"/>
      <c r="CL1389" s="5"/>
      <c r="CM1389" s="5"/>
      <c r="CN1389" s="8"/>
      <c r="CO1389" s="5"/>
      <c r="CP1389" s="5"/>
      <c r="CQ1389" s="5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</row>
    <row r="1390" spans="1:166" x14ac:dyDescent="0.25">
      <c r="A1390" t="s">
        <v>161</v>
      </c>
      <c r="C1390" s="6">
        <v>40997</v>
      </c>
      <c r="D1390" s="5">
        <v>8</v>
      </c>
      <c r="E1390" t="s">
        <v>208</v>
      </c>
      <c r="F1390" t="s">
        <v>14</v>
      </c>
      <c r="G1390">
        <v>102</v>
      </c>
      <c r="H1390" t="s">
        <v>115</v>
      </c>
      <c r="I1390" s="7">
        <v>8</v>
      </c>
      <c r="J1390">
        <v>750</v>
      </c>
      <c r="K1390" s="5">
        <f t="shared" si="22"/>
        <v>166.66666666666666</v>
      </c>
      <c r="L1390" s="5"/>
      <c r="M1390" s="8"/>
      <c r="N1390" s="8"/>
      <c r="O1390" s="8"/>
      <c r="P1390" s="8"/>
      <c r="Q1390" s="5"/>
      <c r="R1390" s="5"/>
      <c r="S1390" s="5"/>
      <c r="T1390" s="5"/>
      <c r="U1390" s="5">
        <v>102</v>
      </c>
      <c r="V1390" s="5"/>
      <c r="W1390" s="5"/>
      <c r="X1390" s="8"/>
      <c r="Y1390" s="8"/>
      <c r="Z1390" s="8"/>
      <c r="AA1390" s="8"/>
      <c r="AB1390" s="8"/>
      <c r="AC1390" s="5">
        <v>752.0464017824188</v>
      </c>
      <c r="AD1390" s="8"/>
      <c r="AE1390" s="8"/>
      <c r="AF1390" s="8"/>
      <c r="AG1390" s="8"/>
      <c r="AH1390" s="8"/>
      <c r="AI1390" s="8"/>
      <c r="AJ1390" s="5">
        <v>427.56580413365356</v>
      </c>
      <c r="AK1390" s="8">
        <v>4.4363250724396011</v>
      </c>
      <c r="AL1390" s="8"/>
      <c r="AM1390" s="8"/>
      <c r="AN1390" s="8"/>
      <c r="AO1390" s="8"/>
      <c r="AP1390" s="8"/>
      <c r="AQ1390" s="9">
        <f>AK1390/AJ1390</f>
        <v>1.0375771470846725E-2</v>
      </c>
      <c r="AR1390" s="8"/>
      <c r="AS1390" s="8"/>
      <c r="AT1390" s="8"/>
      <c r="AU1390" s="5">
        <v>0</v>
      </c>
      <c r="AV1390" s="5"/>
      <c r="AW1390" s="5"/>
      <c r="AX1390" s="5"/>
      <c r="AY1390" s="5">
        <v>492.09503691286864</v>
      </c>
      <c r="AZ1390" s="5"/>
      <c r="BA1390" s="5"/>
      <c r="BB1390" s="5"/>
      <c r="BC1390" s="5"/>
      <c r="BD1390" s="5"/>
      <c r="BE1390" s="5"/>
      <c r="BF1390" s="5">
        <v>37.726946920297408</v>
      </c>
      <c r="BG1390" s="5">
        <v>81.828487763002087</v>
      </c>
      <c r="BH1390" s="5">
        <v>611.65047159616813</v>
      </c>
      <c r="BI1390" s="8"/>
      <c r="BJ1390" s="5"/>
      <c r="BK1390" s="5">
        <f>AC1390+AJ1390+BH1390</f>
        <v>1791.2626775122403</v>
      </c>
      <c r="BL1390" s="5"/>
      <c r="BM1390" s="8">
        <f>BH1390/BK1390</f>
        <v>0.34146330366557226</v>
      </c>
      <c r="BN1390" s="8"/>
      <c r="BO1390" s="7"/>
      <c r="BP1390" s="5"/>
      <c r="BQ1390" s="5"/>
      <c r="BR1390" s="5"/>
      <c r="BS1390" s="5"/>
      <c r="BT1390" s="7"/>
      <c r="BU1390" s="7"/>
      <c r="BV1390" s="7"/>
      <c r="BW1390" s="7"/>
      <c r="BX1390" s="8">
        <f>AC1390/BK1390</f>
        <v>0.41984149573578095</v>
      </c>
      <c r="BY1390" s="8">
        <f>AJ1390/BK1390</f>
        <v>0.23869520059864691</v>
      </c>
      <c r="BZ1390" s="8">
        <f>BH1390/BK1390</f>
        <v>0.34146330366557226</v>
      </c>
      <c r="CA1390" s="5">
        <v>159.21089940163085</v>
      </c>
      <c r="CB1390" s="5">
        <v>0</v>
      </c>
      <c r="CC1390" s="5">
        <v>136.71976662029925</v>
      </c>
      <c r="CD1390" s="5">
        <v>12.588773029423706</v>
      </c>
      <c r="CE1390" s="5"/>
      <c r="CF1390" s="5"/>
      <c r="CG1390" s="5"/>
      <c r="CH1390" s="5"/>
      <c r="CI1390" s="5">
        <v>9.9023597519079107</v>
      </c>
      <c r="CJ1390" s="5"/>
      <c r="CK1390" s="8"/>
      <c r="CL1390" s="5"/>
      <c r="CM1390" s="5"/>
      <c r="CN1390" s="8"/>
      <c r="CO1390" s="5"/>
      <c r="CP1390" s="5"/>
      <c r="CQ1390" s="5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</row>
    <row r="1391" spans="1:166" x14ac:dyDescent="0.25">
      <c r="A1391" t="s">
        <v>161</v>
      </c>
      <c r="C1391" s="6">
        <v>41001</v>
      </c>
      <c r="D1391" s="5"/>
      <c r="E1391" s="6"/>
      <c r="G1391">
        <v>106</v>
      </c>
      <c r="H1391" t="s">
        <v>115</v>
      </c>
      <c r="I1391" s="7">
        <v>8</v>
      </c>
      <c r="J1391">
        <v>750</v>
      </c>
      <c r="K1391" s="5">
        <f t="shared" si="22"/>
        <v>166.66666666666666</v>
      </c>
      <c r="L1391" s="5"/>
      <c r="M1391" s="8"/>
      <c r="N1391" s="7">
        <v>23.6</v>
      </c>
      <c r="O1391" s="7"/>
      <c r="P1391" s="7"/>
      <c r="Q1391" s="5"/>
      <c r="R1391" s="5"/>
      <c r="S1391" s="5"/>
      <c r="T1391" s="5"/>
      <c r="U1391" s="5"/>
      <c r="V1391" s="5"/>
      <c r="W1391" s="5"/>
      <c r="X1391" s="8"/>
      <c r="Y1391" s="8"/>
      <c r="Z1391" s="8"/>
      <c r="AA1391" s="8"/>
      <c r="AB1391" s="8"/>
      <c r="AC1391" s="5"/>
      <c r="AD1391" s="8"/>
      <c r="AE1391" s="8"/>
      <c r="AF1391" s="8"/>
      <c r="AG1391" s="8"/>
      <c r="AH1391" s="8"/>
      <c r="AI1391" s="8"/>
      <c r="AJ1391" s="5"/>
      <c r="AK1391" s="8"/>
      <c r="AL1391" s="8"/>
      <c r="AM1391" s="8"/>
      <c r="AN1391" s="8"/>
      <c r="AO1391" s="8"/>
      <c r="AP1391" s="8"/>
      <c r="AQ1391" s="9"/>
      <c r="AR1391" s="8"/>
      <c r="AS1391" s="8"/>
      <c r="AT1391" s="8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8"/>
      <c r="BJ1391" s="5"/>
      <c r="BK1391" s="5"/>
      <c r="BL1391" s="5"/>
      <c r="BM1391" s="8"/>
      <c r="BN1391" s="8"/>
      <c r="BO1391" s="7"/>
      <c r="BP1391" s="5"/>
      <c r="BQ1391" s="5"/>
      <c r="BR1391" s="5"/>
      <c r="BS1391" s="5"/>
      <c r="BT1391" s="7"/>
      <c r="BU1391" s="7"/>
      <c r="BV1391" s="7"/>
      <c r="BW1391" s="7"/>
      <c r="BX1391" s="7"/>
      <c r="BY1391" s="7"/>
      <c r="BZ1391" s="7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8"/>
      <c r="CL1391" s="5"/>
      <c r="CM1391" s="5"/>
      <c r="CN1391" s="8"/>
      <c r="CO1391" s="5"/>
      <c r="CP1391" s="5"/>
      <c r="CQ1391" s="5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</row>
    <row r="1392" spans="1:166" x14ac:dyDescent="0.25">
      <c r="A1392" t="s">
        <v>161</v>
      </c>
      <c r="C1392" s="6">
        <v>41009</v>
      </c>
      <c r="D1392" s="5"/>
      <c r="E1392" s="6"/>
      <c r="G1392">
        <v>114</v>
      </c>
      <c r="H1392" t="s">
        <v>115</v>
      </c>
      <c r="I1392" s="7">
        <v>8</v>
      </c>
      <c r="J1392">
        <v>750</v>
      </c>
      <c r="K1392" s="5">
        <f t="shared" si="22"/>
        <v>166.66666666666666</v>
      </c>
      <c r="L1392" s="5"/>
      <c r="M1392" s="8"/>
      <c r="N1392" s="8"/>
      <c r="O1392" s="8"/>
      <c r="P1392" s="8"/>
      <c r="Q1392" s="5"/>
      <c r="R1392" s="5"/>
      <c r="S1392" s="5"/>
      <c r="T1392" s="5"/>
      <c r="U1392" s="5"/>
      <c r="V1392" s="5"/>
      <c r="W1392" s="5"/>
      <c r="X1392" s="8"/>
      <c r="Y1392" s="8"/>
      <c r="Z1392" s="8"/>
      <c r="AA1392" s="8"/>
      <c r="AB1392" s="8"/>
      <c r="AC1392" s="5"/>
      <c r="AD1392" s="8"/>
      <c r="AE1392" s="8"/>
      <c r="AF1392" s="8"/>
      <c r="AG1392" s="8"/>
      <c r="AH1392" s="8"/>
      <c r="AI1392" s="8"/>
      <c r="AJ1392" s="5"/>
      <c r="AK1392" s="8"/>
      <c r="AL1392" s="8"/>
      <c r="AM1392" s="8"/>
      <c r="AN1392" s="8"/>
      <c r="AO1392" s="8"/>
      <c r="AP1392" s="8"/>
      <c r="AQ1392" s="9"/>
      <c r="AR1392" s="8"/>
      <c r="AS1392" s="8"/>
      <c r="AT1392" s="8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8"/>
      <c r="BJ1392" s="5"/>
      <c r="BK1392" s="5"/>
      <c r="BL1392" s="5"/>
      <c r="BM1392" s="8"/>
      <c r="BN1392" s="8"/>
      <c r="BO1392" s="7"/>
      <c r="BP1392" s="5"/>
      <c r="BQ1392" s="5"/>
      <c r="BR1392" s="5"/>
      <c r="BS1392" s="5"/>
      <c r="BT1392" s="7"/>
      <c r="BU1392" s="7"/>
      <c r="BV1392" s="7"/>
      <c r="BW1392" s="7"/>
      <c r="BX1392" s="7"/>
      <c r="BY1392" s="7"/>
      <c r="BZ1392" s="7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>
        <v>7.8125</v>
      </c>
      <c r="CK1392" s="8">
        <v>5.14</v>
      </c>
      <c r="CL1392" s="5"/>
      <c r="CM1392" s="5"/>
      <c r="CN1392" s="8"/>
      <c r="CO1392" s="5"/>
      <c r="CP1392" s="5"/>
      <c r="CQ1392" s="5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</row>
    <row r="1393" spans="1:166" x14ac:dyDescent="0.25">
      <c r="A1393" t="s">
        <v>161</v>
      </c>
      <c r="C1393" s="6">
        <v>41018</v>
      </c>
      <c r="D1393" s="5"/>
      <c r="E1393" s="6"/>
      <c r="G1393">
        <v>123</v>
      </c>
      <c r="H1393" t="s">
        <v>115</v>
      </c>
      <c r="I1393" s="7">
        <v>8</v>
      </c>
      <c r="J1393">
        <v>750</v>
      </c>
      <c r="K1393" s="5">
        <f t="shared" si="22"/>
        <v>166.66666666666666</v>
      </c>
      <c r="L1393" s="5"/>
      <c r="M1393" s="8"/>
      <c r="N1393" s="8"/>
      <c r="O1393" s="8"/>
      <c r="P1393" s="8"/>
      <c r="Q1393" s="5"/>
      <c r="R1393" s="5"/>
      <c r="S1393" s="5"/>
      <c r="T1393" s="5"/>
      <c r="U1393" s="5"/>
      <c r="V1393" s="5"/>
      <c r="W1393" s="5"/>
      <c r="X1393" s="8"/>
      <c r="Y1393" s="8"/>
      <c r="Z1393" s="8"/>
      <c r="AA1393" s="8"/>
      <c r="AB1393" s="8"/>
      <c r="AC1393" s="5"/>
      <c r="AD1393" s="8"/>
      <c r="AE1393" s="8"/>
      <c r="AF1393" s="8"/>
      <c r="AG1393" s="8"/>
      <c r="AH1393" s="8"/>
      <c r="AI1393" s="8"/>
      <c r="AJ1393" s="5"/>
      <c r="AK1393" s="8"/>
      <c r="AL1393" s="8"/>
      <c r="AM1393" s="8"/>
      <c r="AN1393" s="8"/>
      <c r="AO1393" s="8"/>
      <c r="AP1393" s="8"/>
      <c r="AQ1393" s="9"/>
      <c r="AR1393" s="8"/>
      <c r="AS1393" s="8"/>
      <c r="AT1393" s="8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8"/>
      <c r="BJ1393" s="5"/>
      <c r="BK1393" s="5"/>
      <c r="BL1393" s="5"/>
      <c r="BM1393" s="8"/>
      <c r="BN1393" s="8"/>
      <c r="BO1393" s="7"/>
      <c r="BP1393" s="5"/>
      <c r="BQ1393" s="5"/>
      <c r="BR1393" s="5"/>
      <c r="BS1393" s="5"/>
      <c r="BT1393" s="7"/>
      <c r="BU1393" s="7"/>
      <c r="BV1393" s="7"/>
      <c r="BW1393" s="7"/>
      <c r="BX1393" s="7"/>
      <c r="BY1393" s="7"/>
      <c r="BZ1393" s="7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>
        <v>29.84375</v>
      </c>
      <c r="CK1393" s="8">
        <v>4.4751773049645394</v>
      </c>
      <c r="CL1393" s="5"/>
      <c r="CM1393" s="5"/>
      <c r="CN1393" s="8"/>
      <c r="CO1393" s="5"/>
      <c r="CP1393" s="5"/>
      <c r="CQ1393" s="5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</row>
    <row r="1394" spans="1:166" x14ac:dyDescent="0.25">
      <c r="A1394" t="s">
        <v>161</v>
      </c>
      <c r="C1394" s="6">
        <v>41025</v>
      </c>
      <c r="D1394" s="5"/>
      <c r="E1394" s="6"/>
      <c r="G1394">
        <v>130</v>
      </c>
      <c r="H1394" t="s">
        <v>115</v>
      </c>
      <c r="I1394" s="7">
        <v>8</v>
      </c>
      <c r="J1394">
        <v>750</v>
      </c>
      <c r="K1394" s="5">
        <f t="shared" si="22"/>
        <v>166.66666666666666</v>
      </c>
      <c r="L1394" s="5"/>
      <c r="M1394" s="8"/>
      <c r="N1394" s="8"/>
      <c r="O1394" s="8"/>
      <c r="P1394" s="8"/>
      <c r="Q1394" s="5"/>
      <c r="R1394" s="5"/>
      <c r="S1394" s="5"/>
      <c r="T1394" s="5"/>
      <c r="U1394" s="5"/>
      <c r="V1394" s="5"/>
      <c r="W1394" s="5"/>
      <c r="X1394" s="8"/>
      <c r="Y1394" s="8"/>
      <c r="Z1394" s="8"/>
      <c r="AA1394" s="8"/>
      <c r="AB1394" s="8"/>
      <c r="AC1394" s="5"/>
      <c r="AD1394" s="8"/>
      <c r="AE1394" s="8"/>
      <c r="AF1394" s="8"/>
      <c r="AG1394" s="8"/>
      <c r="AH1394" s="8"/>
      <c r="AI1394" s="8"/>
      <c r="AJ1394" s="5"/>
      <c r="AK1394" s="8"/>
      <c r="AL1394" s="8"/>
      <c r="AM1394" s="8"/>
      <c r="AN1394" s="8"/>
      <c r="AO1394" s="8"/>
      <c r="AP1394" s="8"/>
      <c r="AQ1394" s="9"/>
      <c r="AR1394" s="8"/>
      <c r="AS1394" s="8"/>
      <c r="AT1394" s="8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8"/>
      <c r="BJ1394" s="5"/>
      <c r="BK1394" s="5"/>
      <c r="BL1394" s="5"/>
      <c r="BM1394" s="8"/>
      <c r="BN1394" s="8"/>
      <c r="BO1394" s="7"/>
      <c r="BP1394" s="5"/>
      <c r="BQ1394" s="5"/>
      <c r="BR1394" s="5"/>
      <c r="BS1394" s="5"/>
      <c r="BT1394" s="7"/>
      <c r="BU1394" s="7"/>
      <c r="BV1394" s="7"/>
      <c r="BW1394" s="7"/>
      <c r="BX1394" s="7"/>
      <c r="BY1394" s="7"/>
      <c r="BZ1394" s="7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>
        <v>43.75</v>
      </c>
      <c r="CK1394" s="8">
        <v>4.4550561797752808</v>
      </c>
      <c r="CL1394" s="5"/>
      <c r="CM1394" s="5"/>
      <c r="CN1394" s="8"/>
      <c r="CO1394" s="5"/>
      <c r="CP1394" s="5"/>
      <c r="CQ1394" s="5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</row>
    <row r="1395" spans="1:166" x14ac:dyDescent="0.25">
      <c r="A1395" t="s">
        <v>161</v>
      </c>
      <c r="C1395" s="6">
        <v>41032</v>
      </c>
      <c r="D1395" s="5"/>
      <c r="E1395" s="6"/>
      <c r="G1395">
        <v>137</v>
      </c>
      <c r="H1395" t="s">
        <v>115</v>
      </c>
      <c r="I1395" s="7">
        <v>8</v>
      </c>
      <c r="J1395">
        <v>750</v>
      </c>
      <c r="K1395" s="5">
        <f t="shared" si="22"/>
        <v>166.66666666666666</v>
      </c>
      <c r="L1395" s="5"/>
      <c r="M1395" s="8"/>
      <c r="N1395" s="8"/>
      <c r="O1395" s="8"/>
      <c r="P1395" s="8"/>
      <c r="Q1395" s="5"/>
      <c r="R1395" s="5"/>
      <c r="S1395" s="5"/>
      <c r="T1395" s="5"/>
      <c r="U1395" s="5"/>
      <c r="V1395" s="5"/>
      <c r="W1395" s="5"/>
      <c r="X1395" s="8"/>
      <c r="Y1395" s="8"/>
      <c r="Z1395" s="8"/>
      <c r="AA1395" s="8"/>
      <c r="AB1395" s="8"/>
      <c r="AC1395" s="5"/>
      <c r="AD1395" s="8"/>
      <c r="AE1395" s="8"/>
      <c r="AF1395" s="8"/>
      <c r="AG1395" s="8"/>
      <c r="AH1395" s="8"/>
      <c r="AI1395" s="8"/>
      <c r="AJ1395" s="5"/>
      <c r="AK1395" s="8"/>
      <c r="AL1395" s="8"/>
      <c r="AM1395" s="8"/>
      <c r="AN1395" s="8"/>
      <c r="AO1395" s="8"/>
      <c r="AP1395" s="8"/>
      <c r="AQ1395" s="9"/>
      <c r="AR1395" s="8"/>
      <c r="AS1395" s="8"/>
      <c r="AT1395" s="8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8"/>
      <c r="BJ1395" s="5"/>
      <c r="BK1395" s="5"/>
      <c r="BL1395" s="5"/>
      <c r="BM1395" s="8"/>
      <c r="BN1395" s="8"/>
      <c r="BO1395" s="7"/>
      <c r="BP1395" s="5"/>
      <c r="BQ1395" s="5"/>
      <c r="BR1395" s="5"/>
      <c r="BS1395" s="5"/>
      <c r="BT1395" s="7"/>
      <c r="BU1395" s="7"/>
      <c r="BV1395" s="7"/>
      <c r="BW1395" s="7"/>
      <c r="BX1395" s="7"/>
      <c r="BY1395" s="7"/>
      <c r="BZ1395" s="7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>
        <v>56.5625</v>
      </c>
      <c r="CK1395" s="8">
        <v>4.3841463414634143</v>
      </c>
      <c r="CL1395" s="5"/>
      <c r="CM1395" s="5"/>
      <c r="CN1395" s="8"/>
      <c r="CO1395" s="5"/>
      <c r="CP1395" s="5"/>
      <c r="CQ1395" s="5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</row>
    <row r="1396" spans="1:166" x14ac:dyDescent="0.25">
      <c r="A1396" t="s">
        <v>161</v>
      </c>
      <c r="C1396" s="6">
        <v>41034</v>
      </c>
      <c r="D1396" s="5">
        <v>9</v>
      </c>
      <c r="E1396" s="6" t="s">
        <v>207</v>
      </c>
      <c r="F1396" t="s">
        <v>15</v>
      </c>
      <c r="G1396">
        <v>139</v>
      </c>
      <c r="H1396" t="s">
        <v>115</v>
      </c>
      <c r="I1396" s="7">
        <v>8</v>
      </c>
      <c r="J1396">
        <v>750</v>
      </c>
      <c r="K1396" s="5">
        <f t="shared" si="22"/>
        <v>166.66666666666666</v>
      </c>
      <c r="L1396" s="5"/>
      <c r="M1396" s="8"/>
      <c r="N1396" s="8"/>
      <c r="O1396" s="8"/>
      <c r="P1396" s="8"/>
      <c r="Q1396" s="5"/>
      <c r="R1396" s="5"/>
      <c r="S1396" s="5"/>
      <c r="T1396" s="5"/>
      <c r="U1396" s="5"/>
      <c r="V1396" s="5">
        <v>139</v>
      </c>
      <c r="W1396" s="5"/>
      <c r="X1396" s="8"/>
      <c r="Y1396" s="8"/>
      <c r="Z1396" s="8"/>
      <c r="AA1396" s="8"/>
      <c r="AB1396" s="8"/>
      <c r="AC1396" s="5"/>
      <c r="AD1396" s="8"/>
      <c r="AE1396" s="8"/>
      <c r="AF1396" s="8"/>
      <c r="AG1396" s="8"/>
      <c r="AH1396" s="8"/>
      <c r="AI1396" s="8"/>
      <c r="AJ1396" s="5"/>
      <c r="AK1396" s="8"/>
      <c r="AL1396" s="8"/>
      <c r="AM1396" s="8"/>
      <c r="AN1396" s="8"/>
      <c r="AO1396" s="8"/>
      <c r="AP1396" s="8"/>
      <c r="AQ1396" s="9"/>
      <c r="AR1396" s="8"/>
      <c r="AS1396" s="8"/>
      <c r="AT1396" s="8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8"/>
      <c r="BJ1396" s="5"/>
      <c r="BK1396" s="5"/>
      <c r="BL1396" s="5"/>
      <c r="BM1396" s="8"/>
      <c r="BN1396" s="8"/>
      <c r="BO1396" s="7"/>
      <c r="BP1396" s="5"/>
      <c r="BQ1396" s="5"/>
      <c r="BR1396" s="5"/>
      <c r="BS1396" s="5"/>
      <c r="BT1396" s="7"/>
      <c r="BU1396" s="7"/>
      <c r="BV1396" s="7"/>
      <c r="BW1396" s="7"/>
      <c r="BX1396" s="7"/>
      <c r="BY1396" s="7"/>
      <c r="BZ1396" s="7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8"/>
      <c r="CL1396" s="5"/>
      <c r="CM1396" s="5"/>
      <c r="CN1396" s="8"/>
      <c r="CO1396" s="5"/>
      <c r="CP1396" s="5"/>
      <c r="CQ1396" s="5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</row>
    <row r="1397" spans="1:166" x14ac:dyDescent="0.25">
      <c r="A1397" t="s">
        <v>161</v>
      </c>
      <c r="C1397" s="6">
        <v>41038</v>
      </c>
      <c r="D1397" s="5"/>
      <c r="E1397" s="6"/>
      <c r="G1397">
        <v>143</v>
      </c>
      <c r="H1397" t="s">
        <v>115</v>
      </c>
      <c r="I1397" s="7">
        <v>8</v>
      </c>
      <c r="J1397">
        <v>750</v>
      </c>
      <c r="K1397" s="5">
        <f t="shared" si="22"/>
        <v>166.66666666666666</v>
      </c>
      <c r="L1397" s="5"/>
      <c r="M1397" s="8"/>
      <c r="N1397" s="8"/>
      <c r="O1397" s="8"/>
      <c r="P1397" s="8"/>
      <c r="Q1397" s="5"/>
      <c r="R1397" s="5"/>
      <c r="S1397" s="5"/>
      <c r="T1397" s="5"/>
      <c r="U1397" s="5"/>
      <c r="V1397" s="5"/>
      <c r="W1397" s="5"/>
      <c r="X1397" s="8"/>
      <c r="Y1397" s="8"/>
      <c r="Z1397" s="8"/>
      <c r="AA1397" s="8"/>
      <c r="AB1397" s="8"/>
      <c r="AC1397" s="5">
        <v>722.80038287361344</v>
      </c>
      <c r="AD1397" s="8"/>
      <c r="AE1397" s="8"/>
      <c r="AF1397" s="8"/>
      <c r="AG1397" s="8"/>
      <c r="AH1397" s="8"/>
      <c r="AI1397" s="8"/>
      <c r="AJ1397" s="5">
        <v>262.13515311115839</v>
      </c>
      <c r="AK1397" s="8">
        <v>4.8011022680559385</v>
      </c>
      <c r="AL1397" s="8"/>
      <c r="AM1397" s="8"/>
      <c r="AN1397" s="8"/>
      <c r="AO1397" s="8"/>
      <c r="AP1397" s="8"/>
      <c r="AQ1397" s="9">
        <f>AK1397/AJ1397</f>
        <v>1.8315369804751184E-2</v>
      </c>
      <c r="AR1397" s="8"/>
      <c r="AS1397" s="8"/>
      <c r="AT1397" s="8"/>
      <c r="AU1397" s="5">
        <v>0</v>
      </c>
      <c r="AV1397" s="5"/>
      <c r="AW1397" s="5"/>
      <c r="AX1397" s="5"/>
      <c r="AY1397" s="5">
        <v>187.20859006230751</v>
      </c>
      <c r="AZ1397" s="5"/>
      <c r="BA1397" s="5"/>
      <c r="BB1397" s="5"/>
      <c r="BC1397" s="5"/>
      <c r="BD1397" s="5"/>
      <c r="BE1397" s="5"/>
      <c r="BF1397" s="5">
        <v>41.660431989435523</v>
      </c>
      <c r="BG1397" s="5">
        <v>536.30105770782086</v>
      </c>
      <c r="BH1397" s="5">
        <v>765.17007975956381</v>
      </c>
      <c r="BI1397" s="8"/>
      <c r="BJ1397" s="5"/>
      <c r="BK1397" s="5">
        <f>AC1397+AJ1397+BH1397</f>
        <v>1750.1056157443356</v>
      </c>
      <c r="BL1397" s="5"/>
      <c r="BM1397" s="8">
        <f>BH1397/BK1397</f>
        <v>0.43721365892202457</v>
      </c>
      <c r="BN1397" s="8"/>
      <c r="BO1397" s="7"/>
      <c r="BP1397" s="5"/>
      <c r="BQ1397" s="5"/>
      <c r="BR1397" s="5"/>
      <c r="BS1397" s="5"/>
      <c r="BT1397" s="7"/>
      <c r="BU1397" s="7"/>
      <c r="BV1397" s="7"/>
      <c r="BW1397" s="7"/>
      <c r="BX1397" s="8">
        <f>AC1397/BK1397</f>
        <v>0.41300386466459049</v>
      </c>
      <c r="BY1397" s="8">
        <f>AJ1397/BK1397</f>
        <v>0.14978247641338488</v>
      </c>
      <c r="BZ1397" s="8">
        <f>BH1397/BK1397</f>
        <v>0.43721365892202457</v>
      </c>
      <c r="CA1397" s="5">
        <v>159.49228434029797</v>
      </c>
      <c r="CB1397" s="5">
        <v>0</v>
      </c>
      <c r="CC1397" s="5">
        <v>37.372449633079185</v>
      </c>
      <c r="CD1397" s="5">
        <v>103.74209618178212</v>
      </c>
      <c r="CE1397" s="5"/>
      <c r="CF1397" s="5"/>
      <c r="CG1397" s="5"/>
      <c r="CH1397" s="5"/>
      <c r="CI1397" s="5">
        <v>18.377738525436691</v>
      </c>
      <c r="CJ1397" s="5"/>
      <c r="CK1397" s="8"/>
      <c r="CL1397" s="5"/>
      <c r="CM1397" s="5"/>
      <c r="CN1397" s="8"/>
      <c r="CO1397" s="5"/>
      <c r="CP1397" s="5"/>
      <c r="CQ1397" s="5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</row>
    <row r="1398" spans="1:166" x14ac:dyDescent="0.25">
      <c r="A1398" t="s">
        <v>161</v>
      </c>
      <c r="C1398" s="6">
        <v>41039</v>
      </c>
      <c r="D1398" s="5"/>
      <c r="E1398" s="6"/>
      <c r="G1398">
        <v>144</v>
      </c>
      <c r="H1398" t="s">
        <v>115</v>
      </c>
      <c r="I1398" s="7">
        <v>8</v>
      </c>
      <c r="J1398">
        <v>750</v>
      </c>
      <c r="K1398" s="5">
        <f t="shared" si="22"/>
        <v>166.66666666666666</v>
      </c>
      <c r="L1398" s="5"/>
      <c r="M1398" s="8"/>
      <c r="N1398" s="8"/>
      <c r="O1398" s="8"/>
      <c r="P1398" s="8"/>
      <c r="Q1398" s="5"/>
      <c r="R1398" s="5"/>
      <c r="S1398" s="5"/>
      <c r="T1398" s="5"/>
      <c r="U1398" s="5"/>
      <c r="V1398" s="5"/>
      <c r="W1398" s="5"/>
      <c r="X1398" s="8"/>
      <c r="Y1398" s="8"/>
      <c r="Z1398" s="8"/>
      <c r="AA1398" s="8"/>
      <c r="AB1398" s="8"/>
      <c r="AC1398" s="5"/>
      <c r="AD1398" s="8"/>
      <c r="AE1398" s="8"/>
      <c r="AF1398" s="8"/>
      <c r="AG1398" s="8"/>
      <c r="AH1398" s="8"/>
      <c r="AI1398" s="8"/>
      <c r="AJ1398" s="5"/>
      <c r="AK1398" s="8"/>
      <c r="AL1398" s="8"/>
      <c r="AM1398" s="8"/>
      <c r="AN1398" s="8"/>
      <c r="AO1398" s="8"/>
      <c r="AP1398" s="8"/>
      <c r="AQ1398" s="9"/>
      <c r="AR1398" s="8"/>
      <c r="AS1398" s="8"/>
      <c r="AT1398" s="8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8"/>
      <c r="BJ1398" s="5"/>
      <c r="BK1398" s="5"/>
      <c r="BL1398" s="5"/>
      <c r="BM1398" s="8"/>
      <c r="BN1398" s="8"/>
      <c r="BO1398" s="7"/>
      <c r="BP1398" s="5"/>
      <c r="BQ1398" s="5"/>
      <c r="BR1398" s="5"/>
      <c r="BS1398" s="5"/>
      <c r="BT1398" s="7"/>
      <c r="BU1398" s="7"/>
      <c r="BV1398" s="7"/>
      <c r="BW1398" s="7"/>
      <c r="BX1398" s="7"/>
      <c r="BY1398" s="7"/>
      <c r="BZ1398" s="7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>
        <v>70.15625</v>
      </c>
      <c r="CK1398" s="8">
        <v>4.6494252873563218</v>
      </c>
      <c r="CL1398" s="5"/>
      <c r="CM1398" s="5"/>
      <c r="CN1398" s="8"/>
      <c r="CO1398" s="5"/>
      <c r="CP1398" s="5"/>
      <c r="CQ1398" s="5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</row>
    <row r="1399" spans="1:166" x14ac:dyDescent="0.25">
      <c r="A1399" t="s">
        <v>161</v>
      </c>
      <c r="C1399" s="6">
        <v>41043</v>
      </c>
      <c r="D1399" s="5"/>
      <c r="E1399" s="6"/>
      <c r="G1399">
        <v>148</v>
      </c>
      <c r="H1399" t="s">
        <v>115</v>
      </c>
      <c r="I1399" s="7">
        <v>8</v>
      </c>
      <c r="J1399">
        <v>750</v>
      </c>
      <c r="K1399" s="5">
        <f t="shared" si="22"/>
        <v>166.66666666666666</v>
      </c>
      <c r="L1399" s="5"/>
      <c r="M1399" s="8"/>
      <c r="N1399" s="8"/>
      <c r="O1399" s="8"/>
      <c r="P1399" s="8"/>
      <c r="Q1399" s="5"/>
      <c r="R1399" s="5"/>
      <c r="S1399" s="5"/>
      <c r="T1399" s="5"/>
      <c r="U1399" s="5"/>
      <c r="V1399" s="5"/>
      <c r="W1399" s="5"/>
      <c r="X1399" s="8"/>
      <c r="Y1399" s="8"/>
      <c r="Z1399" s="8"/>
      <c r="AA1399" s="8"/>
      <c r="AB1399" s="8"/>
      <c r="AC1399" s="5"/>
      <c r="AD1399" s="8"/>
      <c r="AE1399" s="8"/>
      <c r="AF1399" s="8"/>
      <c r="AG1399" s="8"/>
      <c r="AH1399" s="8"/>
      <c r="AI1399" s="8"/>
      <c r="AJ1399" s="5"/>
      <c r="AK1399" s="8"/>
      <c r="AL1399" s="8"/>
      <c r="AM1399" s="8"/>
      <c r="AN1399" s="8"/>
      <c r="AO1399" s="8"/>
      <c r="AP1399" s="8"/>
      <c r="AQ1399" s="9"/>
      <c r="AR1399" s="8"/>
      <c r="AS1399" s="8"/>
      <c r="AT1399" s="8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8"/>
      <c r="BJ1399" s="5"/>
      <c r="BK1399" s="5"/>
      <c r="BL1399" s="5"/>
      <c r="BM1399" s="8"/>
      <c r="BN1399" s="8"/>
      <c r="BO1399" s="7"/>
      <c r="BP1399" s="5"/>
      <c r="BQ1399" s="5"/>
      <c r="BR1399" s="5"/>
      <c r="BS1399" s="5"/>
      <c r="BT1399" s="7"/>
      <c r="BU1399" s="7"/>
      <c r="BV1399" s="7"/>
      <c r="BW1399" s="7"/>
      <c r="BX1399" s="7"/>
      <c r="BY1399" s="7"/>
      <c r="BZ1399" s="7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>
        <v>82.34375</v>
      </c>
      <c r="CK1399" s="8">
        <v>4.7948717948717947</v>
      </c>
      <c r="CL1399" s="5"/>
      <c r="CM1399" s="5"/>
      <c r="CN1399" s="8"/>
      <c r="CO1399" s="5"/>
      <c r="CP1399" s="5"/>
      <c r="CQ1399" s="5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</row>
    <row r="1400" spans="1:166" x14ac:dyDescent="0.25">
      <c r="A1400" t="s">
        <v>161</v>
      </c>
      <c r="C1400" s="6">
        <v>41050</v>
      </c>
      <c r="D1400" s="5"/>
      <c r="E1400" s="6"/>
      <c r="G1400">
        <v>155</v>
      </c>
      <c r="H1400" t="s">
        <v>115</v>
      </c>
      <c r="I1400" s="7">
        <v>8</v>
      </c>
      <c r="J1400">
        <v>750</v>
      </c>
      <c r="K1400" s="5">
        <f t="shared" si="22"/>
        <v>166.66666666666666</v>
      </c>
      <c r="L1400" s="5"/>
      <c r="M1400" s="8"/>
      <c r="N1400" s="8"/>
      <c r="O1400" s="8"/>
      <c r="P1400" s="8"/>
      <c r="Q1400" s="5"/>
      <c r="R1400" s="5"/>
      <c r="S1400" s="5"/>
      <c r="T1400" s="5"/>
      <c r="U1400" s="5"/>
      <c r="V1400" s="5"/>
      <c r="W1400" s="5"/>
      <c r="X1400" s="8"/>
      <c r="Y1400" s="8"/>
      <c r="Z1400" s="8"/>
      <c r="AA1400" s="8"/>
      <c r="AB1400" s="8"/>
      <c r="AC1400" s="5"/>
      <c r="AD1400" s="8"/>
      <c r="AE1400" s="8"/>
      <c r="AF1400" s="8"/>
      <c r="AG1400" s="8"/>
      <c r="AH1400" s="8"/>
      <c r="AI1400" s="8"/>
      <c r="AJ1400" s="5"/>
      <c r="AK1400" s="8"/>
      <c r="AL1400" s="8"/>
      <c r="AM1400" s="8"/>
      <c r="AN1400" s="8"/>
      <c r="AO1400" s="8"/>
      <c r="AP1400" s="8"/>
      <c r="AQ1400" s="9"/>
      <c r="AR1400" s="8"/>
      <c r="AS1400" s="8"/>
      <c r="AT1400" s="8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8"/>
      <c r="BJ1400" s="5"/>
      <c r="BK1400" s="5"/>
      <c r="BL1400" s="5"/>
      <c r="BM1400" s="8"/>
      <c r="BN1400" s="8"/>
      <c r="BO1400" s="7"/>
      <c r="BP1400" s="5"/>
      <c r="BQ1400" s="5"/>
      <c r="BR1400" s="5"/>
      <c r="BS1400" s="5"/>
      <c r="BT1400" s="7"/>
      <c r="BU1400" s="7"/>
      <c r="BV1400" s="7"/>
      <c r="BW1400" s="7"/>
      <c r="BX1400" s="7"/>
      <c r="BY1400" s="7"/>
      <c r="BZ1400" s="7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>
        <v>88.125</v>
      </c>
      <c r="CK1400" s="8">
        <v>6.3783783783783781</v>
      </c>
      <c r="CL1400" s="5"/>
      <c r="CM1400" s="5"/>
      <c r="CN1400" s="8"/>
      <c r="CO1400" s="5"/>
      <c r="CP1400" s="5"/>
      <c r="CQ1400" s="5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</row>
    <row r="1401" spans="1:166" x14ac:dyDescent="0.25">
      <c r="A1401" t="s">
        <v>161</v>
      </c>
      <c r="C1401" s="6">
        <v>41057</v>
      </c>
      <c r="D1401" s="5">
        <v>10</v>
      </c>
      <c r="E1401" s="6" t="s">
        <v>108</v>
      </c>
      <c r="F1401" t="s">
        <v>16</v>
      </c>
      <c r="G1401">
        <v>162</v>
      </c>
      <c r="H1401" t="s">
        <v>115</v>
      </c>
      <c r="I1401" s="7">
        <v>8</v>
      </c>
      <c r="J1401">
        <v>750</v>
      </c>
      <c r="K1401" s="5">
        <f t="shared" si="22"/>
        <v>166.66666666666666</v>
      </c>
      <c r="L1401" s="5"/>
      <c r="M1401" s="8"/>
      <c r="N1401" s="8"/>
      <c r="O1401" s="8"/>
      <c r="P1401" s="8"/>
      <c r="Q1401" s="5"/>
      <c r="R1401" s="5"/>
      <c r="S1401" s="5"/>
      <c r="T1401" s="5"/>
      <c r="U1401" s="5"/>
      <c r="V1401" s="5"/>
      <c r="W1401" s="5"/>
      <c r="X1401" s="8"/>
      <c r="Y1401" s="8"/>
      <c r="Z1401" s="8"/>
      <c r="AA1401" s="8"/>
      <c r="AB1401" s="8"/>
      <c r="AC1401" s="5"/>
      <c r="AD1401" s="8"/>
      <c r="AE1401" s="8"/>
      <c r="AF1401" s="8"/>
      <c r="AG1401" s="8"/>
      <c r="AH1401" s="8"/>
      <c r="AI1401" s="8"/>
      <c r="AJ1401" s="5"/>
      <c r="AK1401" s="8"/>
      <c r="AL1401" s="8"/>
      <c r="AM1401" s="8"/>
      <c r="AN1401" s="8"/>
      <c r="AO1401" s="8"/>
      <c r="AP1401" s="8"/>
      <c r="AQ1401" s="9"/>
      <c r="AR1401" s="8"/>
      <c r="AS1401" s="8"/>
      <c r="AT1401" s="8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>
        <v>320.80399851538112</v>
      </c>
      <c r="BH1401" s="5"/>
      <c r="BI1401" s="8"/>
      <c r="BJ1401" s="5"/>
      <c r="BK1401" s="5"/>
      <c r="BL1401" s="5"/>
      <c r="BM1401" s="8"/>
      <c r="BN1401" s="5">
        <f>BP1401*(1/(BO1401/100))</f>
        <v>320.80399851538112</v>
      </c>
      <c r="BO1401" s="7">
        <v>36.727343982287721</v>
      </c>
      <c r="BP1401" s="5">
        <v>117.82278804367721</v>
      </c>
      <c r="BQ1401" s="5">
        <f>BN1401-BP1401</f>
        <v>202.98121047170392</v>
      </c>
      <c r="BR1401" s="5"/>
      <c r="BS1401" s="5"/>
      <c r="BT1401" s="7">
        <v>5.1904311913514194</v>
      </c>
      <c r="BU1401" s="7"/>
      <c r="BV1401" s="7"/>
      <c r="BW1401" s="7"/>
      <c r="BX1401" s="7"/>
      <c r="BY1401" s="7"/>
      <c r="BZ1401" s="7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>
        <v>100</v>
      </c>
      <c r="CK1401" s="8">
        <v>5.4144736842105265</v>
      </c>
      <c r="CL1401" s="5"/>
      <c r="CM1401" s="5"/>
      <c r="CN1401" s="8"/>
      <c r="CO1401" s="5"/>
      <c r="CP1401" s="5"/>
      <c r="CQ1401" s="5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</row>
    <row r="1402" spans="1:166" x14ac:dyDescent="0.25">
      <c r="A1402" t="s">
        <v>147</v>
      </c>
      <c r="C1402" s="6">
        <v>40895</v>
      </c>
      <c r="D1402" s="5">
        <v>1</v>
      </c>
      <c r="E1402" s="6" t="s">
        <v>209</v>
      </c>
      <c r="F1402" t="s">
        <v>10</v>
      </c>
      <c r="G1402">
        <v>0</v>
      </c>
      <c r="H1402" t="s">
        <v>116</v>
      </c>
      <c r="I1402" s="7">
        <v>8</v>
      </c>
      <c r="J1402">
        <v>750</v>
      </c>
      <c r="K1402" s="5">
        <f t="shared" si="22"/>
        <v>166.66666666666666</v>
      </c>
      <c r="L1402" s="5"/>
      <c r="M1402" s="8"/>
      <c r="N1402" s="8"/>
      <c r="O1402" s="8"/>
      <c r="P1402" s="8"/>
      <c r="Q1402" s="5"/>
      <c r="R1402" s="5"/>
      <c r="S1402" s="5"/>
      <c r="T1402" s="5"/>
      <c r="U1402" s="5"/>
      <c r="V1402" s="5"/>
      <c r="W1402" s="5"/>
      <c r="X1402" s="8"/>
      <c r="Y1402" s="8"/>
      <c r="Z1402" s="8"/>
      <c r="AA1402" s="8"/>
      <c r="AB1402" s="8"/>
      <c r="AC1402" s="5"/>
      <c r="AD1402" s="8"/>
      <c r="AE1402" s="8"/>
      <c r="AF1402" s="8"/>
      <c r="AG1402" s="8"/>
      <c r="AH1402" s="8"/>
      <c r="AI1402" s="8"/>
      <c r="AJ1402" s="5"/>
      <c r="AK1402" s="8"/>
      <c r="AL1402" s="8"/>
      <c r="AM1402" s="8"/>
      <c r="AN1402" s="8"/>
      <c r="AO1402" s="8"/>
      <c r="AP1402" s="8"/>
      <c r="AQ1402" s="9"/>
      <c r="AR1402" s="8"/>
      <c r="AS1402" s="8"/>
      <c r="AT1402" s="8"/>
      <c r="AU1402" s="5">
        <v>0</v>
      </c>
      <c r="AV1402" s="5"/>
      <c r="AW1402" s="5"/>
      <c r="AX1402" s="5"/>
      <c r="AY1402" s="5">
        <v>0</v>
      </c>
      <c r="AZ1402" s="5"/>
      <c r="BA1402" s="5"/>
      <c r="BB1402" s="5"/>
      <c r="BC1402" s="5"/>
      <c r="BD1402" s="5"/>
      <c r="BE1402" s="5"/>
      <c r="BF1402" s="5">
        <v>0</v>
      </c>
      <c r="BG1402" s="5">
        <v>0</v>
      </c>
      <c r="BH1402" s="5"/>
      <c r="BI1402" s="8"/>
      <c r="BJ1402" s="5"/>
      <c r="BK1402" s="5"/>
      <c r="BL1402" s="5"/>
      <c r="BM1402" s="8"/>
      <c r="BN1402" s="8"/>
      <c r="BO1402" s="7"/>
      <c r="BP1402" s="5"/>
      <c r="BQ1402" s="5"/>
      <c r="BR1402" s="5"/>
      <c r="BS1402" s="5"/>
      <c r="BT1402" s="7"/>
      <c r="BU1402" s="7"/>
      <c r="BV1402" s="7"/>
      <c r="BW1402" s="7"/>
      <c r="BX1402" s="7"/>
      <c r="BY1402" s="7"/>
      <c r="BZ1402" s="7"/>
      <c r="CA1402" s="5">
        <v>0</v>
      </c>
      <c r="CB1402" s="5">
        <v>0</v>
      </c>
      <c r="CC1402" s="5">
        <v>0</v>
      </c>
      <c r="CD1402" s="5">
        <v>0</v>
      </c>
      <c r="CE1402" s="5"/>
      <c r="CF1402" s="5"/>
      <c r="CG1402" s="5"/>
      <c r="CH1402" s="5"/>
      <c r="CI1402" s="5">
        <v>0</v>
      </c>
      <c r="CJ1402" s="5"/>
      <c r="CK1402" s="8"/>
      <c r="CL1402" s="5"/>
      <c r="CM1402" s="5"/>
      <c r="CN1402" s="8"/>
      <c r="CO1402" s="5"/>
      <c r="CP1402" s="5"/>
      <c r="CQ1402" s="5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</row>
    <row r="1403" spans="1:166" x14ac:dyDescent="0.25">
      <c r="A1403" t="s">
        <v>147</v>
      </c>
      <c r="C1403" s="6">
        <v>40924</v>
      </c>
      <c r="D1403" s="5">
        <v>4</v>
      </c>
      <c r="E1403" t="s">
        <v>210</v>
      </c>
      <c r="F1403" t="s">
        <v>12</v>
      </c>
      <c r="G1403">
        <v>29</v>
      </c>
      <c r="H1403" t="s">
        <v>116</v>
      </c>
      <c r="I1403" s="7">
        <v>8</v>
      </c>
      <c r="J1403">
        <v>750</v>
      </c>
      <c r="K1403" s="5">
        <f t="shared" si="22"/>
        <v>166.66666666666666</v>
      </c>
      <c r="L1403" s="5"/>
      <c r="M1403" s="8"/>
      <c r="N1403" s="8"/>
      <c r="O1403" s="8"/>
      <c r="P1403" s="8"/>
      <c r="Q1403" s="5"/>
      <c r="R1403" s="5">
        <v>29</v>
      </c>
      <c r="S1403" s="5"/>
      <c r="T1403" s="5"/>
      <c r="U1403" s="5"/>
      <c r="V1403" s="5"/>
      <c r="W1403" s="5"/>
      <c r="X1403" s="8"/>
      <c r="Y1403" s="8"/>
      <c r="Z1403" s="8"/>
      <c r="AA1403" s="8"/>
      <c r="AB1403" s="8"/>
      <c r="AC1403" s="5"/>
      <c r="AD1403" s="8"/>
      <c r="AE1403" s="8"/>
      <c r="AF1403" s="8"/>
      <c r="AG1403" s="8"/>
      <c r="AH1403" s="8"/>
      <c r="AI1403" s="8"/>
      <c r="AJ1403" s="5"/>
      <c r="AK1403" s="8"/>
      <c r="AL1403" s="8"/>
      <c r="AM1403" s="8"/>
      <c r="AN1403" s="8"/>
      <c r="AO1403" s="8"/>
      <c r="AP1403" s="8"/>
      <c r="AQ1403" s="9"/>
      <c r="AR1403" s="8"/>
      <c r="AS1403" s="8"/>
      <c r="AT1403" s="8"/>
      <c r="AU1403" s="5">
        <v>0</v>
      </c>
      <c r="AV1403" s="5"/>
      <c r="AW1403" s="5"/>
      <c r="AX1403" s="5"/>
      <c r="AY1403" s="5">
        <v>0</v>
      </c>
      <c r="AZ1403" s="5"/>
      <c r="BA1403" s="5"/>
      <c r="BB1403" s="5"/>
      <c r="BC1403" s="5"/>
      <c r="BD1403" s="5"/>
      <c r="BE1403" s="5"/>
      <c r="BF1403" s="5">
        <v>0</v>
      </c>
      <c r="BG1403" s="5">
        <v>0</v>
      </c>
      <c r="BH1403" s="5"/>
      <c r="BI1403" s="8"/>
      <c r="BJ1403" s="5"/>
      <c r="BK1403" s="5"/>
      <c r="BL1403" s="5"/>
      <c r="BM1403" s="8"/>
      <c r="BN1403" s="8"/>
      <c r="BO1403" s="7"/>
      <c r="BP1403" s="5"/>
      <c r="BQ1403" s="5"/>
      <c r="BR1403" s="5"/>
      <c r="BS1403" s="5"/>
      <c r="BT1403" s="7"/>
      <c r="BU1403" s="7"/>
      <c r="BV1403" s="7"/>
      <c r="BW1403" s="7"/>
      <c r="BX1403" s="7"/>
      <c r="BY1403" s="7"/>
      <c r="BZ1403" s="7"/>
      <c r="CA1403" s="5">
        <v>0</v>
      </c>
      <c r="CB1403" s="5">
        <v>0</v>
      </c>
      <c r="CC1403" s="5">
        <v>0</v>
      </c>
      <c r="CD1403" s="5">
        <v>0</v>
      </c>
      <c r="CE1403" s="5"/>
      <c r="CF1403" s="5"/>
      <c r="CG1403" s="5"/>
      <c r="CH1403" s="5"/>
      <c r="CI1403" s="5">
        <v>0</v>
      </c>
      <c r="CJ1403" s="5"/>
      <c r="CK1403" s="8"/>
      <c r="CL1403" s="5"/>
      <c r="CM1403" s="5"/>
      <c r="CN1403" s="8"/>
      <c r="CO1403" s="5"/>
      <c r="CP1403" s="5"/>
      <c r="CQ1403" s="5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</row>
    <row r="1404" spans="1:166" x14ac:dyDescent="0.25">
      <c r="A1404" t="s">
        <v>147</v>
      </c>
      <c r="C1404" s="6">
        <v>40931</v>
      </c>
      <c r="D1404" s="5"/>
      <c r="E1404" s="6"/>
      <c r="G1404">
        <v>36</v>
      </c>
      <c r="H1404" t="s">
        <v>116</v>
      </c>
      <c r="I1404" s="7">
        <v>8</v>
      </c>
      <c r="J1404">
        <v>750</v>
      </c>
      <c r="K1404" s="5">
        <f t="shared" si="22"/>
        <v>166.66666666666666</v>
      </c>
      <c r="L1404" s="5"/>
      <c r="M1404" s="8"/>
      <c r="N1404" s="7">
        <v>7.2</v>
      </c>
      <c r="O1404" s="7"/>
      <c r="P1404" s="7"/>
      <c r="Q1404" s="5"/>
      <c r="R1404" s="5"/>
      <c r="S1404" s="5"/>
      <c r="T1404" s="5"/>
      <c r="U1404" s="5"/>
      <c r="V1404" s="5"/>
      <c r="W1404" s="5"/>
      <c r="X1404" s="8"/>
      <c r="Y1404" s="8"/>
      <c r="Z1404" s="8"/>
      <c r="AA1404" s="8"/>
      <c r="AB1404" s="8"/>
      <c r="AC1404" s="5"/>
      <c r="AD1404" s="8"/>
      <c r="AE1404" s="8"/>
      <c r="AF1404" s="8"/>
      <c r="AG1404" s="8"/>
      <c r="AH1404" s="8"/>
      <c r="AI1404" s="8"/>
      <c r="AJ1404" s="5"/>
      <c r="AK1404" s="8"/>
      <c r="AL1404" s="8"/>
      <c r="AM1404" s="8"/>
      <c r="AN1404" s="8"/>
      <c r="AO1404" s="8"/>
      <c r="AP1404" s="8"/>
      <c r="AQ1404" s="9"/>
      <c r="AR1404" s="8"/>
      <c r="AS1404" s="8"/>
      <c r="AT1404" s="8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8"/>
      <c r="BJ1404" s="5"/>
      <c r="BK1404" s="5"/>
      <c r="BL1404" s="5"/>
      <c r="BM1404" s="8"/>
      <c r="BN1404" s="8"/>
      <c r="BO1404" s="7"/>
      <c r="BP1404" s="5"/>
      <c r="BQ1404" s="5"/>
      <c r="BR1404" s="5"/>
      <c r="BS1404" s="5"/>
      <c r="BT1404" s="7"/>
      <c r="BU1404" s="7"/>
      <c r="BV1404" s="7"/>
      <c r="BW1404" s="7"/>
      <c r="BX1404" s="7"/>
      <c r="BY1404" s="7"/>
      <c r="BZ1404" s="7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8"/>
      <c r="CL1404" s="5"/>
      <c r="CM1404" s="5"/>
      <c r="CN1404" s="8"/>
      <c r="CO1404" s="5"/>
      <c r="CP1404" s="5"/>
      <c r="CQ1404" s="5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</row>
    <row r="1405" spans="1:166" x14ac:dyDescent="0.25">
      <c r="A1405" t="s">
        <v>147</v>
      </c>
      <c r="C1405" s="6">
        <v>40938</v>
      </c>
      <c r="D1405" s="5"/>
      <c r="E1405" s="6"/>
      <c r="G1405">
        <v>43</v>
      </c>
      <c r="H1405" t="s">
        <v>116</v>
      </c>
      <c r="I1405" s="7">
        <v>8</v>
      </c>
      <c r="J1405">
        <v>750</v>
      </c>
      <c r="K1405" s="5">
        <f t="shared" si="22"/>
        <v>166.66666666666666</v>
      </c>
      <c r="L1405" s="5"/>
      <c r="M1405" s="8"/>
      <c r="N1405" s="8"/>
      <c r="O1405" s="8"/>
      <c r="P1405" s="8"/>
      <c r="Q1405" s="5"/>
      <c r="R1405" s="5"/>
      <c r="S1405" s="5"/>
      <c r="T1405" s="5"/>
      <c r="U1405" s="5"/>
      <c r="V1405" s="5"/>
      <c r="W1405" s="5"/>
      <c r="X1405" s="8"/>
      <c r="Y1405" s="8"/>
      <c r="Z1405" s="8"/>
      <c r="AA1405" s="8"/>
      <c r="AB1405" s="8"/>
      <c r="AC1405" s="5">
        <v>86.440315645879451</v>
      </c>
      <c r="AD1405" s="8"/>
      <c r="AE1405" s="8"/>
      <c r="AF1405" s="8"/>
      <c r="AG1405" s="8"/>
      <c r="AH1405" s="8"/>
      <c r="AI1405" s="8"/>
      <c r="AJ1405" s="5">
        <v>117.21994359408536</v>
      </c>
      <c r="AK1405" s="8">
        <v>1.8521557567592213</v>
      </c>
      <c r="AL1405" s="8"/>
      <c r="AM1405" s="8"/>
      <c r="AN1405" s="8"/>
      <c r="AO1405" s="8"/>
      <c r="AP1405" s="8"/>
      <c r="AQ1405" s="9">
        <f>AK1405/AJ1405</f>
        <v>1.5800688005557756E-2</v>
      </c>
      <c r="AR1405" s="8"/>
      <c r="AS1405" s="8"/>
      <c r="AT1405" s="8"/>
      <c r="AU1405" s="5">
        <v>11.206506117766223</v>
      </c>
      <c r="AV1405" s="5"/>
      <c r="AW1405" s="5"/>
      <c r="AX1405" s="5"/>
      <c r="AY1405" s="5">
        <v>0</v>
      </c>
      <c r="AZ1405" s="5"/>
      <c r="BA1405" s="5"/>
      <c r="BB1405" s="5"/>
      <c r="BC1405" s="5"/>
      <c r="BD1405" s="5"/>
      <c r="BE1405" s="5"/>
      <c r="BF1405" s="5">
        <v>0</v>
      </c>
      <c r="BG1405" s="5">
        <v>0</v>
      </c>
      <c r="BH1405" s="5">
        <v>11.206506117766223</v>
      </c>
      <c r="BI1405" s="8"/>
      <c r="BJ1405" s="5"/>
      <c r="BK1405" s="5">
        <f>AC1405+AJ1405+BH1405</f>
        <v>214.86676535773105</v>
      </c>
      <c r="BL1405" s="5"/>
      <c r="BM1405" s="8">
        <f>BH1405/BK1405</f>
        <v>5.2155604888957784E-2</v>
      </c>
      <c r="BN1405" s="8"/>
      <c r="BO1405" s="7"/>
      <c r="BP1405" s="5"/>
      <c r="BQ1405" s="5"/>
      <c r="BR1405" s="5"/>
      <c r="BS1405" s="5"/>
      <c r="BT1405" s="7"/>
      <c r="BU1405" s="7"/>
      <c r="BV1405" s="7"/>
      <c r="BW1405" s="7"/>
      <c r="BX1405" s="8">
        <f>AC1405/BK1405</f>
        <v>0.40229728176884511</v>
      </c>
      <c r="BY1405" s="8">
        <f>AJ1405/BK1405</f>
        <v>0.54554711334219708</v>
      </c>
      <c r="BZ1405" s="8">
        <f>BH1405/BK1405</f>
        <v>5.2155604888957784E-2</v>
      </c>
      <c r="CA1405" s="5">
        <v>31.530315839373856</v>
      </c>
      <c r="CB1405" s="5">
        <v>31.530315839373856</v>
      </c>
      <c r="CC1405" s="5">
        <v>0</v>
      </c>
      <c r="CD1405" s="5">
        <v>0</v>
      </c>
      <c r="CE1405" s="5"/>
      <c r="CF1405" s="5"/>
      <c r="CG1405" s="5"/>
      <c r="CH1405" s="5"/>
      <c r="CI1405" s="5">
        <v>0</v>
      </c>
      <c r="CJ1405" s="5"/>
      <c r="CK1405" s="8"/>
      <c r="CL1405" s="5"/>
      <c r="CM1405" s="5"/>
      <c r="CN1405" s="8"/>
      <c r="CO1405" s="5"/>
      <c r="CP1405" s="5"/>
      <c r="CQ1405" s="5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</row>
    <row r="1406" spans="1:166" x14ac:dyDescent="0.25">
      <c r="A1406" t="s">
        <v>147</v>
      </c>
      <c r="C1406" s="6">
        <v>40939</v>
      </c>
      <c r="D1406" s="5"/>
      <c r="E1406" s="6"/>
      <c r="G1406">
        <v>44</v>
      </c>
      <c r="H1406" t="s">
        <v>116</v>
      </c>
      <c r="I1406" s="7">
        <v>8</v>
      </c>
      <c r="J1406">
        <v>750</v>
      </c>
      <c r="K1406" s="5">
        <f t="shared" si="22"/>
        <v>166.66666666666666</v>
      </c>
      <c r="L1406" s="5"/>
      <c r="M1406" s="8"/>
      <c r="N1406" s="7">
        <v>12.15</v>
      </c>
      <c r="O1406" s="7"/>
      <c r="P1406" s="7"/>
      <c r="Q1406" s="5"/>
      <c r="R1406" s="5"/>
      <c r="S1406" s="5"/>
      <c r="T1406" s="5"/>
      <c r="U1406" s="5"/>
      <c r="V1406" s="5"/>
      <c r="W1406" s="5"/>
      <c r="X1406" s="8"/>
      <c r="Y1406" s="8"/>
      <c r="Z1406" s="8"/>
      <c r="AA1406" s="8"/>
      <c r="AB1406" s="8"/>
      <c r="AC1406" s="5"/>
      <c r="AD1406" s="8"/>
      <c r="AE1406" s="8"/>
      <c r="AF1406" s="8"/>
      <c r="AG1406" s="8"/>
      <c r="AH1406" s="8"/>
      <c r="AI1406" s="8"/>
      <c r="AJ1406" s="5"/>
      <c r="AK1406" s="8"/>
      <c r="AL1406" s="8"/>
      <c r="AM1406" s="8"/>
      <c r="AN1406" s="8"/>
      <c r="AO1406" s="8"/>
      <c r="AP1406" s="8"/>
      <c r="AQ1406" s="9"/>
      <c r="AR1406" s="8"/>
      <c r="AS1406" s="8"/>
      <c r="AT1406" s="8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8"/>
      <c r="BJ1406" s="5"/>
      <c r="BK1406" s="5"/>
      <c r="BL1406" s="5"/>
      <c r="BM1406" s="8"/>
      <c r="BN1406" s="8"/>
      <c r="BO1406" s="7"/>
      <c r="BP1406" s="5"/>
      <c r="BQ1406" s="5"/>
      <c r="BR1406" s="5"/>
      <c r="BS1406" s="5"/>
      <c r="BT1406" s="7"/>
      <c r="BU1406" s="7"/>
      <c r="BV1406" s="7"/>
      <c r="BW1406" s="7"/>
      <c r="BX1406" s="7"/>
      <c r="BY1406" s="7"/>
      <c r="BZ1406" s="7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8"/>
      <c r="CL1406" s="5"/>
      <c r="CM1406" s="5"/>
      <c r="CN1406" s="8"/>
      <c r="CO1406" s="5"/>
      <c r="CP1406" s="5"/>
      <c r="CQ1406" s="5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</row>
    <row r="1407" spans="1:166" x14ac:dyDescent="0.25">
      <c r="A1407" t="s">
        <v>147</v>
      </c>
      <c r="C1407" s="6">
        <v>40945</v>
      </c>
      <c r="D1407" s="5">
        <v>5</v>
      </c>
      <c r="E1407" t="s">
        <v>206</v>
      </c>
      <c r="F1407" t="s">
        <v>13</v>
      </c>
      <c r="G1407">
        <v>50</v>
      </c>
      <c r="H1407" t="s">
        <v>116</v>
      </c>
      <c r="I1407" s="7">
        <v>8</v>
      </c>
      <c r="J1407">
        <v>750</v>
      </c>
      <c r="K1407" s="5">
        <f t="shared" si="22"/>
        <v>166.66666666666666</v>
      </c>
      <c r="L1407" s="5"/>
      <c r="M1407" s="8"/>
      <c r="N1407" s="8"/>
      <c r="O1407" s="8"/>
      <c r="P1407" s="8"/>
      <c r="Q1407" s="5"/>
      <c r="R1407" s="5"/>
      <c r="S1407" s="5">
        <v>50</v>
      </c>
      <c r="T1407" s="5"/>
      <c r="U1407" s="5"/>
      <c r="V1407" s="5"/>
      <c r="W1407" s="5"/>
      <c r="X1407" s="8"/>
      <c r="Y1407" s="8"/>
      <c r="Z1407" s="8"/>
      <c r="AA1407" s="8"/>
      <c r="AB1407" s="8"/>
      <c r="AC1407" s="5">
        <v>177.93634842214939</v>
      </c>
      <c r="AD1407" s="8"/>
      <c r="AE1407" s="8"/>
      <c r="AF1407" s="8"/>
      <c r="AG1407" s="8"/>
      <c r="AH1407" s="8"/>
      <c r="AI1407" s="8"/>
      <c r="AJ1407" s="5">
        <v>239.61586742561423</v>
      </c>
      <c r="AK1407" s="8">
        <v>2.50535791014656</v>
      </c>
      <c r="AL1407" s="8"/>
      <c r="AM1407" s="8"/>
      <c r="AN1407" s="8"/>
      <c r="AO1407" s="8"/>
      <c r="AP1407" s="8"/>
      <c r="AQ1407" s="9">
        <f>AK1407/AJ1407</f>
        <v>1.0455726229918047E-2</v>
      </c>
      <c r="AR1407" s="8"/>
      <c r="AS1407" s="8"/>
      <c r="AT1407" s="8"/>
      <c r="AU1407" s="5">
        <v>44.13698867884991</v>
      </c>
      <c r="AV1407" s="5"/>
      <c r="AW1407" s="5"/>
      <c r="AX1407" s="5"/>
      <c r="AY1407" s="5">
        <v>0</v>
      </c>
      <c r="AZ1407" s="5"/>
      <c r="BA1407" s="5"/>
      <c r="BB1407" s="5"/>
      <c r="BC1407" s="5"/>
      <c r="BD1407" s="5"/>
      <c r="BE1407" s="5"/>
      <c r="BF1407" s="5">
        <v>0</v>
      </c>
      <c r="BG1407" s="5">
        <v>0</v>
      </c>
      <c r="BH1407" s="5">
        <v>44.13698867884991</v>
      </c>
      <c r="BI1407" s="8"/>
      <c r="BJ1407" s="5"/>
      <c r="BK1407" s="5">
        <f>AC1407+AJ1407+BH1407</f>
        <v>461.68920452661348</v>
      </c>
      <c r="BL1407" s="5"/>
      <c r="BM1407" s="8">
        <f>BH1407/BK1407</f>
        <v>9.5598918593093704E-2</v>
      </c>
      <c r="BN1407" s="8"/>
      <c r="BO1407" s="7"/>
      <c r="BP1407" s="5"/>
      <c r="BQ1407" s="5"/>
      <c r="BR1407" s="5"/>
      <c r="BS1407" s="5"/>
      <c r="BT1407" s="7"/>
      <c r="BU1407" s="7"/>
      <c r="BV1407" s="7"/>
      <c r="BW1407" s="7"/>
      <c r="BX1407" s="8">
        <f>AC1407/BK1407</f>
        <v>0.38540287855461969</v>
      </c>
      <c r="BY1407" s="8">
        <f>AJ1407/BK1407</f>
        <v>0.51899820285228671</v>
      </c>
      <c r="BZ1407" s="8">
        <f>BH1407/BK1407</f>
        <v>9.5598918593093704E-2</v>
      </c>
      <c r="CA1407" s="5">
        <v>41.844246345554168</v>
      </c>
      <c r="CB1407" s="5">
        <v>40.76083788346569</v>
      </c>
      <c r="CC1407" s="5">
        <v>1.0834084620884756</v>
      </c>
      <c r="CD1407" s="5">
        <v>0</v>
      </c>
      <c r="CE1407" s="5"/>
      <c r="CF1407" s="5"/>
      <c r="CG1407" s="5"/>
      <c r="CH1407" s="5"/>
      <c r="CI1407" s="5">
        <v>0</v>
      </c>
      <c r="CJ1407" s="5"/>
      <c r="CK1407" s="8"/>
      <c r="CL1407" s="5"/>
      <c r="CM1407" s="5"/>
      <c r="CN1407" s="8"/>
      <c r="CO1407" s="5"/>
      <c r="CP1407" s="5"/>
      <c r="CQ1407" s="5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</row>
    <row r="1408" spans="1:166" x14ac:dyDescent="0.25">
      <c r="A1408" t="s">
        <v>147</v>
      </c>
      <c r="C1408" s="6">
        <v>40948</v>
      </c>
      <c r="D1408" s="5"/>
      <c r="E1408" s="6"/>
      <c r="G1408">
        <v>53</v>
      </c>
      <c r="H1408" t="s">
        <v>116</v>
      </c>
      <c r="I1408" s="7">
        <v>8</v>
      </c>
      <c r="J1408">
        <v>750</v>
      </c>
      <c r="K1408" s="5">
        <f t="shared" si="22"/>
        <v>166.66666666666666</v>
      </c>
      <c r="L1408" s="5"/>
      <c r="M1408" s="8"/>
      <c r="N1408" s="7">
        <v>14.35</v>
      </c>
      <c r="O1408" s="7"/>
      <c r="P1408" s="7"/>
      <c r="Q1408" s="5"/>
      <c r="R1408" s="5"/>
      <c r="S1408" s="5"/>
      <c r="T1408" s="5"/>
      <c r="U1408" s="5"/>
      <c r="V1408" s="5"/>
      <c r="W1408" s="5"/>
      <c r="X1408" s="8"/>
      <c r="Y1408" s="8"/>
      <c r="Z1408" s="8"/>
      <c r="AA1408" s="8"/>
      <c r="AB1408" s="8"/>
      <c r="AC1408" s="5"/>
      <c r="AD1408" s="8"/>
      <c r="AE1408" s="8"/>
      <c r="AF1408" s="8"/>
      <c r="AG1408" s="8"/>
      <c r="AH1408" s="8"/>
      <c r="AI1408" s="8"/>
      <c r="AJ1408" s="5"/>
      <c r="AK1408" s="8"/>
      <c r="AL1408" s="8"/>
      <c r="AM1408" s="8"/>
      <c r="AN1408" s="8"/>
      <c r="AO1408" s="8"/>
      <c r="AP1408" s="8"/>
      <c r="AQ1408" s="9"/>
      <c r="AR1408" s="8"/>
      <c r="AS1408" s="8"/>
      <c r="AT1408" s="8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8"/>
      <c r="BJ1408" s="5"/>
      <c r="BK1408" s="5"/>
      <c r="BL1408" s="5"/>
      <c r="BM1408" s="8"/>
      <c r="BN1408" s="8"/>
      <c r="BO1408" s="7"/>
      <c r="BP1408" s="5"/>
      <c r="BQ1408" s="5"/>
      <c r="BR1408" s="5"/>
      <c r="BS1408" s="5"/>
      <c r="BT1408" s="7"/>
      <c r="BU1408" s="7"/>
      <c r="BV1408" s="7"/>
      <c r="BW1408" s="7"/>
      <c r="BX1408" s="7"/>
      <c r="BY1408" s="7"/>
      <c r="BZ1408" s="7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8"/>
      <c r="CL1408" s="5"/>
      <c r="CM1408" s="5"/>
      <c r="CN1408" s="8"/>
      <c r="CO1408" s="5"/>
      <c r="CP1408" s="5"/>
      <c r="CQ1408" s="5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</row>
    <row r="1409" spans="1:166" x14ac:dyDescent="0.25">
      <c r="A1409" t="s">
        <v>147</v>
      </c>
      <c r="C1409" s="6">
        <v>40954</v>
      </c>
      <c r="D1409" s="5"/>
      <c r="E1409" s="6"/>
      <c r="G1409">
        <v>59</v>
      </c>
      <c r="H1409" t="s">
        <v>116</v>
      </c>
      <c r="I1409" s="7">
        <v>8</v>
      </c>
      <c r="J1409">
        <v>750</v>
      </c>
      <c r="K1409" s="5">
        <f t="shared" si="22"/>
        <v>166.66666666666666</v>
      </c>
      <c r="L1409" s="5"/>
      <c r="M1409" s="8"/>
      <c r="N1409" s="7">
        <v>16.55</v>
      </c>
      <c r="O1409" s="7"/>
      <c r="P1409" s="7"/>
      <c r="Q1409" s="5"/>
      <c r="R1409" s="5"/>
      <c r="S1409" s="5"/>
      <c r="T1409" s="5"/>
      <c r="U1409" s="5"/>
      <c r="V1409" s="5"/>
      <c r="W1409" s="5"/>
      <c r="X1409" s="8"/>
      <c r="Y1409" s="8"/>
      <c r="Z1409" s="8"/>
      <c r="AA1409" s="8"/>
      <c r="AB1409" s="8"/>
      <c r="AC1409" s="5"/>
      <c r="AD1409" s="8"/>
      <c r="AE1409" s="8"/>
      <c r="AF1409" s="8"/>
      <c r="AG1409" s="8"/>
      <c r="AH1409" s="8"/>
      <c r="AI1409" s="8"/>
      <c r="AJ1409" s="5"/>
      <c r="AK1409" s="8"/>
      <c r="AL1409" s="8"/>
      <c r="AM1409" s="8"/>
      <c r="AN1409" s="8"/>
      <c r="AO1409" s="8"/>
      <c r="AP1409" s="8"/>
      <c r="AQ1409" s="9"/>
      <c r="AR1409" s="8"/>
      <c r="AS1409" s="8"/>
      <c r="AT1409" s="8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8"/>
      <c r="BJ1409" s="5"/>
      <c r="BK1409" s="5"/>
      <c r="BL1409" s="5"/>
      <c r="BM1409" s="8"/>
      <c r="BN1409" s="8"/>
      <c r="BO1409" s="7"/>
      <c r="BP1409" s="5"/>
      <c r="BQ1409" s="5"/>
      <c r="BR1409" s="5"/>
      <c r="BS1409" s="5"/>
      <c r="BT1409" s="7"/>
      <c r="BU1409" s="7"/>
      <c r="BV1409" s="7"/>
      <c r="BW1409" s="7"/>
      <c r="BX1409" s="7"/>
      <c r="BY1409" s="7"/>
      <c r="BZ1409" s="7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8"/>
      <c r="CL1409" s="5"/>
      <c r="CM1409" s="5"/>
      <c r="CN1409" s="8"/>
      <c r="CO1409" s="5"/>
      <c r="CP1409" s="5"/>
      <c r="CQ1409" s="5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</row>
    <row r="1410" spans="1:166" x14ac:dyDescent="0.25">
      <c r="A1410" t="s">
        <v>147</v>
      </c>
      <c r="C1410" s="6">
        <v>40959</v>
      </c>
      <c r="D1410" s="5"/>
      <c r="E1410" s="6"/>
      <c r="G1410">
        <v>64</v>
      </c>
      <c r="H1410" t="s">
        <v>116</v>
      </c>
      <c r="I1410" s="7">
        <v>8</v>
      </c>
      <c r="J1410">
        <v>750</v>
      </c>
      <c r="K1410" s="5">
        <f t="shared" si="22"/>
        <v>166.66666666666666</v>
      </c>
      <c r="L1410" s="5"/>
      <c r="M1410" s="8"/>
      <c r="N1410" s="8"/>
      <c r="O1410" s="8"/>
      <c r="P1410" s="8"/>
      <c r="Q1410" s="5"/>
      <c r="R1410" s="5"/>
      <c r="S1410" s="5"/>
      <c r="T1410" s="5"/>
      <c r="U1410" s="5"/>
      <c r="V1410" s="5"/>
      <c r="W1410" s="5"/>
      <c r="X1410" s="8"/>
      <c r="Y1410" s="8"/>
      <c r="Z1410" s="8"/>
      <c r="AA1410" s="8"/>
      <c r="AB1410" s="8"/>
      <c r="AC1410" s="5">
        <v>349.00020325982257</v>
      </c>
      <c r="AD1410" s="8"/>
      <c r="AE1410" s="8"/>
      <c r="AF1410" s="8"/>
      <c r="AG1410" s="8"/>
      <c r="AH1410" s="8"/>
      <c r="AI1410" s="8"/>
      <c r="AJ1410" s="5">
        <v>280.73965775504348</v>
      </c>
      <c r="AK1410" s="8">
        <v>4.9136339401795937</v>
      </c>
      <c r="AL1410" s="8"/>
      <c r="AM1410" s="8"/>
      <c r="AN1410" s="8"/>
      <c r="AO1410" s="8"/>
      <c r="AP1410" s="8"/>
      <c r="AQ1410" s="9">
        <f>AK1410/AJ1410</f>
        <v>1.7502457541880082E-2</v>
      </c>
      <c r="AR1410" s="8"/>
      <c r="AS1410" s="8"/>
      <c r="AT1410" s="8"/>
      <c r="AU1410" s="5">
        <v>32.995768191496751</v>
      </c>
      <c r="AV1410" s="5"/>
      <c r="AW1410" s="5"/>
      <c r="AX1410" s="5"/>
      <c r="AY1410" s="5">
        <v>70.053767531498877</v>
      </c>
      <c r="AZ1410" s="5"/>
      <c r="BA1410" s="5"/>
      <c r="BB1410" s="5"/>
      <c r="BC1410" s="5"/>
      <c r="BD1410" s="5"/>
      <c r="BE1410" s="5"/>
      <c r="BF1410" s="5">
        <v>0</v>
      </c>
      <c r="BG1410" s="5">
        <v>0</v>
      </c>
      <c r="BH1410" s="5">
        <v>103.04953572299561</v>
      </c>
      <c r="BI1410" s="8"/>
      <c r="BJ1410" s="5"/>
      <c r="BK1410" s="5">
        <f>AC1410+AJ1410+BH1410</f>
        <v>732.78939673786169</v>
      </c>
      <c r="BL1410" s="5"/>
      <c r="BM1410" s="8">
        <f>BH1410/BK1410</f>
        <v>0.14062640123033765</v>
      </c>
      <c r="BN1410" s="8"/>
      <c r="BO1410" s="7"/>
      <c r="BP1410" s="5"/>
      <c r="BQ1410" s="5"/>
      <c r="BR1410" s="5"/>
      <c r="BS1410" s="5"/>
      <c r="BT1410" s="7"/>
      <c r="BU1410" s="7"/>
      <c r="BV1410" s="7"/>
      <c r="BW1410" s="7"/>
      <c r="BX1410" s="8">
        <f>AC1410/BK1410</f>
        <v>0.47626262717972878</v>
      </c>
      <c r="BY1410" s="8">
        <f>AJ1410/BK1410</f>
        <v>0.38311097158993357</v>
      </c>
      <c r="BZ1410" s="8">
        <f>BH1410/BK1410</f>
        <v>0.14062640123033765</v>
      </c>
      <c r="CA1410" s="5">
        <v>161.72379697500321</v>
      </c>
      <c r="CB1410" s="5">
        <v>60.189163974789786</v>
      </c>
      <c r="CC1410" s="5">
        <v>101.53463300021342</v>
      </c>
      <c r="CD1410" s="5">
        <v>0</v>
      </c>
      <c r="CE1410" s="5"/>
      <c r="CF1410" s="5"/>
      <c r="CG1410" s="5"/>
      <c r="CH1410" s="5"/>
      <c r="CI1410" s="5">
        <v>0</v>
      </c>
      <c r="CJ1410" s="5"/>
      <c r="CK1410" s="8"/>
      <c r="CL1410" s="5"/>
      <c r="CM1410" s="5"/>
      <c r="CN1410" s="8"/>
      <c r="CO1410" s="5"/>
      <c r="CP1410" s="5"/>
      <c r="CQ1410" s="5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</row>
    <row r="1411" spans="1:166" x14ac:dyDescent="0.25">
      <c r="A1411" t="s">
        <v>147</v>
      </c>
      <c r="C1411" s="6">
        <v>40960</v>
      </c>
      <c r="D1411" s="5"/>
      <c r="E1411" s="6"/>
      <c r="G1411">
        <v>65</v>
      </c>
      <c r="H1411" t="s">
        <v>116</v>
      </c>
      <c r="I1411" s="7">
        <v>8</v>
      </c>
      <c r="J1411">
        <v>750</v>
      </c>
      <c r="K1411" s="5">
        <f t="shared" si="22"/>
        <v>166.66666666666666</v>
      </c>
      <c r="L1411" s="5"/>
      <c r="M1411" s="8"/>
      <c r="N1411" s="7">
        <v>18.149999999999999</v>
      </c>
      <c r="O1411" s="7"/>
      <c r="P1411" s="7"/>
      <c r="Q1411" s="5"/>
      <c r="R1411" s="5"/>
      <c r="S1411" s="5"/>
      <c r="T1411" s="5"/>
      <c r="U1411" s="5"/>
      <c r="V1411" s="5"/>
      <c r="W1411" s="5"/>
      <c r="X1411" s="8"/>
      <c r="Y1411" s="8"/>
      <c r="Z1411" s="8"/>
      <c r="AA1411" s="8"/>
      <c r="AB1411" s="8"/>
      <c r="AC1411" s="5"/>
      <c r="AD1411" s="8"/>
      <c r="AE1411" s="8"/>
      <c r="AF1411" s="8"/>
      <c r="AG1411" s="8"/>
      <c r="AH1411" s="8"/>
      <c r="AI1411" s="8"/>
      <c r="AJ1411" s="5"/>
      <c r="AK1411" s="8"/>
      <c r="AL1411" s="8"/>
      <c r="AM1411" s="8"/>
      <c r="AN1411" s="8"/>
      <c r="AO1411" s="8"/>
      <c r="AP1411" s="8"/>
      <c r="AQ1411" s="9"/>
      <c r="AR1411" s="8"/>
      <c r="AS1411" s="8"/>
      <c r="AT1411" s="8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8"/>
      <c r="BJ1411" s="5"/>
      <c r="BK1411" s="5"/>
      <c r="BL1411" s="5"/>
      <c r="BM1411" s="8"/>
      <c r="BN1411" s="8"/>
      <c r="BO1411" s="7"/>
      <c r="BP1411" s="5"/>
      <c r="BQ1411" s="5"/>
      <c r="BR1411" s="5"/>
      <c r="BS1411" s="5"/>
      <c r="BT1411" s="7"/>
      <c r="BU1411" s="7"/>
      <c r="BV1411" s="7"/>
      <c r="BW1411" s="7"/>
      <c r="BX1411" s="7"/>
      <c r="BY1411" s="7"/>
      <c r="BZ1411" s="7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8"/>
      <c r="CL1411" s="5"/>
      <c r="CM1411" s="5"/>
      <c r="CN1411" s="8"/>
      <c r="CO1411" s="5"/>
      <c r="CP1411" s="5"/>
      <c r="CQ1411" s="5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</row>
    <row r="1412" spans="1:166" x14ac:dyDescent="0.25">
      <c r="A1412" t="s">
        <v>147</v>
      </c>
      <c r="C1412" s="6">
        <v>40970</v>
      </c>
      <c r="D1412" s="5"/>
      <c r="E1412" s="6"/>
      <c r="G1412">
        <v>75</v>
      </c>
      <c r="H1412" t="s">
        <v>116</v>
      </c>
      <c r="I1412" s="7">
        <v>8</v>
      </c>
      <c r="J1412">
        <v>750</v>
      </c>
      <c r="K1412" s="5">
        <f t="shared" si="22"/>
        <v>166.66666666666666</v>
      </c>
      <c r="L1412" s="5"/>
      <c r="M1412" s="8"/>
      <c r="N1412" s="7">
        <v>20.45</v>
      </c>
      <c r="O1412" s="7"/>
      <c r="P1412" s="7"/>
      <c r="Q1412" s="5"/>
      <c r="R1412" s="5"/>
      <c r="S1412" s="5"/>
      <c r="T1412" s="5"/>
      <c r="U1412" s="5"/>
      <c r="V1412" s="5"/>
      <c r="W1412" s="5"/>
      <c r="X1412" s="8"/>
      <c r="Y1412" s="8"/>
      <c r="Z1412" s="8"/>
      <c r="AA1412" s="8"/>
      <c r="AB1412" s="8"/>
      <c r="AC1412" s="5"/>
      <c r="AD1412" s="8"/>
      <c r="AE1412" s="8"/>
      <c r="AF1412" s="8"/>
      <c r="AG1412" s="8"/>
      <c r="AH1412" s="8"/>
      <c r="AI1412" s="8"/>
      <c r="AJ1412" s="5"/>
      <c r="AK1412" s="8"/>
      <c r="AL1412" s="8"/>
      <c r="AM1412" s="8"/>
      <c r="AN1412" s="8"/>
      <c r="AO1412" s="8"/>
      <c r="AP1412" s="8"/>
      <c r="AQ1412" s="9"/>
      <c r="AR1412" s="8"/>
      <c r="AS1412" s="8"/>
      <c r="AT1412" s="8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8"/>
      <c r="BJ1412" s="5"/>
      <c r="BK1412" s="5"/>
      <c r="BL1412" s="5"/>
      <c r="BM1412" s="8"/>
      <c r="BN1412" s="8"/>
      <c r="BO1412" s="7"/>
      <c r="BP1412" s="5"/>
      <c r="BQ1412" s="5"/>
      <c r="BR1412" s="5"/>
      <c r="BS1412" s="5"/>
      <c r="BT1412" s="7"/>
      <c r="BU1412" s="7"/>
      <c r="BV1412" s="7"/>
      <c r="BW1412" s="7"/>
      <c r="BX1412" s="7"/>
      <c r="BY1412" s="7"/>
      <c r="BZ1412" s="7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8"/>
      <c r="CL1412" s="5"/>
      <c r="CM1412" s="5"/>
      <c r="CN1412" s="8"/>
      <c r="CO1412" s="5"/>
      <c r="CP1412" s="5"/>
      <c r="CQ1412" s="5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</row>
    <row r="1413" spans="1:166" x14ac:dyDescent="0.25">
      <c r="A1413" t="s">
        <v>147</v>
      </c>
      <c r="C1413" s="6">
        <v>40976</v>
      </c>
      <c r="D1413" s="5"/>
      <c r="E1413" s="6"/>
      <c r="G1413">
        <v>81</v>
      </c>
      <c r="H1413" t="s">
        <v>116</v>
      </c>
      <c r="I1413" s="7">
        <v>8</v>
      </c>
      <c r="J1413">
        <v>750</v>
      </c>
      <c r="K1413" s="5">
        <f t="shared" si="22"/>
        <v>166.66666666666666</v>
      </c>
      <c r="L1413" s="5"/>
      <c r="M1413" s="8"/>
      <c r="N1413" s="7">
        <v>21.75</v>
      </c>
      <c r="O1413" s="7"/>
      <c r="P1413" s="7"/>
      <c r="Q1413" s="5"/>
      <c r="R1413" s="5"/>
      <c r="S1413" s="5"/>
      <c r="T1413" s="5"/>
      <c r="U1413" s="5"/>
      <c r="V1413" s="5"/>
      <c r="W1413" s="5"/>
      <c r="X1413" s="8"/>
      <c r="Y1413" s="8"/>
      <c r="Z1413" s="8"/>
      <c r="AA1413" s="8"/>
      <c r="AB1413" s="8"/>
      <c r="AC1413" s="5"/>
      <c r="AD1413" s="8"/>
      <c r="AE1413" s="8"/>
      <c r="AF1413" s="8"/>
      <c r="AG1413" s="8"/>
      <c r="AH1413" s="8"/>
      <c r="AI1413" s="8"/>
      <c r="AJ1413" s="5"/>
      <c r="AK1413" s="8"/>
      <c r="AL1413" s="8"/>
      <c r="AM1413" s="8"/>
      <c r="AN1413" s="8"/>
      <c r="AO1413" s="8"/>
      <c r="AP1413" s="8"/>
      <c r="AQ1413" s="9"/>
      <c r="AR1413" s="8"/>
      <c r="AS1413" s="8"/>
      <c r="AT1413" s="8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8"/>
      <c r="BJ1413" s="5"/>
      <c r="BK1413" s="5"/>
      <c r="BL1413" s="5"/>
      <c r="BM1413" s="8"/>
      <c r="BN1413" s="8"/>
      <c r="BO1413" s="7"/>
      <c r="BP1413" s="5"/>
      <c r="BQ1413" s="5"/>
      <c r="BR1413" s="5"/>
      <c r="BS1413" s="5"/>
      <c r="BT1413" s="7"/>
      <c r="BU1413" s="7"/>
      <c r="BV1413" s="7"/>
      <c r="BW1413" s="7"/>
      <c r="BX1413" s="7"/>
      <c r="BY1413" s="7"/>
      <c r="BZ1413" s="7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8"/>
      <c r="CL1413" s="5"/>
      <c r="CM1413" s="5"/>
      <c r="CN1413" s="8"/>
      <c r="CO1413" s="5"/>
      <c r="CP1413" s="5"/>
      <c r="CQ1413" s="5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</row>
    <row r="1414" spans="1:166" x14ac:dyDescent="0.25">
      <c r="A1414" t="s">
        <v>147</v>
      </c>
      <c r="C1414" s="6">
        <v>40980</v>
      </c>
      <c r="D1414" s="5">
        <v>6</v>
      </c>
      <c r="E1414" s="6" t="s">
        <v>239</v>
      </c>
      <c r="F1414" t="s">
        <v>89</v>
      </c>
      <c r="G1414">
        <v>85</v>
      </c>
      <c r="H1414" t="s">
        <v>116</v>
      </c>
      <c r="I1414" s="7">
        <v>8</v>
      </c>
      <c r="J1414">
        <v>750</v>
      </c>
      <c r="K1414" s="5">
        <f t="shared" si="22"/>
        <v>166.66666666666666</v>
      </c>
      <c r="L1414" s="5"/>
      <c r="M1414" s="8"/>
      <c r="N1414" s="8"/>
      <c r="O1414" s="8"/>
      <c r="P1414" s="8"/>
      <c r="Q1414" s="5"/>
      <c r="R1414" s="5"/>
      <c r="S1414" s="5"/>
      <c r="T1414" s="5"/>
      <c r="U1414" s="5"/>
      <c r="V1414" s="5"/>
      <c r="W1414" s="5"/>
      <c r="X1414" s="8"/>
      <c r="Y1414" s="8"/>
      <c r="Z1414" s="8"/>
      <c r="AA1414" s="8"/>
      <c r="AB1414" s="8"/>
      <c r="AC1414" s="5">
        <v>436.66420479482377</v>
      </c>
      <c r="AD1414" s="8"/>
      <c r="AE1414" s="8"/>
      <c r="AF1414" s="8"/>
      <c r="AG1414" s="8"/>
      <c r="AH1414" s="8"/>
      <c r="AI1414" s="8"/>
      <c r="AJ1414" s="5">
        <v>296.22433370408083</v>
      </c>
      <c r="AK1414" s="8">
        <v>5.2222544587138602</v>
      </c>
      <c r="AL1414" s="8"/>
      <c r="AM1414" s="8"/>
      <c r="AN1414" s="8"/>
      <c r="AO1414" s="8"/>
      <c r="AP1414" s="8"/>
      <c r="AQ1414" s="9">
        <f>AK1414/AJ1414</f>
        <v>1.7629390514321268E-2</v>
      </c>
      <c r="AR1414" s="8"/>
      <c r="AS1414" s="8"/>
      <c r="AT1414" s="8"/>
      <c r="AU1414" s="5">
        <v>8.513739489514899</v>
      </c>
      <c r="AV1414" s="5"/>
      <c r="AW1414" s="5"/>
      <c r="AX1414" s="5"/>
      <c r="AY1414" s="5">
        <v>295.15512695861543</v>
      </c>
      <c r="AZ1414" s="5"/>
      <c r="BA1414" s="5"/>
      <c r="BB1414" s="5"/>
      <c r="BC1414" s="5"/>
      <c r="BD1414" s="5"/>
      <c r="BE1414" s="5"/>
      <c r="BF1414" s="5">
        <v>0</v>
      </c>
      <c r="BG1414" s="5">
        <v>0</v>
      </c>
      <c r="BH1414" s="5">
        <v>303.66886644813036</v>
      </c>
      <c r="BI1414" s="8"/>
      <c r="BJ1414" s="5"/>
      <c r="BK1414" s="5">
        <f>AC1414+AJ1414+BH1414</f>
        <v>1036.5574049470349</v>
      </c>
      <c r="BL1414" s="5"/>
      <c r="BM1414" s="8">
        <f>BH1414/BK1414</f>
        <v>0.29295904404218398</v>
      </c>
      <c r="BN1414" s="8"/>
      <c r="BO1414" s="7"/>
      <c r="BP1414" s="5"/>
      <c r="BQ1414" s="5"/>
      <c r="BR1414" s="5"/>
      <c r="BS1414" s="5"/>
      <c r="BT1414" s="7"/>
      <c r="BU1414" s="7"/>
      <c r="BV1414" s="7"/>
      <c r="BW1414" s="7"/>
      <c r="BX1414" s="8">
        <f>AC1414/BK1414</f>
        <v>0.42126389017223415</v>
      </c>
      <c r="BY1414" s="8">
        <f>AJ1414/BK1414</f>
        <v>0.28577706578558187</v>
      </c>
      <c r="BZ1414" s="8">
        <f>BH1414/BK1414</f>
        <v>0.29295904404218398</v>
      </c>
      <c r="CA1414" s="5">
        <v>144.98621023879744</v>
      </c>
      <c r="CB1414" s="5">
        <v>15.648036550112982</v>
      </c>
      <c r="CC1414" s="5">
        <v>129.33817368868446</v>
      </c>
      <c r="CD1414" s="5">
        <v>0</v>
      </c>
      <c r="CE1414" s="5"/>
      <c r="CF1414" s="5"/>
      <c r="CG1414" s="5"/>
      <c r="CH1414" s="5"/>
      <c r="CI1414" s="5">
        <v>0</v>
      </c>
      <c r="CJ1414" s="5"/>
      <c r="CK1414" s="8"/>
      <c r="CL1414" s="5"/>
      <c r="CM1414" s="5"/>
      <c r="CN1414" s="8"/>
      <c r="CO1414" s="5"/>
      <c r="CP1414" s="5"/>
      <c r="CQ1414" s="5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</row>
    <row r="1415" spans="1:166" x14ac:dyDescent="0.25">
      <c r="A1415" t="s">
        <v>147</v>
      </c>
      <c r="C1415" s="6">
        <v>40982</v>
      </c>
      <c r="D1415" s="5"/>
      <c r="E1415" s="6"/>
      <c r="G1415">
        <v>87</v>
      </c>
      <c r="H1415" t="s">
        <v>116</v>
      </c>
      <c r="I1415" s="7">
        <v>8</v>
      </c>
      <c r="J1415">
        <v>750</v>
      </c>
      <c r="K1415" s="5">
        <f t="shared" si="22"/>
        <v>166.66666666666666</v>
      </c>
      <c r="L1415" s="5"/>
      <c r="M1415" s="8"/>
      <c r="N1415" s="7">
        <v>22.65</v>
      </c>
      <c r="O1415" s="7"/>
      <c r="P1415" s="7"/>
      <c r="Q1415" s="5"/>
      <c r="R1415" s="5"/>
      <c r="S1415" s="5"/>
      <c r="T1415" s="5"/>
      <c r="U1415" s="5"/>
      <c r="V1415" s="5"/>
      <c r="W1415" s="5"/>
      <c r="X1415" s="8"/>
      <c r="Y1415" s="8"/>
      <c r="Z1415" s="8"/>
      <c r="AA1415" s="8"/>
      <c r="AB1415" s="8"/>
      <c r="AC1415" s="5"/>
      <c r="AD1415" s="8"/>
      <c r="AE1415" s="8"/>
      <c r="AF1415" s="8"/>
      <c r="AG1415" s="8"/>
      <c r="AH1415" s="8"/>
      <c r="AI1415" s="8"/>
      <c r="AJ1415" s="5"/>
      <c r="AK1415" s="8"/>
      <c r="AL1415" s="8"/>
      <c r="AM1415" s="8"/>
      <c r="AN1415" s="8"/>
      <c r="AO1415" s="8"/>
      <c r="AP1415" s="8"/>
      <c r="AQ1415" s="9"/>
      <c r="AR1415" s="8"/>
      <c r="AS1415" s="8"/>
      <c r="AT1415" s="8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8"/>
      <c r="BJ1415" s="5"/>
      <c r="BK1415" s="5"/>
      <c r="BL1415" s="5"/>
      <c r="BM1415" s="8"/>
      <c r="BN1415" s="8"/>
      <c r="BO1415" s="7"/>
      <c r="BP1415" s="5"/>
      <c r="BQ1415" s="5"/>
      <c r="BR1415" s="5"/>
      <c r="BS1415" s="5"/>
      <c r="BT1415" s="7"/>
      <c r="BU1415" s="7"/>
      <c r="BV1415" s="7"/>
      <c r="BW1415" s="7"/>
      <c r="BX1415" s="7"/>
      <c r="BY1415" s="7"/>
      <c r="BZ1415" s="7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8"/>
      <c r="CL1415" s="5"/>
      <c r="CM1415" s="5"/>
      <c r="CN1415" s="8"/>
      <c r="CO1415" s="5"/>
      <c r="CP1415" s="5"/>
      <c r="CQ1415" s="5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</row>
    <row r="1416" spans="1:166" x14ac:dyDescent="0.25">
      <c r="A1416" t="s">
        <v>147</v>
      </c>
      <c r="C1416" s="6">
        <v>40997</v>
      </c>
      <c r="D1416" s="5">
        <v>8</v>
      </c>
      <c r="E1416" t="s">
        <v>208</v>
      </c>
      <c r="F1416" t="s">
        <v>14</v>
      </c>
      <c r="G1416">
        <v>102</v>
      </c>
      <c r="H1416" t="s">
        <v>116</v>
      </c>
      <c r="I1416" s="7">
        <v>8</v>
      </c>
      <c r="J1416">
        <v>750</v>
      </c>
      <c r="K1416" s="5">
        <f t="shared" si="22"/>
        <v>166.66666666666666</v>
      </c>
      <c r="L1416" s="5"/>
      <c r="M1416" s="8"/>
      <c r="N1416" s="8"/>
      <c r="O1416" s="8"/>
      <c r="P1416" s="8"/>
      <c r="Q1416" s="5"/>
      <c r="R1416" s="5"/>
      <c r="S1416" s="5"/>
      <c r="T1416" s="5"/>
      <c r="U1416" s="5">
        <v>102</v>
      </c>
      <c r="V1416" s="5"/>
      <c r="W1416" s="5"/>
      <c r="X1416" s="8"/>
      <c r="Y1416" s="8"/>
      <c r="Z1416" s="8"/>
      <c r="AA1416" s="8"/>
      <c r="AB1416" s="8"/>
      <c r="AC1416" s="5">
        <v>575.00487548327874</v>
      </c>
      <c r="AD1416" s="8"/>
      <c r="AE1416" s="8"/>
      <c r="AF1416" s="8"/>
      <c r="AG1416" s="8"/>
      <c r="AH1416" s="8"/>
      <c r="AI1416" s="8"/>
      <c r="AJ1416" s="5">
        <v>262.80675543886372</v>
      </c>
      <c r="AK1416" s="8">
        <v>4.2321344408783448</v>
      </c>
      <c r="AL1416" s="8"/>
      <c r="AM1416" s="8"/>
      <c r="AN1416" s="8"/>
      <c r="AO1416" s="8"/>
      <c r="AP1416" s="8"/>
      <c r="AQ1416" s="9">
        <f>AK1416/AJ1416</f>
        <v>1.6103598379010691E-2</v>
      </c>
      <c r="AR1416" s="8"/>
      <c r="AS1416" s="8"/>
      <c r="AT1416" s="8"/>
      <c r="AU1416" s="5">
        <v>0</v>
      </c>
      <c r="AV1416" s="5"/>
      <c r="AW1416" s="5"/>
      <c r="AX1416" s="5"/>
      <c r="AY1416" s="5">
        <v>461.19718155451608</v>
      </c>
      <c r="AZ1416" s="5"/>
      <c r="BA1416" s="5"/>
      <c r="BB1416" s="5"/>
      <c r="BC1416" s="5"/>
      <c r="BD1416" s="5"/>
      <c r="BE1416" s="5"/>
      <c r="BF1416" s="5">
        <v>60.081087810837346</v>
      </c>
      <c r="BG1416" s="5">
        <v>43.336411598065133</v>
      </c>
      <c r="BH1416" s="5">
        <v>564.61468096341855</v>
      </c>
      <c r="BI1416" s="8"/>
      <c r="BJ1416" s="5"/>
      <c r="BK1416" s="5">
        <f>AC1416+AJ1416+BH1416</f>
        <v>1402.4263118855611</v>
      </c>
      <c r="BL1416" s="5"/>
      <c r="BM1416" s="8">
        <f>BH1416/BK1416</f>
        <v>0.40259846537269722</v>
      </c>
      <c r="BN1416" s="8"/>
      <c r="BO1416" s="7"/>
      <c r="BP1416" s="5"/>
      <c r="BQ1416" s="5"/>
      <c r="BR1416" s="5"/>
      <c r="BS1416" s="5"/>
      <c r="BT1416" s="7"/>
      <c r="BU1416" s="7"/>
      <c r="BV1416" s="7"/>
      <c r="BW1416" s="7"/>
      <c r="BX1416" s="8">
        <f>AC1416/BK1416</f>
        <v>0.4100071929698646</v>
      </c>
      <c r="BY1416" s="8">
        <f>AJ1416/BK1416</f>
        <v>0.18739434165743812</v>
      </c>
      <c r="BZ1416" s="8">
        <f>BH1416/BK1416</f>
        <v>0.40259846537269722</v>
      </c>
      <c r="CA1416" s="5">
        <v>143.75229327444123</v>
      </c>
      <c r="CB1416" s="5">
        <v>0</v>
      </c>
      <c r="CC1416" s="5">
        <v>123.52684162247002</v>
      </c>
      <c r="CD1416" s="5">
        <v>7.5871916769718704</v>
      </c>
      <c r="CE1416" s="5"/>
      <c r="CF1416" s="5"/>
      <c r="CG1416" s="5"/>
      <c r="CH1416" s="5"/>
      <c r="CI1416" s="5">
        <v>12.638259974999327</v>
      </c>
      <c r="CJ1416" s="5"/>
      <c r="CK1416" s="8"/>
      <c r="CL1416" s="5"/>
      <c r="CM1416" s="5"/>
      <c r="CN1416" s="8"/>
      <c r="CO1416" s="5"/>
      <c r="CP1416" s="5"/>
      <c r="CQ1416" s="5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</row>
    <row r="1417" spans="1:166" x14ac:dyDescent="0.25">
      <c r="A1417" t="s">
        <v>147</v>
      </c>
      <c r="C1417" s="6">
        <v>41001</v>
      </c>
      <c r="D1417" s="5"/>
      <c r="E1417" s="6"/>
      <c r="G1417">
        <v>106</v>
      </c>
      <c r="H1417" t="s">
        <v>116</v>
      </c>
      <c r="I1417" s="7">
        <v>8</v>
      </c>
      <c r="J1417">
        <v>750</v>
      </c>
      <c r="K1417" s="5">
        <f t="shared" si="22"/>
        <v>166.66666666666666</v>
      </c>
      <c r="L1417" s="5"/>
      <c r="M1417" s="8"/>
      <c r="N1417" s="7">
        <v>24.2</v>
      </c>
      <c r="O1417" s="7"/>
      <c r="P1417" s="7"/>
      <c r="Q1417" s="5"/>
      <c r="R1417" s="5"/>
      <c r="S1417" s="5"/>
      <c r="T1417" s="5"/>
      <c r="U1417" s="5"/>
      <c r="V1417" s="5"/>
      <c r="W1417" s="5"/>
      <c r="X1417" s="8"/>
      <c r="Y1417" s="8"/>
      <c r="Z1417" s="8"/>
      <c r="AA1417" s="8"/>
      <c r="AB1417" s="8"/>
      <c r="AC1417" s="5"/>
      <c r="AD1417" s="8"/>
      <c r="AE1417" s="8"/>
      <c r="AF1417" s="8"/>
      <c r="AG1417" s="8"/>
      <c r="AH1417" s="8"/>
      <c r="AI1417" s="8"/>
      <c r="AJ1417" s="5"/>
      <c r="AK1417" s="8"/>
      <c r="AL1417" s="8"/>
      <c r="AM1417" s="8"/>
      <c r="AN1417" s="8"/>
      <c r="AO1417" s="8"/>
      <c r="AP1417" s="8"/>
      <c r="AQ1417" s="9"/>
      <c r="AR1417" s="8"/>
      <c r="AS1417" s="8"/>
      <c r="AT1417" s="8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8"/>
      <c r="BJ1417" s="5"/>
      <c r="BK1417" s="5"/>
      <c r="BL1417" s="5"/>
      <c r="BM1417" s="8"/>
      <c r="BN1417" s="8"/>
      <c r="BO1417" s="7"/>
      <c r="BP1417" s="5"/>
      <c r="BQ1417" s="5"/>
      <c r="BR1417" s="5"/>
      <c r="BS1417" s="5"/>
      <c r="BT1417" s="7"/>
      <c r="BU1417" s="7"/>
      <c r="BV1417" s="7"/>
      <c r="BW1417" s="7"/>
      <c r="BX1417" s="7"/>
      <c r="BY1417" s="7"/>
      <c r="BZ1417" s="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8"/>
      <c r="CL1417" s="5"/>
      <c r="CM1417" s="5"/>
      <c r="CN1417" s="8"/>
      <c r="CO1417" s="5"/>
      <c r="CP1417" s="5"/>
      <c r="CQ1417" s="5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</row>
    <row r="1418" spans="1:166" x14ac:dyDescent="0.25">
      <c r="A1418" t="s">
        <v>147</v>
      </c>
      <c r="C1418" s="6">
        <v>41009</v>
      </c>
      <c r="D1418" s="5"/>
      <c r="E1418" s="6"/>
      <c r="G1418">
        <v>114</v>
      </c>
      <c r="H1418" t="s">
        <v>116</v>
      </c>
      <c r="I1418" s="7">
        <v>8</v>
      </c>
      <c r="J1418">
        <v>750</v>
      </c>
      <c r="K1418" s="5">
        <f t="shared" si="22"/>
        <v>166.66666666666666</v>
      </c>
      <c r="L1418" s="5"/>
      <c r="M1418" s="8"/>
      <c r="N1418" s="8"/>
      <c r="O1418" s="8"/>
      <c r="P1418" s="8"/>
      <c r="Q1418" s="5"/>
      <c r="R1418" s="5"/>
      <c r="S1418" s="5"/>
      <c r="T1418" s="5"/>
      <c r="U1418" s="5"/>
      <c r="V1418" s="5"/>
      <c r="W1418" s="5"/>
      <c r="X1418" s="8"/>
      <c r="Y1418" s="8"/>
      <c r="Z1418" s="8"/>
      <c r="AA1418" s="8"/>
      <c r="AB1418" s="8"/>
      <c r="AC1418" s="5"/>
      <c r="AD1418" s="8"/>
      <c r="AE1418" s="8"/>
      <c r="AF1418" s="8"/>
      <c r="AG1418" s="8"/>
      <c r="AH1418" s="8"/>
      <c r="AI1418" s="8"/>
      <c r="AJ1418" s="5"/>
      <c r="AK1418" s="8"/>
      <c r="AL1418" s="8"/>
      <c r="AM1418" s="8"/>
      <c r="AN1418" s="8"/>
      <c r="AO1418" s="8"/>
      <c r="AP1418" s="8"/>
      <c r="AQ1418" s="9"/>
      <c r="AR1418" s="8"/>
      <c r="AS1418" s="8"/>
      <c r="AT1418" s="8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8"/>
      <c r="BJ1418" s="5"/>
      <c r="BK1418" s="5"/>
      <c r="BL1418" s="5"/>
      <c r="BM1418" s="8"/>
      <c r="BN1418" s="8"/>
      <c r="BO1418" s="7"/>
      <c r="BP1418" s="5"/>
      <c r="BQ1418" s="5"/>
      <c r="BR1418" s="5"/>
      <c r="BS1418" s="5"/>
      <c r="BT1418" s="7"/>
      <c r="BU1418" s="7"/>
      <c r="BV1418" s="7"/>
      <c r="BW1418" s="7"/>
      <c r="BX1418" s="7"/>
      <c r="BY1418" s="7"/>
      <c r="BZ1418" s="7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>
        <v>28.19314641744548</v>
      </c>
      <c r="CK1418" s="8">
        <v>4.165745856353591</v>
      </c>
      <c r="CL1418" s="5"/>
      <c r="CM1418" s="5"/>
      <c r="CN1418" s="8"/>
      <c r="CO1418" s="5"/>
      <c r="CP1418" s="5"/>
      <c r="CQ1418" s="5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</row>
    <row r="1419" spans="1:166" x14ac:dyDescent="0.25">
      <c r="A1419" t="s">
        <v>147</v>
      </c>
      <c r="C1419" s="6">
        <v>41018</v>
      </c>
      <c r="D1419" s="5"/>
      <c r="E1419" s="6"/>
      <c r="G1419">
        <v>123</v>
      </c>
      <c r="H1419" t="s">
        <v>116</v>
      </c>
      <c r="I1419" s="7">
        <v>8</v>
      </c>
      <c r="J1419">
        <v>750</v>
      </c>
      <c r="K1419" s="5">
        <f t="shared" si="22"/>
        <v>166.66666666666666</v>
      </c>
      <c r="L1419" s="5"/>
      <c r="M1419" s="8"/>
      <c r="N1419" s="8"/>
      <c r="O1419" s="8"/>
      <c r="P1419" s="8"/>
      <c r="Q1419" s="5"/>
      <c r="R1419" s="5"/>
      <c r="S1419" s="5"/>
      <c r="T1419" s="5"/>
      <c r="U1419" s="5"/>
      <c r="V1419" s="5"/>
      <c r="W1419" s="5"/>
      <c r="X1419" s="8"/>
      <c r="Y1419" s="8"/>
      <c r="Z1419" s="8"/>
      <c r="AA1419" s="8"/>
      <c r="AB1419" s="8"/>
      <c r="AC1419" s="5"/>
      <c r="AD1419" s="8"/>
      <c r="AE1419" s="8"/>
      <c r="AF1419" s="8"/>
      <c r="AG1419" s="8"/>
      <c r="AH1419" s="8"/>
      <c r="AI1419" s="8"/>
      <c r="AJ1419" s="5"/>
      <c r="AK1419" s="8"/>
      <c r="AL1419" s="8"/>
      <c r="AM1419" s="8"/>
      <c r="AN1419" s="8"/>
      <c r="AO1419" s="8"/>
      <c r="AP1419" s="8"/>
      <c r="AQ1419" s="9"/>
      <c r="AR1419" s="8"/>
      <c r="AS1419" s="8"/>
      <c r="AT1419" s="8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8"/>
      <c r="BJ1419" s="5"/>
      <c r="BK1419" s="5"/>
      <c r="BL1419" s="5"/>
      <c r="BM1419" s="8"/>
      <c r="BN1419" s="8"/>
      <c r="BO1419" s="7"/>
      <c r="BP1419" s="5"/>
      <c r="BQ1419" s="5"/>
      <c r="BR1419" s="5"/>
      <c r="BS1419" s="5"/>
      <c r="BT1419" s="7"/>
      <c r="BU1419" s="7"/>
      <c r="BV1419" s="7"/>
      <c r="BW1419" s="7"/>
      <c r="BX1419" s="7"/>
      <c r="BY1419" s="7"/>
      <c r="BZ1419" s="7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>
        <v>48.598130841121488</v>
      </c>
      <c r="CK1419" s="8">
        <v>4.3549618320610683</v>
      </c>
      <c r="CL1419" s="5"/>
      <c r="CM1419" s="5"/>
      <c r="CN1419" s="8"/>
      <c r="CO1419" s="5"/>
      <c r="CP1419" s="5"/>
      <c r="CQ1419" s="5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</row>
    <row r="1420" spans="1:166" x14ac:dyDescent="0.25">
      <c r="A1420" t="s">
        <v>147</v>
      </c>
      <c r="C1420" s="6">
        <v>41025</v>
      </c>
      <c r="D1420" s="5">
        <v>9</v>
      </c>
      <c r="E1420" s="6" t="s">
        <v>207</v>
      </c>
      <c r="F1420" t="s">
        <v>15</v>
      </c>
      <c r="G1420">
        <v>130</v>
      </c>
      <c r="H1420" t="s">
        <v>116</v>
      </c>
      <c r="I1420" s="7">
        <v>8</v>
      </c>
      <c r="J1420">
        <v>750</v>
      </c>
      <c r="K1420" s="5">
        <f t="shared" si="22"/>
        <v>166.66666666666666</v>
      </c>
      <c r="L1420" s="5"/>
      <c r="M1420" s="8"/>
      <c r="N1420" s="8"/>
      <c r="O1420" s="8"/>
      <c r="P1420" s="8"/>
      <c r="Q1420" s="5"/>
      <c r="R1420" s="5"/>
      <c r="S1420" s="5"/>
      <c r="T1420" s="5"/>
      <c r="U1420" s="5"/>
      <c r="V1420" s="5">
        <v>130</v>
      </c>
      <c r="W1420" s="5"/>
      <c r="X1420" s="8"/>
      <c r="Y1420" s="8"/>
      <c r="Z1420" s="8"/>
      <c r="AA1420" s="8"/>
      <c r="AB1420" s="8"/>
      <c r="AC1420" s="5"/>
      <c r="AD1420" s="8"/>
      <c r="AE1420" s="8"/>
      <c r="AF1420" s="8"/>
      <c r="AG1420" s="8"/>
      <c r="AH1420" s="8"/>
      <c r="AI1420" s="8"/>
      <c r="AJ1420" s="5"/>
      <c r="AK1420" s="8"/>
      <c r="AL1420" s="8"/>
      <c r="AM1420" s="8"/>
      <c r="AN1420" s="8"/>
      <c r="AO1420" s="8"/>
      <c r="AP1420" s="8"/>
      <c r="AQ1420" s="9"/>
      <c r="AR1420" s="8"/>
      <c r="AS1420" s="8"/>
      <c r="AT1420" s="8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8"/>
      <c r="BJ1420" s="5"/>
      <c r="BK1420" s="5"/>
      <c r="BL1420" s="5"/>
      <c r="BM1420" s="8"/>
      <c r="BN1420" s="8"/>
      <c r="BO1420" s="7"/>
      <c r="BP1420" s="5"/>
      <c r="BQ1420" s="5"/>
      <c r="BR1420" s="5"/>
      <c r="BS1420" s="5"/>
      <c r="BT1420" s="7"/>
      <c r="BU1420" s="7"/>
      <c r="BV1420" s="7"/>
      <c r="BW1420" s="7"/>
      <c r="BX1420" s="7"/>
      <c r="BY1420" s="7"/>
      <c r="BZ1420" s="7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>
        <v>57.009345794392516</v>
      </c>
      <c r="CK1420" s="8">
        <v>4.7962962962962967</v>
      </c>
      <c r="CL1420" s="5"/>
      <c r="CM1420" s="5"/>
      <c r="CN1420" s="8"/>
      <c r="CO1420" s="5"/>
      <c r="CP1420" s="5"/>
      <c r="CQ1420" s="5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</row>
    <row r="1421" spans="1:166" x14ac:dyDescent="0.25">
      <c r="A1421" t="s">
        <v>147</v>
      </c>
      <c r="C1421" s="6">
        <v>41032</v>
      </c>
      <c r="D1421" s="5"/>
      <c r="E1421" s="6"/>
      <c r="G1421">
        <v>137</v>
      </c>
      <c r="H1421" t="s">
        <v>116</v>
      </c>
      <c r="I1421" s="7">
        <v>8</v>
      </c>
      <c r="J1421">
        <v>750</v>
      </c>
      <c r="K1421" s="5">
        <f t="shared" si="22"/>
        <v>166.66666666666666</v>
      </c>
      <c r="L1421" s="5"/>
      <c r="M1421" s="8"/>
      <c r="N1421" s="8"/>
      <c r="O1421" s="8"/>
      <c r="P1421" s="8"/>
      <c r="Q1421" s="5"/>
      <c r="R1421" s="5"/>
      <c r="S1421" s="5"/>
      <c r="T1421" s="5"/>
      <c r="U1421" s="5"/>
      <c r="V1421" s="5"/>
      <c r="W1421" s="5"/>
      <c r="X1421" s="8"/>
      <c r="Y1421" s="8"/>
      <c r="Z1421" s="8"/>
      <c r="AA1421" s="8"/>
      <c r="AB1421" s="8"/>
      <c r="AC1421" s="5"/>
      <c r="AD1421" s="8"/>
      <c r="AE1421" s="8"/>
      <c r="AF1421" s="8"/>
      <c r="AG1421" s="8"/>
      <c r="AH1421" s="8"/>
      <c r="AI1421" s="8"/>
      <c r="AJ1421" s="5"/>
      <c r="AK1421" s="8"/>
      <c r="AL1421" s="8"/>
      <c r="AM1421" s="8"/>
      <c r="AN1421" s="8"/>
      <c r="AO1421" s="8"/>
      <c r="AP1421" s="8"/>
      <c r="AQ1421" s="9"/>
      <c r="AR1421" s="8"/>
      <c r="AS1421" s="8"/>
      <c r="AT1421" s="8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8"/>
      <c r="BJ1421" s="5"/>
      <c r="BK1421" s="5"/>
      <c r="BL1421" s="5"/>
      <c r="BM1421" s="8"/>
      <c r="BN1421" s="8"/>
      <c r="BO1421" s="7"/>
      <c r="BP1421" s="5"/>
      <c r="BQ1421" s="5"/>
      <c r="BR1421" s="5"/>
      <c r="BS1421" s="5"/>
      <c r="BT1421" s="7"/>
      <c r="BU1421" s="7"/>
      <c r="BV1421" s="7"/>
      <c r="BW1421" s="7"/>
      <c r="BX1421" s="7"/>
      <c r="BY1421" s="7"/>
      <c r="BZ1421" s="7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>
        <v>71.495327102803728</v>
      </c>
      <c r="CK1421" s="8">
        <v>4.5161290322580649</v>
      </c>
      <c r="CL1421" s="5"/>
      <c r="CM1421" s="5"/>
      <c r="CN1421" s="8"/>
      <c r="CO1421" s="5"/>
      <c r="CP1421" s="5"/>
      <c r="CQ1421" s="5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</row>
    <row r="1422" spans="1:166" x14ac:dyDescent="0.25">
      <c r="A1422" t="s">
        <v>147</v>
      </c>
      <c r="C1422" s="6">
        <v>41038</v>
      </c>
      <c r="D1422" s="5"/>
      <c r="E1422" s="6"/>
      <c r="G1422">
        <v>143</v>
      </c>
      <c r="H1422" t="s">
        <v>116</v>
      </c>
      <c r="I1422" s="7">
        <v>8</v>
      </c>
      <c r="J1422">
        <v>750</v>
      </c>
      <c r="K1422" s="5">
        <f t="shared" si="22"/>
        <v>166.66666666666666</v>
      </c>
      <c r="L1422" s="5"/>
      <c r="M1422" s="8"/>
      <c r="N1422" s="8"/>
      <c r="O1422" s="8"/>
      <c r="P1422" s="8"/>
      <c r="Q1422" s="5"/>
      <c r="R1422" s="5"/>
      <c r="S1422" s="5"/>
      <c r="T1422" s="5"/>
      <c r="U1422" s="5"/>
      <c r="V1422" s="5"/>
      <c r="W1422" s="5"/>
      <c r="X1422" s="8"/>
      <c r="Y1422" s="8"/>
      <c r="Z1422" s="8"/>
      <c r="AA1422" s="8"/>
      <c r="AB1422" s="8"/>
      <c r="AC1422" s="5">
        <v>688.18439202201512</v>
      </c>
      <c r="AD1422" s="8"/>
      <c r="AE1422" s="8"/>
      <c r="AF1422" s="8"/>
      <c r="AG1422" s="8"/>
      <c r="AH1422" s="8"/>
      <c r="AI1422" s="8"/>
      <c r="AJ1422" s="5">
        <v>200.6156923874486</v>
      </c>
      <c r="AK1422" s="8">
        <v>2.7962122483387173</v>
      </c>
      <c r="AL1422" s="8"/>
      <c r="AM1422" s="8"/>
      <c r="AN1422" s="8"/>
      <c r="AO1422" s="8"/>
      <c r="AP1422" s="8"/>
      <c r="AQ1422" s="9">
        <f>AK1422/AJ1422</f>
        <v>1.3938153167691385E-2</v>
      </c>
      <c r="AR1422" s="8"/>
      <c r="AS1422" s="8"/>
      <c r="AT1422" s="8"/>
      <c r="AU1422" s="5">
        <v>0</v>
      </c>
      <c r="AV1422" s="5"/>
      <c r="AW1422" s="5"/>
      <c r="AX1422" s="5"/>
      <c r="AY1422" s="5">
        <v>140.19570270502891</v>
      </c>
      <c r="AZ1422" s="5"/>
      <c r="BA1422" s="5"/>
      <c r="BB1422" s="5"/>
      <c r="BC1422" s="5"/>
      <c r="BD1422" s="5"/>
      <c r="BE1422" s="5"/>
      <c r="BF1422" s="5">
        <v>40.926767750151654</v>
      </c>
      <c r="BG1422" s="5">
        <v>488.22843380806751</v>
      </c>
      <c r="BH1422" s="5">
        <v>669.35090426324803</v>
      </c>
      <c r="BI1422" s="8"/>
      <c r="BJ1422" s="5"/>
      <c r="BK1422" s="5">
        <f>AC1422+AJ1422+BH1422</f>
        <v>1558.1509886727117</v>
      </c>
      <c r="BL1422" s="5"/>
      <c r="BM1422" s="8">
        <f>BH1422/BK1422</f>
        <v>0.42958025835058827</v>
      </c>
      <c r="BN1422" s="8"/>
      <c r="BO1422" s="7"/>
      <c r="BP1422" s="5"/>
      <c r="BQ1422" s="5"/>
      <c r="BR1422" s="5"/>
      <c r="BS1422" s="5"/>
      <c r="BT1422" s="7"/>
      <c r="BU1422" s="7"/>
      <c r="BV1422" s="7"/>
      <c r="BW1422" s="7"/>
      <c r="BX1422" s="8">
        <f>AC1422/BK1422</f>
        <v>0.44166733328471269</v>
      </c>
      <c r="BY1422" s="8">
        <f>AJ1422/BK1422</f>
        <v>0.12875240836469909</v>
      </c>
      <c r="BZ1422" s="8">
        <f>BH1422/BK1422</f>
        <v>0.42958025835058827</v>
      </c>
      <c r="CA1422" s="5">
        <v>127.30481773240655</v>
      </c>
      <c r="CB1422" s="5">
        <v>0</v>
      </c>
      <c r="CC1422" s="5">
        <v>22.634660031627448</v>
      </c>
      <c r="CD1422" s="5">
        <v>88.981394915152549</v>
      </c>
      <c r="CE1422" s="5"/>
      <c r="CF1422" s="5"/>
      <c r="CG1422" s="5"/>
      <c r="CH1422" s="5"/>
      <c r="CI1422" s="5">
        <v>15.688762785626551</v>
      </c>
      <c r="CJ1422" s="5"/>
      <c r="CK1422" s="8"/>
      <c r="CL1422" s="5"/>
      <c r="CM1422" s="5"/>
      <c r="CN1422" s="8"/>
      <c r="CO1422" s="5"/>
      <c r="CP1422" s="5"/>
      <c r="CQ1422" s="5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</row>
    <row r="1423" spans="1:166" x14ac:dyDescent="0.25">
      <c r="A1423" t="s">
        <v>147</v>
      </c>
      <c r="C1423" s="6">
        <v>41039</v>
      </c>
      <c r="D1423" s="5"/>
      <c r="E1423" s="6"/>
      <c r="G1423">
        <v>144</v>
      </c>
      <c r="H1423" t="s">
        <v>116</v>
      </c>
      <c r="I1423" s="7">
        <v>8</v>
      </c>
      <c r="J1423">
        <v>750</v>
      </c>
      <c r="K1423" s="5">
        <f t="shared" si="22"/>
        <v>166.66666666666666</v>
      </c>
      <c r="L1423" s="5"/>
      <c r="M1423" s="8"/>
      <c r="N1423" s="8"/>
      <c r="O1423" s="8"/>
      <c r="P1423" s="8"/>
      <c r="Q1423" s="5"/>
      <c r="R1423" s="5"/>
      <c r="S1423" s="5"/>
      <c r="T1423" s="5"/>
      <c r="U1423" s="5"/>
      <c r="V1423" s="5"/>
      <c r="W1423" s="5"/>
      <c r="X1423" s="8"/>
      <c r="Y1423" s="8"/>
      <c r="Z1423" s="8"/>
      <c r="AA1423" s="8"/>
      <c r="AB1423" s="8"/>
      <c r="AC1423" s="5"/>
      <c r="AD1423" s="8"/>
      <c r="AE1423" s="8"/>
      <c r="AF1423" s="8"/>
      <c r="AG1423" s="8"/>
      <c r="AH1423" s="8"/>
      <c r="AI1423" s="8"/>
      <c r="AJ1423" s="5"/>
      <c r="AK1423" s="8"/>
      <c r="AL1423" s="8"/>
      <c r="AM1423" s="8"/>
      <c r="AN1423" s="8"/>
      <c r="AO1423" s="8"/>
      <c r="AP1423" s="8"/>
      <c r="AQ1423" s="9"/>
      <c r="AR1423" s="8"/>
      <c r="AS1423" s="8"/>
      <c r="AT1423" s="8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8"/>
      <c r="BJ1423" s="5"/>
      <c r="BK1423" s="5"/>
      <c r="BL1423" s="5"/>
      <c r="BM1423" s="8"/>
      <c r="BN1423" s="8"/>
      <c r="BO1423" s="7"/>
      <c r="BP1423" s="5"/>
      <c r="BQ1423" s="5"/>
      <c r="BR1423" s="5"/>
      <c r="BS1423" s="5"/>
      <c r="BT1423" s="7"/>
      <c r="BU1423" s="7"/>
      <c r="BV1423" s="7"/>
      <c r="BW1423" s="7"/>
      <c r="BX1423" s="7"/>
      <c r="BY1423" s="7"/>
      <c r="BZ1423" s="7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>
        <v>78.037383177570078</v>
      </c>
      <c r="CK1423" s="8">
        <v>4.8809523809523814</v>
      </c>
      <c r="CL1423" s="5"/>
      <c r="CM1423" s="5"/>
      <c r="CN1423" s="8"/>
      <c r="CO1423" s="5"/>
      <c r="CP1423" s="5"/>
      <c r="CQ1423" s="5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</row>
    <row r="1424" spans="1:166" x14ac:dyDescent="0.25">
      <c r="A1424" t="s">
        <v>147</v>
      </c>
      <c r="C1424" s="6">
        <v>41043</v>
      </c>
      <c r="D1424" s="5"/>
      <c r="E1424" s="6"/>
      <c r="G1424">
        <v>148</v>
      </c>
      <c r="H1424" t="s">
        <v>116</v>
      </c>
      <c r="I1424" s="7">
        <v>8</v>
      </c>
      <c r="J1424">
        <v>750</v>
      </c>
      <c r="K1424" s="5">
        <f t="shared" si="22"/>
        <v>166.66666666666666</v>
      </c>
      <c r="L1424" s="5"/>
      <c r="M1424" s="8"/>
      <c r="N1424" s="8"/>
      <c r="O1424" s="8"/>
      <c r="P1424" s="8"/>
      <c r="Q1424" s="5"/>
      <c r="R1424" s="5"/>
      <c r="S1424" s="5"/>
      <c r="T1424" s="5"/>
      <c r="U1424" s="5"/>
      <c r="V1424" s="5"/>
      <c r="W1424" s="5"/>
      <c r="X1424" s="8"/>
      <c r="Y1424" s="8"/>
      <c r="Z1424" s="8"/>
      <c r="AA1424" s="8"/>
      <c r="AB1424" s="8"/>
      <c r="AC1424" s="5"/>
      <c r="AD1424" s="8"/>
      <c r="AE1424" s="8"/>
      <c r="AF1424" s="8"/>
      <c r="AG1424" s="8"/>
      <c r="AH1424" s="8"/>
      <c r="AI1424" s="8"/>
      <c r="AJ1424" s="5"/>
      <c r="AK1424" s="8"/>
      <c r="AL1424" s="8"/>
      <c r="AM1424" s="8"/>
      <c r="AN1424" s="8"/>
      <c r="AO1424" s="8"/>
      <c r="AP1424" s="8"/>
      <c r="AQ1424" s="9"/>
      <c r="AR1424" s="8"/>
      <c r="AS1424" s="8"/>
      <c r="AT1424" s="8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8"/>
      <c r="BJ1424" s="5"/>
      <c r="BK1424" s="5"/>
      <c r="BL1424" s="5"/>
      <c r="BM1424" s="8"/>
      <c r="BN1424" s="8"/>
      <c r="BO1424" s="7"/>
      <c r="BP1424" s="5"/>
      <c r="BQ1424" s="5"/>
      <c r="BR1424" s="5"/>
      <c r="BS1424" s="5"/>
      <c r="BT1424" s="7"/>
      <c r="BU1424" s="7"/>
      <c r="BV1424" s="7"/>
      <c r="BW1424" s="7"/>
      <c r="BX1424" s="7"/>
      <c r="BY1424" s="7"/>
      <c r="BZ1424" s="7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>
        <v>82.710280373831765</v>
      </c>
      <c r="CK1424" s="8">
        <v>5.6</v>
      </c>
      <c r="CL1424" s="5"/>
      <c r="CM1424" s="5"/>
      <c r="CN1424" s="8"/>
      <c r="CO1424" s="5"/>
      <c r="CP1424" s="5"/>
      <c r="CQ1424" s="5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</row>
    <row r="1425" spans="1:166" x14ac:dyDescent="0.25">
      <c r="A1425" t="s">
        <v>147</v>
      </c>
      <c r="C1425" s="6">
        <v>41050</v>
      </c>
      <c r="D1425" s="5"/>
      <c r="E1425" s="6"/>
      <c r="G1425">
        <v>155</v>
      </c>
      <c r="H1425" t="s">
        <v>116</v>
      </c>
      <c r="I1425" s="7">
        <v>8</v>
      </c>
      <c r="J1425">
        <v>750</v>
      </c>
      <c r="K1425" s="5">
        <f t="shared" si="22"/>
        <v>166.66666666666666</v>
      </c>
      <c r="L1425" s="5"/>
      <c r="M1425" s="8"/>
      <c r="N1425" s="8"/>
      <c r="O1425" s="8"/>
      <c r="P1425" s="8"/>
      <c r="Q1425" s="5"/>
      <c r="R1425" s="5"/>
      <c r="S1425" s="5"/>
      <c r="T1425" s="5"/>
      <c r="U1425" s="5"/>
      <c r="V1425" s="5"/>
      <c r="W1425" s="5"/>
      <c r="X1425" s="8"/>
      <c r="Y1425" s="8"/>
      <c r="Z1425" s="8"/>
      <c r="AA1425" s="8"/>
      <c r="AB1425" s="8"/>
      <c r="AC1425" s="5"/>
      <c r="AD1425" s="8"/>
      <c r="AE1425" s="8"/>
      <c r="AF1425" s="8"/>
      <c r="AG1425" s="8"/>
      <c r="AH1425" s="8"/>
      <c r="AI1425" s="8"/>
      <c r="AJ1425" s="5"/>
      <c r="AK1425" s="8"/>
      <c r="AL1425" s="8"/>
      <c r="AM1425" s="8"/>
      <c r="AN1425" s="8"/>
      <c r="AO1425" s="8"/>
      <c r="AP1425" s="8"/>
      <c r="AQ1425" s="9"/>
      <c r="AR1425" s="8"/>
      <c r="AS1425" s="8"/>
      <c r="AT1425" s="8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8"/>
      <c r="BJ1425" s="5"/>
      <c r="BK1425" s="5"/>
      <c r="BL1425" s="5"/>
      <c r="BM1425" s="8"/>
      <c r="BN1425" s="8"/>
      <c r="BO1425" s="7"/>
      <c r="BP1425" s="5"/>
      <c r="BQ1425" s="5"/>
      <c r="BR1425" s="5"/>
      <c r="BS1425" s="5"/>
      <c r="BT1425" s="7"/>
      <c r="BU1425" s="7"/>
      <c r="BV1425" s="7"/>
      <c r="BW1425" s="7"/>
      <c r="BX1425" s="7"/>
      <c r="BY1425" s="7"/>
      <c r="BZ1425" s="7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>
        <v>89.719626168224295</v>
      </c>
      <c r="CK1425" s="8">
        <v>6.7444444444444445</v>
      </c>
      <c r="CL1425" s="5"/>
      <c r="CM1425" s="5"/>
      <c r="CN1425" s="8"/>
      <c r="CO1425" s="5"/>
      <c r="CP1425" s="5"/>
      <c r="CQ1425" s="5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</row>
    <row r="1426" spans="1:166" x14ac:dyDescent="0.25">
      <c r="A1426" t="s">
        <v>147</v>
      </c>
      <c r="C1426" s="6">
        <v>41057</v>
      </c>
      <c r="D1426" s="5"/>
      <c r="E1426" s="6"/>
      <c r="G1426">
        <v>162</v>
      </c>
      <c r="H1426" t="s">
        <v>116</v>
      </c>
      <c r="I1426" s="7">
        <v>8</v>
      </c>
      <c r="J1426">
        <v>750</v>
      </c>
      <c r="K1426" s="5">
        <f t="shared" si="22"/>
        <v>166.66666666666666</v>
      </c>
      <c r="L1426" s="5"/>
      <c r="M1426" s="8"/>
      <c r="N1426" s="8"/>
      <c r="O1426" s="8"/>
      <c r="P1426" s="8"/>
      <c r="Q1426" s="5"/>
      <c r="R1426" s="5"/>
      <c r="S1426" s="5"/>
      <c r="T1426" s="5"/>
      <c r="U1426" s="5"/>
      <c r="V1426" s="5"/>
      <c r="W1426" s="5"/>
      <c r="X1426" s="8"/>
      <c r="Y1426" s="8"/>
      <c r="Z1426" s="8"/>
      <c r="AA1426" s="8"/>
      <c r="AB1426" s="8"/>
      <c r="AC1426" s="5"/>
      <c r="AD1426" s="8"/>
      <c r="AE1426" s="8"/>
      <c r="AF1426" s="8"/>
      <c r="AG1426" s="8"/>
      <c r="AH1426" s="8"/>
      <c r="AI1426" s="8"/>
      <c r="AJ1426" s="5"/>
      <c r="AK1426" s="8"/>
      <c r="AL1426" s="8"/>
      <c r="AM1426" s="8"/>
      <c r="AN1426" s="8"/>
      <c r="AO1426" s="8"/>
      <c r="AP1426" s="8"/>
      <c r="AQ1426" s="9"/>
      <c r="AR1426" s="8"/>
      <c r="AS1426" s="8"/>
      <c r="AT1426" s="8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8"/>
      <c r="BJ1426" s="5"/>
      <c r="BK1426" s="5"/>
      <c r="BL1426" s="5"/>
      <c r="BM1426" s="8"/>
      <c r="BN1426" s="8"/>
      <c r="BO1426" s="7"/>
      <c r="BP1426" s="5"/>
      <c r="BQ1426" s="5"/>
      <c r="BR1426" s="5"/>
      <c r="BS1426" s="5"/>
      <c r="BT1426" s="7"/>
      <c r="BU1426" s="7"/>
      <c r="BV1426" s="7"/>
      <c r="BW1426" s="7"/>
      <c r="BX1426" s="7"/>
      <c r="BY1426" s="7"/>
      <c r="BZ1426" s="7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>
        <v>100</v>
      </c>
      <c r="CK1426" s="8">
        <v>5.75</v>
      </c>
      <c r="CL1426" s="5"/>
      <c r="CM1426" s="5"/>
      <c r="CN1426" s="8"/>
      <c r="CO1426" s="5"/>
      <c r="CP1426" s="5"/>
      <c r="CQ1426" s="5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</row>
    <row r="1427" spans="1:166" x14ac:dyDescent="0.25">
      <c r="A1427" t="s">
        <v>147</v>
      </c>
      <c r="C1427" s="6">
        <v>41065</v>
      </c>
      <c r="D1427" s="5">
        <v>10</v>
      </c>
      <c r="E1427" s="6" t="s">
        <v>108</v>
      </c>
      <c r="F1427" t="s">
        <v>16</v>
      </c>
      <c r="G1427">
        <v>170</v>
      </c>
      <c r="H1427" t="s">
        <v>116</v>
      </c>
      <c r="I1427" s="7">
        <v>8</v>
      </c>
      <c r="J1427">
        <v>750</v>
      </c>
      <c r="K1427" s="5">
        <f t="shared" si="22"/>
        <v>166.66666666666666</v>
      </c>
      <c r="L1427" s="5"/>
      <c r="M1427" s="8"/>
      <c r="N1427" s="8"/>
      <c r="O1427" s="8"/>
      <c r="P1427" s="8"/>
      <c r="Q1427" s="5"/>
      <c r="R1427" s="5"/>
      <c r="S1427" s="5"/>
      <c r="T1427" s="5"/>
      <c r="U1427" s="5"/>
      <c r="V1427" s="5"/>
      <c r="W1427" s="5"/>
      <c r="X1427" s="8"/>
      <c r="Y1427" s="8"/>
      <c r="Z1427" s="8"/>
      <c r="AA1427" s="8"/>
      <c r="AB1427" s="8"/>
      <c r="AC1427" s="5"/>
      <c r="AD1427" s="8"/>
      <c r="AE1427" s="8"/>
      <c r="AF1427" s="8"/>
      <c r="AG1427" s="8"/>
      <c r="AH1427" s="8"/>
      <c r="AI1427" s="8"/>
      <c r="AJ1427" s="5"/>
      <c r="AK1427" s="8"/>
      <c r="AL1427" s="8"/>
      <c r="AM1427" s="8"/>
      <c r="AN1427" s="8"/>
      <c r="AO1427" s="8"/>
      <c r="AP1427" s="8"/>
      <c r="AQ1427" s="9"/>
      <c r="AR1427" s="8"/>
      <c r="AS1427" s="8"/>
      <c r="AT1427" s="8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>
        <v>303.45124947235479</v>
      </c>
      <c r="BH1427" s="5"/>
      <c r="BI1427" s="8"/>
      <c r="BJ1427" s="5"/>
      <c r="BK1427" s="5"/>
      <c r="BL1427" s="5"/>
      <c r="BM1427" s="8"/>
      <c r="BN1427" s="5">
        <f>BP1427*(1/(BO1427/100))</f>
        <v>303.45124947235485</v>
      </c>
      <c r="BO1427" s="7">
        <v>40.128320761009746</v>
      </c>
      <c r="BP1427" s="5">
        <v>121.76989074155843</v>
      </c>
      <c r="BQ1427" s="5">
        <f>BN1427-BP1427</f>
        <v>181.68135873079643</v>
      </c>
      <c r="BR1427" s="5"/>
      <c r="BS1427" s="5"/>
      <c r="BT1427" s="7">
        <v>5.3643123674695348</v>
      </c>
      <c r="BU1427" s="7"/>
      <c r="BV1427" s="7"/>
      <c r="BW1427" s="7"/>
      <c r="BX1427" s="7"/>
      <c r="BY1427" s="7"/>
      <c r="BZ1427" s="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8"/>
      <c r="CL1427" s="5"/>
      <c r="CM1427" s="5"/>
      <c r="CN1427" s="8"/>
      <c r="CO1427" s="5"/>
      <c r="CP1427" s="5"/>
      <c r="CQ1427" s="5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</row>
    <row r="1428" spans="1:166" x14ac:dyDescent="0.25">
      <c r="A1428" t="s">
        <v>154</v>
      </c>
      <c r="C1428" s="6">
        <v>40895</v>
      </c>
      <c r="D1428" s="5">
        <v>1</v>
      </c>
      <c r="E1428" s="6" t="s">
        <v>209</v>
      </c>
      <c r="F1428" t="s">
        <v>10</v>
      </c>
      <c r="G1428">
        <v>0</v>
      </c>
      <c r="H1428" t="s">
        <v>117</v>
      </c>
      <c r="I1428" s="7">
        <v>8</v>
      </c>
      <c r="J1428">
        <v>750</v>
      </c>
      <c r="K1428" s="5">
        <f t="shared" si="22"/>
        <v>166.66666666666666</v>
      </c>
      <c r="L1428" s="5"/>
      <c r="M1428" s="8"/>
      <c r="N1428" s="8"/>
      <c r="O1428" s="8"/>
      <c r="P1428" s="8"/>
      <c r="Q1428" s="5"/>
      <c r="R1428" s="5"/>
      <c r="S1428" s="5"/>
      <c r="T1428" s="5"/>
      <c r="U1428" s="5"/>
      <c r="V1428" s="5"/>
      <c r="W1428" s="5"/>
      <c r="X1428" s="8"/>
      <c r="Y1428" s="8"/>
      <c r="Z1428" s="8"/>
      <c r="AA1428" s="8"/>
      <c r="AB1428" s="8"/>
      <c r="AC1428" s="5"/>
      <c r="AD1428" s="8"/>
      <c r="AE1428" s="8"/>
      <c r="AF1428" s="8"/>
      <c r="AG1428" s="8"/>
      <c r="AH1428" s="8"/>
      <c r="AI1428" s="8"/>
      <c r="AJ1428" s="5"/>
      <c r="AK1428" s="8"/>
      <c r="AL1428" s="8"/>
      <c r="AM1428" s="8"/>
      <c r="AN1428" s="8"/>
      <c r="AO1428" s="8"/>
      <c r="AP1428" s="8"/>
      <c r="AQ1428" s="9"/>
      <c r="AR1428" s="8"/>
      <c r="AS1428" s="8"/>
      <c r="AT1428" s="8"/>
      <c r="AU1428" s="5">
        <v>0</v>
      </c>
      <c r="AV1428" s="5"/>
      <c r="AW1428" s="5"/>
      <c r="AX1428" s="5"/>
      <c r="AY1428" s="5">
        <v>0</v>
      </c>
      <c r="AZ1428" s="5"/>
      <c r="BA1428" s="5"/>
      <c r="BB1428" s="5"/>
      <c r="BC1428" s="5"/>
      <c r="BD1428" s="5"/>
      <c r="BE1428" s="5"/>
      <c r="BF1428" s="5">
        <v>0</v>
      </c>
      <c r="BG1428" s="5">
        <v>0</v>
      </c>
      <c r="BH1428" s="5"/>
      <c r="BI1428" s="8"/>
      <c r="BJ1428" s="5"/>
      <c r="BK1428" s="5"/>
      <c r="BL1428" s="5"/>
      <c r="BM1428" s="8"/>
      <c r="BN1428" s="8"/>
      <c r="BO1428" s="7"/>
      <c r="BP1428" s="5"/>
      <c r="BQ1428" s="5"/>
      <c r="BR1428" s="5"/>
      <c r="BS1428" s="5"/>
      <c r="BT1428" s="7"/>
      <c r="BU1428" s="7"/>
      <c r="BV1428" s="7"/>
      <c r="BW1428" s="7"/>
      <c r="BX1428" s="7"/>
      <c r="BY1428" s="7"/>
      <c r="BZ1428" s="7"/>
      <c r="CA1428" s="5">
        <v>0</v>
      </c>
      <c r="CB1428" s="5">
        <v>0</v>
      </c>
      <c r="CC1428" s="5">
        <v>0</v>
      </c>
      <c r="CD1428" s="5">
        <v>0</v>
      </c>
      <c r="CE1428" s="5"/>
      <c r="CF1428" s="5"/>
      <c r="CG1428" s="5"/>
      <c r="CH1428" s="5"/>
      <c r="CI1428" s="5">
        <v>0</v>
      </c>
      <c r="CJ1428" s="5"/>
      <c r="CK1428" s="8"/>
      <c r="CL1428" s="5"/>
      <c r="CM1428" s="5"/>
      <c r="CN1428" s="8"/>
      <c r="CO1428" s="5"/>
      <c r="CP1428" s="5"/>
      <c r="CQ1428" s="5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</row>
    <row r="1429" spans="1:166" x14ac:dyDescent="0.25">
      <c r="A1429" t="s">
        <v>154</v>
      </c>
      <c r="C1429" s="6">
        <v>40924</v>
      </c>
      <c r="D1429" s="5">
        <v>4</v>
      </c>
      <c r="E1429" t="s">
        <v>210</v>
      </c>
      <c r="F1429" t="s">
        <v>12</v>
      </c>
      <c r="G1429">
        <v>29</v>
      </c>
      <c r="H1429" t="s">
        <v>117</v>
      </c>
      <c r="I1429" s="7">
        <v>8</v>
      </c>
      <c r="J1429">
        <v>750</v>
      </c>
      <c r="K1429" s="5">
        <f t="shared" si="22"/>
        <v>166.66666666666666</v>
      </c>
      <c r="L1429" s="5"/>
      <c r="M1429" s="8"/>
      <c r="N1429" s="8"/>
      <c r="O1429" s="8"/>
      <c r="P1429" s="8"/>
      <c r="Q1429" s="5"/>
      <c r="R1429" s="5">
        <v>29</v>
      </c>
      <c r="S1429" s="5"/>
      <c r="T1429" s="5"/>
      <c r="U1429" s="5"/>
      <c r="V1429" s="5"/>
      <c r="W1429" s="5"/>
      <c r="X1429" s="8"/>
      <c r="Y1429" s="8"/>
      <c r="Z1429" s="8"/>
      <c r="AA1429" s="8"/>
      <c r="AB1429" s="8"/>
      <c r="AC1429" s="5"/>
      <c r="AD1429" s="8"/>
      <c r="AE1429" s="8"/>
      <c r="AF1429" s="8"/>
      <c r="AG1429" s="8"/>
      <c r="AH1429" s="8"/>
      <c r="AI1429" s="8"/>
      <c r="AJ1429" s="5"/>
      <c r="AK1429" s="8"/>
      <c r="AL1429" s="8"/>
      <c r="AM1429" s="8"/>
      <c r="AN1429" s="8"/>
      <c r="AO1429" s="8"/>
      <c r="AP1429" s="8"/>
      <c r="AQ1429" s="9"/>
      <c r="AR1429" s="8"/>
      <c r="AS1429" s="8"/>
      <c r="AT1429" s="8"/>
      <c r="AU1429" s="5">
        <v>0</v>
      </c>
      <c r="AV1429" s="5"/>
      <c r="AW1429" s="5"/>
      <c r="AX1429" s="5"/>
      <c r="AY1429" s="5">
        <v>0</v>
      </c>
      <c r="AZ1429" s="5"/>
      <c r="BA1429" s="5"/>
      <c r="BB1429" s="5"/>
      <c r="BC1429" s="5"/>
      <c r="BD1429" s="5"/>
      <c r="BE1429" s="5"/>
      <c r="BF1429" s="5">
        <v>0</v>
      </c>
      <c r="BG1429" s="5">
        <v>0</v>
      </c>
      <c r="BH1429" s="5"/>
      <c r="BI1429" s="8"/>
      <c r="BJ1429" s="5"/>
      <c r="BK1429" s="5"/>
      <c r="BL1429" s="5"/>
      <c r="BM1429" s="8"/>
      <c r="BN1429" s="8"/>
      <c r="BO1429" s="7"/>
      <c r="BP1429" s="5"/>
      <c r="BQ1429" s="5"/>
      <c r="BR1429" s="5"/>
      <c r="BS1429" s="5"/>
      <c r="BT1429" s="7"/>
      <c r="BU1429" s="7"/>
      <c r="BV1429" s="7"/>
      <c r="BW1429" s="7"/>
      <c r="BX1429" s="7"/>
      <c r="BY1429" s="7"/>
      <c r="BZ1429" s="7"/>
      <c r="CA1429" s="5">
        <v>0</v>
      </c>
      <c r="CB1429" s="5">
        <v>0</v>
      </c>
      <c r="CC1429" s="5">
        <v>0</v>
      </c>
      <c r="CD1429" s="5">
        <v>0</v>
      </c>
      <c r="CE1429" s="5"/>
      <c r="CF1429" s="5"/>
      <c r="CG1429" s="5"/>
      <c r="CH1429" s="5"/>
      <c r="CI1429" s="5">
        <v>0</v>
      </c>
      <c r="CJ1429" s="5"/>
      <c r="CK1429" s="8"/>
      <c r="CL1429" s="5"/>
      <c r="CM1429" s="5"/>
      <c r="CN1429" s="8"/>
      <c r="CO1429" s="5"/>
      <c r="CP1429" s="5"/>
      <c r="CQ1429" s="5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</row>
    <row r="1430" spans="1:166" x14ac:dyDescent="0.25">
      <c r="A1430" t="s">
        <v>154</v>
      </c>
      <c r="C1430" s="6">
        <v>40931</v>
      </c>
      <c r="D1430" s="5"/>
      <c r="E1430" s="6"/>
      <c r="G1430">
        <v>36</v>
      </c>
      <c r="H1430" t="s">
        <v>117</v>
      </c>
      <c r="I1430" s="7">
        <v>8</v>
      </c>
      <c r="J1430">
        <v>750</v>
      </c>
      <c r="K1430" s="5">
        <f t="shared" si="22"/>
        <v>166.66666666666666</v>
      </c>
      <c r="L1430" s="5"/>
      <c r="M1430" s="8"/>
      <c r="N1430" s="7">
        <v>9.5500000000000007</v>
      </c>
      <c r="O1430" s="7"/>
      <c r="P1430" s="7"/>
      <c r="Q1430" s="5"/>
      <c r="R1430" s="5"/>
      <c r="S1430" s="5"/>
      <c r="T1430" s="5"/>
      <c r="U1430" s="5"/>
      <c r="V1430" s="5"/>
      <c r="W1430" s="5"/>
      <c r="X1430" s="8"/>
      <c r="Y1430" s="8"/>
      <c r="Z1430" s="8"/>
      <c r="AA1430" s="8"/>
      <c r="AB1430" s="8"/>
      <c r="AC1430" s="5"/>
      <c r="AD1430" s="8"/>
      <c r="AE1430" s="8"/>
      <c r="AF1430" s="8"/>
      <c r="AG1430" s="8"/>
      <c r="AH1430" s="8"/>
      <c r="AI1430" s="8"/>
      <c r="AJ1430" s="5"/>
      <c r="AK1430" s="8"/>
      <c r="AL1430" s="8"/>
      <c r="AM1430" s="8"/>
      <c r="AN1430" s="8"/>
      <c r="AO1430" s="8"/>
      <c r="AP1430" s="8"/>
      <c r="AQ1430" s="9"/>
      <c r="AR1430" s="8"/>
      <c r="AS1430" s="8"/>
      <c r="AT1430" s="8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8"/>
      <c r="BJ1430" s="5"/>
      <c r="BK1430" s="5"/>
      <c r="BL1430" s="5"/>
      <c r="BM1430" s="8"/>
      <c r="BN1430" s="8"/>
      <c r="BO1430" s="7"/>
      <c r="BP1430" s="5"/>
      <c r="BQ1430" s="5"/>
      <c r="BR1430" s="5"/>
      <c r="BS1430" s="5"/>
      <c r="BT1430" s="7"/>
      <c r="BU1430" s="7"/>
      <c r="BV1430" s="7"/>
      <c r="BW1430" s="7"/>
      <c r="BX1430" s="7"/>
      <c r="BY1430" s="7"/>
      <c r="BZ1430" s="7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8"/>
      <c r="CL1430" s="5"/>
      <c r="CM1430" s="5"/>
      <c r="CN1430" s="8"/>
      <c r="CO1430" s="5"/>
      <c r="CP1430" s="5"/>
      <c r="CQ1430" s="5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</row>
    <row r="1431" spans="1:166" x14ac:dyDescent="0.25">
      <c r="A1431" t="s">
        <v>154</v>
      </c>
      <c r="C1431" s="6">
        <v>40938</v>
      </c>
      <c r="D1431" s="5"/>
      <c r="E1431" s="6"/>
      <c r="G1431">
        <v>43</v>
      </c>
      <c r="H1431" t="s">
        <v>117</v>
      </c>
      <c r="I1431" s="7">
        <v>8</v>
      </c>
      <c r="J1431">
        <v>750</v>
      </c>
      <c r="K1431" s="5">
        <f t="shared" si="22"/>
        <v>166.66666666666666</v>
      </c>
      <c r="L1431" s="5"/>
      <c r="M1431" s="8"/>
      <c r="N1431" s="8"/>
      <c r="O1431" s="8"/>
      <c r="P1431" s="8"/>
      <c r="Q1431" s="5"/>
      <c r="R1431" s="5"/>
      <c r="S1431" s="5"/>
      <c r="T1431" s="5"/>
      <c r="U1431" s="5"/>
      <c r="V1431" s="5"/>
      <c r="W1431" s="5"/>
      <c r="X1431" s="8"/>
      <c r="Y1431" s="8"/>
      <c r="Z1431" s="8"/>
      <c r="AA1431" s="8"/>
      <c r="AB1431" s="8"/>
      <c r="AC1431" s="5">
        <v>124.09615580473579</v>
      </c>
      <c r="AD1431" s="8"/>
      <c r="AE1431" s="8"/>
      <c r="AF1431" s="8"/>
      <c r="AG1431" s="8"/>
      <c r="AH1431" s="8"/>
      <c r="AI1431" s="8"/>
      <c r="AJ1431" s="5">
        <v>132.09005484686756</v>
      </c>
      <c r="AK1431" s="8">
        <v>1.998037805841637</v>
      </c>
      <c r="AL1431" s="8"/>
      <c r="AM1431" s="8"/>
      <c r="AN1431" s="8"/>
      <c r="AO1431" s="8"/>
      <c r="AP1431" s="8"/>
      <c r="AQ1431" s="9">
        <f>AK1431/AJ1431</f>
        <v>1.5126330352106893E-2</v>
      </c>
      <c r="AR1431" s="8"/>
      <c r="AS1431" s="8"/>
      <c r="AT1431" s="8"/>
      <c r="AU1431" s="5">
        <v>13.043007807454861</v>
      </c>
      <c r="AV1431" s="5"/>
      <c r="AW1431" s="5"/>
      <c r="AX1431" s="5"/>
      <c r="AY1431" s="5">
        <v>0</v>
      </c>
      <c r="AZ1431" s="5"/>
      <c r="BA1431" s="5"/>
      <c r="BB1431" s="5"/>
      <c r="BC1431" s="5"/>
      <c r="BD1431" s="5"/>
      <c r="BE1431" s="5"/>
      <c r="BF1431" s="5">
        <v>0</v>
      </c>
      <c r="BG1431" s="5">
        <v>0</v>
      </c>
      <c r="BH1431" s="5">
        <v>13.043007807454861</v>
      </c>
      <c r="BI1431" s="8"/>
      <c r="BJ1431" s="5"/>
      <c r="BK1431" s="5">
        <f>AC1431+AJ1431+BH1431</f>
        <v>269.22921845905819</v>
      </c>
      <c r="BL1431" s="5"/>
      <c r="BM1431" s="8">
        <f>BH1431/BK1431</f>
        <v>4.8445736618435854E-2</v>
      </c>
      <c r="BN1431" s="8"/>
      <c r="BO1431" s="7"/>
      <c r="BP1431" s="5"/>
      <c r="BQ1431" s="5"/>
      <c r="BR1431" s="5"/>
      <c r="BS1431" s="5"/>
      <c r="BT1431" s="7"/>
      <c r="BU1431" s="7"/>
      <c r="BV1431" s="7"/>
      <c r="BW1431" s="7"/>
      <c r="BX1431" s="8">
        <f>AC1431/BK1431</f>
        <v>0.46093123367145661</v>
      </c>
      <c r="BY1431" s="8">
        <f>AJ1431/BK1431</f>
        <v>0.49062302971010763</v>
      </c>
      <c r="BZ1431" s="8">
        <f>BH1431/BK1431</f>
        <v>4.8445736618435854E-2</v>
      </c>
      <c r="CA1431" s="5">
        <v>50.681388138244735</v>
      </c>
      <c r="CB1431" s="5">
        <v>50.681388138244735</v>
      </c>
      <c r="CC1431" s="5">
        <v>0</v>
      </c>
      <c r="CD1431" s="5">
        <v>0</v>
      </c>
      <c r="CE1431" s="5"/>
      <c r="CF1431" s="5"/>
      <c r="CG1431" s="5"/>
      <c r="CH1431" s="5"/>
      <c r="CI1431" s="5">
        <v>0</v>
      </c>
      <c r="CJ1431" s="5"/>
      <c r="CK1431" s="8"/>
      <c r="CL1431" s="5"/>
      <c r="CM1431" s="5"/>
      <c r="CN1431" s="8"/>
      <c r="CO1431" s="5"/>
      <c r="CP1431" s="5"/>
      <c r="CQ1431" s="5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</row>
    <row r="1432" spans="1:166" x14ac:dyDescent="0.25">
      <c r="A1432" t="s">
        <v>154</v>
      </c>
      <c r="C1432" s="6">
        <v>40939</v>
      </c>
      <c r="D1432" s="5"/>
      <c r="E1432" s="6"/>
      <c r="G1432">
        <v>44</v>
      </c>
      <c r="H1432" t="s">
        <v>117</v>
      </c>
      <c r="I1432" s="7">
        <v>8</v>
      </c>
      <c r="J1432">
        <v>750</v>
      </c>
      <c r="K1432" s="5">
        <f t="shared" si="22"/>
        <v>166.66666666666666</v>
      </c>
      <c r="L1432" s="5"/>
      <c r="M1432" s="8"/>
      <c r="N1432" s="7">
        <v>12.8</v>
      </c>
      <c r="O1432" s="7"/>
      <c r="P1432" s="7"/>
      <c r="Q1432" s="5"/>
      <c r="R1432" s="5"/>
      <c r="S1432" s="5"/>
      <c r="T1432" s="5"/>
      <c r="U1432" s="5"/>
      <c r="V1432" s="5"/>
      <c r="W1432" s="5"/>
      <c r="X1432" s="8"/>
      <c r="Y1432" s="8"/>
      <c r="Z1432" s="8"/>
      <c r="AA1432" s="8"/>
      <c r="AB1432" s="8"/>
      <c r="AC1432" s="5"/>
      <c r="AD1432" s="8"/>
      <c r="AE1432" s="8"/>
      <c r="AF1432" s="8"/>
      <c r="AG1432" s="8"/>
      <c r="AH1432" s="8"/>
      <c r="AI1432" s="8"/>
      <c r="AJ1432" s="5"/>
      <c r="AK1432" s="8"/>
      <c r="AL1432" s="8"/>
      <c r="AM1432" s="8"/>
      <c r="AN1432" s="8"/>
      <c r="AO1432" s="8"/>
      <c r="AP1432" s="8"/>
      <c r="AQ1432" s="9"/>
      <c r="AR1432" s="8"/>
      <c r="AS1432" s="8"/>
      <c r="AT1432" s="8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8"/>
      <c r="BJ1432" s="5"/>
      <c r="BK1432" s="5"/>
      <c r="BL1432" s="5"/>
      <c r="BM1432" s="8"/>
      <c r="BN1432" s="8"/>
      <c r="BO1432" s="7"/>
      <c r="BP1432" s="5"/>
      <c r="BQ1432" s="5"/>
      <c r="BR1432" s="5"/>
      <c r="BS1432" s="5"/>
      <c r="BT1432" s="7"/>
      <c r="BU1432" s="7"/>
      <c r="BV1432" s="7"/>
      <c r="BW1432" s="7"/>
      <c r="BX1432" s="7"/>
      <c r="BY1432" s="7"/>
      <c r="BZ1432" s="7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8"/>
      <c r="CL1432" s="5"/>
      <c r="CM1432" s="5"/>
      <c r="CN1432" s="8"/>
      <c r="CO1432" s="5"/>
      <c r="CP1432" s="5"/>
      <c r="CQ1432" s="5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</row>
    <row r="1433" spans="1:166" x14ac:dyDescent="0.25">
      <c r="A1433" t="s">
        <v>154</v>
      </c>
      <c r="C1433" s="6">
        <v>40945</v>
      </c>
      <c r="D1433" s="5">
        <v>5</v>
      </c>
      <c r="E1433" t="s">
        <v>206</v>
      </c>
      <c r="F1433" t="s">
        <v>13</v>
      </c>
      <c r="G1433">
        <v>50</v>
      </c>
      <c r="H1433" t="s">
        <v>117</v>
      </c>
      <c r="I1433" s="7">
        <v>8</v>
      </c>
      <c r="J1433">
        <v>750</v>
      </c>
      <c r="K1433" s="5">
        <f t="shared" si="22"/>
        <v>166.66666666666666</v>
      </c>
      <c r="L1433" s="5"/>
      <c r="M1433" s="8"/>
      <c r="N1433" s="8"/>
      <c r="O1433" s="8"/>
      <c r="P1433" s="8"/>
      <c r="Q1433" s="5"/>
      <c r="R1433" s="5"/>
      <c r="S1433" s="5">
        <v>50</v>
      </c>
      <c r="T1433" s="5"/>
      <c r="U1433" s="5"/>
      <c r="V1433" s="5"/>
      <c r="W1433" s="5"/>
      <c r="X1433" s="8"/>
      <c r="Y1433" s="8"/>
      <c r="Z1433" s="8"/>
      <c r="AA1433" s="8"/>
      <c r="AB1433" s="8"/>
      <c r="AC1433" s="5">
        <v>205.32700240120971</v>
      </c>
      <c r="AD1433" s="8"/>
      <c r="AE1433" s="8"/>
      <c r="AF1433" s="8"/>
      <c r="AG1433" s="8"/>
      <c r="AH1433" s="8"/>
      <c r="AI1433" s="8"/>
      <c r="AJ1433" s="5">
        <v>223.32253340804522</v>
      </c>
      <c r="AK1433" s="8">
        <v>1.9201441675822148</v>
      </c>
      <c r="AL1433" s="8"/>
      <c r="AM1433" s="8"/>
      <c r="AN1433" s="8"/>
      <c r="AO1433" s="8"/>
      <c r="AP1433" s="8"/>
      <c r="AQ1433" s="9">
        <f>AK1433/AJ1433</f>
        <v>8.5980762365516026E-3</v>
      </c>
      <c r="AR1433" s="8"/>
      <c r="AS1433" s="8"/>
      <c r="AT1433" s="8"/>
      <c r="AU1433" s="5">
        <v>50.41480990909551</v>
      </c>
      <c r="AV1433" s="5"/>
      <c r="AW1433" s="5"/>
      <c r="AX1433" s="5"/>
      <c r="AY1433" s="5">
        <v>0</v>
      </c>
      <c r="AZ1433" s="5"/>
      <c r="BA1433" s="5"/>
      <c r="BB1433" s="5"/>
      <c r="BC1433" s="5"/>
      <c r="BD1433" s="5"/>
      <c r="BE1433" s="5"/>
      <c r="BF1433" s="5">
        <v>0</v>
      </c>
      <c r="BG1433" s="5">
        <v>0</v>
      </c>
      <c r="BH1433" s="5">
        <v>50.41480990909551</v>
      </c>
      <c r="BI1433" s="8"/>
      <c r="BJ1433" s="5"/>
      <c r="BK1433" s="5">
        <f>AC1433+AJ1433+BH1433</f>
        <v>479.06434571835041</v>
      </c>
      <c r="BL1433" s="5"/>
      <c r="BM1433" s="8">
        <f>BH1433/BK1433</f>
        <v>0.10523598835872286</v>
      </c>
      <c r="BN1433" s="8"/>
      <c r="BO1433" s="7"/>
      <c r="BP1433" s="5"/>
      <c r="BQ1433" s="5"/>
      <c r="BR1433" s="5"/>
      <c r="BS1433" s="5"/>
      <c r="BT1433" s="7"/>
      <c r="BU1433" s="7"/>
      <c r="BV1433" s="7"/>
      <c r="BW1433" s="7"/>
      <c r="BX1433" s="8">
        <f>AC1433/BK1433</f>
        <v>0.42860004973512417</v>
      </c>
      <c r="BY1433" s="8">
        <f>AJ1433/BK1433</f>
        <v>0.466163961906153</v>
      </c>
      <c r="BZ1433" s="8">
        <f>BH1433/BK1433</f>
        <v>0.10523598835872286</v>
      </c>
      <c r="CA1433" s="5">
        <v>57.420078952595169</v>
      </c>
      <c r="CB1433" s="5">
        <v>56.781770394941496</v>
      </c>
      <c r="CC1433" s="5">
        <v>0.63830855765367611</v>
      </c>
      <c r="CD1433" s="5">
        <v>0</v>
      </c>
      <c r="CE1433" s="5"/>
      <c r="CF1433" s="5"/>
      <c r="CG1433" s="5"/>
      <c r="CH1433" s="5"/>
      <c r="CI1433" s="5">
        <v>0</v>
      </c>
      <c r="CJ1433" s="5"/>
      <c r="CK1433" s="8"/>
      <c r="CL1433" s="5"/>
      <c r="CM1433" s="5"/>
      <c r="CN1433" s="8"/>
      <c r="CO1433" s="5"/>
      <c r="CP1433" s="5"/>
      <c r="CQ1433" s="5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</row>
    <row r="1434" spans="1:166" x14ac:dyDescent="0.25">
      <c r="A1434" t="s">
        <v>154</v>
      </c>
      <c r="C1434" s="6">
        <v>40948</v>
      </c>
      <c r="D1434" s="5"/>
      <c r="E1434" s="6"/>
      <c r="G1434">
        <v>53</v>
      </c>
      <c r="H1434" t="s">
        <v>117</v>
      </c>
      <c r="I1434" s="7">
        <v>8</v>
      </c>
      <c r="J1434">
        <v>750</v>
      </c>
      <c r="K1434" s="5">
        <f t="shared" si="22"/>
        <v>166.66666666666666</v>
      </c>
      <c r="L1434" s="5"/>
      <c r="M1434" s="8"/>
      <c r="N1434" s="7">
        <v>15.6</v>
      </c>
      <c r="O1434" s="7"/>
      <c r="P1434" s="7"/>
      <c r="Q1434" s="5"/>
      <c r="R1434" s="5"/>
      <c r="S1434" s="5"/>
      <c r="T1434" s="5"/>
      <c r="U1434" s="5"/>
      <c r="V1434" s="5"/>
      <c r="W1434" s="5"/>
      <c r="X1434" s="8"/>
      <c r="Y1434" s="8"/>
      <c r="Z1434" s="8"/>
      <c r="AA1434" s="8"/>
      <c r="AB1434" s="8"/>
      <c r="AC1434" s="5"/>
      <c r="AD1434" s="8"/>
      <c r="AE1434" s="8"/>
      <c r="AF1434" s="8"/>
      <c r="AG1434" s="8"/>
      <c r="AH1434" s="8"/>
      <c r="AI1434" s="8"/>
      <c r="AJ1434" s="5"/>
      <c r="AK1434" s="8"/>
      <c r="AL1434" s="8"/>
      <c r="AM1434" s="8"/>
      <c r="AN1434" s="8"/>
      <c r="AO1434" s="8"/>
      <c r="AP1434" s="8"/>
      <c r="AQ1434" s="9"/>
      <c r="AR1434" s="8"/>
      <c r="AS1434" s="8"/>
      <c r="AT1434" s="8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8"/>
      <c r="BJ1434" s="5"/>
      <c r="BK1434" s="5"/>
      <c r="BL1434" s="5"/>
      <c r="BM1434" s="8"/>
      <c r="BN1434" s="8"/>
      <c r="BO1434" s="7"/>
      <c r="BP1434" s="5"/>
      <c r="BQ1434" s="5"/>
      <c r="BR1434" s="5"/>
      <c r="BS1434" s="5"/>
      <c r="BT1434" s="7"/>
      <c r="BU1434" s="7"/>
      <c r="BV1434" s="7"/>
      <c r="BW1434" s="7"/>
      <c r="BX1434" s="7"/>
      <c r="BY1434" s="7"/>
      <c r="BZ1434" s="7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8"/>
      <c r="CL1434" s="5"/>
      <c r="CM1434" s="5"/>
      <c r="CN1434" s="8"/>
      <c r="CO1434" s="5"/>
      <c r="CP1434" s="5"/>
      <c r="CQ1434" s="5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</row>
    <row r="1435" spans="1:166" x14ac:dyDescent="0.25">
      <c r="A1435" t="s">
        <v>154</v>
      </c>
      <c r="C1435" s="6">
        <v>40954</v>
      </c>
      <c r="D1435" s="5"/>
      <c r="E1435" s="6"/>
      <c r="G1435">
        <v>59</v>
      </c>
      <c r="H1435" t="s">
        <v>117</v>
      </c>
      <c r="I1435" s="7">
        <v>8</v>
      </c>
      <c r="J1435">
        <v>750</v>
      </c>
      <c r="K1435" s="5">
        <f t="shared" si="22"/>
        <v>166.66666666666666</v>
      </c>
      <c r="L1435" s="5"/>
      <c r="M1435" s="8"/>
      <c r="N1435" s="7">
        <v>17.649999999999999</v>
      </c>
      <c r="O1435" s="7"/>
      <c r="P1435" s="7"/>
      <c r="Q1435" s="5"/>
      <c r="R1435" s="5"/>
      <c r="S1435" s="5"/>
      <c r="T1435" s="5"/>
      <c r="U1435" s="5"/>
      <c r="V1435" s="5"/>
      <c r="W1435" s="5"/>
      <c r="X1435" s="8"/>
      <c r="Y1435" s="8"/>
      <c r="Z1435" s="8"/>
      <c r="AA1435" s="8"/>
      <c r="AB1435" s="8"/>
      <c r="AC1435" s="5"/>
      <c r="AD1435" s="8"/>
      <c r="AE1435" s="8"/>
      <c r="AF1435" s="8"/>
      <c r="AG1435" s="8"/>
      <c r="AH1435" s="8"/>
      <c r="AI1435" s="8"/>
      <c r="AJ1435" s="5"/>
      <c r="AK1435" s="8"/>
      <c r="AL1435" s="8"/>
      <c r="AM1435" s="8"/>
      <c r="AN1435" s="8"/>
      <c r="AO1435" s="8"/>
      <c r="AP1435" s="8"/>
      <c r="AQ1435" s="9"/>
      <c r="AR1435" s="8"/>
      <c r="AS1435" s="8"/>
      <c r="AT1435" s="8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8"/>
      <c r="BJ1435" s="5"/>
      <c r="BK1435" s="5"/>
      <c r="BL1435" s="5"/>
      <c r="BM1435" s="8"/>
      <c r="BN1435" s="8"/>
      <c r="BO1435" s="7"/>
      <c r="BP1435" s="5"/>
      <c r="BQ1435" s="5"/>
      <c r="BR1435" s="5"/>
      <c r="BS1435" s="5"/>
      <c r="BT1435" s="7"/>
      <c r="BU1435" s="7"/>
      <c r="BV1435" s="7"/>
      <c r="BW1435" s="7"/>
      <c r="BX1435" s="7"/>
      <c r="BY1435" s="7"/>
      <c r="BZ1435" s="7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8"/>
      <c r="CL1435" s="5"/>
      <c r="CM1435" s="5"/>
      <c r="CN1435" s="8"/>
      <c r="CO1435" s="5"/>
      <c r="CP1435" s="5"/>
      <c r="CQ1435" s="5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</row>
    <row r="1436" spans="1:166" x14ac:dyDescent="0.25">
      <c r="A1436" t="s">
        <v>154</v>
      </c>
      <c r="C1436" s="6">
        <v>40959</v>
      </c>
      <c r="D1436" s="5"/>
      <c r="E1436" s="6"/>
      <c r="G1436">
        <v>64</v>
      </c>
      <c r="H1436" t="s">
        <v>117</v>
      </c>
      <c r="I1436" s="7">
        <v>8</v>
      </c>
      <c r="J1436">
        <v>750</v>
      </c>
      <c r="K1436" s="5">
        <f t="shared" si="22"/>
        <v>166.66666666666666</v>
      </c>
      <c r="L1436" s="5"/>
      <c r="M1436" s="8"/>
      <c r="N1436" s="8"/>
      <c r="O1436" s="8"/>
      <c r="P1436" s="8"/>
      <c r="Q1436" s="5"/>
      <c r="R1436" s="5"/>
      <c r="S1436" s="5"/>
      <c r="T1436" s="5"/>
      <c r="U1436" s="5"/>
      <c r="V1436" s="5"/>
      <c r="W1436" s="5"/>
      <c r="X1436" s="8"/>
      <c r="Y1436" s="8"/>
      <c r="Z1436" s="8"/>
      <c r="AA1436" s="8"/>
      <c r="AB1436" s="8"/>
      <c r="AC1436" s="5">
        <v>381.14463268682283</v>
      </c>
      <c r="AD1436" s="8"/>
      <c r="AE1436" s="8"/>
      <c r="AF1436" s="8"/>
      <c r="AG1436" s="8"/>
      <c r="AH1436" s="8"/>
      <c r="AI1436" s="8"/>
      <c r="AJ1436" s="5">
        <v>230.65935513159758</v>
      </c>
      <c r="AK1436" s="8">
        <v>3.6666654379278203</v>
      </c>
      <c r="AL1436" s="8"/>
      <c r="AM1436" s="8"/>
      <c r="AN1436" s="8"/>
      <c r="AO1436" s="8"/>
      <c r="AP1436" s="8"/>
      <c r="AQ1436" s="9">
        <f>AK1436/AJ1436</f>
        <v>1.5896452306631507E-2</v>
      </c>
      <c r="AR1436" s="8"/>
      <c r="AS1436" s="8"/>
      <c r="AT1436" s="8"/>
      <c r="AU1436" s="5">
        <v>37.596848369996273</v>
      </c>
      <c r="AV1436" s="5"/>
      <c r="AW1436" s="5"/>
      <c r="AX1436" s="5"/>
      <c r="AY1436" s="5">
        <v>78.539929331681634</v>
      </c>
      <c r="AZ1436" s="5"/>
      <c r="BA1436" s="5"/>
      <c r="BB1436" s="5"/>
      <c r="BC1436" s="5"/>
      <c r="BD1436" s="5"/>
      <c r="BE1436" s="5"/>
      <c r="BF1436" s="5">
        <v>0</v>
      </c>
      <c r="BG1436" s="5">
        <v>0</v>
      </c>
      <c r="BH1436" s="5">
        <v>116.1367777016779</v>
      </c>
      <c r="BI1436" s="8"/>
      <c r="BJ1436" s="5"/>
      <c r="BK1436" s="5">
        <f>AC1436+AJ1436+BH1436</f>
        <v>727.94076552009835</v>
      </c>
      <c r="BL1436" s="5"/>
      <c r="BM1436" s="8">
        <f>BH1436/BK1436</f>
        <v>0.15954152206148342</v>
      </c>
      <c r="BN1436" s="8"/>
      <c r="BO1436" s="7"/>
      <c r="BP1436" s="5"/>
      <c r="BQ1436" s="5"/>
      <c r="BR1436" s="5"/>
      <c r="BS1436" s="5"/>
      <c r="BT1436" s="7"/>
      <c r="BU1436" s="7"/>
      <c r="BV1436" s="7"/>
      <c r="BW1436" s="7"/>
      <c r="BX1436" s="8">
        <f>AC1436/BK1436</f>
        <v>0.52359292230941756</v>
      </c>
      <c r="BY1436" s="8">
        <f>AJ1436/BK1436</f>
        <v>0.31686555562909891</v>
      </c>
      <c r="BZ1436" s="8">
        <f>BH1436/BK1436</f>
        <v>0.15954152206148342</v>
      </c>
      <c r="CA1436" s="5">
        <v>188.52466493493944</v>
      </c>
      <c r="CB1436" s="5">
        <v>67.194221436040252</v>
      </c>
      <c r="CC1436" s="5">
        <v>121.33044349889919</v>
      </c>
      <c r="CD1436" s="5">
        <v>0</v>
      </c>
      <c r="CE1436" s="5"/>
      <c r="CF1436" s="5"/>
      <c r="CG1436" s="5"/>
      <c r="CH1436" s="5"/>
      <c r="CI1436" s="5">
        <v>0</v>
      </c>
      <c r="CJ1436" s="5"/>
      <c r="CK1436" s="8"/>
      <c r="CL1436" s="5"/>
      <c r="CM1436" s="5"/>
      <c r="CN1436" s="8"/>
      <c r="CO1436" s="5"/>
      <c r="CP1436" s="5"/>
      <c r="CQ1436" s="5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</row>
    <row r="1437" spans="1:166" x14ac:dyDescent="0.25">
      <c r="A1437" t="s">
        <v>154</v>
      </c>
      <c r="C1437" s="6">
        <v>40960</v>
      </c>
      <c r="D1437" s="5"/>
      <c r="E1437" s="6"/>
      <c r="G1437">
        <v>65</v>
      </c>
      <c r="H1437" t="s">
        <v>117</v>
      </c>
      <c r="I1437" s="7">
        <v>8</v>
      </c>
      <c r="J1437">
        <v>750</v>
      </c>
      <c r="K1437" s="5">
        <f t="shared" si="22"/>
        <v>166.66666666666666</v>
      </c>
      <c r="L1437" s="5"/>
      <c r="M1437" s="8"/>
      <c r="N1437" s="7">
        <v>19.899999999999999</v>
      </c>
      <c r="O1437" s="7"/>
      <c r="P1437" s="7"/>
      <c r="Q1437" s="5"/>
      <c r="R1437" s="5"/>
      <c r="S1437" s="5"/>
      <c r="T1437" s="5"/>
      <c r="U1437" s="5"/>
      <c r="V1437" s="5"/>
      <c r="W1437" s="5"/>
      <c r="X1437" s="8"/>
      <c r="Y1437" s="8"/>
      <c r="Z1437" s="8"/>
      <c r="AA1437" s="8"/>
      <c r="AB1437" s="8"/>
      <c r="AC1437" s="5"/>
      <c r="AD1437" s="8"/>
      <c r="AE1437" s="8"/>
      <c r="AF1437" s="8"/>
      <c r="AG1437" s="8"/>
      <c r="AH1437" s="8"/>
      <c r="AI1437" s="8"/>
      <c r="AJ1437" s="5"/>
      <c r="AK1437" s="8"/>
      <c r="AL1437" s="8"/>
      <c r="AM1437" s="8"/>
      <c r="AN1437" s="8"/>
      <c r="AO1437" s="8"/>
      <c r="AP1437" s="8"/>
      <c r="AQ1437" s="9"/>
      <c r="AR1437" s="8"/>
      <c r="AS1437" s="8"/>
      <c r="AT1437" s="8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8"/>
      <c r="BJ1437" s="5"/>
      <c r="BK1437" s="5"/>
      <c r="BL1437" s="5"/>
      <c r="BM1437" s="8"/>
      <c r="BN1437" s="8"/>
      <c r="BO1437" s="7"/>
      <c r="BP1437" s="5"/>
      <c r="BQ1437" s="5"/>
      <c r="BR1437" s="5"/>
      <c r="BS1437" s="5"/>
      <c r="BT1437" s="7"/>
      <c r="BU1437" s="7"/>
      <c r="BV1437" s="7"/>
      <c r="BW1437" s="7"/>
      <c r="BX1437" s="7"/>
      <c r="BY1437" s="7"/>
      <c r="BZ1437" s="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8"/>
      <c r="CL1437" s="5"/>
      <c r="CM1437" s="5"/>
      <c r="CN1437" s="8"/>
      <c r="CO1437" s="5"/>
      <c r="CP1437" s="5"/>
      <c r="CQ1437" s="5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</row>
    <row r="1438" spans="1:166" x14ac:dyDescent="0.25">
      <c r="A1438" t="s">
        <v>154</v>
      </c>
      <c r="C1438" s="6">
        <v>40970</v>
      </c>
      <c r="D1438" s="5"/>
      <c r="E1438" s="6"/>
      <c r="G1438">
        <v>75</v>
      </c>
      <c r="H1438" t="s">
        <v>117</v>
      </c>
      <c r="I1438" s="7">
        <v>8</v>
      </c>
      <c r="J1438">
        <v>750</v>
      </c>
      <c r="K1438" s="5">
        <f t="shared" si="22"/>
        <v>166.66666666666666</v>
      </c>
      <c r="L1438" s="5"/>
      <c r="M1438" s="8"/>
      <c r="N1438" s="7">
        <v>22.05</v>
      </c>
      <c r="O1438" s="7"/>
      <c r="P1438" s="7"/>
      <c r="Q1438" s="5"/>
      <c r="R1438" s="5"/>
      <c r="S1438" s="5"/>
      <c r="T1438" s="5"/>
      <c r="U1438" s="5"/>
      <c r="V1438" s="5"/>
      <c r="W1438" s="5"/>
      <c r="X1438" s="8"/>
      <c r="Y1438" s="8"/>
      <c r="Z1438" s="8"/>
      <c r="AA1438" s="8"/>
      <c r="AB1438" s="8"/>
      <c r="AC1438" s="5"/>
      <c r="AD1438" s="8"/>
      <c r="AE1438" s="8"/>
      <c r="AF1438" s="8"/>
      <c r="AG1438" s="8"/>
      <c r="AH1438" s="8"/>
      <c r="AI1438" s="8"/>
      <c r="AJ1438" s="5"/>
      <c r="AK1438" s="8"/>
      <c r="AL1438" s="8"/>
      <c r="AM1438" s="8"/>
      <c r="AN1438" s="8"/>
      <c r="AO1438" s="8"/>
      <c r="AP1438" s="8"/>
      <c r="AQ1438" s="9"/>
      <c r="AR1438" s="8"/>
      <c r="AS1438" s="8"/>
      <c r="AT1438" s="8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8"/>
      <c r="BJ1438" s="5"/>
      <c r="BK1438" s="5"/>
      <c r="BL1438" s="5"/>
      <c r="BM1438" s="8"/>
      <c r="BN1438" s="8"/>
      <c r="BO1438" s="7"/>
      <c r="BP1438" s="5"/>
      <c r="BQ1438" s="5"/>
      <c r="BR1438" s="5"/>
      <c r="BS1438" s="5"/>
      <c r="BT1438" s="7"/>
      <c r="BU1438" s="7"/>
      <c r="BV1438" s="7"/>
      <c r="BW1438" s="7"/>
      <c r="BX1438" s="7"/>
      <c r="BY1438" s="7"/>
      <c r="BZ1438" s="7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8"/>
      <c r="CL1438" s="5"/>
      <c r="CM1438" s="5"/>
      <c r="CN1438" s="8"/>
      <c r="CO1438" s="5"/>
      <c r="CP1438" s="5"/>
      <c r="CQ1438" s="5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</row>
    <row r="1439" spans="1:166" x14ac:dyDescent="0.25">
      <c r="A1439" t="s">
        <v>154</v>
      </c>
      <c r="C1439" s="6">
        <v>40976</v>
      </c>
      <c r="D1439" s="5"/>
      <c r="E1439" s="6"/>
      <c r="G1439">
        <v>81</v>
      </c>
      <c r="H1439" t="s">
        <v>117</v>
      </c>
      <c r="I1439" s="7">
        <v>8</v>
      </c>
      <c r="J1439">
        <v>750</v>
      </c>
      <c r="K1439" s="5">
        <f t="shared" si="22"/>
        <v>166.66666666666666</v>
      </c>
      <c r="L1439" s="5"/>
      <c r="M1439" s="8"/>
      <c r="N1439" s="7">
        <v>23.1</v>
      </c>
      <c r="O1439" s="7"/>
      <c r="P1439" s="7"/>
      <c r="Q1439" s="5"/>
      <c r="R1439" s="5"/>
      <c r="S1439" s="5"/>
      <c r="T1439" s="5"/>
      <c r="U1439" s="5"/>
      <c r="V1439" s="5"/>
      <c r="W1439" s="5"/>
      <c r="X1439" s="8"/>
      <c r="Y1439" s="8"/>
      <c r="Z1439" s="8"/>
      <c r="AA1439" s="8"/>
      <c r="AB1439" s="8"/>
      <c r="AC1439" s="5"/>
      <c r="AD1439" s="8"/>
      <c r="AE1439" s="8"/>
      <c r="AF1439" s="8"/>
      <c r="AG1439" s="8"/>
      <c r="AH1439" s="8"/>
      <c r="AI1439" s="8"/>
      <c r="AJ1439" s="5"/>
      <c r="AK1439" s="8"/>
      <c r="AL1439" s="8"/>
      <c r="AM1439" s="8"/>
      <c r="AN1439" s="8"/>
      <c r="AO1439" s="8"/>
      <c r="AP1439" s="8"/>
      <c r="AQ1439" s="9"/>
      <c r="AR1439" s="8"/>
      <c r="AS1439" s="8"/>
      <c r="AT1439" s="8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8"/>
      <c r="BJ1439" s="5"/>
      <c r="BK1439" s="5"/>
      <c r="BL1439" s="5"/>
      <c r="BM1439" s="8"/>
      <c r="BN1439" s="8"/>
      <c r="BO1439" s="7"/>
      <c r="BP1439" s="5"/>
      <c r="BQ1439" s="5"/>
      <c r="BR1439" s="5"/>
      <c r="BS1439" s="5"/>
      <c r="BT1439" s="7"/>
      <c r="BU1439" s="7"/>
      <c r="BV1439" s="7"/>
      <c r="BW1439" s="7"/>
      <c r="BX1439" s="7"/>
      <c r="BY1439" s="7"/>
      <c r="BZ1439" s="7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8"/>
      <c r="CL1439" s="5"/>
      <c r="CM1439" s="5"/>
      <c r="CN1439" s="8"/>
      <c r="CO1439" s="5"/>
      <c r="CP1439" s="5"/>
      <c r="CQ1439" s="5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</row>
    <row r="1440" spans="1:166" x14ac:dyDescent="0.25">
      <c r="A1440" t="s">
        <v>154</v>
      </c>
      <c r="C1440" s="6">
        <v>40980</v>
      </c>
      <c r="D1440" s="5">
        <v>6</v>
      </c>
      <c r="E1440" s="6" t="s">
        <v>239</v>
      </c>
      <c r="F1440" t="s">
        <v>89</v>
      </c>
      <c r="G1440">
        <v>85</v>
      </c>
      <c r="H1440" t="s">
        <v>117</v>
      </c>
      <c r="I1440" s="7">
        <v>8</v>
      </c>
      <c r="J1440">
        <v>750</v>
      </c>
      <c r="K1440" s="5">
        <f t="shared" si="22"/>
        <v>166.66666666666666</v>
      </c>
      <c r="L1440" s="5"/>
      <c r="M1440" s="8"/>
      <c r="N1440" s="8"/>
      <c r="O1440" s="8"/>
      <c r="P1440" s="8"/>
      <c r="Q1440" s="5"/>
      <c r="R1440" s="5"/>
      <c r="S1440" s="5"/>
      <c r="T1440" s="5"/>
      <c r="U1440" s="5"/>
      <c r="V1440" s="5"/>
      <c r="W1440" s="5"/>
      <c r="X1440" s="8"/>
      <c r="Y1440" s="8"/>
      <c r="Z1440" s="8"/>
      <c r="AA1440" s="8"/>
      <c r="AB1440" s="8"/>
      <c r="AC1440" s="5">
        <v>480.07521643120936</v>
      </c>
      <c r="AD1440" s="8"/>
      <c r="AE1440" s="8"/>
      <c r="AF1440" s="8"/>
      <c r="AG1440" s="8"/>
      <c r="AH1440" s="8"/>
      <c r="AI1440" s="8"/>
      <c r="AJ1440" s="5">
        <v>247.32554379847042</v>
      </c>
      <c r="AK1440" s="8">
        <v>4.159689123258417</v>
      </c>
      <c r="AL1440" s="8"/>
      <c r="AM1440" s="8"/>
      <c r="AN1440" s="8"/>
      <c r="AO1440" s="8"/>
      <c r="AP1440" s="8"/>
      <c r="AQ1440" s="9">
        <f>AK1440/AJ1440</f>
        <v>1.6818679782820485E-2</v>
      </c>
      <c r="AR1440" s="8"/>
      <c r="AS1440" s="8"/>
      <c r="AT1440" s="8"/>
      <c r="AU1440" s="5">
        <v>7.5058133572689512</v>
      </c>
      <c r="AV1440" s="5"/>
      <c r="AW1440" s="5"/>
      <c r="AX1440" s="5"/>
      <c r="AY1440" s="5">
        <v>324.71747247976487</v>
      </c>
      <c r="AZ1440" s="5"/>
      <c r="BA1440" s="5"/>
      <c r="BB1440" s="5"/>
      <c r="BC1440" s="5"/>
      <c r="BD1440" s="5"/>
      <c r="BE1440" s="5"/>
      <c r="BF1440" s="5">
        <v>0</v>
      </c>
      <c r="BG1440" s="5">
        <v>0</v>
      </c>
      <c r="BH1440" s="5">
        <v>332.22328583703381</v>
      </c>
      <c r="BI1440" s="8"/>
      <c r="BJ1440" s="5"/>
      <c r="BK1440" s="5">
        <f>AC1440+AJ1440+BH1440</f>
        <v>1059.6240460667136</v>
      </c>
      <c r="BL1440" s="5"/>
      <c r="BM1440" s="8">
        <f>BH1440/BK1440</f>
        <v>0.31352939476056124</v>
      </c>
      <c r="BN1440" s="8"/>
      <c r="BO1440" s="7"/>
      <c r="BP1440" s="5"/>
      <c r="BQ1440" s="5"/>
      <c r="BR1440" s="5"/>
      <c r="BS1440" s="5"/>
      <c r="BT1440" s="7"/>
      <c r="BU1440" s="7"/>
      <c r="BV1440" s="7"/>
      <c r="BW1440" s="7"/>
      <c r="BX1440" s="8">
        <f>AC1440/BK1440</f>
        <v>0.45306183661387384</v>
      </c>
      <c r="BY1440" s="8">
        <f>AJ1440/BK1440</f>
        <v>0.23340876862556484</v>
      </c>
      <c r="BZ1440" s="8">
        <f>BH1440/BK1440</f>
        <v>0.31352939476056124</v>
      </c>
      <c r="CA1440" s="5">
        <v>162.05887659581816</v>
      </c>
      <c r="CB1440" s="5">
        <v>12.243168311429885</v>
      </c>
      <c r="CC1440" s="5">
        <v>149.81570828438828</v>
      </c>
      <c r="CD1440" s="5">
        <v>0</v>
      </c>
      <c r="CE1440" s="5"/>
      <c r="CF1440" s="5"/>
      <c r="CG1440" s="5"/>
      <c r="CH1440" s="5"/>
      <c r="CI1440" s="5">
        <v>0</v>
      </c>
      <c r="CJ1440" s="5"/>
      <c r="CK1440" s="8"/>
      <c r="CL1440" s="5"/>
      <c r="CM1440" s="5"/>
      <c r="CN1440" s="8"/>
      <c r="CO1440" s="5"/>
      <c r="CP1440" s="5"/>
      <c r="CQ1440" s="5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</row>
    <row r="1441" spans="1:166" x14ac:dyDescent="0.25">
      <c r="A1441" t="s">
        <v>154</v>
      </c>
      <c r="C1441" s="6">
        <v>40982</v>
      </c>
      <c r="D1441" s="5"/>
      <c r="E1441" s="6"/>
      <c r="G1441">
        <v>87</v>
      </c>
      <c r="H1441" t="s">
        <v>117</v>
      </c>
      <c r="I1441" s="7">
        <v>8</v>
      </c>
      <c r="J1441">
        <v>750</v>
      </c>
      <c r="K1441" s="5">
        <f t="shared" si="22"/>
        <v>166.66666666666666</v>
      </c>
      <c r="L1441" s="5"/>
      <c r="M1441" s="8"/>
      <c r="N1441" s="7">
        <v>24</v>
      </c>
      <c r="O1441" s="7"/>
      <c r="P1441" s="7"/>
      <c r="Q1441" s="5"/>
      <c r="R1441" s="5"/>
      <c r="S1441" s="5"/>
      <c r="T1441" s="5"/>
      <c r="U1441" s="5"/>
      <c r="V1441" s="5"/>
      <c r="W1441" s="5"/>
      <c r="X1441" s="8"/>
      <c r="Y1441" s="8"/>
      <c r="Z1441" s="8"/>
      <c r="AA1441" s="8"/>
      <c r="AB1441" s="8"/>
      <c r="AC1441" s="5"/>
      <c r="AD1441" s="8"/>
      <c r="AE1441" s="8"/>
      <c r="AF1441" s="8"/>
      <c r="AG1441" s="8"/>
      <c r="AH1441" s="8"/>
      <c r="AI1441" s="8"/>
      <c r="AJ1441" s="5"/>
      <c r="AK1441" s="8"/>
      <c r="AL1441" s="8"/>
      <c r="AM1441" s="8"/>
      <c r="AN1441" s="8"/>
      <c r="AO1441" s="8"/>
      <c r="AP1441" s="8"/>
      <c r="AQ1441" s="9"/>
      <c r="AR1441" s="8"/>
      <c r="AS1441" s="8"/>
      <c r="AT1441" s="8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8"/>
      <c r="BJ1441" s="5"/>
      <c r="BK1441" s="5"/>
      <c r="BL1441" s="5"/>
      <c r="BM1441" s="8"/>
      <c r="BN1441" s="8"/>
      <c r="BO1441" s="7"/>
      <c r="BP1441" s="5"/>
      <c r="BQ1441" s="5"/>
      <c r="BR1441" s="5"/>
      <c r="BS1441" s="5"/>
      <c r="BT1441" s="7"/>
      <c r="BU1441" s="7"/>
      <c r="BV1441" s="7"/>
      <c r="BW1441" s="7"/>
      <c r="BX1441" s="7"/>
      <c r="BY1441" s="7"/>
      <c r="BZ1441" s="7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8"/>
      <c r="CL1441" s="5"/>
      <c r="CM1441" s="5"/>
      <c r="CN1441" s="8"/>
      <c r="CO1441" s="5"/>
      <c r="CP1441" s="5"/>
      <c r="CQ1441" s="5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</row>
    <row r="1442" spans="1:166" x14ac:dyDescent="0.25">
      <c r="A1442" t="s">
        <v>154</v>
      </c>
      <c r="C1442" s="6">
        <v>40997</v>
      </c>
      <c r="D1442" s="5">
        <v>8</v>
      </c>
      <c r="E1442" t="s">
        <v>208</v>
      </c>
      <c r="F1442" t="s">
        <v>14</v>
      </c>
      <c r="G1442">
        <v>102</v>
      </c>
      <c r="H1442" t="s">
        <v>117</v>
      </c>
      <c r="I1442" s="7">
        <v>8</v>
      </c>
      <c r="J1442">
        <v>750</v>
      </c>
      <c r="K1442" s="5">
        <f t="shared" si="22"/>
        <v>166.66666666666666</v>
      </c>
      <c r="L1442" s="5"/>
      <c r="M1442" s="8"/>
      <c r="N1442" s="8"/>
      <c r="O1442" s="8"/>
      <c r="P1442" s="8"/>
      <c r="Q1442" s="5"/>
      <c r="R1442" s="5"/>
      <c r="S1442" s="5"/>
      <c r="T1442" s="5"/>
      <c r="U1442" s="5">
        <v>102</v>
      </c>
      <c r="V1442" s="5"/>
      <c r="W1442" s="5"/>
      <c r="X1442" s="8"/>
      <c r="Y1442" s="8"/>
      <c r="Z1442" s="8"/>
      <c r="AA1442" s="8"/>
      <c r="AB1442" s="8"/>
      <c r="AC1442" s="5">
        <v>821.3295967675906</v>
      </c>
      <c r="AD1442" s="8"/>
      <c r="AE1442" s="8"/>
      <c r="AF1442" s="8"/>
      <c r="AG1442" s="8"/>
      <c r="AH1442" s="8"/>
      <c r="AI1442" s="8"/>
      <c r="AJ1442" s="5">
        <v>294.49042761472077</v>
      </c>
      <c r="AK1442" s="8">
        <v>3.9011052205692156</v>
      </c>
      <c r="AL1442" s="8"/>
      <c r="AM1442" s="8"/>
      <c r="AN1442" s="8"/>
      <c r="AO1442" s="8"/>
      <c r="AP1442" s="8"/>
      <c r="AQ1442" s="9">
        <f>AK1442/AJ1442</f>
        <v>1.3246967829029054E-2</v>
      </c>
      <c r="AR1442" s="8"/>
      <c r="AS1442" s="8"/>
      <c r="AT1442" s="8"/>
      <c r="AU1442" s="5">
        <v>0</v>
      </c>
      <c r="AV1442" s="5"/>
      <c r="AW1442" s="5"/>
      <c r="AX1442" s="5"/>
      <c r="AY1442" s="5">
        <v>477.25536863195447</v>
      </c>
      <c r="AZ1442" s="5"/>
      <c r="BA1442" s="5"/>
      <c r="BB1442" s="5"/>
      <c r="BC1442" s="5"/>
      <c r="BD1442" s="5"/>
      <c r="BE1442" s="5"/>
      <c r="BF1442" s="5">
        <v>21.783406961486307</v>
      </c>
      <c r="BG1442" s="5">
        <v>40.923893092683684</v>
      </c>
      <c r="BH1442" s="5">
        <v>539.96266868612452</v>
      </c>
      <c r="BI1442" s="8"/>
      <c r="BJ1442" s="5"/>
      <c r="BK1442" s="5">
        <f>AC1442+AJ1442+BH1442</f>
        <v>1655.7826930684359</v>
      </c>
      <c r="BL1442" s="5"/>
      <c r="BM1442" s="8">
        <f>BH1442/BK1442</f>
        <v>0.3261072065474277</v>
      </c>
      <c r="BN1442" s="8"/>
      <c r="BO1442" s="7"/>
      <c r="BP1442" s="5"/>
      <c r="BQ1442" s="5"/>
      <c r="BR1442" s="5"/>
      <c r="BS1442" s="5"/>
      <c r="BT1442" s="7"/>
      <c r="BU1442" s="7"/>
      <c r="BV1442" s="7"/>
      <c r="BW1442" s="7"/>
      <c r="BX1442" s="8">
        <f>AC1442/BK1442</f>
        <v>0.49603707068922953</v>
      </c>
      <c r="BY1442" s="8">
        <f>AJ1442/BK1442</f>
        <v>0.17785572276334274</v>
      </c>
      <c r="BZ1442" s="8">
        <f>BH1442/BK1442</f>
        <v>0.3261072065474277</v>
      </c>
      <c r="CA1442" s="5">
        <v>135.36447773731305</v>
      </c>
      <c r="CB1442" s="5">
        <v>0</v>
      </c>
      <c r="CC1442" s="5">
        <v>121.96285938609603</v>
      </c>
      <c r="CD1442" s="5">
        <v>7.8328555181746893</v>
      </c>
      <c r="CE1442" s="5"/>
      <c r="CF1442" s="5"/>
      <c r="CG1442" s="5"/>
      <c r="CH1442" s="5"/>
      <c r="CI1442" s="5">
        <v>5.568762833042336</v>
      </c>
      <c r="CJ1442" s="5"/>
      <c r="CK1442" s="8"/>
      <c r="CL1442" s="5"/>
      <c r="CM1442" s="5"/>
      <c r="CN1442" s="8"/>
      <c r="CO1442" s="5"/>
      <c r="CP1442" s="5"/>
      <c r="CQ1442" s="5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</row>
    <row r="1443" spans="1:166" x14ac:dyDescent="0.25">
      <c r="A1443" t="s">
        <v>154</v>
      </c>
      <c r="C1443" s="6">
        <v>41001</v>
      </c>
      <c r="D1443" s="5"/>
      <c r="E1443" s="6"/>
      <c r="G1443">
        <v>106</v>
      </c>
      <c r="H1443" t="s">
        <v>117</v>
      </c>
      <c r="I1443" s="7">
        <v>8</v>
      </c>
      <c r="J1443">
        <v>750</v>
      </c>
      <c r="K1443" s="5">
        <f t="shared" si="22"/>
        <v>166.66666666666666</v>
      </c>
      <c r="L1443" s="5"/>
      <c r="M1443" s="8"/>
      <c r="N1443" s="7">
        <v>25.7</v>
      </c>
      <c r="O1443" s="7"/>
      <c r="P1443" s="7"/>
      <c r="Q1443" s="5"/>
      <c r="R1443" s="5"/>
      <c r="S1443" s="5"/>
      <c r="T1443" s="5"/>
      <c r="U1443" s="5"/>
      <c r="V1443" s="5"/>
      <c r="W1443" s="5"/>
      <c r="X1443" s="8"/>
      <c r="Y1443" s="8"/>
      <c r="Z1443" s="8"/>
      <c r="AA1443" s="8"/>
      <c r="AB1443" s="8"/>
      <c r="AC1443" s="5"/>
      <c r="AD1443" s="8"/>
      <c r="AE1443" s="8"/>
      <c r="AF1443" s="8"/>
      <c r="AG1443" s="8"/>
      <c r="AH1443" s="8"/>
      <c r="AI1443" s="8"/>
      <c r="AJ1443" s="5"/>
      <c r="AK1443" s="8"/>
      <c r="AL1443" s="8"/>
      <c r="AM1443" s="8"/>
      <c r="AN1443" s="8"/>
      <c r="AO1443" s="8"/>
      <c r="AP1443" s="8"/>
      <c r="AQ1443" s="9"/>
      <c r="AR1443" s="8"/>
      <c r="AS1443" s="8"/>
      <c r="AT1443" s="8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8"/>
      <c r="BJ1443" s="5"/>
      <c r="BK1443" s="5"/>
      <c r="BL1443" s="5"/>
      <c r="BM1443" s="8"/>
      <c r="BN1443" s="8"/>
      <c r="BO1443" s="7"/>
      <c r="BP1443" s="5"/>
      <c r="BQ1443" s="5"/>
      <c r="BR1443" s="5"/>
      <c r="BS1443" s="5"/>
      <c r="BT1443" s="7"/>
      <c r="BU1443" s="7"/>
      <c r="BV1443" s="7"/>
      <c r="BW1443" s="7"/>
      <c r="BX1443" s="7"/>
      <c r="BY1443" s="7"/>
      <c r="BZ1443" s="7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8"/>
      <c r="CL1443" s="5"/>
      <c r="CM1443" s="5"/>
      <c r="CN1443" s="8"/>
      <c r="CO1443" s="5"/>
      <c r="CP1443" s="5"/>
      <c r="CQ1443" s="5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</row>
    <row r="1444" spans="1:166" x14ac:dyDescent="0.25">
      <c r="A1444" t="s">
        <v>154</v>
      </c>
      <c r="C1444" s="6">
        <v>41009</v>
      </c>
      <c r="D1444" s="5"/>
      <c r="E1444" s="6"/>
      <c r="G1444">
        <v>114</v>
      </c>
      <c r="H1444" t="s">
        <v>117</v>
      </c>
      <c r="I1444" s="7">
        <v>8</v>
      </c>
      <c r="J1444">
        <v>750</v>
      </c>
      <c r="K1444" s="5">
        <f t="shared" si="22"/>
        <v>166.66666666666666</v>
      </c>
      <c r="L1444" s="5"/>
      <c r="M1444" s="8"/>
      <c r="N1444" s="8"/>
      <c r="O1444" s="8"/>
      <c r="P1444" s="8"/>
      <c r="Q1444" s="5"/>
      <c r="R1444" s="5"/>
      <c r="S1444" s="5"/>
      <c r="T1444" s="5"/>
      <c r="U1444" s="5"/>
      <c r="V1444" s="5"/>
      <c r="W1444" s="5"/>
      <c r="X1444" s="8"/>
      <c r="Y1444" s="8"/>
      <c r="Z1444" s="8"/>
      <c r="AA1444" s="8"/>
      <c r="AB1444" s="8"/>
      <c r="AC1444" s="5"/>
      <c r="AD1444" s="8"/>
      <c r="AE1444" s="8"/>
      <c r="AF1444" s="8"/>
      <c r="AG1444" s="8"/>
      <c r="AH1444" s="8"/>
      <c r="AI1444" s="8"/>
      <c r="AJ1444" s="5"/>
      <c r="AK1444" s="8"/>
      <c r="AL1444" s="8"/>
      <c r="AM1444" s="8"/>
      <c r="AN1444" s="8"/>
      <c r="AO1444" s="8"/>
      <c r="AP1444" s="8"/>
      <c r="AQ1444" s="9"/>
      <c r="AR1444" s="8"/>
      <c r="AS1444" s="8"/>
      <c r="AT1444" s="8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8"/>
      <c r="BJ1444" s="5"/>
      <c r="BK1444" s="5"/>
      <c r="BL1444" s="5"/>
      <c r="BM1444" s="8"/>
      <c r="BN1444" s="8"/>
      <c r="BO1444" s="7"/>
      <c r="BP1444" s="5"/>
      <c r="BQ1444" s="5"/>
      <c r="BR1444" s="5"/>
      <c r="BS1444" s="5"/>
      <c r="BT1444" s="7"/>
      <c r="BU1444" s="7"/>
      <c r="BV1444" s="7"/>
      <c r="BW1444" s="7"/>
      <c r="BX1444" s="7"/>
      <c r="BY1444" s="7"/>
      <c r="BZ1444" s="7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>
        <v>19.230769230769234</v>
      </c>
      <c r="CK1444" s="8">
        <v>4.2640000000000002</v>
      </c>
      <c r="CL1444" s="5"/>
      <c r="CM1444" s="5"/>
      <c r="CN1444" s="8"/>
      <c r="CO1444" s="5"/>
      <c r="CP1444" s="5"/>
      <c r="CQ1444" s="5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</row>
    <row r="1445" spans="1:166" x14ac:dyDescent="0.25">
      <c r="A1445" t="s">
        <v>154</v>
      </c>
      <c r="C1445" s="6">
        <v>41018</v>
      </c>
      <c r="D1445" s="5"/>
      <c r="E1445" s="6"/>
      <c r="G1445">
        <v>123</v>
      </c>
      <c r="H1445" t="s">
        <v>117</v>
      </c>
      <c r="I1445" s="7">
        <v>8</v>
      </c>
      <c r="J1445">
        <v>750</v>
      </c>
      <c r="K1445" s="5">
        <f t="shared" si="22"/>
        <v>166.66666666666666</v>
      </c>
      <c r="L1445" s="5"/>
      <c r="M1445" s="8"/>
      <c r="N1445" s="8"/>
      <c r="O1445" s="8"/>
      <c r="P1445" s="8"/>
      <c r="Q1445" s="5"/>
      <c r="R1445" s="5"/>
      <c r="S1445" s="5"/>
      <c r="T1445" s="5"/>
      <c r="U1445" s="5"/>
      <c r="V1445" s="5"/>
      <c r="W1445" s="5"/>
      <c r="X1445" s="8"/>
      <c r="Y1445" s="8"/>
      <c r="Z1445" s="8"/>
      <c r="AA1445" s="8"/>
      <c r="AB1445" s="8"/>
      <c r="AC1445" s="5"/>
      <c r="AD1445" s="8"/>
      <c r="AE1445" s="8"/>
      <c r="AF1445" s="8"/>
      <c r="AG1445" s="8"/>
      <c r="AH1445" s="8"/>
      <c r="AI1445" s="8"/>
      <c r="AJ1445" s="5"/>
      <c r="AK1445" s="8"/>
      <c r="AL1445" s="8"/>
      <c r="AM1445" s="8"/>
      <c r="AN1445" s="8"/>
      <c r="AO1445" s="8"/>
      <c r="AP1445" s="8"/>
      <c r="AQ1445" s="9"/>
      <c r="AR1445" s="8"/>
      <c r="AS1445" s="8"/>
      <c r="AT1445" s="8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8"/>
      <c r="BJ1445" s="5"/>
      <c r="BK1445" s="5"/>
      <c r="BL1445" s="5"/>
      <c r="BM1445" s="8"/>
      <c r="BN1445" s="8"/>
      <c r="BO1445" s="7"/>
      <c r="BP1445" s="5"/>
      <c r="BQ1445" s="5"/>
      <c r="BR1445" s="5"/>
      <c r="BS1445" s="5"/>
      <c r="BT1445" s="7"/>
      <c r="BU1445" s="7"/>
      <c r="BV1445" s="7"/>
      <c r="BW1445" s="7"/>
      <c r="BX1445" s="7"/>
      <c r="BY1445" s="7"/>
      <c r="BZ1445" s="7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>
        <v>49.230769230769234</v>
      </c>
      <c r="CK1445" s="8">
        <v>4.0999999999999996</v>
      </c>
      <c r="CL1445" s="5"/>
      <c r="CM1445" s="5"/>
      <c r="CN1445" s="8"/>
      <c r="CO1445" s="5"/>
      <c r="CP1445" s="5"/>
      <c r="CQ1445" s="5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</row>
    <row r="1446" spans="1:166" x14ac:dyDescent="0.25">
      <c r="A1446" t="s">
        <v>154</v>
      </c>
      <c r="C1446" s="6">
        <v>41025</v>
      </c>
      <c r="D1446" s="5"/>
      <c r="E1446" s="6"/>
      <c r="G1446">
        <v>130</v>
      </c>
      <c r="H1446" t="s">
        <v>117</v>
      </c>
      <c r="I1446" s="7">
        <v>8</v>
      </c>
      <c r="J1446">
        <v>750</v>
      </c>
      <c r="K1446" s="5">
        <f t="shared" ref="K1446:K1509" si="23">1000000/I1446/J1446</f>
        <v>166.66666666666666</v>
      </c>
      <c r="L1446" s="5"/>
      <c r="M1446" s="8"/>
      <c r="N1446" s="8"/>
      <c r="O1446" s="8"/>
      <c r="P1446" s="8"/>
      <c r="Q1446" s="5"/>
      <c r="R1446" s="5"/>
      <c r="S1446" s="5"/>
      <c r="T1446" s="5"/>
      <c r="U1446" s="5"/>
      <c r="V1446" s="5"/>
      <c r="W1446" s="5"/>
      <c r="X1446" s="8"/>
      <c r="Y1446" s="8"/>
      <c r="Z1446" s="8"/>
      <c r="AA1446" s="8"/>
      <c r="AB1446" s="8"/>
      <c r="AC1446" s="5"/>
      <c r="AD1446" s="8"/>
      <c r="AE1446" s="8"/>
      <c r="AF1446" s="8"/>
      <c r="AG1446" s="8"/>
      <c r="AH1446" s="8"/>
      <c r="AI1446" s="8"/>
      <c r="AJ1446" s="5"/>
      <c r="AK1446" s="8"/>
      <c r="AL1446" s="8"/>
      <c r="AM1446" s="8"/>
      <c r="AN1446" s="8"/>
      <c r="AO1446" s="8"/>
      <c r="AP1446" s="8"/>
      <c r="AQ1446" s="9"/>
      <c r="AR1446" s="8"/>
      <c r="AS1446" s="8"/>
      <c r="AT1446" s="8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8"/>
      <c r="BJ1446" s="5"/>
      <c r="BK1446" s="5"/>
      <c r="BL1446" s="5"/>
      <c r="BM1446" s="8"/>
      <c r="BN1446" s="8"/>
      <c r="BO1446" s="7"/>
      <c r="BP1446" s="5"/>
      <c r="BQ1446" s="5"/>
      <c r="BR1446" s="5"/>
      <c r="BS1446" s="5"/>
      <c r="BT1446" s="7"/>
      <c r="BU1446" s="7"/>
      <c r="BV1446" s="7"/>
      <c r="BW1446" s="7"/>
      <c r="BX1446" s="7"/>
      <c r="BY1446" s="7"/>
      <c r="BZ1446" s="7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>
        <v>58.15384615384616</v>
      </c>
      <c r="CK1446" s="8">
        <v>3.7413793103448274</v>
      </c>
      <c r="CL1446" s="5"/>
      <c r="CM1446" s="5"/>
      <c r="CN1446" s="8"/>
      <c r="CO1446" s="5"/>
      <c r="CP1446" s="5"/>
      <c r="CQ1446" s="5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</row>
    <row r="1447" spans="1:166" x14ac:dyDescent="0.25">
      <c r="A1447" t="s">
        <v>154</v>
      </c>
      <c r="C1447" s="6">
        <v>41030</v>
      </c>
      <c r="D1447" s="5">
        <v>9</v>
      </c>
      <c r="E1447" s="6" t="s">
        <v>207</v>
      </c>
      <c r="F1447" t="s">
        <v>15</v>
      </c>
      <c r="G1447">
        <v>135</v>
      </c>
      <c r="H1447" t="s">
        <v>117</v>
      </c>
      <c r="I1447" s="7">
        <v>8</v>
      </c>
      <c r="J1447">
        <v>750</v>
      </c>
      <c r="K1447" s="5">
        <f t="shared" si="23"/>
        <v>166.66666666666666</v>
      </c>
      <c r="L1447" s="5"/>
      <c r="M1447" s="8"/>
      <c r="N1447" s="8"/>
      <c r="O1447" s="8"/>
      <c r="P1447" s="8"/>
      <c r="Q1447" s="5"/>
      <c r="R1447" s="5"/>
      <c r="S1447" s="5"/>
      <c r="T1447" s="5"/>
      <c r="U1447" s="5"/>
      <c r="V1447" s="5">
        <v>135</v>
      </c>
      <c r="W1447" s="5"/>
      <c r="X1447" s="8"/>
      <c r="Y1447" s="8"/>
      <c r="Z1447" s="8"/>
      <c r="AA1447" s="8"/>
      <c r="AB1447" s="8"/>
      <c r="AC1447" s="5"/>
      <c r="AD1447" s="8"/>
      <c r="AE1447" s="8"/>
      <c r="AF1447" s="8"/>
      <c r="AG1447" s="8"/>
      <c r="AH1447" s="8"/>
      <c r="AI1447" s="8"/>
      <c r="AJ1447" s="5"/>
      <c r="AK1447" s="8"/>
      <c r="AL1447" s="8"/>
      <c r="AM1447" s="8"/>
      <c r="AN1447" s="8"/>
      <c r="AO1447" s="8"/>
      <c r="AP1447" s="8"/>
      <c r="AQ1447" s="9"/>
      <c r="AR1447" s="8"/>
      <c r="AS1447" s="8"/>
      <c r="AT1447" s="8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8"/>
      <c r="BJ1447" s="5"/>
      <c r="BK1447" s="5"/>
      <c r="BL1447" s="5"/>
      <c r="BM1447" s="8"/>
      <c r="BN1447" s="8"/>
      <c r="BO1447" s="7"/>
      <c r="BP1447" s="5"/>
      <c r="BQ1447" s="5"/>
      <c r="BR1447" s="5"/>
      <c r="BS1447" s="5"/>
      <c r="BT1447" s="7"/>
      <c r="BU1447" s="7"/>
      <c r="BV1447" s="7"/>
      <c r="BW1447" s="7"/>
      <c r="BX1447" s="7"/>
      <c r="BY1447" s="7"/>
      <c r="BZ1447" s="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8"/>
      <c r="CL1447" s="5"/>
      <c r="CM1447" s="5"/>
      <c r="CN1447" s="8"/>
      <c r="CO1447" s="5"/>
      <c r="CP1447" s="5"/>
      <c r="CQ1447" s="5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</row>
    <row r="1448" spans="1:166" x14ac:dyDescent="0.25">
      <c r="A1448" t="s">
        <v>154</v>
      </c>
      <c r="C1448" s="6">
        <v>41032</v>
      </c>
      <c r="D1448" s="5"/>
      <c r="E1448" s="6"/>
      <c r="G1448">
        <v>137</v>
      </c>
      <c r="H1448" t="s">
        <v>117</v>
      </c>
      <c r="I1448" s="7">
        <v>8</v>
      </c>
      <c r="J1448">
        <v>750</v>
      </c>
      <c r="K1448" s="5">
        <f t="shared" si="23"/>
        <v>166.66666666666666</v>
      </c>
      <c r="L1448" s="5"/>
      <c r="M1448" s="8"/>
      <c r="N1448" s="8"/>
      <c r="O1448" s="8"/>
      <c r="P1448" s="8"/>
      <c r="Q1448" s="5"/>
      <c r="R1448" s="5"/>
      <c r="S1448" s="5"/>
      <c r="T1448" s="5"/>
      <c r="U1448" s="5"/>
      <c r="V1448" s="5"/>
      <c r="W1448" s="5"/>
      <c r="X1448" s="8"/>
      <c r="Y1448" s="8"/>
      <c r="Z1448" s="8"/>
      <c r="AA1448" s="8"/>
      <c r="AB1448" s="8"/>
      <c r="AC1448" s="5"/>
      <c r="AD1448" s="8"/>
      <c r="AE1448" s="8"/>
      <c r="AF1448" s="8"/>
      <c r="AG1448" s="8"/>
      <c r="AH1448" s="8"/>
      <c r="AI1448" s="8"/>
      <c r="AJ1448" s="5"/>
      <c r="AK1448" s="8"/>
      <c r="AL1448" s="8"/>
      <c r="AM1448" s="8"/>
      <c r="AN1448" s="8"/>
      <c r="AO1448" s="8"/>
      <c r="AP1448" s="8"/>
      <c r="AQ1448" s="9"/>
      <c r="AR1448" s="8"/>
      <c r="AS1448" s="8"/>
      <c r="AT1448" s="8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8"/>
      <c r="BJ1448" s="5"/>
      <c r="BK1448" s="5"/>
      <c r="BL1448" s="5"/>
      <c r="BM1448" s="8"/>
      <c r="BN1448" s="8"/>
      <c r="BO1448" s="7"/>
      <c r="BP1448" s="5"/>
      <c r="BQ1448" s="5"/>
      <c r="BR1448" s="5"/>
      <c r="BS1448" s="5"/>
      <c r="BT1448" s="7"/>
      <c r="BU1448" s="7"/>
      <c r="BV1448" s="7"/>
      <c r="BW1448" s="7"/>
      <c r="BX1448" s="7"/>
      <c r="BY1448" s="7"/>
      <c r="BZ1448" s="7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>
        <v>66.615384615384627</v>
      </c>
      <c r="CK1448" s="8">
        <v>4.4636363636363638</v>
      </c>
      <c r="CL1448" s="5"/>
      <c r="CM1448" s="5"/>
      <c r="CN1448" s="8"/>
      <c r="CO1448" s="5"/>
      <c r="CP1448" s="5"/>
      <c r="CQ1448" s="5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</row>
    <row r="1449" spans="1:166" x14ac:dyDescent="0.25">
      <c r="A1449" t="s">
        <v>154</v>
      </c>
      <c r="C1449" s="6">
        <v>41038</v>
      </c>
      <c r="D1449" s="5"/>
      <c r="E1449" s="6"/>
      <c r="G1449">
        <v>143</v>
      </c>
      <c r="H1449" t="s">
        <v>117</v>
      </c>
      <c r="I1449" s="7">
        <v>8</v>
      </c>
      <c r="J1449">
        <v>750</v>
      </c>
      <c r="K1449" s="5">
        <f t="shared" si="23"/>
        <v>166.66666666666666</v>
      </c>
      <c r="L1449" s="5"/>
      <c r="M1449" s="8"/>
      <c r="N1449" s="8"/>
      <c r="O1449" s="8"/>
      <c r="P1449" s="8"/>
      <c r="Q1449" s="5"/>
      <c r="R1449" s="5"/>
      <c r="S1449" s="5"/>
      <c r="T1449" s="5"/>
      <c r="U1449" s="5"/>
      <c r="V1449" s="5"/>
      <c r="W1449" s="5"/>
      <c r="X1449" s="8"/>
      <c r="Y1449" s="8"/>
      <c r="Z1449" s="8"/>
      <c r="AA1449" s="8"/>
      <c r="AB1449" s="8"/>
      <c r="AC1449" s="5">
        <v>873.19815046743349</v>
      </c>
      <c r="AD1449" s="8"/>
      <c r="AE1449" s="8"/>
      <c r="AF1449" s="8"/>
      <c r="AG1449" s="8"/>
      <c r="AH1449" s="8"/>
      <c r="AI1449" s="8"/>
      <c r="AJ1449" s="5">
        <v>201.76502240444839</v>
      </c>
      <c r="AK1449" s="8">
        <v>2.8165281958826176</v>
      </c>
      <c r="AL1449" s="8"/>
      <c r="AM1449" s="8"/>
      <c r="AN1449" s="8"/>
      <c r="AO1449" s="8"/>
      <c r="AP1449" s="8"/>
      <c r="AQ1449" s="9">
        <f>AK1449/AJ1449</f>
        <v>1.3959447293281298E-2</v>
      </c>
      <c r="AR1449" s="8"/>
      <c r="AS1449" s="8"/>
      <c r="AT1449" s="8"/>
      <c r="AU1449" s="5">
        <v>0</v>
      </c>
      <c r="AV1449" s="5"/>
      <c r="AW1449" s="5"/>
      <c r="AX1449" s="5"/>
      <c r="AY1449" s="5">
        <v>190.32918007569529</v>
      </c>
      <c r="AZ1449" s="5"/>
      <c r="BA1449" s="5"/>
      <c r="BB1449" s="5"/>
      <c r="BC1449" s="5"/>
      <c r="BD1449" s="5"/>
      <c r="BE1449" s="5"/>
      <c r="BF1449" s="5">
        <v>36.170429085090163</v>
      </c>
      <c r="BG1449" s="5">
        <v>557.58261681964143</v>
      </c>
      <c r="BH1449" s="5">
        <v>784.08222598042687</v>
      </c>
      <c r="BI1449" s="8"/>
      <c r="BJ1449" s="5"/>
      <c r="BK1449" s="5">
        <f>AC1449+AJ1449+BH1449</f>
        <v>1859.0453988523086</v>
      </c>
      <c r="BL1449" s="5"/>
      <c r="BM1449" s="8">
        <f>BH1449/BK1449</f>
        <v>0.42176604533944362</v>
      </c>
      <c r="BN1449" s="8"/>
      <c r="BO1449" s="7"/>
      <c r="BP1449" s="5"/>
      <c r="BQ1449" s="5"/>
      <c r="BR1449" s="5"/>
      <c r="BS1449" s="5"/>
      <c r="BT1449" s="7"/>
      <c r="BU1449" s="7"/>
      <c r="BV1449" s="7"/>
      <c r="BW1449" s="7"/>
      <c r="BX1449" s="8">
        <f>AC1449/BK1449</f>
        <v>0.46970243491982872</v>
      </c>
      <c r="BY1449" s="8">
        <f>AJ1449/BK1449</f>
        <v>0.10853151974072774</v>
      </c>
      <c r="BZ1449" s="8">
        <f>BH1449/BK1449</f>
        <v>0.42176604533944362</v>
      </c>
      <c r="CA1449" s="5">
        <v>159.87189497970812</v>
      </c>
      <c r="CB1449" s="5">
        <v>0</v>
      </c>
      <c r="CC1449" s="5">
        <v>35.432899724571648</v>
      </c>
      <c r="CD1449" s="5">
        <v>110.58849722714274</v>
      </c>
      <c r="CE1449" s="5"/>
      <c r="CF1449" s="5"/>
      <c r="CG1449" s="5"/>
      <c r="CH1449" s="5"/>
      <c r="CI1449" s="5">
        <v>13.850498027993723</v>
      </c>
      <c r="CJ1449" s="5"/>
      <c r="CK1449" s="8"/>
      <c r="CL1449" s="5"/>
      <c r="CM1449" s="5"/>
      <c r="CN1449" s="8"/>
      <c r="CO1449" s="5"/>
      <c r="CP1449" s="5"/>
      <c r="CQ1449" s="5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</row>
    <row r="1450" spans="1:166" x14ac:dyDescent="0.25">
      <c r="A1450" t="s">
        <v>154</v>
      </c>
      <c r="C1450" s="6">
        <v>41039</v>
      </c>
      <c r="D1450" s="5"/>
      <c r="E1450" s="6"/>
      <c r="G1450">
        <v>144</v>
      </c>
      <c r="H1450" t="s">
        <v>117</v>
      </c>
      <c r="I1450" s="7">
        <v>8</v>
      </c>
      <c r="J1450">
        <v>750</v>
      </c>
      <c r="K1450" s="5">
        <f t="shared" si="23"/>
        <v>166.66666666666666</v>
      </c>
      <c r="L1450" s="5"/>
      <c r="M1450" s="8"/>
      <c r="N1450" s="8"/>
      <c r="O1450" s="8"/>
      <c r="P1450" s="8"/>
      <c r="Q1450" s="5"/>
      <c r="R1450" s="5"/>
      <c r="S1450" s="5"/>
      <c r="T1450" s="5"/>
      <c r="U1450" s="5"/>
      <c r="V1450" s="5"/>
      <c r="W1450" s="5"/>
      <c r="X1450" s="8"/>
      <c r="Y1450" s="8"/>
      <c r="Z1450" s="8"/>
      <c r="AA1450" s="8"/>
      <c r="AB1450" s="8"/>
      <c r="AC1450" s="5"/>
      <c r="AD1450" s="8"/>
      <c r="AE1450" s="8"/>
      <c r="AF1450" s="8"/>
      <c r="AG1450" s="8"/>
      <c r="AH1450" s="8"/>
      <c r="AI1450" s="8"/>
      <c r="AJ1450" s="5"/>
      <c r="AK1450" s="8"/>
      <c r="AL1450" s="8"/>
      <c r="AM1450" s="8"/>
      <c r="AN1450" s="8"/>
      <c r="AO1450" s="8"/>
      <c r="AP1450" s="8"/>
      <c r="AQ1450" s="9"/>
      <c r="AR1450" s="8"/>
      <c r="AS1450" s="8"/>
      <c r="AT1450" s="8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8"/>
      <c r="BJ1450" s="5"/>
      <c r="BK1450" s="5"/>
      <c r="BL1450" s="5"/>
      <c r="BM1450" s="8"/>
      <c r="BN1450" s="8"/>
      <c r="BO1450" s="7"/>
      <c r="BP1450" s="5"/>
      <c r="BQ1450" s="5"/>
      <c r="BR1450" s="5"/>
      <c r="BS1450" s="5"/>
      <c r="BT1450" s="7"/>
      <c r="BU1450" s="7"/>
      <c r="BV1450" s="7"/>
      <c r="BW1450" s="7"/>
      <c r="BX1450" s="7"/>
      <c r="BY1450" s="7"/>
      <c r="BZ1450" s="7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>
        <v>76.923076923076934</v>
      </c>
      <c r="CK1450" s="8">
        <v>4.7014925373134329</v>
      </c>
      <c r="CL1450" s="5"/>
      <c r="CM1450" s="5"/>
      <c r="CN1450" s="8"/>
      <c r="CO1450" s="5"/>
      <c r="CP1450" s="5"/>
      <c r="CQ1450" s="5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</row>
    <row r="1451" spans="1:166" x14ac:dyDescent="0.25">
      <c r="A1451" t="s">
        <v>154</v>
      </c>
      <c r="C1451" s="6">
        <v>41043</v>
      </c>
      <c r="D1451" s="5"/>
      <c r="E1451" s="6"/>
      <c r="G1451">
        <v>148</v>
      </c>
      <c r="H1451" t="s">
        <v>117</v>
      </c>
      <c r="I1451" s="7">
        <v>8</v>
      </c>
      <c r="J1451">
        <v>750</v>
      </c>
      <c r="K1451" s="5">
        <f t="shared" si="23"/>
        <v>166.66666666666666</v>
      </c>
      <c r="L1451" s="5"/>
      <c r="M1451" s="8"/>
      <c r="N1451" s="8"/>
      <c r="O1451" s="8"/>
      <c r="P1451" s="8"/>
      <c r="Q1451" s="5"/>
      <c r="R1451" s="5"/>
      <c r="S1451" s="5"/>
      <c r="T1451" s="5"/>
      <c r="U1451" s="5"/>
      <c r="V1451" s="5"/>
      <c r="W1451" s="5"/>
      <c r="X1451" s="8"/>
      <c r="Y1451" s="8"/>
      <c r="Z1451" s="8"/>
      <c r="AA1451" s="8"/>
      <c r="AB1451" s="8"/>
      <c r="AC1451" s="5"/>
      <c r="AD1451" s="8"/>
      <c r="AE1451" s="8"/>
      <c r="AF1451" s="8"/>
      <c r="AG1451" s="8"/>
      <c r="AH1451" s="8"/>
      <c r="AI1451" s="8"/>
      <c r="AJ1451" s="5"/>
      <c r="AK1451" s="8"/>
      <c r="AL1451" s="8"/>
      <c r="AM1451" s="8"/>
      <c r="AN1451" s="8"/>
      <c r="AO1451" s="8"/>
      <c r="AP1451" s="8"/>
      <c r="AQ1451" s="9"/>
      <c r="AR1451" s="8"/>
      <c r="AS1451" s="8"/>
      <c r="AT1451" s="8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8"/>
      <c r="BJ1451" s="5"/>
      <c r="BK1451" s="5"/>
      <c r="BL1451" s="5"/>
      <c r="BM1451" s="8"/>
      <c r="BN1451" s="8"/>
      <c r="BO1451" s="7"/>
      <c r="BP1451" s="5"/>
      <c r="BQ1451" s="5"/>
      <c r="BR1451" s="5"/>
      <c r="BS1451" s="5"/>
      <c r="BT1451" s="7"/>
      <c r="BU1451" s="7"/>
      <c r="BV1451" s="7"/>
      <c r="BW1451" s="7"/>
      <c r="BX1451" s="7"/>
      <c r="BY1451" s="7"/>
      <c r="BZ1451" s="7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>
        <v>85.230769230769241</v>
      </c>
      <c r="CK1451" s="8">
        <v>4.416666666666667</v>
      </c>
      <c r="CL1451" s="5"/>
      <c r="CM1451" s="5"/>
      <c r="CN1451" s="8"/>
      <c r="CO1451" s="5"/>
      <c r="CP1451" s="5"/>
      <c r="CQ1451" s="5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</row>
    <row r="1452" spans="1:166" x14ac:dyDescent="0.25">
      <c r="A1452" t="s">
        <v>154</v>
      </c>
      <c r="C1452" s="6">
        <v>41050</v>
      </c>
      <c r="D1452" s="5"/>
      <c r="E1452" s="6"/>
      <c r="G1452">
        <v>155</v>
      </c>
      <c r="H1452" t="s">
        <v>117</v>
      </c>
      <c r="I1452" s="7">
        <v>8</v>
      </c>
      <c r="J1452">
        <v>750</v>
      </c>
      <c r="K1452" s="5">
        <f t="shared" si="23"/>
        <v>166.66666666666666</v>
      </c>
      <c r="L1452" s="5"/>
      <c r="M1452" s="8"/>
      <c r="N1452" s="8"/>
      <c r="O1452" s="8"/>
      <c r="P1452" s="8"/>
      <c r="Q1452" s="5"/>
      <c r="R1452" s="5"/>
      <c r="S1452" s="5"/>
      <c r="T1452" s="5"/>
      <c r="U1452" s="5"/>
      <c r="V1452" s="5"/>
      <c r="W1452" s="5"/>
      <c r="X1452" s="8"/>
      <c r="Y1452" s="8"/>
      <c r="Z1452" s="8"/>
      <c r="AA1452" s="8"/>
      <c r="AB1452" s="8"/>
      <c r="AC1452" s="5"/>
      <c r="AD1452" s="8"/>
      <c r="AE1452" s="8"/>
      <c r="AF1452" s="8"/>
      <c r="AG1452" s="8"/>
      <c r="AH1452" s="8"/>
      <c r="AI1452" s="8"/>
      <c r="AJ1452" s="5"/>
      <c r="AK1452" s="8"/>
      <c r="AL1452" s="8"/>
      <c r="AM1452" s="8"/>
      <c r="AN1452" s="8"/>
      <c r="AO1452" s="8"/>
      <c r="AP1452" s="8"/>
      <c r="AQ1452" s="9"/>
      <c r="AR1452" s="8"/>
      <c r="AS1452" s="8"/>
      <c r="AT1452" s="8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8"/>
      <c r="BJ1452" s="5"/>
      <c r="BK1452" s="5"/>
      <c r="BL1452" s="5"/>
      <c r="BM1452" s="8"/>
      <c r="BN1452" s="8"/>
      <c r="BO1452" s="7"/>
      <c r="BP1452" s="5"/>
      <c r="BQ1452" s="5"/>
      <c r="BR1452" s="5"/>
      <c r="BS1452" s="5"/>
      <c r="BT1452" s="7"/>
      <c r="BU1452" s="7"/>
      <c r="BV1452" s="7"/>
      <c r="BW1452" s="7"/>
      <c r="BX1452" s="7"/>
      <c r="BY1452" s="7"/>
      <c r="BZ1452" s="7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>
        <v>94.615384615384627</v>
      </c>
      <c r="CK1452" s="8">
        <v>5.7295081967213113</v>
      </c>
      <c r="CL1452" s="5"/>
      <c r="CM1452" s="5"/>
      <c r="CN1452" s="8"/>
      <c r="CO1452" s="5"/>
      <c r="CP1452" s="5"/>
      <c r="CQ1452" s="5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</row>
    <row r="1453" spans="1:166" x14ac:dyDescent="0.25">
      <c r="A1453" t="s">
        <v>154</v>
      </c>
      <c r="C1453" s="6">
        <v>41057</v>
      </c>
      <c r="D1453" s="5">
        <v>10</v>
      </c>
      <c r="E1453" s="6" t="s">
        <v>108</v>
      </c>
      <c r="F1453" t="s">
        <v>16</v>
      </c>
      <c r="G1453">
        <v>162</v>
      </c>
      <c r="H1453" t="s">
        <v>117</v>
      </c>
      <c r="I1453" s="7">
        <v>8</v>
      </c>
      <c r="J1453">
        <v>750</v>
      </c>
      <c r="K1453" s="5">
        <f t="shared" si="23"/>
        <v>166.66666666666666</v>
      </c>
      <c r="L1453" s="5"/>
      <c r="M1453" s="8"/>
      <c r="N1453" s="8"/>
      <c r="O1453" s="8"/>
      <c r="P1453" s="8"/>
      <c r="Q1453" s="5"/>
      <c r="R1453" s="5"/>
      <c r="S1453" s="5"/>
      <c r="T1453" s="5"/>
      <c r="U1453" s="5"/>
      <c r="V1453" s="5"/>
      <c r="W1453" s="5"/>
      <c r="X1453" s="8"/>
      <c r="Y1453" s="8"/>
      <c r="Z1453" s="8"/>
      <c r="AA1453" s="8"/>
      <c r="AB1453" s="8"/>
      <c r="AC1453" s="5"/>
      <c r="AD1453" s="8"/>
      <c r="AE1453" s="8"/>
      <c r="AF1453" s="8"/>
      <c r="AG1453" s="8"/>
      <c r="AH1453" s="8"/>
      <c r="AI1453" s="8"/>
      <c r="AJ1453" s="5"/>
      <c r="AK1453" s="8"/>
      <c r="AL1453" s="8"/>
      <c r="AM1453" s="8"/>
      <c r="AN1453" s="8"/>
      <c r="AO1453" s="8"/>
      <c r="AP1453" s="8"/>
      <c r="AQ1453" s="9"/>
      <c r="AR1453" s="8"/>
      <c r="AS1453" s="8"/>
      <c r="AT1453" s="8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>
        <v>310.43356339065809</v>
      </c>
      <c r="BH1453" s="5"/>
      <c r="BI1453" s="8"/>
      <c r="BJ1453" s="5"/>
      <c r="BK1453" s="5"/>
      <c r="BL1453" s="5"/>
      <c r="BM1453" s="8"/>
      <c r="BN1453" s="5">
        <f>BP1453*(1/(BO1453/100))</f>
        <v>310.43356339065809</v>
      </c>
      <c r="BO1453" s="7">
        <v>36.822298502296881</v>
      </c>
      <c r="BP1453" s="5">
        <v>114.30877336302513</v>
      </c>
      <c r="BQ1453" s="5">
        <f>BN1453-BP1453</f>
        <v>196.12479002763297</v>
      </c>
      <c r="BR1453" s="5"/>
      <c r="BS1453" s="5"/>
      <c r="BT1453" s="7">
        <v>5.03562878251212</v>
      </c>
      <c r="BU1453" s="7"/>
      <c r="BV1453" s="7"/>
      <c r="BW1453" s="7"/>
      <c r="BX1453" s="7"/>
      <c r="BY1453" s="7"/>
      <c r="BZ1453" s="7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>
        <v>100</v>
      </c>
      <c r="CK1453" s="8">
        <v>6.4571428571428573</v>
      </c>
      <c r="CL1453" s="5"/>
      <c r="CM1453" s="5"/>
      <c r="CN1453" s="8"/>
      <c r="CO1453" s="5"/>
      <c r="CP1453" s="5"/>
      <c r="CQ1453" s="5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</row>
    <row r="1454" spans="1:166" x14ac:dyDescent="0.25">
      <c r="A1454" t="s">
        <v>162</v>
      </c>
      <c r="C1454" s="6">
        <v>40912</v>
      </c>
      <c r="D1454" s="5">
        <v>1</v>
      </c>
      <c r="E1454" s="6" t="s">
        <v>209</v>
      </c>
      <c r="F1454" t="s">
        <v>10</v>
      </c>
      <c r="G1454">
        <v>0</v>
      </c>
      <c r="H1454" t="s">
        <v>115</v>
      </c>
      <c r="I1454" s="7">
        <v>8</v>
      </c>
      <c r="J1454">
        <v>750</v>
      </c>
      <c r="K1454" s="5">
        <f t="shared" si="23"/>
        <v>166.66666666666666</v>
      </c>
      <c r="L1454" s="5"/>
      <c r="M1454" s="8"/>
      <c r="N1454" s="8"/>
      <c r="O1454" s="8"/>
      <c r="P1454" s="8"/>
      <c r="Q1454" s="5"/>
      <c r="R1454" s="5"/>
      <c r="S1454" s="5"/>
      <c r="T1454" s="5"/>
      <c r="U1454" s="5"/>
      <c r="V1454" s="5"/>
      <c r="W1454" s="5"/>
      <c r="X1454" s="8"/>
      <c r="Y1454" s="8"/>
      <c r="Z1454" s="8"/>
      <c r="AA1454" s="8"/>
      <c r="AB1454" s="8"/>
      <c r="AC1454" s="5"/>
      <c r="AD1454" s="8"/>
      <c r="AE1454" s="8"/>
      <c r="AF1454" s="8"/>
      <c r="AG1454" s="8"/>
      <c r="AH1454" s="8"/>
      <c r="AI1454" s="8"/>
      <c r="AJ1454" s="5"/>
      <c r="AK1454" s="8"/>
      <c r="AL1454" s="8"/>
      <c r="AM1454" s="8"/>
      <c r="AN1454" s="8"/>
      <c r="AO1454" s="8"/>
      <c r="AP1454" s="8"/>
      <c r="AQ1454" s="9"/>
      <c r="AR1454" s="8"/>
      <c r="AS1454" s="8"/>
      <c r="AT1454" s="8"/>
      <c r="AU1454" s="5">
        <v>0</v>
      </c>
      <c r="AV1454" s="5"/>
      <c r="AW1454" s="5"/>
      <c r="AX1454" s="5"/>
      <c r="AY1454" s="5">
        <v>0</v>
      </c>
      <c r="AZ1454" s="5"/>
      <c r="BA1454" s="5"/>
      <c r="BB1454" s="5"/>
      <c r="BC1454" s="5"/>
      <c r="BD1454" s="5"/>
      <c r="BE1454" s="5"/>
      <c r="BF1454" s="5">
        <v>0</v>
      </c>
      <c r="BG1454" s="5">
        <v>0</v>
      </c>
      <c r="BH1454" s="5"/>
      <c r="BI1454" s="8"/>
      <c r="BJ1454" s="5"/>
      <c r="BK1454" s="5"/>
      <c r="BL1454" s="5"/>
      <c r="BM1454" s="8"/>
      <c r="BN1454" s="8"/>
      <c r="BO1454" s="7"/>
      <c r="BP1454" s="5"/>
      <c r="BQ1454" s="5"/>
      <c r="BR1454" s="5"/>
      <c r="BS1454" s="5"/>
      <c r="BT1454" s="7"/>
      <c r="BU1454" s="7"/>
      <c r="BV1454" s="7"/>
      <c r="BW1454" s="7"/>
      <c r="BX1454" s="7"/>
      <c r="BY1454" s="7"/>
      <c r="BZ1454" s="7"/>
      <c r="CA1454" s="5">
        <v>0</v>
      </c>
      <c r="CB1454" s="5">
        <v>0</v>
      </c>
      <c r="CC1454" s="5">
        <v>0</v>
      </c>
      <c r="CD1454" s="5">
        <v>0</v>
      </c>
      <c r="CE1454" s="5"/>
      <c r="CF1454" s="5"/>
      <c r="CG1454" s="5"/>
      <c r="CH1454" s="5"/>
      <c r="CI1454" s="5">
        <v>0</v>
      </c>
      <c r="CJ1454" s="5"/>
      <c r="CK1454" s="8"/>
      <c r="CL1454" s="5"/>
      <c r="CM1454" s="5"/>
      <c r="CN1454" s="8"/>
      <c r="CO1454" s="5"/>
      <c r="CP1454" s="5"/>
      <c r="CQ1454" s="5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</row>
    <row r="1455" spans="1:166" x14ac:dyDescent="0.25">
      <c r="A1455" t="s">
        <v>162</v>
      </c>
      <c r="C1455" s="6">
        <v>40945</v>
      </c>
      <c r="D1455" s="5"/>
      <c r="E1455" s="6"/>
      <c r="G1455">
        <v>33</v>
      </c>
      <c r="H1455" t="s">
        <v>115</v>
      </c>
      <c r="I1455" s="7">
        <v>8</v>
      </c>
      <c r="J1455">
        <v>750</v>
      </c>
      <c r="K1455" s="5">
        <f t="shared" si="23"/>
        <v>166.66666666666666</v>
      </c>
      <c r="L1455" s="5"/>
      <c r="M1455" s="8"/>
      <c r="N1455" s="8"/>
      <c r="O1455" s="8"/>
      <c r="P1455" s="8"/>
      <c r="Q1455" s="5"/>
      <c r="R1455" s="5"/>
      <c r="S1455" s="5"/>
      <c r="T1455" s="5"/>
      <c r="U1455" s="5"/>
      <c r="V1455" s="5"/>
      <c r="W1455" s="5"/>
      <c r="X1455" s="8"/>
      <c r="Y1455" s="8"/>
      <c r="Z1455" s="8"/>
      <c r="AA1455" s="8"/>
      <c r="AB1455" s="8"/>
      <c r="AC1455" s="5">
        <v>27.993421052631579</v>
      </c>
      <c r="AD1455" s="8"/>
      <c r="AE1455" s="8"/>
      <c r="AF1455" s="8"/>
      <c r="AG1455" s="8"/>
      <c r="AH1455" s="8"/>
      <c r="AI1455" s="8"/>
      <c r="AJ1455" s="5">
        <v>33.289473684210527</v>
      </c>
      <c r="AK1455" s="8">
        <v>0.269125</v>
      </c>
      <c r="AL1455" s="8"/>
      <c r="AM1455" s="8"/>
      <c r="AN1455" s="8"/>
      <c r="AO1455" s="8"/>
      <c r="AP1455" s="8"/>
      <c r="AQ1455" s="9">
        <f>AK1455/AJ1455</f>
        <v>8.0843873517786567E-3</v>
      </c>
      <c r="AR1455" s="8"/>
      <c r="AS1455" s="8"/>
      <c r="AT1455" s="8"/>
      <c r="AU1455" s="5">
        <v>0</v>
      </c>
      <c r="AV1455" s="5"/>
      <c r="AW1455" s="5"/>
      <c r="AX1455" s="5"/>
      <c r="AY1455" s="5">
        <v>0</v>
      </c>
      <c r="AZ1455" s="5"/>
      <c r="BA1455" s="5"/>
      <c r="BB1455" s="5"/>
      <c r="BC1455" s="5"/>
      <c r="BD1455" s="5"/>
      <c r="BE1455" s="5"/>
      <c r="BF1455" s="5">
        <v>0</v>
      </c>
      <c r="BG1455" s="5">
        <v>0</v>
      </c>
      <c r="BH1455" s="5">
        <v>0</v>
      </c>
      <c r="BI1455" s="8"/>
      <c r="BJ1455" s="5"/>
      <c r="BK1455" s="5">
        <f>AC1455+AJ1455+BH1455</f>
        <v>61.28289473684211</v>
      </c>
      <c r="BL1455" s="5"/>
      <c r="BM1455" s="8">
        <f>BH1455/BK1455</f>
        <v>0</v>
      </c>
      <c r="BN1455" s="8"/>
      <c r="BO1455" s="7"/>
      <c r="BP1455" s="5"/>
      <c r="BQ1455" s="5"/>
      <c r="BR1455" s="5"/>
      <c r="BS1455" s="5"/>
      <c r="BT1455" s="7"/>
      <c r="BU1455" s="7"/>
      <c r="BV1455" s="7"/>
      <c r="BW1455" s="7"/>
      <c r="BX1455" s="8">
        <f>AC1455/BK1455</f>
        <v>0.4567901234567901</v>
      </c>
      <c r="BY1455" s="8">
        <f>AJ1455/BK1455</f>
        <v>0.54320987654320985</v>
      </c>
      <c r="BZ1455" s="8">
        <f>BH1455/BK1455</f>
        <v>0</v>
      </c>
      <c r="CA1455" s="5">
        <v>0</v>
      </c>
      <c r="CB1455" s="5">
        <v>0</v>
      </c>
      <c r="CC1455" s="5">
        <v>0</v>
      </c>
      <c r="CD1455" s="5">
        <v>0</v>
      </c>
      <c r="CE1455" s="5"/>
      <c r="CF1455" s="5"/>
      <c r="CG1455" s="5"/>
      <c r="CH1455" s="5"/>
      <c r="CI1455" s="5">
        <v>0</v>
      </c>
      <c r="CJ1455" s="5"/>
      <c r="CK1455" s="8"/>
      <c r="CL1455" s="5"/>
      <c r="CM1455" s="5"/>
      <c r="CN1455" s="8"/>
      <c r="CO1455" s="5"/>
      <c r="CP1455" s="5"/>
      <c r="CQ1455" s="5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</row>
    <row r="1456" spans="1:166" x14ac:dyDescent="0.25">
      <c r="A1456" t="s">
        <v>162</v>
      </c>
      <c r="C1456" s="6">
        <v>40947</v>
      </c>
      <c r="D1456" s="5">
        <v>4</v>
      </c>
      <c r="E1456" t="s">
        <v>210</v>
      </c>
      <c r="F1456" t="s">
        <v>12</v>
      </c>
      <c r="G1456">
        <v>35</v>
      </c>
      <c r="H1456" t="s">
        <v>115</v>
      </c>
      <c r="I1456" s="7">
        <v>8</v>
      </c>
      <c r="J1456">
        <v>750</v>
      </c>
      <c r="K1456" s="5">
        <f t="shared" si="23"/>
        <v>166.66666666666666</v>
      </c>
      <c r="L1456" s="5"/>
      <c r="M1456" s="8"/>
      <c r="N1456" s="8"/>
      <c r="O1456" s="8"/>
      <c r="P1456" s="8"/>
      <c r="Q1456" s="5"/>
      <c r="R1456" s="5">
        <v>35</v>
      </c>
      <c r="S1456" s="5"/>
      <c r="T1456" s="5"/>
      <c r="U1456" s="5"/>
      <c r="V1456" s="5"/>
      <c r="W1456" s="5"/>
      <c r="X1456" s="8"/>
      <c r="Y1456" s="8"/>
      <c r="Z1456" s="8"/>
      <c r="AA1456" s="8"/>
      <c r="AB1456" s="8"/>
      <c r="AC1456" s="5"/>
      <c r="AD1456" s="8"/>
      <c r="AE1456" s="8"/>
      <c r="AF1456" s="8"/>
      <c r="AG1456" s="8"/>
      <c r="AH1456" s="8"/>
      <c r="AI1456" s="8"/>
      <c r="AJ1456" s="5"/>
      <c r="AK1456" s="8"/>
      <c r="AL1456" s="8"/>
      <c r="AM1456" s="8"/>
      <c r="AN1456" s="8"/>
      <c r="AO1456" s="8"/>
      <c r="AP1456" s="8"/>
      <c r="AQ1456" s="9"/>
      <c r="AR1456" s="8"/>
      <c r="AS1456" s="8"/>
      <c r="AT1456" s="8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8"/>
      <c r="BJ1456" s="5"/>
      <c r="BK1456" s="5"/>
      <c r="BL1456" s="5"/>
      <c r="BM1456" s="8"/>
      <c r="BN1456" s="8"/>
      <c r="BO1456" s="7"/>
      <c r="BP1456" s="5"/>
      <c r="BQ1456" s="5"/>
      <c r="BR1456" s="5"/>
      <c r="BS1456" s="5"/>
      <c r="BT1456" s="7"/>
      <c r="BU1456" s="7"/>
      <c r="BV1456" s="7"/>
      <c r="BW1456" s="7"/>
      <c r="BX1456" s="7"/>
      <c r="BY1456" s="7"/>
      <c r="BZ1456" s="7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8"/>
      <c r="CL1456" s="5"/>
      <c r="CM1456" s="5"/>
      <c r="CN1456" s="8"/>
      <c r="CO1456" s="5"/>
      <c r="CP1456" s="5"/>
      <c r="CQ1456" s="5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</row>
    <row r="1457" spans="1:166" x14ac:dyDescent="0.25">
      <c r="A1457" t="s">
        <v>162</v>
      </c>
      <c r="C1457" s="6">
        <v>40956</v>
      </c>
      <c r="D1457" s="5"/>
      <c r="E1457" s="6"/>
      <c r="G1457">
        <v>44</v>
      </c>
      <c r="H1457" t="s">
        <v>115</v>
      </c>
      <c r="I1457" s="7">
        <v>8</v>
      </c>
      <c r="J1457">
        <v>750</v>
      </c>
      <c r="K1457" s="5">
        <f t="shared" si="23"/>
        <v>166.66666666666666</v>
      </c>
      <c r="L1457" s="5"/>
      <c r="M1457" s="8"/>
      <c r="N1457" s="8"/>
      <c r="O1457" s="8"/>
      <c r="P1457" s="8"/>
      <c r="Q1457" s="5"/>
      <c r="R1457" s="5"/>
      <c r="S1457" s="5"/>
      <c r="T1457" s="5"/>
      <c r="U1457" s="5"/>
      <c r="V1457" s="5"/>
      <c r="W1457" s="5"/>
      <c r="X1457" s="8"/>
      <c r="Y1457" s="8"/>
      <c r="Z1457" s="8"/>
      <c r="AA1457" s="8"/>
      <c r="AB1457" s="8"/>
      <c r="AC1457" s="5">
        <v>33.771944030385491</v>
      </c>
      <c r="AD1457" s="8"/>
      <c r="AE1457" s="8"/>
      <c r="AF1457" s="8"/>
      <c r="AG1457" s="8"/>
      <c r="AH1457" s="8"/>
      <c r="AI1457" s="8"/>
      <c r="AJ1457" s="5">
        <v>51.039530075765548</v>
      </c>
      <c r="AK1457" s="8">
        <v>0.72301832921477316</v>
      </c>
      <c r="AL1457" s="8"/>
      <c r="AM1457" s="8"/>
      <c r="AN1457" s="8"/>
      <c r="AO1457" s="8"/>
      <c r="AP1457" s="8"/>
      <c r="AQ1457" s="9">
        <f>AK1457/AJ1457</f>
        <v>1.4165850040968046E-2</v>
      </c>
      <c r="AR1457" s="8"/>
      <c r="AS1457" s="8"/>
      <c r="AT1457" s="8"/>
      <c r="AU1457" s="5">
        <v>3.3290371477634366</v>
      </c>
      <c r="AV1457" s="5"/>
      <c r="AW1457" s="5"/>
      <c r="AX1457" s="5"/>
      <c r="AY1457" s="5">
        <v>0</v>
      </c>
      <c r="AZ1457" s="5"/>
      <c r="BA1457" s="5"/>
      <c r="BB1457" s="5"/>
      <c r="BC1457" s="5"/>
      <c r="BD1457" s="5"/>
      <c r="BE1457" s="5"/>
      <c r="BF1457" s="5">
        <v>0</v>
      </c>
      <c r="BG1457" s="5">
        <v>0</v>
      </c>
      <c r="BH1457" s="5">
        <v>3.3290371477634366</v>
      </c>
      <c r="BI1457" s="8"/>
      <c r="BJ1457" s="5"/>
      <c r="BK1457" s="5">
        <f>AC1457+AJ1457+BH1457</f>
        <v>88.140511253914468</v>
      </c>
      <c r="BL1457" s="5"/>
      <c r="BM1457" s="8">
        <f>BH1457/BK1457</f>
        <v>3.7769660062138437E-2</v>
      </c>
      <c r="BN1457" s="8"/>
      <c r="BO1457" s="7"/>
      <c r="BP1457" s="5"/>
      <c r="BQ1457" s="5"/>
      <c r="BR1457" s="5"/>
      <c r="BS1457" s="5"/>
      <c r="BT1457" s="7"/>
      <c r="BU1457" s="7"/>
      <c r="BV1457" s="7"/>
      <c r="BW1457" s="7"/>
      <c r="BX1457" s="8">
        <f>AC1457/BK1457</f>
        <v>0.3831602920148211</v>
      </c>
      <c r="BY1457" s="8">
        <f>AJ1457/BK1457</f>
        <v>0.57907004792304062</v>
      </c>
      <c r="BZ1457" s="8">
        <f>BH1457/BK1457</f>
        <v>3.7769660062138437E-2</v>
      </c>
      <c r="CA1457" s="5">
        <v>45.535713958396968</v>
      </c>
      <c r="CB1457" s="5">
        <v>45.535713958396968</v>
      </c>
      <c r="CC1457" s="5">
        <v>0</v>
      </c>
      <c r="CD1457" s="5">
        <v>0</v>
      </c>
      <c r="CE1457" s="5"/>
      <c r="CF1457" s="5"/>
      <c r="CG1457" s="5"/>
      <c r="CH1457" s="5"/>
      <c r="CI1457" s="5">
        <v>0</v>
      </c>
      <c r="CJ1457" s="5"/>
      <c r="CK1457" s="8"/>
      <c r="CL1457" s="5"/>
      <c r="CM1457" s="5"/>
      <c r="CN1457" s="8"/>
      <c r="CO1457" s="5"/>
      <c r="CP1457" s="5"/>
      <c r="CQ1457" s="5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</row>
    <row r="1458" spans="1:166" x14ac:dyDescent="0.25">
      <c r="A1458" t="s">
        <v>162</v>
      </c>
      <c r="C1458" s="6">
        <v>40960</v>
      </c>
      <c r="D1458" s="5"/>
      <c r="E1458" s="6"/>
      <c r="G1458">
        <v>48</v>
      </c>
      <c r="H1458" t="s">
        <v>115</v>
      </c>
      <c r="I1458" s="7">
        <v>8</v>
      </c>
      <c r="J1458">
        <v>750</v>
      </c>
      <c r="K1458" s="5">
        <f t="shared" si="23"/>
        <v>166.66666666666666</v>
      </c>
      <c r="L1458" s="5"/>
      <c r="M1458" s="8"/>
      <c r="N1458" s="7">
        <v>11.1</v>
      </c>
      <c r="O1458" s="7"/>
      <c r="P1458" s="7"/>
      <c r="Q1458" s="5"/>
      <c r="R1458" s="5"/>
      <c r="S1458" s="5"/>
      <c r="T1458" s="5"/>
      <c r="U1458" s="5"/>
      <c r="V1458" s="5"/>
      <c r="W1458" s="5"/>
      <c r="X1458" s="8"/>
      <c r="Y1458" s="8"/>
      <c r="Z1458" s="8"/>
      <c r="AA1458" s="8"/>
      <c r="AB1458" s="8"/>
      <c r="AC1458" s="5"/>
      <c r="AD1458" s="8"/>
      <c r="AE1458" s="8"/>
      <c r="AF1458" s="8"/>
      <c r="AG1458" s="8"/>
      <c r="AH1458" s="8"/>
      <c r="AI1458" s="8"/>
      <c r="AJ1458" s="5"/>
      <c r="AK1458" s="8"/>
      <c r="AL1458" s="8"/>
      <c r="AM1458" s="8"/>
      <c r="AN1458" s="8"/>
      <c r="AO1458" s="8"/>
      <c r="AP1458" s="8"/>
      <c r="AQ1458" s="9"/>
      <c r="AR1458" s="8"/>
      <c r="AS1458" s="8"/>
      <c r="AT1458" s="8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8"/>
      <c r="BJ1458" s="5"/>
      <c r="BK1458" s="5"/>
      <c r="BL1458" s="5"/>
      <c r="BM1458" s="8"/>
      <c r="BN1458" s="8"/>
      <c r="BO1458" s="7"/>
      <c r="BP1458" s="5"/>
      <c r="BQ1458" s="5"/>
      <c r="BR1458" s="5"/>
      <c r="BS1458" s="5"/>
      <c r="BT1458" s="7"/>
      <c r="BU1458" s="7"/>
      <c r="BV1458" s="7"/>
      <c r="BW1458" s="7"/>
      <c r="BX1458" s="7"/>
      <c r="BY1458" s="7"/>
      <c r="BZ1458" s="7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8"/>
      <c r="CL1458" s="5"/>
      <c r="CM1458" s="5"/>
      <c r="CN1458" s="8"/>
      <c r="CO1458" s="5"/>
      <c r="CP1458" s="5"/>
      <c r="CQ1458" s="5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</row>
    <row r="1459" spans="1:166" x14ac:dyDescent="0.25">
      <c r="A1459" t="s">
        <v>162</v>
      </c>
      <c r="C1459" s="6">
        <v>40963</v>
      </c>
      <c r="D1459" s="5">
        <v>5</v>
      </c>
      <c r="E1459" t="s">
        <v>206</v>
      </c>
      <c r="F1459" t="s">
        <v>13</v>
      </c>
      <c r="G1459">
        <v>51</v>
      </c>
      <c r="H1459" t="s">
        <v>115</v>
      </c>
      <c r="I1459" s="7">
        <v>8</v>
      </c>
      <c r="J1459">
        <v>750</v>
      </c>
      <c r="K1459" s="5">
        <f t="shared" si="23"/>
        <v>166.66666666666666</v>
      </c>
      <c r="L1459" s="5"/>
      <c r="M1459" s="8"/>
      <c r="N1459" s="8"/>
      <c r="O1459" s="8"/>
      <c r="P1459" s="8"/>
      <c r="Q1459" s="5"/>
      <c r="R1459" s="5"/>
      <c r="S1459" s="5">
        <v>51</v>
      </c>
      <c r="T1459" s="5"/>
      <c r="U1459" s="5"/>
      <c r="V1459" s="5"/>
      <c r="W1459" s="5"/>
      <c r="X1459" s="8"/>
      <c r="Y1459" s="8"/>
      <c r="Z1459" s="8"/>
      <c r="AA1459" s="8"/>
      <c r="AB1459" s="8"/>
      <c r="AC1459" s="5">
        <v>86.871664942815514</v>
      </c>
      <c r="AD1459" s="8"/>
      <c r="AE1459" s="8"/>
      <c r="AF1459" s="8"/>
      <c r="AG1459" s="8"/>
      <c r="AH1459" s="8"/>
      <c r="AI1459" s="8"/>
      <c r="AJ1459" s="5">
        <v>98.817236676169898</v>
      </c>
      <c r="AK1459" s="8">
        <v>1.9358835315470539</v>
      </c>
      <c r="AL1459" s="8"/>
      <c r="AM1459" s="8"/>
      <c r="AN1459" s="8"/>
      <c r="AO1459" s="8"/>
      <c r="AP1459" s="8"/>
      <c r="AQ1459" s="9">
        <f>AK1459/AJ1459</f>
        <v>1.9590545097826022E-2</v>
      </c>
      <c r="AR1459" s="8"/>
      <c r="AS1459" s="8"/>
      <c r="AT1459" s="8"/>
      <c r="AU1459" s="5">
        <v>12.348010327131929</v>
      </c>
      <c r="AV1459" s="5"/>
      <c r="AW1459" s="5"/>
      <c r="AX1459" s="5"/>
      <c r="AY1459" s="5">
        <v>0</v>
      </c>
      <c r="AZ1459" s="5"/>
      <c r="BA1459" s="5"/>
      <c r="BB1459" s="5"/>
      <c r="BC1459" s="5"/>
      <c r="BD1459" s="5"/>
      <c r="BE1459" s="5"/>
      <c r="BF1459" s="5">
        <v>0</v>
      </c>
      <c r="BG1459" s="5">
        <v>0</v>
      </c>
      <c r="BH1459" s="5">
        <v>12.348010327131929</v>
      </c>
      <c r="BI1459" s="8"/>
      <c r="BJ1459" s="5"/>
      <c r="BK1459" s="5">
        <f>AC1459+AJ1459+BH1459</f>
        <v>198.03691194611736</v>
      </c>
      <c r="BL1459" s="5"/>
      <c r="BM1459" s="8">
        <f>BH1459/BK1459</f>
        <v>6.2352064601429572E-2</v>
      </c>
      <c r="BN1459" s="8"/>
      <c r="BO1459" s="7"/>
      <c r="BP1459" s="5"/>
      <c r="BQ1459" s="5"/>
      <c r="BR1459" s="5"/>
      <c r="BS1459" s="5"/>
      <c r="BT1459" s="7"/>
      <c r="BU1459" s="7"/>
      <c r="BV1459" s="7"/>
      <c r="BW1459" s="7"/>
      <c r="BX1459" s="8">
        <f>AC1459/BK1459</f>
        <v>0.43866400505402697</v>
      </c>
      <c r="BY1459" s="8">
        <f>AJ1459/BK1459</f>
        <v>0.49898393034454341</v>
      </c>
      <c r="BZ1459" s="8">
        <f>BH1459/BK1459</f>
        <v>6.2352064601429572E-2</v>
      </c>
      <c r="CA1459" s="5">
        <v>144.17957337496759</v>
      </c>
      <c r="CB1459" s="5">
        <v>144.17957337496759</v>
      </c>
      <c r="CC1459" s="5">
        <v>0</v>
      </c>
      <c r="CD1459" s="5">
        <v>0</v>
      </c>
      <c r="CE1459" s="5"/>
      <c r="CF1459" s="5"/>
      <c r="CG1459" s="5"/>
      <c r="CH1459" s="5"/>
      <c r="CI1459" s="5">
        <v>0</v>
      </c>
      <c r="CJ1459" s="5"/>
      <c r="CK1459" s="8"/>
      <c r="CL1459" s="5"/>
      <c r="CM1459" s="5"/>
      <c r="CN1459" s="8"/>
      <c r="CO1459" s="5"/>
      <c r="CP1459" s="5"/>
      <c r="CQ1459" s="5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</row>
    <row r="1460" spans="1:166" x14ac:dyDescent="0.25">
      <c r="A1460" t="s">
        <v>162</v>
      </c>
      <c r="C1460" s="6">
        <v>40970</v>
      </c>
      <c r="D1460" s="5"/>
      <c r="E1460" s="6"/>
      <c r="G1460">
        <v>58</v>
      </c>
      <c r="H1460" t="s">
        <v>115</v>
      </c>
      <c r="I1460" s="7">
        <v>8</v>
      </c>
      <c r="J1460">
        <v>750</v>
      </c>
      <c r="K1460" s="5">
        <f t="shared" si="23"/>
        <v>166.66666666666666</v>
      </c>
      <c r="L1460" s="5"/>
      <c r="M1460" s="8"/>
      <c r="N1460" s="7">
        <v>14.2</v>
      </c>
      <c r="O1460" s="7"/>
      <c r="P1460" s="7"/>
      <c r="Q1460" s="5"/>
      <c r="R1460" s="5"/>
      <c r="S1460" s="5"/>
      <c r="T1460" s="5"/>
      <c r="U1460" s="5"/>
      <c r="V1460" s="5"/>
      <c r="W1460" s="5"/>
      <c r="X1460" s="8"/>
      <c r="Y1460" s="8"/>
      <c r="Z1460" s="8"/>
      <c r="AA1460" s="8"/>
      <c r="AB1460" s="8"/>
      <c r="AC1460" s="5"/>
      <c r="AD1460" s="8"/>
      <c r="AE1460" s="8"/>
      <c r="AF1460" s="8"/>
      <c r="AG1460" s="8"/>
      <c r="AH1460" s="8"/>
      <c r="AI1460" s="8"/>
      <c r="AJ1460" s="5"/>
      <c r="AK1460" s="8"/>
      <c r="AL1460" s="8"/>
      <c r="AM1460" s="8"/>
      <c r="AN1460" s="8"/>
      <c r="AO1460" s="8"/>
      <c r="AP1460" s="8"/>
      <c r="AQ1460" s="9"/>
      <c r="AR1460" s="8"/>
      <c r="AS1460" s="8"/>
      <c r="AT1460" s="8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8"/>
      <c r="BJ1460" s="5"/>
      <c r="BK1460" s="5"/>
      <c r="BL1460" s="5"/>
      <c r="BM1460" s="8"/>
      <c r="BN1460" s="8"/>
      <c r="BO1460" s="7"/>
      <c r="BP1460" s="5"/>
      <c r="BQ1460" s="5"/>
      <c r="BR1460" s="5"/>
      <c r="BS1460" s="5"/>
      <c r="BT1460" s="7"/>
      <c r="BU1460" s="7"/>
      <c r="BV1460" s="7"/>
      <c r="BW1460" s="7"/>
      <c r="BX1460" s="7"/>
      <c r="BY1460" s="7"/>
      <c r="BZ1460" s="7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8"/>
      <c r="CL1460" s="5"/>
      <c r="CM1460" s="5"/>
      <c r="CN1460" s="8"/>
      <c r="CO1460" s="5"/>
      <c r="CP1460" s="5"/>
      <c r="CQ1460" s="5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</row>
    <row r="1461" spans="1:166" x14ac:dyDescent="0.25">
      <c r="A1461" t="s">
        <v>162</v>
      </c>
      <c r="C1461" s="6">
        <v>40976</v>
      </c>
      <c r="D1461" s="5"/>
      <c r="E1461" s="6"/>
      <c r="G1461">
        <v>64</v>
      </c>
      <c r="H1461" t="s">
        <v>115</v>
      </c>
      <c r="I1461" s="7">
        <v>8</v>
      </c>
      <c r="J1461">
        <v>750</v>
      </c>
      <c r="K1461" s="5">
        <f t="shared" si="23"/>
        <v>166.66666666666666</v>
      </c>
      <c r="L1461" s="5"/>
      <c r="M1461" s="8"/>
      <c r="N1461" s="7">
        <v>15.8</v>
      </c>
      <c r="O1461" s="7"/>
      <c r="P1461" s="7"/>
      <c r="Q1461" s="5"/>
      <c r="R1461" s="5"/>
      <c r="S1461" s="5"/>
      <c r="T1461" s="5"/>
      <c r="U1461" s="5"/>
      <c r="V1461" s="5"/>
      <c r="W1461" s="5"/>
      <c r="X1461" s="8"/>
      <c r="Y1461" s="8"/>
      <c r="Z1461" s="8"/>
      <c r="AA1461" s="8"/>
      <c r="AB1461" s="8"/>
      <c r="AC1461" s="5"/>
      <c r="AD1461" s="8"/>
      <c r="AE1461" s="8"/>
      <c r="AF1461" s="8"/>
      <c r="AG1461" s="8"/>
      <c r="AH1461" s="8"/>
      <c r="AI1461" s="8"/>
      <c r="AJ1461" s="5"/>
      <c r="AK1461" s="8"/>
      <c r="AL1461" s="8"/>
      <c r="AM1461" s="8"/>
      <c r="AN1461" s="8"/>
      <c r="AO1461" s="8"/>
      <c r="AP1461" s="8"/>
      <c r="AQ1461" s="9"/>
      <c r="AR1461" s="8"/>
      <c r="AS1461" s="8"/>
      <c r="AT1461" s="8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8"/>
      <c r="BJ1461" s="5"/>
      <c r="BK1461" s="5"/>
      <c r="BL1461" s="5"/>
      <c r="BM1461" s="8"/>
      <c r="BN1461" s="8"/>
      <c r="BO1461" s="7"/>
      <c r="BP1461" s="5"/>
      <c r="BQ1461" s="5"/>
      <c r="BR1461" s="5"/>
      <c r="BS1461" s="5"/>
      <c r="BT1461" s="7"/>
      <c r="BU1461" s="7"/>
      <c r="BV1461" s="7"/>
      <c r="BW1461" s="7"/>
      <c r="BX1461" s="7"/>
      <c r="BY1461" s="7"/>
      <c r="BZ1461" s="7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8"/>
      <c r="CL1461" s="5"/>
      <c r="CM1461" s="5"/>
      <c r="CN1461" s="8"/>
      <c r="CO1461" s="5"/>
      <c r="CP1461" s="5"/>
      <c r="CQ1461" s="5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</row>
    <row r="1462" spans="1:166" x14ac:dyDescent="0.25">
      <c r="A1462" t="s">
        <v>162</v>
      </c>
      <c r="C1462" s="6">
        <v>40980</v>
      </c>
      <c r="D1462" s="5">
        <v>6</v>
      </c>
      <c r="E1462" s="6" t="s">
        <v>239</v>
      </c>
      <c r="F1462" t="s">
        <v>89</v>
      </c>
      <c r="G1462">
        <v>68</v>
      </c>
      <c r="H1462" t="s">
        <v>115</v>
      </c>
      <c r="I1462" s="7">
        <v>8</v>
      </c>
      <c r="J1462">
        <v>750</v>
      </c>
      <c r="K1462" s="5">
        <f t="shared" si="23"/>
        <v>166.66666666666666</v>
      </c>
      <c r="L1462" s="5"/>
      <c r="M1462" s="8"/>
      <c r="N1462" s="8"/>
      <c r="O1462" s="8"/>
      <c r="P1462" s="8"/>
      <c r="Q1462" s="5"/>
      <c r="R1462" s="5"/>
      <c r="S1462" s="5"/>
      <c r="T1462" s="5"/>
      <c r="U1462" s="5"/>
      <c r="V1462" s="5"/>
      <c r="W1462" s="5"/>
      <c r="X1462" s="8"/>
      <c r="Y1462" s="8"/>
      <c r="Z1462" s="8"/>
      <c r="AA1462" s="8"/>
      <c r="AB1462" s="8"/>
      <c r="AC1462" s="5">
        <v>240.75019449984975</v>
      </c>
      <c r="AD1462" s="8"/>
      <c r="AE1462" s="8"/>
      <c r="AF1462" s="8"/>
      <c r="AG1462" s="8"/>
      <c r="AH1462" s="8"/>
      <c r="AI1462" s="8"/>
      <c r="AJ1462" s="5">
        <v>211.34179470436402</v>
      </c>
      <c r="AK1462" s="8">
        <v>3.9155990390775237</v>
      </c>
      <c r="AL1462" s="8"/>
      <c r="AM1462" s="8"/>
      <c r="AN1462" s="8"/>
      <c r="AO1462" s="8"/>
      <c r="AP1462" s="8"/>
      <c r="AQ1462" s="9">
        <f>AK1462/AJ1462</f>
        <v>1.8527329364997912E-2</v>
      </c>
      <c r="AR1462" s="8"/>
      <c r="AS1462" s="8"/>
      <c r="AT1462" s="8"/>
      <c r="AU1462" s="5">
        <v>25.730864299344557</v>
      </c>
      <c r="AV1462" s="5"/>
      <c r="AW1462" s="5"/>
      <c r="AX1462" s="5"/>
      <c r="AY1462" s="5">
        <v>21.98268434423812</v>
      </c>
      <c r="AZ1462" s="5"/>
      <c r="BA1462" s="5"/>
      <c r="BB1462" s="5"/>
      <c r="BC1462" s="5"/>
      <c r="BD1462" s="5"/>
      <c r="BE1462" s="5"/>
      <c r="BF1462" s="5">
        <v>0</v>
      </c>
      <c r="BG1462" s="5">
        <v>0</v>
      </c>
      <c r="BH1462" s="5">
        <v>47.713548643582683</v>
      </c>
      <c r="BI1462" s="8"/>
      <c r="BJ1462" s="5"/>
      <c r="BK1462" s="5">
        <f>AC1462+AJ1462+BH1462</f>
        <v>499.80553784779642</v>
      </c>
      <c r="BL1462" s="5"/>
      <c r="BM1462" s="8">
        <f>BH1462/BK1462</f>
        <v>9.5464225644720013E-2</v>
      </c>
      <c r="BN1462" s="8"/>
      <c r="BO1462" s="7"/>
      <c r="BP1462" s="5"/>
      <c r="BQ1462" s="5"/>
      <c r="BR1462" s="5"/>
      <c r="BS1462" s="5"/>
      <c r="BT1462" s="7"/>
      <c r="BU1462" s="7"/>
      <c r="BV1462" s="7"/>
      <c r="BW1462" s="7"/>
      <c r="BX1462" s="8">
        <f>AC1462/BK1462</f>
        <v>0.48168772906466745</v>
      </c>
      <c r="BY1462" s="8">
        <f>AJ1462/BK1462</f>
        <v>0.4228480452906126</v>
      </c>
      <c r="BZ1462" s="8">
        <f>BH1462/BK1462</f>
        <v>9.5464225644720013E-2</v>
      </c>
      <c r="CA1462" s="5">
        <v>336.03952782047315</v>
      </c>
      <c r="CB1462" s="5">
        <v>282.78917617607425</v>
      </c>
      <c r="CC1462" s="5">
        <v>53.250351644398933</v>
      </c>
      <c r="CD1462" s="5">
        <v>0</v>
      </c>
      <c r="CE1462" s="5"/>
      <c r="CF1462" s="5"/>
      <c r="CG1462" s="5"/>
      <c r="CH1462" s="5"/>
      <c r="CI1462" s="5">
        <v>0</v>
      </c>
      <c r="CJ1462" s="5"/>
      <c r="CK1462" s="8"/>
      <c r="CL1462" s="5"/>
      <c r="CM1462" s="5"/>
      <c r="CN1462" s="8"/>
      <c r="CO1462" s="5"/>
      <c r="CP1462" s="5"/>
      <c r="CQ1462" s="5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</row>
    <row r="1463" spans="1:166" x14ac:dyDescent="0.25">
      <c r="A1463" t="s">
        <v>162</v>
      </c>
      <c r="C1463" s="6">
        <v>40982</v>
      </c>
      <c r="D1463" s="5"/>
      <c r="E1463" s="6"/>
      <c r="G1463">
        <v>70</v>
      </c>
      <c r="H1463" t="s">
        <v>115</v>
      </c>
      <c r="I1463" s="7">
        <v>8</v>
      </c>
      <c r="J1463">
        <v>750</v>
      </c>
      <c r="K1463" s="5">
        <f t="shared" si="23"/>
        <v>166.66666666666666</v>
      </c>
      <c r="L1463" s="5"/>
      <c r="M1463" s="8"/>
      <c r="N1463" s="7">
        <v>17.649999999999999</v>
      </c>
      <c r="O1463" s="7"/>
      <c r="P1463" s="7"/>
      <c r="Q1463" s="5"/>
      <c r="R1463" s="5"/>
      <c r="S1463" s="5"/>
      <c r="T1463" s="5"/>
      <c r="U1463" s="5"/>
      <c r="V1463" s="5"/>
      <c r="W1463" s="5"/>
      <c r="X1463" s="8"/>
      <c r="Y1463" s="8"/>
      <c r="Z1463" s="8"/>
      <c r="AA1463" s="8"/>
      <c r="AB1463" s="8"/>
      <c r="AC1463" s="5"/>
      <c r="AD1463" s="8"/>
      <c r="AE1463" s="8"/>
      <c r="AF1463" s="8"/>
      <c r="AG1463" s="8"/>
      <c r="AH1463" s="8"/>
      <c r="AI1463" s="8"/>
      <c r="AJ1463" s="5"/>
      <c r="AK1463" s="8"/>
      <c r="AL1463" s="8"/>
      <c r="AM1463" s="8"/>
      <c r="AN1463" s="8"/>
      <c r="AO1463" s="8"/>
      <c r="AP1463" s="8"/>
      <c r="AQ1463" s="9"/>
      <c r="AR1463" s="8"/>
      <c r="AS1463" s="8"/>
      <c r="AT1463" s="8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8"/>
      <c r="BJ1463" s="5"/>
      <c r="BK1463" s="5"/>
      <c r="BL1463" s="5"/>
      <c r="BM1463" s="8"/>
      <c r="BN1463" s="8"/>
      <c r="BO1463" s="7"/>
      <c r="BP1463" s="5"/>
      <c r="BQ1463" s="5"/>
      <c r="BR1463" s="5"/>
      <c r="BS1463" s="5"/>
      <c r="BT1463" s="7"/>
      <c r="BU1463" s="7"/>
      <c r="BV1463" s="7"/>
      <c r="BW1463" s="7"/>
      <c r="BX1463" s="7"/>
      <c r="BY1463" s="7"/>
      <c r="BZ1463" s="7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8"/>
      <c r="CL1463" s="5"/>
      <c r="CM1463" s="5"/>
      <c r="CN1463" s="8"/>
      <c r="CO1463" s="5"/>
      <c r="CP1463" s="5"/>
      <c r="CQ1463" s="5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</row>
    <row r="1464" spans="1:166" x14ac:dyDescent="0.25">
      <c r="A1464" t="s">
        <v>162</v>
      </c>
      <c r="C1464" s="6">
        <v>40994</v>
      </c>
      <c r="D1464" s="5"/>
      <c r="E1464" s="6"/>
      <c r="G1464">
        <v>82</v>
      </c>
      <c r="H1464" t="s">
        <v>115</v>
      </c>
      <c r="I1464" s="7">
        <v>8</v>
      </c>
      <c r="J1464">
        <v>750</v>
      </c>
      <c r="K1464" s="5">
        <f t="shared" si="23"/>
        <v>166.66666666666666</v>
      </c>
      <c r="L1464" s="5"/>
      <c r="M1464" s="8"/>
      <c r="N1464" s="7">
        <v>19.899999999999999</v>
      </c>
      <c r="O1464" s="7"/>
      <c r="P1464" s="7"/>
      <c r="Q1464" s="5"/>
      <c r="R1464" s="5"/>
      <c r="S1464" s="5"/>
      <c r="T1464" s="5"/>
      <c r="U1464" s="5"/>
      <c r="V1464" s="5"/>
      <c r="W1464" s="5"/>
      <c r="X1464" s="8"/>
      <c r="Y1464" s="8"/>
      <c r="Z1464" s="8"/>
      <c r="AA1464" s="8"/>
      <c r="AB1464" s="8"/>
      <c r="AC1464" s="5"/>
      <c r="AD1464" s="8"/>
      <c r="AE1464" s="8"/>
      <c r="AF1464" s="8"/>
      <c r="AG1464" s="8"/>
      <c r="AH1464" s="8"/>
      <c r="AI1464" s="8"/>
      <c r="AJ1464" s="5"/>
      <c r="AK1464" s="8"/>
      <c r="AL1464" s="8"/>
      <c r="AM1464" s="8"/>
      <c r="AN1464" s="8"/>
      <c r="AO1464" s="8"/>
      <c r="AP1464" s="8"/>
      <c r="AQ1464" s="9"/>
      <c r="AR1464" s="8"/>
      <c r="AS1464" s="8"/>
      <c r="AT1464" s="8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8"/>
      <c r="BJ1464" s="5"/>
      <c r="BK1464" s="5"/>
      <c r="BL1464" s="5"/>
      <c r="BM1464" s="8"/>
      <c r="BN1464" s="8"/>
      <c r="BO1464" s="7"/>
      <c r="BP1464" s="5"/>
      <c r="BQ1464" s="5"/>
      <c r="BR1464" s="5"/>
      <c r="BS1464" s="5"/>
      <c r="BT1464" s="7"/>
      <c r="BU1464" s="7"/>
      <c r="BV1464" s="7"/>
      <c r="BW1464" s="7"/>
      <c r="BX1464" s="7"/>
      <c r="BY1464" s="7"/>
      <c r="BZ1464" s="7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8"/>
      <c r="CL1464" s="5"/>
      <c r="CM1464" s="5"/>
      <c r="CN1464" s="8"/>
      <c r="CO1464" s="5"/>
      <c r="CP1464" s="5"/>
      <c r="CQ1464" s="5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</row>
    <row r="1465" spans="1:166" x14ac:dyDescent="0.25">
      <c r="A1465" t="s">
        <v>162</v>
      </c>
      <c r="C1465" s="6">
        <v>40998</v>
      </c>
      <c r="D1465" s="5">
        <v>8</v>
      </c>
      <c r="E1465" t="s">
        <v>208</v>
      </c>
      <c r="F1465" t="s">
        <v>14</v>
      </c>
      <c r="G1465">
        <v>86</v>
      </c>
      <c r="H1465" t="s">
        <v>115</v>
      </c>
      <c r="I1465" s="7">
        <v>8</v>
      </c>
      <c r="J1465">
        <v>750</v>
      </c>
      <c r="K1465" s="5">
        <f t="shared" si="23"/>
        <v>166.66666666666666</v>
      </c>
      <c r="L1465" s="5"/>
      <c r="M1465" s="8"/>
      <c r="N1465" s="8"/>
      <c r="O1465" s="8"/>
      <c r="P1465" s="8"/>
      <c r="Q1465" s="5"/>
      <c r="R1465" s="5"/>
      <c r="S1465" s="5"/>
      <c r="T1465" s="5"/>
      <c r="U1465" s="5">
        <v>86</v>
      </c>
      <c r="V1465" s="5"/>
      <c r="W1465" s="5"/>
      <c r="X1465" s="8"/>
      <c r="Y1465" s="8"/>
      <c r="Z1465" s="8"/>
      <c r="AA1465" s="8"/>
      <c r="AB1465" s="8"/>
      <c r="AC1465" s="5"/>
      <c r="AD1465" s="8"/>
      <c r="AE1465" s="8"/>
      <c r="AF1465" s="8"/>
      <c r="AG1465" s="8"/>
      <c r="AH1465" s="8"/>
      <c r="AI1465" s="8"/>
      <c r="AJ1465" s="5"/>
      <c r="AK1465" s="8"/>
      <c r="AL1465" s="8"/>
      <c r="AM1465" s="8"/>
      <c r="AN1465" s="8"/>
      <c r="AO1465" s="8"/>
      <c r="AP1465" s="8"/>
      <c r="AQ1465" s="9"/>
      <c r="AR1465" s="8"/>
      <c r="AS1465" s="8"/>
      <c r="AT1465" s="8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8"/>
      <c r="BJ1465" s="5"/>
      <c r="BK1465" s="5"/>
      <c r="BL1465" s="5"/>
      <c r="BM1465" s="8"/>
      <c r="BN1465" s="8"/>
      <c r="BO1465" s="7"/>
      <c r="BP1465" s="5"/>
      <c r="BQ1465" s="5"/>
      <c r="BR1465" s="5"/>
      <c r="BS1465" s="5"/>
      <c r="BT1465" s="7"/>
      <c r="BU1465" s="7"/>
      <c r="BV1465" s="7"/>
      <c r="BW1465" s="7"/>
      <c r="BX1465" s="7"/>
      <c r="BY1465" s="7"/>
      <c r="BZ1465" s="7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8"/>
      <c r="CL1465" s="5"/>
      <c r="CM1465" s="5"/>
      <c r="CN1465" s="8"/>
      <c r="CO1465" s="5"/>
      <c r="CP1465" s="5"/>
      <c r="CQ1465" s="5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</row>
    <row r="1466" spans="1:166" x14ac:dyDescent="0.25">
      <c r="A1466" t="s">
        <v>162</v>
      </c>
      <c r="C1466" s="6">
        <v>41001</v>
      </c>
      <c r="D1466" s="5"/>
      <c r="E1466" s="6"/>
      <c r="G1466">
        <v>89</v>
      </c>
      <c r="H1466" t="s">
        <v>115</v>
      </c>
      <c r="I1466" s="7">
        <v>8</v>
      </c>
      <c r="J1466">
        <v>750</v>
      </c>
      <c r="K1466" s="5">
        <f t="shared" si="23"/>
        <v>166.66666666666666</v>
      </c>
      <c r="L1466" s="5"/>
      <c r="M1466" s="8"/>
      <c r="N1466" s="7">
        <v>20.7</v>
      </c>
      <c r="O1466" s="7"/>
      <c r="P1466" s="7"/>
      <c r="Q1466" s="5"/>
      <c r="R1466" s="5"/>
      <c r="S1466" s="5"/>
      <c r="T1466" s="5"/>
      <c r="U1466" s="5"/>
      <c r="V1466" s="5"/>
      <c r="W1466" s="5"/>
      <c r="X1466" s="8"/>
      <c r="Y1466" s="8"/>
      <c r="Z1466" s="8"/>
      <c r="AA1466" s="8"/>
      <c r="AB1466" s="8"/>
      <c r="AC1466" s="5"/>
      <c r="AD1466" s="8"/>
      <c r="AE1466" s="8"/>
      <c r="AF1466" s="8"/>
      <c r="AG1466" s="8"/>
      <c r="AH1466" s="8"/>
      <c r="AI1466" s="8"/>
      <c r="AJ1466" s="5"/>
      <c r="AK1466" s="8"/>
      <c r="AL1466" s="8"/>
      <c r="AM1466" s="8"/>
      <c r="AN1466" s="8"/>
      <c r="AO1466" s="8"/>
      <c r="AP1466" s="8"/>
      <c r="AQ1466" s="9"/>
      <c r="AR1466" s="8"/>
      <c r="AS1466" s="8"/>
      <c r="AT1466" s="8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8"/>
      <c r="BJ1466" s="5"/>
      <c r="BK1466" s="5"/>
      <c r="BL1466" s="5"/>
      <c r="BM1466" s="8"/>
      <c r="BN1466" s="8"/>
      <c r="BO1466" s="7"/>
      <c r="BP1466" s="5"/>
      <c r="BQ1466" s="5"/>
      <c r="BR1466" s="5"/>
      <c r="BS1466" s="5"/>
      <c r="BT1466" s="7"/>
      <c r="BU1466" s="7"/>
      <c r="BV1466" s="7"/>
      <c r="BW1466" s="7"/>
      <c r="BX1466" s="7"/>
      <c r="BY1466" s="7"/>
      <c r="BZ1466" s="7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8"/>
      <c r="CL1466" s="5"/>
      <c r="CM1466" s="5"/>
      <c r="CN1466" s="8"/>
      <c r="CO1466" s="5"/>
      <c r="CP1466" s="5"/>
      <c r="CQ1466" s="5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</row>
    <row r="1467" spans="1:166" x14ac:dyDescent="0.25">
      <c r="A1467" t="s">
        <v>162</v>
      </c>
      <c r="C1467" s="6">
        <v>41011</v>
      </c>
      <c r="D1467" s="5"/>
      <c r="E1467" s="6"/>
      <c r="G1467">
        <v>99</v>
      </c>
      <c r="H1467" t="s">
        <v>115</v>
      </c>
      <c r="I1467" s="7">
        <v>8</v>
      </c>
      <c r="J1467">
        <v>750</v>
      </c>
      <c r="K1467" s="5">
        <f t="shared" si="23"/>
        <v>166.66666666666666</v>
      </c>
      <c r="L1467" s="5"/>
      <c r="M1467" s="8"/>
      <c r="N1467" s="8"/>
      <c r="O1467" s="8"/>
      <c r="P1467" s="8"/>
      <c r="Q1467" s="5"/>
      <c r="R1467" s="5"/>
      <c r="S1467" s="5"/>
      <c r="T1467" s="5"/>
      <c r="U1467" s="5"/>
      <c r="V1467" s="5"/>
      <c r="W1467" s="5"/>
      <c r="X1467" s="8"/>
      <c r="Y1467" s="8"/>
      <c r="Z1467" s="8"/>
      <c r="AA1467" s="8"/>
      <c r="AB1467" s="8"/>
      <c r="AC1467" s="5">
        <v>498.82388380027589</v>
      </c>
      <c r="AD1467" s="8"/>
      <c r="AE1467" s="8"/>
      <c r="AF1467" s="8"/>
      <c r="AG1467" s="8"/>
      <c r="AH1467" s="8"/>
      <c r="AI1467" s="8"/>
      <c r="AJ1467" s="5">
        <v>293.64545402332175</v>
      </c>
      <c r="AK1467" s="8">
        <v>4.5814640577027275</v>
      </c>
      <c r="AL1467" s="8"/>
      <c r="AM1467" s="8"/>
      <c r="AN1467" s="8"/>
      <c r="AO1467" s="8"/>
      <c r="AP1467" s="8"/>
      <c r="AQ1467" s="9">
        <f>AK1467/AJ1467</f>
        <v>1.5602026167716054E-2</v>
      </c>
      <c r="AR1467" s="8"/>
      <c r="AS1467" s="8"/>
      <c r="AT1467" s="8"/>
      <c r="AU1467" s="5">
        <v>5.3725229131605721</v>
      </c>
      <c r="AV1467" s="5"/>
      <c r="AW1467" s="5"/>
      <c r="AX1467" s="5"/>
      <c r="AY1467" s="5">
        <v>383.13128448995928</v>
      </c>
      <c r="AZ1467" s="5"/>
      <c r="BA1467" s="5"/>
      <c r="BB1467" s="5"/>
      <c r="BC1467" s="5"/>
      <c r="BD1467" s="5"/>
      <c r="BE1467" s="5"/>
      <c r="BF1467" s="5">
        <v>0</v>
      </c>
      <c r="BG1467" s="5">
        <v>0</v>
      </c>
      <c r="BH1467" s="5">
        <v>388.50380740311988</v>
      </c>
      <c r="BI1467" s="8"/>
      <c r="BJ1467" s="5"/>
      <c r="BK1467" s="5">
        <f>AC1467+AJ1467+BH1467</f>
        <v>1180.9731452267176</v>
      </c>
      <c r="BL1467" s="5"/>
      <c r="BM1467" s="8">
        <f>BH1467/BK1467</f>
        <v>0.32896921405315849</v>
      </c>
      <c r="BN1467" s="8"/>
      <c r="BO1467" s="7"/>
      <c r="BP1467" s="5"/>
      <c r="BQ1467" s="5"/>
      <c r="BR1467" s="5"/>
      <c r="BS1467" s="5"/>
      <c r="BT1467" s="7"/>
      <c r="BU1467" s="7"/>
      <c r="BV1467" s="7"/>
      <c r="BW1467" s="7"/>
      <c r="BX1467" s="8">
        <f>AC1467/BK1467</f>
        <v>0.42238376530104249</v>
      </c>
      <c r="BY1467" s="8">
        <f>AJ1467/BK1467</f>
        <v>0.24864702064579891</v>
      </c>
      <c r="BZ1467" s="8">
        <f>BH1467/BK1467</f>
        <v>0.32896921405315849</v>
      </c>
      <c r="CA1467" s="5">
        <v>216.03030558369869</v>
      </c>
      <c r="CB1467" s="5">
        <v>55.250361774765778</v>
      </c>
      <c r="CC1467" s="5">
        <v>160.7799438089329</v>
      </c>
      <c r="CD1467" s="5">
        <v>0</v>
      </c>
      <c r="CE1467" s="5"/>
      <c r="CF1467" s="5"/>
      <c r="CG1467" s="5"/>
      <c r="CH1467" s="5"/>
      <c r="CI1467" s="5">
        <v>0</v>
      </c>
      <c r="CJ1467" s="5"/>
      <c r="CK1467" s="8"/>
      <c r="CL1467" s="5"/>
      <c r="CM1467" s="5"/>
      <c r="CN1467" s="8"/>
      <c r="CO1467" s="5"/>
      <c r="CP1467" s="5"/>
      <c r="CQ1467" s="5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</row>
    <row r="1468" spans="1:166" x14ac:dyDescent="0.25">
      <c r="A1468" t="s">
        <v>162</v>
      </c>
      <c r="C1468" s="6">
        <v>41016</v>
      </c>
      <c r="D1468" s="5"/>
      <c r="E1468" s="6"/>
      <c r="G1468">
        <v>104</v>
      </c>
      <c r="H1468" t="s">
        <v>115</v>
      </c>
      <c r="I1468" s="7">
        <v>8</v>
      </c>
      <c r="J1468">
        <v>750</v>
      </c>
      <c r="K1468" s="5">
        <f t="shared" si="23"/>
        <v>166.66666666666666</v>
      </c>
      <c r="L1468" s="5"/>
      <c r="M1468" s="8"/>
      <c r="N1468" s="7">
        <v>21.7</v>
      </c>
      <c r="O1468" s="7"/>
      <c r="P1468" s="7"/>
      <c r="Q1468" s="5"/>
      <c r="R1468" s="5"/>
      <c r="S1468" s="5"/>
      <c r="T1468" s="5"/>
      <c r="U1468" s="5"/>
      <c r="V1468" s="5"/>
      <c r="W1468" s="5"/>
      <c r="X1468" s="8"/>
      <c r="Y1468" s="8"/>
      <c r="Z1468" s="8"/>
      <c r="AA1468" s="8"/>
      <c r="AB1468" s="8"/>
      <c r="AC1468" s="5"/>
      <c r="AD1468" s="8"/>
      <c r="AE1468" s="8"/>
      <c r="AF1468" s="8"/>
      <c r="AG1468" s="8"/>
      <c r="AH1468" s="8"/>
      <c r="AI1468" s="8"/>
      <c r="AJ1468" s="5"/>
      <c r="AK1468" s="8"/>
      <c r="AL1468" s="8"/>
      <c r="AM1468" s="8"/>
      <c r="AN1468" s="8"/>
      <c r="AO1468" s="8"/>
      <c r="AP1468" s="8"/>
      <c r="AQ1468" s="9"/>
      <c r="AR1468" s="8"/>
      <c r="AS1468" s="8"/>
      <c r="AT1468" s="8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8"/>
      <c r="BJ1468" s="5"/>
      <c r="BK1468" s="5"/>
      <c r="BL1468" s="5"/>
      <c r="BM1468" s="8"/>
      <c r="BN1468" s="8"/>
      <c r="BO1468" s="7"/>
      <c r="BP1468" s="5"/>
      <c r="BQ1468" s="5"/>
      <c r="BR1468" s="5"/>
      <c r="BS1468" s="5"/>
      <c r="BT1468" s="7"/>
      <c r="BU1468" s="7"/>
      <c r="BV1468" s="7"/>
      <c r="BW1468" s="7"/>
      <c r="BX1468" s="7"/>
      <c r="BY1468" s="7"/>
      <c r="BZ1468" s="7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8"/>
      <c r="CL1468" s="5"/>
      <c r="CM1468" s="5"/>
      <c r="CN1468" s="8"/>
      <c r="CO1468" s="5"/>
      <c r="CP1468" s="5"/>
      <c r="CQ1468" s="5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</row>
    <row r="1469" spans="1:166" x14ac:dyDescent="0.25">
      <c r="A1469" t="s">
        <v>162</v>
      </c>
      <c r="C1469" s="6">
        <v>41029</v>
      </c>
      <c r="D1469" s="5"/>
      <c r="E1469" s="6"/>
      <c r="G1469">
        <v>117</v>
      </c>
      <c r="H1469" t="s">
        <v>115</v>
      </c>
      <c r="I1469" s="7">
        <v>8</v>
      </c>
      <c r="J1469">
        <v>750</v>
      </c>
      <c r="K1469" s="5">
        <f t="shared" si="23"/>
        <v>166.66666666666666</v>
      </c>
      <c r="L1469" s="5"/>
      <c r="M1469" s="8"/>
      <c r="N1469" s="8"/>
      <c r="O1469" s="8"/>
      <c r="P1469" s="8"/>
      <c r="Q1469" s="5"/>
      <c r="R1469" s="5"/>
      <c r="S1469" s="5"/>
      <c r="T1469" s="5"/>
      <c r="U1469" s="5"/>
      <c r="V1469" s="5"/>
      <c r="W1469" s="5"/>
      <c r="X1469" s="8"/>
      <c r="Y1469" s="8"/>
      <c r="Z1469" s="8"/>
      <c r="AA1469" s="8"/>
      <c r="AB1469" s="8"/>
      <c r="AC1469" s="5">
        <v>463.51482706349935</v>
      </c>
      <c r="AD1469" s="8"/>
      <c r="AE1469" s="8"/>
      <c r="AF1469" s="8"/>
      <c r="AG1469" s="8"/>
      <c r="AH1469" s="8"/>
      <c r="AI1469" s="8"/>
      <c r="AJ1469" s="5">
        <v>266.88819209876891</v>
      </c>
      <c r="AK1469" s="8">
        <v>3.8501553909125779</v>
      </c>
      <c r="AL1469" s="8"/>
      <c r="AM1469" s="8"/>
      <c r="AN1469" s="8"/>
      <c r="AO1469" s="8"/>
      <c r="AP1469" s="8"/>
      <c r="AQ1469" s="9">
        <f>AK1469/AJ1469</f>
        <v>1.4426098661898567E-2</v>
      </c>
      <c r="AR1469" s="8"/>
      <c r="AS1469" s="8"/>
      <c r="AT1469" s="8"/>
      <c r="AU1469" s="5">
        <v>1.8547367692377101</v>
      </c>
      <c r="AV1469" s="5"/>
      <c r="AW1469" s="5"/>
      <c r="AX1469" s="5"/>
      <c r="AY1469" s="5">
        <v>643.67408517623073</v>
      </c>
      <c r="AZ1469" s="5"/>
      <c r="BA1469" s="5"/>
      <c r="BB1469" s="5"/>
      <c r="BC1469" s="5"/>
      <c r="BD1469" s="5"/>
      <c r="BE1469" s="5"/>
      <c r="BF1469" s="5">
        <v>6.6279908181892981</v>
      </c>
      <c r="BG1469" s="5">
        <v>49.007919722795705</v>
      </c>
      <c r="BH1469" s="5">
        <v>701.16473248645343</v>
      </c>
      <c r="BI1469" s="8"/>
      <c r="BJ1469" s="5"/>
      <c r="BK1469" s="5">
        <f>AC1469+AJ1469+BH1469</f>
        <v>1431.5677516487217</v>
      </c>
      <c r="BL1469" s="5"/>
      <c r="BM1469" s="8">
        <f>BH1469/BK1469</f>
        <v>0.48978801854046328</v>
      </c>
      <c r="BN1469" s="8"/>
      <c r="BO1469" s="7"/>
      <c r="BP1469" s="5"/>
      <c r="BQ1469" s="5"/>
      <c r="BR1469" s="5"/>
      <c r="BS1469" s="5"/>
      <c r="BT1469" s="7"/>
      <c r="BU1469" s="7"/>
      <c r="BV1469" s="7"/>
      <c r="BW1469" s="7"/>
      <c r="BX1469" s="8">
        <f>AC1469/BK1469</f>
        <v>0.32378127163710846</v>
      </c>
      <c r="BY1469" s="8">
        <f>AJ1469/BK1469</f>
        <v>0.18643070982242829</v>
      </c>
      <c r="BZ1469" s="8">
        <f>BH1469/BK1469</f>
        <v>0.48978801854046328</v>
      </c>
      <c r="CA1469" s="5">
        <v>189.98370836847735</v>
      </c>
      <c r="CB1469" s="5">
        <v>9.7818624772505363</v>
      </c>
      <c r="CC1469" s="5">
        <v>165.32514506777204</v>
      </c>
      <c r="CD1469" s="5">
        <v>12.588773029423706</v>
      </c>
      <c r="CE1469" s="5"/>
      <c r="CF1469" s="5"/>
      <c r="CG1469" s="5"/>
      <c r="CH1469" s="5"/>
      <c r="CI1469" s="5">
        <v>2.2879277940310376</v>
      </c>
      <c r="CJ1469" s="5"/>
      <c r="CK1469" s="8"/>
      <c r="CL1469" s="5"/>
      <c r="CM1469" s="5"/>
      <c r="CN1469" s="8"/>
      <c r="CO1469" s="5"/>
      <c r="CP1469" s="5"/>
      <c r="CQ1469" s="5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</row>
    <row r="1470" spans="1:166" x14ac:dyDescent="0.25">
      <c r="A1470" t="s">
        <v>162</v>
      </c>
      <c r="C1470" s="6">
        <v>41043</v>
      </c>
      <c r="D1470" s="5"/>
      <c r="E1470" s="6"/>
      <c r="G1470">
        <v>131</v>
      </c>
      <c r="H1470" t="s">
        <v>115</v>
      </c>
      <c r="I1470" s="7">
        <v>8</v>
      </c>
      <c r="J1470">
        <v>750</v>
      </c>
      <c r="K1470" s="5">
        <f t="shared" si="23"/>
        <v>166.66666666666666</v>
      </c>
      <c r="L1470" s="5"/>
      <c r="M1470" s="8"/>
      <c r="N1470" s="8"/>
      <c r="O1470" s="8"/>
      <c r="P1470" s="8"/>
      <c r="Q1470" s="5"/>
      <c r="R1470" s="5"/>
      <c r="S1470" s="5"/>
      <c r="T1470" s="5"/>
      <c r="U1470" s="5"/>
      <c r="V1470" s="5"/>
      <c r="W1470" s="5"/>
      <c r="X1470" s="8"/>
      <c r="Y1470" s="8"/>
      <c r="Z1470" s="8"/>
      <c r="AA1470" s="8"/>
      <c r="AB1470" s="8"/>
      <c r="AC1470" s="5"/>
      <c r="AD1470" s="8"/>
      <c r="AE1470" s="8"/>
      <c r="AF1470" s="8"/>
      <c r="AG1470" s="8"/>
      <c r="AH1470" s="8"/>
      <c r="AI1470" s="8"/>
      <c r="AJ1470" s="5"/>
      <c r="AK1470" s="8"/>
      <c r="AL1470" s="8"/>
      <c r="AM1470" s="8"/>
      <c r="AN1470" s="8"/>
      <c r="AO1470" s="8"/>
      <c r="AP1470" s="8"/>
      <c r="AQ1470" s="9"/>
      <c r="AR1470" s="8"/>
      <c r="AS1470" s="8"/>
      <c r="AT1470" s="8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8"/>
      <c r="BJ1470" s="5"/>
      <c r="BK1470" s="5"/>
      <c r="BL1470" s="5"/>
      <c r="BM1470" s="8"/>
      <c r="BN1470" s="8"/>
      <c r="BO1470" s="7"/>
      <c r="BP1470" s="5"/>
      <c r="BQ1470" s="5"/>
      <c r="BR1470" s="5"/>
      <c r="BS1470" s="5"/>
      <c r="BT1470" s="7"/>
      <c r="BU1470" s="7"/>
      <c r="BV1470" s="7"/>
      <c r="BW1470" s="7"/>
      <c r="BX1470" s="7"/>
      <c r="BY1470" s="7"/>
      <c r="BZ1470" s="7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>
        <v>13.213885778275476</v>
      </c>
      <c r="CK1470" s="8">
        <v>4.7288135593220337</v>
      </c>
      <c r="CL1470" s="5"/>
      <c r="CM1470" s="5"/>
      <c r="CN1470" s="8"/>
      <c r="CO1470" s="5"/>
      <c r="CP1470" s="5"/>
      <c r="CQ1470" s="5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</row>
    <row r="1471" spans="1:166" x14ac:dyDescent="0.25">
      <c r="A1471" t="s">
        <v>162</v>
      </c>
      <c r="C1471" s="6">
        <v>41050</v>
      </c>
      <c r="D1471" s="5"/>
      <c r="E1471" s="6"/>
      <c r="G1471">
        <v>138</v>
      </c>
      <c r="H1471" t="s">
        <v>115</v>
      </c>
      <c r="I1471" s="7">
        <v>8</v>
      </c>
      <c r="J1471">
        <v>750</v>
      </c>
      <c r="K1471" s="5">
        <f t="shared" si="23"/>
        <v>166.66666666666666</v>
      </c>
      <c r="L1471" s="5"/>
      <c r="M1471" s="8"/>
      <c r="N1471" s="8"/>
      <c r="O1471" s="8"/>
      <c r="P1471" s="8"/>
      <c r="Q1471" s="5"/>
      <c r="R1471" s="5"/>
      <c r="S1471" s="5"/>
      <c r="T1471" s="5"/>
      <c r="U1471" s="5"/>
      <c r="V1471" s="5"/>
      <c r="W1471" s="5"/>
      <c r="X1471" s="8"/>
      <c r="Y1471" s="8"/>
      <c r="Z1471" s="8"/>
      <c r="AA1471" s="8"/>
      <c r="AB1471" s="8"/>
      <c r="AC1471" s="5"/>
      <c r="AD1471" s="8"/>
      <c r="AE1471" s="8"/>
      <c r="AF1471" s="8"/>
      <c r="AG1471" s="8"/>
      <c r="AH1471" s="8"/>
      <c r="AI1471" s="8"/>
      <c r="AJ1471" s="5"/>
      <c r="AK1471" s="8"/>
      <c r="AL1471" s="8"/>
      <c r="AM1471" s="8"/>
      <c r="AN1471" s="8"/>
      <c r="AO1471" s="8"/>
      <c r="AP1471" s="8"/>
      <c r="AQ1471" s="9"/>
      <c r="AR1471" s="8"/>
      <c r="AS1471" s="8"/>
      <c r="AT1471" s="8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8"/>
      <c r="BJ1471" s="5"/>
      <c r="BK1471" s="5"/>
      <c r="BL1471" s="5"/>
      <c r="BM1471" s="8"/>
      <c r="BN1471" s="8"/>
      <c r="BO1471" s="7"/>
      <c r="BP1471" s="5"/>
      <c r="BQ1471" s="5"/>
      <c r="BR1471" s="5"/>
      <c r="BS1471" s="5"/>
      <c r="BT1471" s="7"/>
      <c r="BU1471" s="7"/>
      <c r="BV1471" s="7"/>
      <c r="BW1471" s="7"/>
      <c r="BX1471" s="7"/>
      <c r="BY1471" s="7"/>
      <c r="BZ1471" s="7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>
        <v>19.932810750279955</v>
      </c>
      <c r="CK1471" s="8">
        <v>6.375</v>
      </c>
      <c r="CL1471" s="5"/>
      <c r="CM1471" s="5"/>
      <c r="CN1471" s="8"/>
      <c r="CO1471" s="5"/>
      <c r="CP1471" s="5"/>
      <c r="CQ1471" s="5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</row>
    <row r="1472" spans="1:166" x14ac:dyDescent="0.25">
      <c r="A1472" t="s">
        <v>162</v>
      </c>
      <c r="C1472" s="6">
        <v>41057</v>
      </c>
      <c r="D1472" s="5"/>
      <c r="E1472" s="6"/>
      <c r="G1472">
        <v>145</v>
      </c>
      <c r="H1472" t="s">
        <v>115</v>
      </c>
      <c r="I1472" s="7">
        <v>8</v>
      </c>
      <c r="J1472">
        <v>750</v>
      </c>
      <c r="K1472" s="5">
        <f t="shared" si="23"/>
        <v>166.66666666666666</v>
      </c>
      <c r="L1472" s="5"/>
      <c r="M1472" s="8"/>
      <c r="N1472" s="8"/>
      <c r="O1472" s="8"/>
      <c r="P1472" s="8"/>
      <c r="Q1472" s="5"/>
      <c r="R1472" s="5"/>
      <c r="S1472" s="5"/>
      <c r="T1472" s="5"/>
      <c r="U1472" s="5"/>
      <c r="V1472" s="5"/>
      <c r="W1472" s="5"/>
      <c r="X1472" s="8"/>
      <c r="Y1472" s="8"/>
      <c r="Z1472" s="8"/>
      <c r="AA1472" s="8"/>
      <c r="AB1472" s="8"/>
      <c r="AC1472" s="5"/>
      <c r="AD1472" s="8"/>
      <c r="AE1472" s="8"/>
      <c r="AF1472" s="8"/>
      <c r="AG1472" s="8"/>
      <c r="AH1472" s="8"/>
      <c r="AI1472" s="8"/>
      <c r="AJ1472" s="5"/>
      <c r="AK1472" s="8"/>
      <c r="AL1472" s="8"/>
      <c r="AM1472" s="8"/>
      <c r="AN1472" s="8"/>
      <c r="AO1472" s="8"/>
      <c r="AP1472" s="8"/>
      <c r="AQ1472" s="9"/>
      <c r="AR1472" s="8"/>
      <c r="AS1472" s="8"/>
      <c r="AT1472" s="8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8"/>
      <c r="BJ1472" s="5"/>
      <c r="BK1472" s="5"/>
      <c r="BL1472" s="5"/>
      <c r="BM1472" s="8"/>
      <c r="BN1472" s="8"/>
      <c r="BO1472" s="7"/>
      <c r="BP1472" s="5"/>
      <c r="BQ1472" s="5"/>
      <c r="BR1472" s="5"/>
      <c r="BS1472" s="5"/>
      <c r="BT1472" s="7"/>
      <c r="BU1472" s="7"/>
      <c r="BV1472" s="7"/>
      <c r="BW1472" s="7"/>
      <c r="BX1472" s="7"/>
      <c r="BY1472" s="7"/>
      <c r="BZ1472" s="7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>
        <v>31.131019036954086</v>
      </c>
      <c r="CK1472" s="8">
        <v>6.4249999999999998</v>
      </c>
      <c r="CL1472" s="5"/>
      <c r="CM1472" s="5"/>
      <c r="CN1472" s="8"/>
      <c r="CO1472" s="5"/>
      <c r="CP1472" s="5"/>
      <c r="CQ1472" s="5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</row>
    <row r="1473" spans="1:166" x14ac:dyDescent="0.25">
      <c r="A1473" t="s">
        <v>162</v>
      </c>
      <c r="C1473" s="6">
        <v>41064</v>
      </c>
      <c r="D1473" s="5"/>
      <c r="E1473" s="6"/>
      <c r="G1473">
        <v>152</v>
      </c>
      <c r="H1473" t="s">
        <v>115</v>
      </c>
      <c r="I1473" s="7">
        <v>8</v>
      </c>
      <c r="J1473">
        <v>750</v>
      </c>
      <c r="K1473" s="5">
        <f t="shared" si="23"/>
        <v>166.66666666666666</v>
      </c>
      <c r="L1473" s="5"/>
      <c r="M1473" s="8"/>
      <c r="N1473" s="8"/>
      <c r="O1473" s="8"/>
      <c r="P1473" s="8"/>
      <c r="Q1473" s="5"/>
      <c r="R1473" s="5"/>
      <c r="S1473" s="5"/>
      <c r="T1473" s="5"/>
      <c r="U1473" s="5"/>
      <c r="V1473" s="5"/>
      <c r="W1473" s="5"/>
      <c r="X1473" s="8"/>
      <c r="Y1473" s="8"/>
      <c r="Z1473" s="8"/>
      <c r="AA1473" s="8"/>
      <c r="AB1473" s="8"/>
      <c r="AC1473" s="5"/>
      <c r="AD1473" s="8"/>
      <c r="AE1473" s="8"/>
      <c r="AF1473" s="8"/>
      <c r="AG1473" s="8"/>
      <c r="AH1473" s="8"/>
      <c r="AI1473" s="8"/>
      <c r="AJ1473" s="5"/>
      <c r="AK1473" s="8"/>
      <c r="AL1473" s="8"/>
      <c r="AM1473" s="8"/>
      <c r="AN1473" s="8"/>
      <c r="AO1473" s="8"/>
      <c r="AP1473" s="8"/>
      <c r="AQ1473" s="9"/>
      <c r="AR1473" s="8"/>
      <c r="AS1473" s="8"/>
      <c r="AT1473" s="8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8"/>
      <c r="BJ1473" s="5"/>
      <c r="BK1473" s="5"/>
      <c r="BL1473" s="5"/>
      <c r="BM1473" s="8"/>
      <c r="BN1473" s="8"/>
      <c r="BO1473" s="7"/>
      <c r="BP1473" s="5"/>
      <c r="BQ1473" s="5"/>
      <c r="BR1473" s="5"/>
      <c r="BS1473" s="5"/>
      <c r="BT1473" s="7"/>
      <c r="BU1473" s="7"/>
      <c r="BV1473" s="7"/>
      <c r="BW1473" s="7"/>
      <c r="BX1473" s="7"/>
      <c r="BY1473" s="7"/>
      <c r="BZ1473" s="7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>
        <v>45.688689809630461</v>
      </c>
      <c r="CK1473" s="8">
        <v>6.226923076923077</v>
      </c>
      <c r="CL1473" s="5"/>
      <c r="CM1473" s="5"/>
      <c r="CN1473" s="8"/>
      <c r="CO1473" s="5"/>
      <c r="CP1473" s="5"/>
      <c r="CQ1473" s="5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</row>
    <row r="1474" spans="1:166" x14ac:dyDescent="0.25">
      <c r="A1474" t="s">
        <v>162</v>
      </c>
      <c r="C1474" s="6">
        <v>41066</v>
      </c>
      <c r="D1474" s="5"/>
      <c r="E1474" s="6"/>
      <c r="G1474">
        <v>154</v>
      </c>
      <c r="H1474" t="s">
        <v>115</v>
      </c>
      <c r="I1474" s="7">
        <v>8</v>
      </c>
      <c r="J1474">
        <v>750</v>
      </c>
      <c r="K1474" s="5">
        <f t="shared" si="23"/>
        <v>166.66666666666666</v>
      </c>
      <c r="L1474" s="5"/>
      <c r="M1474" s="8"/>
      <c r="N1474" s="8"/>
      <c r="O1474" s="8"/>
      <c r="P1474" s="8"/>
      <c r="Q1474" s="5"/>
      <c r="R1474" s="5"/>
      <c r="S1474" s="5"/>
      <c r="T1474" s="5"/>
      <c r="U1474" s="5"/>
      <c r="V1474" s="5"/>
      <c r="W1474" s="5"/>
      <c r="X1474" s="8"/>
      <c r="Y1474" s="8"/>
      <c r="Z1474" s="8"/>
      <c r="AA1474" s="8"/>
      <c r="AB1474" s="8"/>
      <c r="AC1474" s="5">
        <v>701.80058714761583</v>
      </c>
      <c r="AD1474" s="8"/>
      <c r="AE1474" s="8"/>
      <c r="AF1474" s="8"/>
      <c r="AG1474" s="8"/>
      <c r="AH1474" s="8"/>
      <c r="AI1474" s="8"/>
      <c r="AJ1474" s="5">
        <v>235.34749577541737</v>
      </c>
      <c r="AK1474" s="8">
        <v>2.4684440682420541</v>
      </c>
      <c r="AL1474" s="8"/>
      <c r="AM1474" s="8"/>
      <c r="AN1474" s="8"/>
      <c r="AO1474" s="8"/>
      <c r="AP1474" s="8"/>
      <c r="AQ1474" s="9">
        <f>AK1474/AJ1474</f>
        <v>1.0488507898115011E-2</v>
      </c>
      <c r="AR1474" s="8"/>
      <c r="AS1474" s="8"/>
      <c r="AT1474" s="8"/>
      <c r="AU1474" s="5">
        <v>0</v>
      </c>
      <c r="AV1474" s="5"/>
      <c r="AW1474" s="5"/>
      <c r="AX1474" s="5"/>
      <c r="AY1474" s="5">
        <v>371.61691359624308</v>
      </c>
      <c r="AZ1474" s="5"/>
      <c r="BA1474" s="5"/>
      <c r="BB1474" s="5"/>
      <c r="BC1474" s="5"/>
      <c r="BD1474" s="5"/>
      <c r="BE1474" s="5"/>
      <c r="BF1474" s="5">
        <v>33.278201221631861</v>
      </c>
      <c r="BG1474" s="5">
        <v>810.95931797697006</v>
      </c>
      <c r="BH1474" s="5">
        <v>1215.854432794845</v>
      </c>
      <c r="BI1474" s="8"/>
      <c r="BJ1474" s="5"/>
      <c r="BK1474" s="5">
        <f>AC1474+AJ1474+BH1474</f>
        <v>2153.0025157178779</v>
      </c>
      <c r="BL1474" s="5"/>
      <c r="BM1474" s="8">
        <f>BH1474/BK1474</f>
        <v>0.56472504045794925</v>
      </c>
      <c r="BN1474" s="8"/>
      <c r="BO1474" s="7"/>
      <c r="BP1474" s="5"/>
      <c r="BQ1474" s="5"/>
      <c r="BR1474" s="5"/>
      <c r="BS1474" s="5"/>
      <c r="BT1474" s="7"/>
      <c r="BU1474" s="7"/>
      <c r="BV1474" s="7"/>
      <c r="BW1474" s="7"/>
      <c r="BX1474" s="8">
        <f>AC1474/BK1474</f>
        <v>0.32596366331398069</v>
      </c>
      <c r="BY1474" s="8">
        <f>AJ1474/BK1474</f>
        <v>0.10931129622807022</v>
      </c>
      <c r="BZ1474" s="8">
        <f>BH1474/BK1474</f>
        <v>0.56472504045794925</v>
      </c>
      <c r="CA1474" s="5">
        <v>188.50720336215699</v>
      </c>
      <c r="CB1474" s="5">
        <v>0</v>
      </c>
      <c r="CC1474" s="5">
        <v>75.505992212485239</v>
      </c>
      <c r="CD1474" s="5">
        <v>103.74209618178212</v>
      </c>
      <c r="CE1474" s="5"/>
      <c r="CF1474" s="5"/>
      <c r="CG1474" s="5"/>
      <c r="CH1474" s="5"/>
      <c r="CI1474" s="5">
        <v>9.2591149678896265</v>
      </c>
      <c r="CJ1474" s="5"/>
      <c r="CK1474" s="8"/>
      <c r="CL1474" s="5"/>
      <c r="CM1474" s="5"/>
      <c r="CN1474" s="8"/>
      <c r="CO1474" s="5"/>
      <c r="CP1474" s="5"/>
      <c r="CQ1474" s="5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</row>
    <row r="1475" spans="1:166" x14ac:dyDescent="0.25">
      <c r="A1475" t="s">
        <v>162</v>
      </c>
      <c r="C1475" s="6">
        <v>41067</v>
      </c>
      <c r="D1475" s="5">
        <v>9</v>
      </c>
      <c r="E1475" s="6" t="s">
        <v>207</v>
      </c>
      <c r="F1475" t="s">
        <v>15</v>
      </c>
      <c r="G1475">
        <v>155</v>
      </c>
      <c r="H1475" t="s">
        <v>115</v>
      </c>
      <c r="I1475" s="7">
        <v>8</v>
      </c>
      <c r="J1475">
        <v>750</v>
      </c>
      <c r="K1475" s="5">
        <f t="shared" si="23"/>
        <v>166.66666666666666</v>
      </c>
      <c r="L1475" s="5"/>
      <c r="M1475" s="8"/>
      <c r="N1475" s="8"/>
      <c r="O1475" s="8"/>
      <c r="P1475" s="8"/>
      <c r="Q1475" s="5"/>
      <c r="R1475" s="5"/>
      <c r="S1475" s="5"/>
      <c r="T1475" s="5"/>
      <c r="U1475" s="5"/>
      <c r="V1475" s="5">
        <v>155</v>
      </c>
      <c r="W1475" s="5"/>
      <c r="X1475" s="8"/>
      <c r="Y1475" s="8"/>
      <c r="Z1475" s="8"/>
      <c r="AA1475" s="8"/>
      <c r="AB1475" s="8"/>
      <c r="AC1475" s="5"/>
      <c r="AD1475" s="8"/>
      <c r="AE1475" s="8"/>
      <c r="AF1475" s="8"/>
      <c r="AG1475" s="8"/>
      <c r="AH1475" s="8"/>
      <c r="AI1475" s="8"/>
      <c r="AJ1475" s="5"/>
      <c r="AK1475" s="8"/>
      <c r="AL1475" s="8"/>
      <c r="AM1475" s="8"/>
      <c r="AN1475" s="8"/>
      <c r="AO1475" s="8"/>
      <c r="AP1475" s="8"/>
      <c r="AQ1475" s="9"/>
      <c r="AR1475" s="8"/>
      <c r="AS1475" s="8"/>
      <c r="AT1475" s="8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8"/>
      <c r="BJ1475" s="5"/>
      <c r="BK1475" s="5"/>
      <c r="BL1475" s="5"/>
      <c r="BM1475" s="8"/>
      <c r="BN1475" s="8"/>
      <c r="BO1475" s="7"/>
      <c r="BP1475" s="5"/>
      <c r="BQ1475" s="5"/>
      <c r="BR1475" s="5"/>
      <c r="BS1475" s="5"/>
      <c r="BT1475" s="7"/>
      <c r="BU1475" s="7"/>
      <c r="BV1475" s="7"/>
      <c r="BW1475" s="7"/>
      <c r="BX1475" s="7"/>
      <c r="BY1475" s="7"/>
      <c r="BZ1475" s="7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8"/>
      <c r="CL1475" s="5"/>
      <c r="CM1475" s="5"/>
      <c r="CN1475" s="8"/>
      <c r="CO1475" s="5"/>
      <c r="CP1475" s="5"/>
      <c r="CQ1475" s="5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</row>
    <row r="1476" spans="1:166" x14ac:dyDescent="0.25">
      <c r="A1476" t="s">
        <v>162</v>
      </c>
      <c r="C1476" s="6">
        <v>41072</v>
      </c>
      <c r="D1476" s="5"/>
      <c r="E1476" s="6"/>
      <c r="G1476">
        <v>160</v>
      </c>
      <c r="H1476" t="s">
        <v>115</v>
      </c>
      <c r="I1476" s="7">
        <v>8</v>
      </c>
      <c r="J1476">
        <v>750</v>
      </c>
      <c r="K1476" s="5">
        <f t="shared" si="23"/>
        <v>166.66666666666666</v>
      </c>
      <c r="L1476" s="5"/>
      <c r="M1476" s="8"/>
      <c r="N1476" s="8"/>
      <c r="O1476" s="8"/>
      <c r="P1476" s="8"/>
      <c r="Q1476" s="5"/>
      <c r="R1476" s="5"/>
      <c r="S1476" s="5"/>
      <c r="T1476" s="5"/>
      <c r="U1476" s="5"/>
      <c r="V1476" s="5"/>
      <c r="W1476" s="5"/>
      <c r="X1476" s="8"/>
      <c r="Y1476" s="8"/>
      <c r="Z1476" s="8"/>
      <c r="AA1476" s="8"/>
      <c r="AB1476" s="8"/>
      <c r="AC1476" s="5"/>
      <c r="AD1476" s="8"/>
      <c r="AE1476" s="8"/>
      <c r="AF1476" s="8"/>
      <c r="AG1476" s="8"/>
      <c r="AH1476" s="8"/>
      <c r="AI1476" s="8"/>
      <c r="AJ1476" s="5"/>
      <c r="AK1476" s="8"/>
      <c r="AL1476" s="8"/>
      <c r="AM1476" s="8"/>
      <c r="AN1476" s="8"/>
      <c r="AO1476" s="8"/>
      <c r="AP1476" s="8"/>
      <c r="AQ1476" s="9"/>
      <c r="AR1476" s="8"/>
      <c r="AS1476" s="8"/>
      <c r="AT1476" s="8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8"/>
      <c r="BJ1476" s="5"/>
      <c r="BK1476" s="5"/>
      <c r="BL1476" s="5"/>
      <c r="BM1476" s="8"/>
      <c r="BN1476" s="8"/>
      <c r="BO1476" s="7"/>
      <c r="BP1476" s="5"/>
      <c r="BQ1476" s="5"/>
      <c r="BR1476" s="5"/>
      <c r="BS1476" s="5"/>
      <c r="BT1476" s="7"/>
      <c r="BU1476" s="7"/>
      <c r="BV1476" s="7"/>
      <c r="BW1476" s="7"/>
      <c r="BX1476" s="7"/>
      <c r="BY1476" s="7"/>
      <c r="BZ1476" s="7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>
        <v>82.194848824188128</v>
      </c>
      <c r="CK1476" s="8">
        <v>5.4294478527607364</v>
      </c>
      <c r="CL1476" s="5"/>
      <c r="CM1476" s="5"/>
      <c r="CN1476" s="8"/>
      <c r="CO1476" s="5"/>
      <c r="CP1476" s="5"/>
      <c r="CQ1476" s="5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</row>
    <row r="1477" spans="1:166" x14ac:dyDescent="0.25">
      <c r="A1477" t="s">
        <v>162</v>
      </c>
      <c r="C1477" s="6">
        <v>41092</v>
      </c>
      <c r="D1477" s="5"/>
      <c r="E1477" s="6"/>
      <c r="G1477">
        <v>180</v>
      </c>
      <c r="H1477" t="s">
        <v>115</v>
      </c>
      <c r="I1477" s="7">
        <v>8</v>
      </c>
      <c r="J1477">
        <v>750</v>
      </c>
      <c r="K1477" s="5">
        <f t="shared" si="23"/>
        <v>166.66666666666666</v>
      </c>
      <c r="L1477" s="5"/>
      <c r="M1477" s="8"/>
      <c r="N1477" s="8"/>
      <c r="O1477" s="8"/>
      <c r="P1477" s="8"/>
      <c r="Q1477" s="5"/>
      <c r="R1477" s="5"/>
      <c r="S1477" s="5"/>
      <c r="T1477" s="5"/>
      <c r="U1477" s="5"/>
      <c r="V1477" s="5"/>
      <c r="W1477" s="5"/>
      <c r="X1477" s="8"/>
      <c r="Y1477" s="8"/>
      <c r="Z1477" s="8"/>
      <c r="AA1477" s="8"/>
      <c r="AB1477" s="8"/>
      <c r="AC1477" s="5"/>
      <c r="AD1477" s="8"/>
      <c r="AE1477" s="8"/>
      <c r="AF1477" s="8"/>
      <c r="AG1477" s="8"/>
      <c r="AH1477" s="8"/>
      <c r="AI1477" s="8"/>
      <c r="AJ1477" s="5"/>
      <c r="AK1477" s="8"/>
      <c r="AL1477" s="8"/>
      <c r="AM1477" s="8"/>
      <c r="AN1477" s="8"/>
      <c r="AO1477" s="8"/>
      <c r="AP1477" s="8"/>
      <c r="AQ1477" s="9"/>
      <c r="AR1477" s="8"/>
      <c r="AS1477" s="8"/>
      <c r="AT1477" s="8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8"/>
      <c r="BJ1477" s="5"/>
      <c r="BK1477" s="5"/>
      <c r="BL1477" s="5"/>
      <c r="BM1477" s="8"/>
      <c r="BN1477" s="8"/>
      <c r="BO1477" s="7"/>
      <c r="BP1477" s="5"/>
      <c r="BQ1477" s="5"/>
      <c r="BR1477" s="5"/>
      <c r="BS1477" s="5"/>
      <c r="BT1477" s="7"/>
      <c r="BU1477" s="7"/>
      <c r="BV1477" s="7"/>
      <c r="BW1477" s="7"/>
      <c r="BX1477" s="7"/>
      <c r="BY1477" s="7"/>
      <c r="BZ1477" s="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>
        <v>100</v>
      </c>
      <c r="CK1477" s="8">
        <v>4.7295597484276728</v>
      </c>
      <c r="CL1477" s="5"/>
      <c r="CM1477" s="5"/>
      <c r="CN1477" s="8"/>
      <c r="CO1477" s="5"/>
      <c r="CP1477" s="5"/>
      <c r="CQ1477" s="5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</row>
    <row r="1478" spans="1:166" x14ac:dyDescent="0.25">
      <c r="A1478" t="s">
        <v>162</v>
      </c>
      <c r="C1478" s="6">
        <v>41096</v>
      </c>
      <c r="D1478" s="5">
        <v>10</v>
      </c>
      <c r="E1478" s="6" t="s">
        <v>108</v>
      </c>
      <c r="F1478" t="s">
        <v>16</v>
      </c>
      <c r="G1478">
        <v>184</v>
      </c>
      <c r="H1478" t="s">
        <v>115</v>
      </c>
      <c r="I1478" s="7">
        <v>8</v>
      </c>
      <c r="J1478">
        <v>750</v>
      </c>
      <c r="K1478" s="5">
        <f t="shared" si="23"/>
        <v>166.66666666666666</v>
      </c>
      <c r="L1478" s="5"/>
      <c r="M1478" s="8"/>
      <c r="N1478" s="8"/>
      <c r="O1478" s="8"/>
      <c r="P1478" s="8"/>
      <c r="Q1478" s="5"/>
      <c r="R1478" s="5"/>
      <c r="S1478" s="5"/>
      <c r="T1478" s="5"/>
      <c r="U1478" s="5"/>
      <c r="V1478" s="5"/>
      <c r="W1478" s="5"/>
      <c r="X1478" s="8"/>
      <c r="Y1478" s="8"/>
      <c r="Z1478" s="8"/>
      <c r="AA1478" s="8"/>
      <c r="AB1478" s="8"/>
      <c r="AC1478" s="5"/>
      <c r="AD1478" s="8"/>
      <c r="AE1478" s="8"/>
      <c r="AF1478" s="8"/>
      <c r="AG1478" s="8"/>
      <c r="AH1478" s="8"/>
      <c r="AI1478" s="8"/>
      <c r="AJ1478" s="5"/>
      <c r="AK1478" s="8"/>
      <c r="AL1478" s="8"/>
      <c r="AM1478" s="8"/>
      <c r="AN1478" s="8"/>
      <c r="AO1478" s="8"/>
      <c r="AP1478" s="8"/>
      <c r="AQ1478" s="9"/>
      <c r="AR1478" s="8"/>
      <c r="AS1478" s="8"/>
      <c r="AT1478" s="8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>
        <v>424.18939499999999</v>
      </c>
      <c r="BH1478" s="5"/>
      <c r="BI1478" s="8"/>
      <c r="BJ1478" s="5"/>
      <c r="BK1478" s="5"/>
      <c r="BL1478" s="5"/>
      <c r="BM1478" s="8"/>
      <c r="BN1478" s="5">
        <f>BP1478*(1/(BO1478/100))</f>
        <v>424.18939500000005</v>
      </c>
      <c r="BO1478" s="7">
        <v>36.35782246081429</v>
      </c>
      <c r="BP1478" s="5">
        <v>154.22602713170227</v>
      </c>
      <c r="BQ1478" s="5">
        <f>BN1478-BP1478</f>
        <v>269.96336786829778</v>
      </c>
      <c r="BR1478" s="5"/>
      <c r="BS1478" s="5"/>
      <c r="BT1478" s="7">
        <v>6.7940981115287347</v>
      </c>
      <c r="BU1478" s="7"/>
      <c r="BV1478" s="7"/>
      <c r="BW1478" s="7"/>
      <c r="BX1478" s="7"/>
      <c r="BY1478" s="7"/>
      <c r="BZ1478" s="7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8"/>
      <c r="CL1478" s="5"/>
      <c r="CM1478" s="5"/>
      <c r="CN1478" s="8"/>
      <c r="CO1478" s="5"/>
      <c r="CP1478" s="5"/>
      <c r="CQ1478" s="5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</row>
    <row r="1479" spans="1:166" x14ac:dyDescent="0.25">
      <c r="A1479" t="s">
        <v>148</v>
      </c>
      <c r="C1479" s="6">
        <v>40912</v>
      </c>
      <c r="D1479" s="5">
        <v>1</v>
      </c>
      <c r="E1479" s="6" t="s">
        <v>209</v>
      </c>
      <c r="F1479" t="s">
        <v>10</v>
      </c>
      <c r="G1479">
        <v>0</v>
      </c>
      <c r="H1479" t="s">
        <v>116</v>
      </c>
      <c r="I1479" s="7">
        <v>8</v>
      </c>
      <c r="J1479">
        <v>750</v>
      </c>
      <c r="K1479" s="5">
        <f t="shared" si="23"/>
        <v>166.66666666666666</v>
      </c>
      <c r="L1479" s="5"/>
      <c r="M1479" s="8"/>
      <c r="N1479" s="8"/>
      <c r="O1479" s="8"/>
      <c r="P1479" s="8"/>
      <c r="Q1479" s="5"/>
      <c r="R1479" s="5"/>
      <c r="S1479" s="5"/>
      <c r="T1479" s="5"/>
      <c r="U1479" s="5"/>
      <c r="V1479" s="5"/>
      <c r="W1479" s="5"/>
      <c r="X1479" s="8"/>
      <c r="Y1479" s="8"/>
      <c r="Z1479" s="8"/>
      <c r="AA1479" s="8"/>
      <c r="AB1479" s="8"/>
      <c r="AC1479" s="5"/>
      <c r="AD1479" s="8"/>
      <c r="AE1479" s="8"/>
      <c r="AF1479" s="8"/>
      <c r="AG1479" s="8"/>
      <c r="AH1479" s="8"/>
      <c r="AI1479" s="8"/>
      <c r="AJ1479" s="5"/>
      <c r="AK1479" s="8"/>
      <c r="AL1479" s="8"/>
      <c r="AM1479" s="8"/>
      <c r="AN1479" s="8"/>
      <c r="AO1479" s="8"/>
      <c r="AP1479" s="8"/>
      <c r="AQ1479" s="9"/>
      <c r="AR1479" s="8"/>
      <c r="AS1479" s="8"/>
      <c r="AT1479" s="8"/>
      <c r="AU1479" s="5">
        <v>0</v>
      </c>
      <c r="AV1479" s="5"/>
      <c r="AW1479" s="5"/>
      <c r="AX1479" s="5"/>
      <c r="AY1479" s="5">
        <v>0</v>
      </c>
      <c r="AZ1479" s="5"/>
      <c r="BA1479" s="5"/>
      <c r="BB1479" s="5"/>
      <c r="BC1479" s="5"/>
      <c r="BD1479" s="5"/>
      <c r="BE1479" s="5"/>
      <c r="BF1479" s="5">
        <v>0</v>
      </c>
      <c r="BG1479" s="5">
        <v>0</v>
      </c>
      <c r="BH1479" s="5"/>
      <c r="BI1479" s="8"/>
      <c r="BJ1479" s="5"/>
      <c r="BK1479" s="5"/>
      <c r="BL1479" s="5"/>
      <c r="BM1479" s="8"/>
      <c r="BN1479" s="8"/>
      <c r="BO1479" s="7"/>
      <c r="BP1479" s="5"/>
      <c r="BQ1479" s="5"/>
      <c r="BR1479" s="5"/>
      <c r="BS1479" s="5"/>
      <c r="BT1479" s="7"/>
      <c r="BU1479" s="7"/>
      <c r="BV1479" s="7"/>
      <c r="BW1479" s="7"/>
      <c r="BX1479" s="7"/>
      <c r="BY1479" s="7"/>
      <c r="BZ1479" s="7"/>
      <c r="CA1479" s="5">
        <v>0</v>
      </c>
      <c r="CB1479" s="5">
        <v>0</v>
      </c>
      <c r="CC1479" s="5">
        <v>0</v>
      </c>
      <c r="CD1479" s="5">
        <v>0</v>
      </c>
      <c r="CE1479" s="5"/>
      <c r="CF1479" s="5"/>
      <c r="CG1479" s="5"/>
      <c r="CH1479" s="5"/>
      <c r="CI1479" s="5">
        <v>0</v>
      </c>
      <c r="CJ1479" s="5"/>
      <c r="CK1479" s="8"/>
      <c r="CL1479" s="5"/>
      <c r="CM1479" s="5"/>
      <c r="CN1479" s="8"/>
      <c r="CO1479" s="5"/>
      <c r="CP1479" s="5"/>
      <c r="CQ1479" s="5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</row>
    <row r="1480" spans="1:166" x14ac:dyDescent="0.25">
      <c r="A1480" t="s">
        <v>148</v>
      </c>
      <c r="C1480" s="6">
        <v>40945</v>
      </c>
      <c r="D1480" s="5"/>
      <c r="E1480" s="6"/>
      <c r="G1480">
        <v>33</v>
      </c>
      <c r="H1480" t="s">
        <v>116</v>
      </c>
      <c r="I1480" s="7">
        <v>8</v>
      </c>
      <c r="J1480">
        <v>750</v>
      </c>
      <c r="K1480" s="5">
        <f t="shared" si="23"/>
        <v>166.66666666666666</v>
      </c>
      <c r="L1480" s="5"/>
      <c r="M1480" s="8"/>
      <c r="N1480" s="8"/>
      <c r="O1480" s="8"/>
      <c r="P1480" s="8"/>
      <c r="Q1480" s="5"/>
      <c r="R1480" s="5"/>
      <c r="S1480" s="5"/>
      <c r="T1480" s="5"/>
      <c r="U1480" s="5"/>
      <c r="V1480" s="5"/>
      <c r="W1480" s="5"/>
      <c r="X1480" s="8"/>
      <c r="Y1480" s="8"/>
      <c r="Z1480" s="8"/>
      <c r="AA1480" s="8"/>
      <c r="AB1480" s="8"/>
      <c r="AC1480" s="5">
        <v>35.032894736842103</v>
      </c>
      <c r="AD1480" s="8"/>
      <c r="AE1480" s="8"/>
      <c r="AF1480" s="8"/>
      <c r="AG1480" s="8"/>
      <c r="AH1480" s="8"/>
      <c r="AI1480" s="8"/>
      <c r="AJ1480" s="5">
        <v>41.875</v>
      </c>
      <c r="AK1480" s="8">
        <v>0.39594736842105266</v>
      </c>
      <c r="AL1480" s="8"/>
      <c r="AM1480" s="8"/>
      <c r="AN1480" s="8"/>
      <c r="AO1480" s="8"/>
      <c r="AP1480" s="8"/>
      <c r="AQ1480" s="9">
        <f>AK1480/AJ1480</f>
        <v>9.4554595443833468E-3</v>
      </c>
      <c r="AR1480" s="8"/>
      <c r="AS1480" s="8"/>
      <c r="AT1480" s="8"/>
      <c r="AU1480" s="5">
        <v>0</v>
      </c>
      <c r="AV1480" s="5"/>
      <c r="AW1480" s="5"/>
      <c r="AX1480" s="5"/>
      <c r="AY1480" s="5">
        <v>0</v>
      </c>
      <c r="AZ1480" s="5"/>
      <c r="BA1480" s="5"/>
      <c r="BB1480" s="5"/>
      <c r="BC1480" s="5"/>
      <c r="BD1480" s="5"/>
      <c r="BE1480" s="5"/>
      <c r="BF1480" s="5">
        <v>0</v>
      </c>
      <c r="BG1480" s="5">
        <v>0</v>
      </c>
      <c r="BH1480" s="5">
        <v>0</v>
      </c>
      <c r="BI1480" s="8"/>
      <c r="BJ1480" s="5"/>
      <c r="BK1480" s="5">
        <f>AC1480+AJ1480+BH1480</f>
        <v>76.90789473684211</v>
      </c>
      <c r="BL1480" s="5"/>
      <c r="BM1480" s="8">
        <f>BH1480/BK1480</f>
        <v>0</v>
      </c>
      <c r="BN1480" s="8"/>
      <c r="BO1480" s="7"/>
      <c r="BP1480" s="5"/>
      <c r="BQ1480" s="5"/>
      <c r="BR1480" s="5"/>
      <c r="BS1480" s="5"/>
      <c r="BT1480" s="7"/>
      <c r="BU1480" s="7"/>
      <c r="BV1480" s="7"/>
      <c r="BW1480" s="7"/>
      <c r="BX1480" s="8">
        <f>AC1480/BK1480</f>
        <v>0.45551753635585968</v>
      </c>
      <c r="BY1480" s="8">
        <f>AJ1480/BK1480</f>
        <v>0.54448246364414021</v>
      </c>
      <c r="BZ1480" s="8">
        <f>BH1480/BK1480</f>
        <v>0</v>
      </c>
      <c r="CA1480" s="5">
        <v>0</v>
      </c>
      <c r="CB1480" s="5">
        <v>0</v>
      </c>
      <c r="CC1480" s="5">
        <v>0</v>
      </c>
      <c r="CD1480" s="5">
        <v>0</v>
      </c>
      <c r="CE1480" s="5"/>
      <c r="CF1480" s="5"/>
      <c r="CG1480" s="5"/>
      <c r="CH1480" s="5"/>
      <c r="CI1480" s="5">
        <v>0</v>
      </c>
      <c r="CJ1480" s="5"/>
      <c r="CK1480" s="8"/>
      <c r="CL1480" s="5"/>
      <c r="CM1480" s="5"/>
      <c r="CN1480" s="8"/>
      <c r="CO1480" s="5"/>
      <c r="CP1480" s="5"/>
      <c r="CQ1480" s="5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</row>
    <row r="1481" spans="1:166" x14ac:dyDescent="0.25">
      <c r="A1481" t="s">
        <v>148</v>
      </c>
      <c r="C1481" s="6">
        <v>40947</v>
      </c>
      <c r="D1481" s="5">
        <v>4</v>
      </c>
      <c r="E1481" t="s">
        <v>210</v>
      </c>
      <c r="F1481" t="s">
        <v>12</v>
      </c>
      <c r="G1481">
        <v>35</v>
      </c>
      <c r="H1481" t="s">
        <v>116</v>
      </c>
      <c r="I1481" s="7">
        <v>8</v>
      </c>
      <c r="J1481">
        <v>750</v>
      </c>
      <c r="K1481" s="5">
        <f t="shared" si="23"/>
        <v>166.66666666666666</v>
      </c>
      <c r="L1481" s="5"/>
      <c r="M1481" s="8"/>
      <c r="N1481" s="8"/>
      <c r="O1481" s="8"/>
      <c r="P1481" s="8"/>
      <c r="Q1481" s="5"/>
      <c r="R1481" s="5">
        <v>35</v>
      </c>
      <c r="S1481" s="5"/>
      <c r="T1481" s="5"/>
      <c r="U1481" s="5"/>
      <c r="V1481" s="5"/>
      <c r="W1481" s="5"/>
      <c r="X1481" s="8"/>
      <c r="Y1481" s="8"/>
      <c r="Z1481" s="8"/>
      <c r="AA1481" s="8"/>
      <c r="AB1481" s="8"/>
      <c r="AC1481" s="5"/>
      <c r="AD1481" s="8"/>
      <c r="AE1481" s="8"/>
      <c r="AF1481" s="8"/>
      <c r="AG1481" s="8"/>
      <c r="AH1481" s="8"/>
      <c r="AI1481" s="8"/>
      <c r="AJ1481" s="5"/>
      <c r="AK1481" s="8"/>
      <c r="AL1481" s="8"/>
      <c r="AM1481" s="8"/>
      <c r="AN1481" s="8"/>
      <c r="AO1481" s="8"/>
      <c r="AP1481" s="8"/>
      <c r="AQ1481" s="9"/>
      <c r="AR1481" s="8"/>
      <c r="AS1481" s="8"/>
      <c r="AT1481" s="8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8"/>
      <c r="BJ1481" s="5"/>
      <c r="BK1481" s="5"/>
      <c r="BL1481" s="5"/>
      <c r="BM1481" s="8"/>
      <c r="BN1481" s="8"/>
      <c r="BO1481" s="7"/>
      <c r="BP1481" s="5"/>
      <c r="BQ1481" s="5"/>
      <c r="BR1481" s="5"/>
      <c r="BS1481" s="5"/>
      <c r="BT1481" s="7"/>
      <c r="BU1481" s="7"/>
      <c r="BV1481" s="7"/>
      <c r="BW1481" s="7"/>
      <c r="BX1481" s="7"/>
      <c r="BY1481" s="7"/>
      <c r="BZ1481" s="7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8"/>
      <c r="CL1481" s="5"/>
      <c r="CM1481" s="5"/>
      <c r="CN1481" s="8"/>
      <c r="CO1481" s="5"/>
      <c r="CP1481" s="5"/>
      <c r="CQ1481" s="5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</row>
    <row r="1482" spans="1:166" x14ac:dyDescent="0.25">
      <c r="A1482" t="s">
        <v>148</v>
      </c>
      <c r="C1482" s="6">
        <v>40956</v>
      </c>
      <c r="D1482" s="5"/>
      <c r="E1482" s="6"/>
      <c r="G1482">
        <v>44</v>
      </c>
      <c r="H1482" t="s">
        <v>116</v>
      </c>
      <c r="I1482" s="7">
        <v>8</v>
      </c>
      <c r="J1482">
        <v>750</v>
      </c>
      <c r="K1482" s="5">
        <f t="shared" si="23"/>
        <v>166.66666666666666</v>
      </c>
      <c r="L1482" s="5"/>
      <c r="M1482" s="8"/>
      <c r="N1482" s="8"/>
      <c r="O1482" s="8"/>
      <c r="P1482" s="8"/>
      <c r="Q1482" s="5"/>
      <c r="R1482" s="5"/>
      <c r="S1482" s="5"/>
      <c r="T1482" s="5"/>
      <c r="U1482" s="5"/>
      <c r="V1482" s="5"/>
      <c r="W1482" s="5"/>
      <c r="X1482" s="8"/>
      <c r="Y1482" s="8"/>
      <c r="Z1482" s="8"/>
      <c r="AA1482" s="8"/>
      <c r="AB1482" s="8"/>
      <c r="AC1482" s="5">
        <v>56.90148093961286</v>
      </c>
      <c r="AD1482" s="8"/>
      <c r="AE1482" s="8"/>
      <c r="AF1482" s="8"/>
      <c r="AG1482" s="8"/>
      <c r="AH1482" s="8"/>
      <c r="AI1482" s="8"/>
      <c r="AJ1482" s="5">
        <v>65.792306591881896</v>
      </c>
      <c r="AK1482" s="8">
        <v>0.88794996270813054</v>
      </c>
      <c r="AL1482" s="8"/>
      <c r="AM1482" s="8"/>
      <c r="AN1482" s="8"/>
      <c r="AO1482" s="8"/>
      <c r="AP1482" s="8"/>
      <c r="AQ1482" s="9">
        <f>AK1482/AJ1482</f>
        <v>1.3496258281628547E-2</v>
      </c>
      <c r="AR1482" s="8"/>
      <c r="AS1482" s="8"/>
      <c r="AT1482" s="8"/>
      <c r="AU1482" s="5">
        <v>6.1787597814408537</v>
      </c>
      <c r="AV1482" s="5"/>
      <c r="AW1482" s="5"/>
      <c r="AX1482" s="5"/>
      <c r="AY1482" s="5">
        <v>0</v>
      </c>
      <c r="AZ1482" s="5"/>
      <c r="BA1482" s="5"/>
      <c r="BB1482" s="5"/>
      <c r="BC1482" s="5"/>
      <c r="BD1482" s="5"/>
      <c r="BE1482" s="5"/>
      <c r="BF1482" s="5">
        <v>0</v>
      </c>
      <c r="BG1482" s="5">
        <v>0</v>
      </c>
      <c r="BH1482" s="5">
        <v>6.1787597814408537</v>
      </c>
      <c r="BI1482" s="8"/>
      <c r="BJ1482" s="5"/>
      <c r="BK1482" s="5">
        <f>AC1482+AJ1482+BH1482</f>
        <v>128.87254731293561</v>
      </c>
      <c r="BL1482" s="5"/>
      <c r="BM1482" s="8">
        <f>BH1482/BK1482</f>
        <v>4.7944732297695955E-2</v>
      </c>
      <c r="BN1482" s="8"/>
      <c r="BO1482" s="7"/>
      <c r="BP1482" s="5"/>
      <c r="BQ1482" s="5"/>
      <c r="BR1482" s="5"/>
      <c r="BS1482" s="5"/>
      <c r="BT1482" s="7"/>
      <c r="BU1482" s="7"/>
      <c r="BV1482" s="7"/>
      <c r="BW1482" s="7"/>
      <c r="BX1482" s="8">
        <f>AC1482/BK1482</f>
        <v>0.44153298841406047</v>
      </c>
      <c r="BY1482" s="8">
        <f>AJ1482/BK1482</f>
        <v>0.51052227928824356</v>
      </c>
      <c r="BZ1482" s="8">
        <f>BH1482/BK1482</f>
        <v>4.7944732297695955E-2</v>
      </c>
      <c r="CA1482" s="5">
        <v>75.874479795269181</v>
      </c>
      <c r="CB1482" s="5">
        <v>75.874479795269181</v>
      </c>
      <c r="CC1482" s="5">
        <v>0</v>
      </c>
      <c r="CD1482" s="5">
        <v>0</v>
      </c>
      <c r="CE1482" s="5"/>
      <c r="CF1482" s="5"/>
      <c r="CG1482" s="5"/>
      <c r="CH1482" s="5"/>
      <c r="CI1482" s="5">
        <v>0</v>
      </c>
      <c r="CJ1482" s="5"/>
      <c r="CK1482" s="8"/>
      <c r="CL1482" s="5"/>
      <c r="CM1482" s="5"/>
      <c r="CN1482" s="8"/>
      <c r="CO1482" s="5"/>
      <c r="CP1482" s="5"/>
      <c r="CQ1482" s="5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</row>
    <row r="1483" spans="1:166" x14ac:dyDescent="0.25">
      <c r="A1483" t="s">
        <v>148</v>
      </c>
      <c r="C1483" s="6">
        <v>40960</v>
      </c>
      <c r="D1483" s="5"/>
      <c r="E1483" s="6"/>
      <c r="G1483">
        <v>48</v>
      </c>
      <c r="H1483" t="s">
        <v>116</v>
      </c>
      <c r="I1483" s="7">
        <v>8</v>
      </c>
      <c r="J1483">
        <v>750</v>
      </c>
      <c r="K1483" s="5">
        <f t="shared" si="23"/>
        <v>166.66666666666666</v>
      </c>
      <c r="L1483" s="5"/>
      <c r="M1483" s="8"/>
      <c r="N1483" s="7">
        <v>10.9</v>
      </c>
      <c r="O1483" s="7"/>
      <c r="P1483" s="7"/>
      <c r="Q1483" s="5"/>
      <c r="R1483" s="5"/>
      <c r="S1483" s="5"/>
      <c r="T1483" s="5"/>
      <c r="U1483" s="5"/>
      <c r="V1483" s="5"/>
      <c r="W1483" s="5"/>
      <c r="X1483" s="8"/>
      <c r="Y1483" s="8"/>
      <c r="Z1483" s="8"/>
      <c r="AA1483" s="8"/>
      <c r="AB1483" s="8"/>
      <c r="AC1483" s="5"/>
      <c r="AD1483" s="8"/>
      <c r="AE1483" s="8"/>
      <c r="AF1483" s="8"/>
      <c r="AG1483" s="8"/>
      <c r="AH1483" s="8"/>
      <c r="AI1483" s="8"/>
      <c r="AJ1483" s="5"/>
      <c r="AK1483" s="8"/>
      <c r="AL1483" s="8"/>
      <c r="AM1483" s="8"/>
      <c r="AN1483" s="8"/>
      <c r="AO1483" s="8"/>
      <c r="AP1483" s="8"/>
      <c r="AQ1483" s="9"/>
      <c r="AR1483" s="8"/>
      <c r="AS1483" s="8"/>
      <c r="AT1483" s="8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8"/>
      <c r="BJ1483" s="5"/>
      <c r="BK1483" s="5"/>
      <c r="BL1483" s="5"/>
      <c r="BM1483" s="8"/>
      <c r="BN1483" s="8"/>
      <c r="BO1483" s="7"/>
      <c r="BP1483" s="5"/>
      <c r="BQ1483" s="5"/>
      <c r="BR1483" s="5"/>
      <c r="BS1483" s="5"/>
      <c r="BT1483" s="7"/>
      <c r="BU1483" s="7"/>
      <c r="BV1483" s="7"/>
      <c r="BW1483" s="7"/>
      <c r="BX1483" s="7"/>
      <c r="BY1483" s="7"/>
      <c r="BZ1483" s="7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8"/>
      <c r="CL1483" s="5"/>
      <c r="CM1483" s="5"/>
      <c r="CN1483" s="8"/>
      <c r="CO1483" s="5"/>
      <c r="CP1483" s="5"/>
      <c r="CQ1483" s="5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</row>
    <row r="1484" spans="1:166" x14ac:dyDescent="0.25">
      <c r="A1484" t="s">
        <v>148</v>
      </c>
      <c r="C1484" s="6">
        <v>40963</v>
      </c>
      <c r="D1484" s="5">
        <v>5</v>
      </c>
      <c r="E1484" t="s">
        <v>206</v>
      </c>
      <c r="F1484" t="s">
        <v>13</v>
      </c>
      <c r="G1484">
        <v>51</v>
      </c>
      <c r="H1484" t="s">
        <v>116</v>
      </c>
      <c r="I1484" s="7">
        <v>8</v>
      </c>
      <c r="J1484">
        <v>750</v>
      </c>
      <c r="K1484" s="5">
        <f t="shared" si="23"/>
        <v>166.66666666666666</v>
      </c>
      <c r="L1484" s="5"/>
      <c r="M1484" s="8"/>
      <c r="N1484" s="8"/>
      <c r="O1484" s="8"/>
      <c r="P1484" s="8"/>
      <c r="Q1484" s="5"/>
      <c r="R1484" s="5"/>
      <c r="S1484" s="5">
        <v>51</v>
      </c>
      <c r="T1484" s="5"/>
      <c r="U1484" s="5"/>
      <c r="V1484" s="5"/>
      <c r="W1484" s="5"/>
      <c r="X1484" s="8"/>
      <c r="Y1484" s="8"/>
      <c r="Z1484" s="8"/>
      <c r="AA1484" s="8"/>
      <c r="AB1484" s="8"/>
      <c r="AC1484" s="5">
        <v>131.81901511212862</v>
      </c>
      <c r="AD1484" s="8"/>
      <c r="AE1484" s="8"/>
      <c r="AF1484" s="8"/>
      <c r="AG1484" s="8"/>
      <c r="AH1484" s="8"/>
      <c r="AI1484" s="8"/>
      <c r="AJ1484" s="5">
        <v>120.77897408961095</v>
      </c>
      <c r="AK1484" s="8">
        <v>2.406013981036049</v>
      </c>
      <c r="AL1484" s="8"/>
      <c r="AM1484" s="8"/>
      <c r="AN1484" s="8"/>
      <c r="AO1484" s="8"/>
      <c r="AP1484" s="8"/>
      <c r="AQ1484" s="9">
        <f>AK1484/AJ1484</f>
        <v>1.9920801606171344E-2</v>
      </c>
      <c r="AR1484" s="8"/>
      <c r="AS1484" s="8"/>
      <c r="AT1484" s="8"/>
      <c r="AU1484" s="5">
        <v>18.907298368901802</v>
      </c>
      <c r="AV1484" s="5"/>
      <c r="AW1484" s="5"/>
      <c r="AX1484" s="5"/>
      <c r="AY1484" s="5">
        <v>0</v>
      </c>
      <c r="AZ1484" s="5"/>
      <c r="BA1484" s="5"/>
      <c r="BB1484" s="5"/>
      <c r="BC1484" s="5"/>
      <c r="BD1484" s="5"/>
      <c r="BE1484" s="5"/>
      <c r="BF1484" s="5">
        <v>0</v>
      </c>
      <c r="BG1484" s="5">
        <v>0</v>
      </c>
      <c r="BH1484" s="5">
        <v>18.907298368901802</v>
      </c>
      <c r="BI1484" s="8"/>
      <c r="BJ1484" s="5"/>
      <c r="BK1484" s="5">
        <f>AC1484+AJ1484+BH1484</f>
        <v>271.50528757064137</v>
      </c>
      <c r="BL1484" s="5"/>
      <c r="BM1484" s="8">
        <f>BH1484/BK1484</f>
        <v>6.9638785078844634E-2</v>
      </c>
      <c r="BN1484" s="8"/>
      <c r="BO1484" s="7"/>
      <c r="BP1484" s="5"/>
      <c r="BQ1484" s="5"/>
      <c r="BR1484" s="5"/>
      <c r="BS1484" s="5"/>
      <c r="BT1484" s="7"/>
      <c r="BU1484" s="7"/>
      <c r="BV1484" s="7"/>
      <c r="BW1484" s="7"/>
      <c r="BX1484" s="8">
        <f>AC1484/BK1484</f>
        <v>0.48551177876354029</v>
      </c>
      <c r="BY1484" s="8">
        <f>AJ1484/BK1484</f>
        <v>0.44484943615761507</v>
      </c>
      <c r="BZ1484" s="8">
        <f>BH1484/BK1484</f>
        <v>6.9638785078844634E-2</v>
      </c>
      <c r="CA1484" s="5">
        <v>156.00109525179738</v>
      </c>
      <c r="CB1484" s="5">
        <v>156.00109525179738</v>
      </c>
      <c r="CC1484" s="5">
        <v>0</v>
      </c>
      <c r="CD1484" s="5">
        <v>0</v>
      </c>
      <c r="CE1484" s="5"/>
      <c r="CF1484" s="5"/>
      <c r="CG1484" s="5"/>
      <c r="CH1484" s="5"/>
      <c r="CI1484" s="5">
        <v>0</v>
      </c>
      <c r="CJ1484" s="5"/>
      <c r="CK1484" s="8"/>
      <c r="CL1484" s="5"/>
      <c r="CM1484" s="5"/>
      <c r="CN1484" s="8"/>
      <c r="CO1484" s="5"/>
      <c r="CP1484" s="5"/>
      <c r="CQ1484" s="5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</row>
    <row r="1485" spans="1:166" x14ac:dyDescent="0.25">
      <c r="A1485" t="s">
        <v>148</v>
      </c>
      <c r="C1485" s="6">
        <v>40970</v>
      </c>
      <c r="D1485" s="5"/>
      <c r="E1485" s="6"/>
      <c r="G1485">
        <v>58</v>
      </c>
      <c r="H1485" t="s">
        <v>116</v>
      </c>
      <c r="I1485" s="7">
        <v>8</v>
      </c>
      <c r="J1485">
        <v>750</v>
      </c>
      <c r="K1485" s="5">
        <f t="shared" si="23"/>
        <v>166.66666666666666</v>
      </c>
      <c r="L1485" s="5"/>
      <c r="M1485" s="8"/>
      <c r="N1485" s="7">
        <v>14</v>
      </c>
      <c r="O1485" s="7"/>
      <c r="P1485" s="7"/>
      <c r="Q1485" s="5"/>
      <c r="R1485" s="5"/>
      <c r="S1485" s="5"/>
      <c r="T1485" s="5"/>
      <c r="U1485" s="5"/>
      <c r="V1485" s="5"/>
      <c r="W1485" s="5"/>
      <c r="X1485" s="8"/>
      <c r="Y1485" s="8"/>
      <c r="Z1485" s="8"/>
      <c r="AA1485" s="8"/>
      <c r="AB1485" s="8"/>
      <c r="AC1485" s="5"/>
      <c r="AD1485" s="8"/>
      <c r="AE1485" s="8"/>
      <c r="AF1485" s="8"/>
      <c r="AG1485" s="8"/>
      <c r="AH1485" s="8"/>
      <c r="AI1485" s="8"/>
      <c r="AJ1485" s="5"/>
      <c r="AK1485" s="8"/>
      <c r="AL1485" s="8"/>
      <c r="AM1485" s="8"/>
      <c r="AN1485" s="8"/>
      <c r="AO1485" s="8"/>
      <c r="AP1485" s="8"/>
      <c r="AQ1485" s="9"/>
      <c r="AR1485" s="8"/>
      <c r="AS1485" s="8"/>
      <c r="AT1485" s="8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8"/>
      <c r="BJ1485" s="5"/>
      <c r="BK1485" s="5"/>
      <c r="BL1485" s="5"/>
      <c r="BM1485" s="8"/>
      <c r="BN1485" s="8"/>
      <c r="BO1485" s="7"/>
      <c r="BP1485" s="5"/>
      <c r="BQ1485" s="5"/>
      <c r="BR1485" s="5"/>
      <c r="BS1485" s="5"/>
      <c r="BT1485" s="7"/>
      <c r="BU1485" s="7"/>
      <c r="BV1485" s="7"/>
      <c r="BW1485" s="7"/>
      <c r="BX1485" s="7"/>
      <c r="BY1485" s="7"/>
      <c r="BZ1485" s="7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8"/>
      <c r="CL1485" s="5"/>
      <c r="CM1485" s="5"/>
      <c r="CN1485" s="8"/>
      <c r="CO1485" s="5"/>
      <c r="CP1485" s="5"/>
      <c r="CQ1485" s="5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</row>
    <row r="1486" spans="1:166" x14ac:dyDescent="0.25">
      <c r="A1486" t="s">
        <v>148</v>
      </c>
      <c r="C1486" s="6">
        <v>40976</v>
      </c>
      <c r="D1486" s="5"/>
      <c r="E1486" s="6"/>
      <c r="G1486">
        <v>64</v>
      </c>
      <c r="H1486" t="s">
        <v>116</v>
      </c>
      <c r="I1486" s="7">
        <v>8</v>
      </c>
      <c r="J1486">
        <v>750</v>
      </c>
      <c r="K1486" s="5">
        <f t="shared" si="23"/>
        <v>166.66666666666666</v>
      </c>
      <c r="L1486" s="5"/>
      <c r="M1486" s="8"/>
      <c r="N1486" s="7">
        <v>15.65</v>
      </c>
      <c r="O1486" s="7"/>
      <c r="P1486" s="7"/>
      <c r="Q1486" s="5"/>
      <c r="R1486" s="5"/>
      <c r="S1486" s="5"/>
      <c r="T1486" s="5"/>
      <c r="U1486" s="5"/>
      <c r="V1486" s="5"/>
      <c r="W1486" s="5"/>
      <c r="X1486" s="8"/>
      <c r="Y1486" s="8"/>
      <c r="Z1486" s="8"/>
      <c r="AA1486" s="8"/>
      <c r="AB1486" s="8"/>
      <c r="AC1486" s="5"/>
      <c r="AD1486" s="8"/>
      <c r="AE1486" s="8"/>
      <c r="AF1486" s="8"/>
      <c r="AG1486" s="8"/>
      <c r="AH1486" s="8"/>
      <c r="AI1486" s="8"/>
      <c r="AJ1486" s="5"/>
      <c r="AK1486" s="8"/>
      <c r="AL1486" s="8"/>
      <c r="AM1486" s="8"/>
      <c r="AN1486" s="8"/>
      <c r="AO1486" s="8"/>
      <c r="AP1486" s="8"/>
      <c r="AQ1486" s="9"/>
      <c r="AR1486" s="8"/>
      <c r="AS1486" s="8"/>
      <c r="AT1486" s="8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8"/>
      <c r="BJ1486" s="5"/>
      <c r="BK1486" s="5"/>
      <c r="BL1486" s="5"/>
      <c r="BM1486" s="8"/>
      <c r="BN1486" s="8"/>
      <c r="BO1486" s="7"/>
      <c r="BP1486" s="5"/>
      <c r="BQ1486" s="5"/>
      <c r="BR1486" s="5"/>
      <c r="BS1486" s="5"/>
      <c r="BT1486" s="7"/>
      <c r="BU1486" s="7"/>
      <c r="BV1486" s="7"/>
      <c r="BW1486" s="7"/>
      <c r="BX1486" s="7"/>
      <c r="BY1486" s="7"/>
      <c r="BZ1486" s="7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8"/>
      <c r="CL1486" s="5"/>
      <c r="CM1486" s="5"/>
      <c r="CN1486" s="8"/>
      <c r="CO1486" s="5"/>
      <c r="CP1486" s="5"/>
      <c r="CQ1486" s="5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</row>
    <row r="1487" spans="1:166" x14ac:dyDescent="0.25">
      <c r="A1487" t="s">
        <v>148</v>
      </c>
      <c r="C1487" s="6">
        <v>40980</v>
      </c>
      <c r="D1487" s="5">
        <v>6</v>
      </c>
      <c r="E1487" s="6" t="s">
        <v>239</v>
      </c>
      <c r="F1487" t="s">
        <v>89</v>
      </c>
      <c r="G1487">
        <v>68</v>
      </c>
      <c r="H1487" t="s">
        <v>116</v>
      </c>
      <c r="I1487" s="7">
        <v>8</v>
      </c>
      <c r="J1487">
        <v>750</v>
      </c>
      <c r="K1487" s="5">
        <f t="shared" si="23"/>
        <v>166.66666666666666</v>
      </c>
      <c r="L1487" s="5"/>
      <c r="M1487" s="8"/>
      <c r="N1487" s="8"/>
      <c r="O1487" s="8"/>
      <c r="P1487" s="8"/>
      <c r="Q1487" s="5"/>
      <c r="R1487" s="5"/>
      <c r="S1487" s="5"/>
      <c r="T1487" s="5"/>
      <c r="U1487" s="5"/>
      <c r="V1487" s="5"/>
      <c r="W1487" s="5"/>
      <c r="X1487" s="8"/>
      <c r="Y1487" s="8"/>
      <c r="Z1487" s="8"/>
      <c r="AA1487" s="8"/>
      <c r="AB1487" s="8"/>
      <c r="AC1487" s="5">
        <v>208.06612301390845</v>
      </c>
      <c r="AD1487" s="8"/>
      <c r="AE1487" s="8"/>
      <c r="AF1487" s="8"/>
      <c r="AG1487" s="8"/>
      <c r="AH1487" s="8"/>
      <c r="AI1487" s="8"/>
      <c r="AJ1487" s="5">
        <v>178.02534830149435</v>
      </c>
      <c r="AK1487" s="8">
        <v>3.4468407047398415</v>
      </c>
      <c r="AL1487" s="8"/>
      <c r="AM1487" s="8"/>
      <c r="AN1487" s="8"/>
      <c r="AO1487" s="8"/>
      <c r="AP1487" s="8"/>
      <c r="AQ1487" s="9">
        <f>AK1487/AJ1487</f>
        <v>1.936151642238303E-2</v>
      </c>
      <c r="AR1487" s="8"/>
      <c r="AS1487" s="8"/>
      <c r="AT1487" s="8"/>
      <c r="AU1487" s="5">
        <v>18.891813880943019</v>
      </c>
      <c r="AV1487" s="5"/>
      <c r="AW1487" s="5"/>
      <c r="AX1487" s="5"/>
      <c r="AY1487" s="5">
        <v>13.295238476330024</v>
      </c>
      <c r="AZ1487" s="5"/>
      <c r="BA1487" s="5"/>
      <c r="BB1487" s="5"/>
      <c r="BC1487" s="5"/>
      <c r="BD1487" s="5"/>
      <c r="BE1487" s="5"/>
      <c r="BF1487" s="5">
        <v>0</v>
      </c>
      <c r="BG1487" s="5">
        <v>0</v>
      </c>
      <c r="BH1487" s="5">
        <v>32.187052357273046</v>
      </c>
      <c r="BI1487" s="8"/>
      <c r="BJ1487" s="5"/>
      <c r="BK1487" s="5">
        <f>AC1487+AJ1487+BH1487</f>
        <v>418.27852367267587</v>
      </c>
      <c r="BL1487" s="5"/>
      <c r="BM1487" s="8">
        <f>BH1487/BK1487</f>
        <v>7.6951243096719552E-2</v>
      </c>
      <c r="BN1487" s="8"/>
      <c r="BO1487" s="7"/>
      <c r="BP1487" s="5"/>
      <c r="BQ1487" s="5"/>
      <c r="BR1487" s="5"/>
      <c r="BS1487" s="5"/>
      <c r="BT1487" s="7"/>
      <c r="BU1487" s="7"/>
      <c r="BV1487" s="7"/>
      <c r="BW1487" s="7"/>
      <c r="BX1487" s="8">
        <f>AC1487/BK1487</f>
        <v>0.49743439177080662</v>
      </c>
      <c r="BY1487" s="8">
        <f>AJ1487/BK1487</f>
        <v>0.4256143651324738</v>
      </c>
      <c r="BZ1487" s="8">
        <f>BH1487/BK1487</f>
        <v>7.6951243096719552E-2</v>
      </c>
      <c r="CA1487" s="5">
        <v>225.43046835897172</v>
      </c>
      <c r="CB1487" s="5">
        <v>191.5848587636481</v>
      </c>
      <c r="CC1487" s="5">
        <v>33.845609595323623</v>
      </c>
      <c r="CD1487" s="5">
        <v>0</v>
      </c>
      <c r="CE1487" s="5"/>
      <c r="CF1487" s="5"/>
      <c r="CG1487" s="5"/>
      <c r="CH1487" s="5"/>
      <c r="CI1487" s="5">
        <v>0</v>
      </c>
      <c r="CJ1487" s="5"/>
      <c r="CK1487" s="8"/>
      <c r="CL1487" s="5"/>
      <c r="CM1487" s="5"/>
      <c r="CN1487" s="8"/>
      <c r="CO1487" s="5"/>
      <c r="CP1487" s="5"/>
      <c r="CQ1487" s="5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</row>
    <row r="1488" spans="1:166" x14ac:dyDescent="0.25">
      <c r="A1488" t="s">
        <v>148</v>
      </c>
      <c r="C1488" s="6">
        <v>40982</v>
      </c>
      <c r="D1488" s="5"/>
      <c r="E1488" s="6"/>
      <c r="G1488">
        <v>70</v>
      </c>
      <c r="H1488" t="s">
        <v>116</v>
      </c>
      <c r="I1488" s="7">
        <v>8</v>
      </c>
      <c r="J1488">
        <v>750</v>
      </c>
      <c r="K1488" s="5">
        <f t="shared" si="23"/>
        <v>166.66666666666666</v>
      </c>
      <c r="L1488" s="5"/>
      <c r="M1488" s="8"/>
      <c r="N1488" s="7">
        <v>17.350000000000001</v>
      </c>
      <c r="O1488" s="7"/>
      <c r="P1488" s="7"/>
      <c r="Q1488" s="5"/>
      <c r="R1488" s="5"/>
      <c r="S1488" s="5"/>
      <c r="T1488" s="5"/>
      <c r="U1488" s="5"/>
      <c r="V1488" s="5"/>
      <c r="W1488" s="5"/>
      <c r="X1488" s="8"/>
      <c r="Y1488" s="8"/>
      <c r="Z1488" s="8"/>
      <c r="AA1488" s="8"/>
      <c r="AB1488" s="8"/>
      <c r="AC1488" s="5"/>
      <c r="AD1488" s="8"/>
      <c r="AE1488" s="8"/>
      <c r="AF1488" s="8"/>
      <c r="AG1488" s="8"/>
      <c r="AH1488" s="8"/>
      <c r="AI1488" s="8"/>
      <c r="AJ1488" s="5"/>
      <c r="AK1488" s="8"/>
      <c r="AL1488" s="8"/>
      <c r="AM1488" s="8"/>
      <c r="AN1488" s="8"/>
      <c r="AO1488" s="8"/>
      <c r="AP1488" s="8"/>
      <c r="AQ1488" s="9"/>
      <c r="AR1488" s="8"/>
      <c r="AS1488" s="8"/>
      <c r="AT1488" s="8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8"/>
      <c r="BJ1488" s="5"/>
      <c r="BK1488" s="5"/>
      <c r="BL1488" s="5"/>
      <c r="BM1488" s="8"/>
      <c r="BN1488" s="8"/>
      <c r="BO1488" s="7"/>
      <c r="BP1488" s="5"/>
      <c r="BQ1488" s="5"/>
      <c r="BR1488" s="5"/>
      <c r="BS1488" s="5"/>
      <c r="BT1488" s="7"/>
      <c r="BU1488" s="7"/>
      <c r="BV1488" s="7"/>
      <c r="BW1488" s="7"/>
      <c r="BX1488" s="7"/>
      <c r="BY1488" s="7"/>
      <c r="BZ1488" s="7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8"/>
      <c r="CL1488" s="5"/>
      <c r="CM1488" s="5"/>
      <c r="CN1488" s="8"/>
      <c r="CO1488" s="5"/>
      <c r="CP1488" s="5"/>
      <c r="CQ1488" s="5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</row>
    <row r="1489" spans="1:166" x14ac:dyDescent="0.25">
      <c r="A1489" t="s">
        <v>148</v>
      </c>
      <c r="C1489" s="6">
        <v>40994</v>
      </c>
      <c r="D1489" s="5"/>
      <c r="E1489" s="6"/>
      <c r="G1489">
        <v>82</v>
      </c>
      <c r="H1489" t="s">
        <v>116</v>
      </c>
      <c r="I1489" s="7">
        <v>8</v>
      </c>
      <c r="J1489">
        <v>750</v>
      </c>
      <c r="K1489" s="5">
        <f t="shared" si="23"/>
        <v>166.66666666666666</v>
      </c>
      <c r="L1489" s="5"/>
      <c r="M1489" s="8"/>
      <c r="N1489" s="7">
        <v>19.95</v>
      </c>
      <c r="O1489" s="7"/>
      <c r="P1489" s="7"/>
      <c r="Q1489" s="5"/>
      <c r="R1489" s="5"/>
      <c r="S1489" s="5"/>
      <c r="T1489" s="5"/>
      <c r="U1489" s="5"/>
      <c r="V1489" s="5"/>
      <c r="W1489" s="5"/>
      <c r="X1489" s="8"/>
      <c r="Y1489" s="8"/>
      <c r="Z1489" s="8"/>
      <c r="AA1489" s="8"/>
      <c r="AB1489" s="8"/>
      <c r="AC1489" s="5"/>
      <c r="AD1489" s="8"/>
      <c r="AE1489" s="8"/>
      <c r="AF1489" s="8"/>
      <c r="AG1489" s="8"/>
      <c r="AH1489" s="8"/>
      <c r="AI1489" s="8"/>
      <c r="AJ1489" s="5"/>
      <c r="AK1489" s="8"/>
      <c r="AL1489" s="8"/>
      <c r="AM1489" s="8"/>
      <c r="AN1489" s="8"/>
      <c r="AO1489" s="8"/>
      <c r="AP1489" s="8"/>
      <c r="AQ1489" s="9"/>
      <c r="AR1489" s="8"/>
      <c r="AS1489" s="8"/>
      <c r="AT1489" s="8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8"/>
      <c r="BJ1489" s="5"/>
      <c r="BK1489" s="5"/>
      <c r="BL1489" s="5"/>
      <c r="BM1489" s="8"/>
      <c r="BN1489" s="8"/>
      <c r="BO1489" s="7"/>
      <c r="BP1489" s="5"/>
      <c r="BQ1489" s="5"/>
      <c r="BR1489" s="5"/>
      <c r="BS1489" s="5"/>
      <c r="BT1489" s="7"/>
      <c r="BU1489" s="7"/>
      <c r="BV1489" s="7"/>
      <c r="BW1489" s="7"/>
      <c r="BX1489" s="7"/>
      <c r="BY1489" s="7"/>
      <c r="BZ1489" s="7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8"/>
      <c r="CL1489" s="5"/>
      <c r="CM1489" s="5"/>
      <c r="CN1489" s="8"/>
      <c r="CO1489" s="5"/>
      <c r="CP1489" s="5"/>
      <c r="CQ1489" s="5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</row>
    <row r="1490" spans="1:166" x14ac:dyDescent="0.25">
      <c r="A1490" t="s">
        <v>148</v>
      </c>
      <c r="C1490" s="6">
        <v>40998</v>
      </c>
      <c r="D1490" s="5">
        <v>8</v>
      </c>
      <c r="E1490" t="s">
        <v>208</v>
      </c>
      <c r="F1490" t="s">
        <v>14</v>
      </c>
      <c r="G1490">
        <v>86</v>
      </c>
      <c r="H1490" t="s">
        <v>116</v>
      </c>
      <c r="I1490" s="7">
        <v>8</v>
      </c>
      <c r="J1490">
        <v>750</v>
      </c>
      <c r="K1490" s="5">
        <f t="shared" si="23"/>
        <v>166.66666666666666</v>
      </c>
      <c r="L1490" s="5"/>
      <c r="M1490" s="8"/>
      <c r="N1490" s="8"/>
      <c r="O1490" s="8"/>
      <c r="P1490" s="8"/>
      <c r="Q1490" s="5"/>
      <c r="R1490" s="5"/>
      <c r="S1490" s="5"/>
      <c r="T1490" s="5"/>
      <c r="U1490" s="5">
        <v>86</v>
      </c>
      <c r="V1490" s="5"/>
      <c r="W1490" s="5"/>
      <c r="X1490" s="8"/>
      <c r="Y1490" s="8"/>
      <c r="Z1490" s="8"/>
      <c r="AA1490" s="8"/>
      <c r="AB1490" s="8"/>
      <c r="AC1490" s="5"/>
      <c r="AD1490" s="8"/>
      <c r="AE1490" s="8"/>
      <c r="AF1490" s="8"/>
      <c r="AG1490" s="8"/>
      <c r="AH1490" s="8"/>
      <c r="AI1490" s="8"/>
      <c r="AJ1490" s="5"/>
      <c r="AK1490" s="8"/>
      <c r="AL1490" s="8"/>
      <c r="AM1490" s="8"/>
      <c r="AN1490" s="8"/>
      <c r="AO1490" s="8"/>
      <c r="AP1490" s="8"/>
      <c r="AQ1490" s="9"/>
      <c r="AR1490" s="8"/>
      <c r="AS1490" s="8"/>
      <c r="AT1490" s="8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8"/>
      <c r="BJ1490" s="5"/>
      <c r="BK1490" s="5"/>
      <c r="BL1490" s="5"/>
      <c r="BM1490" s="8"/>
      <c r="BN1490" s="8"/>
      <c r="BO1490" s="7"/>
      <c r="BP1490" s="5"/>
      <c r="BQ1490" s="5"/>
      <c r="BR1490" s="5"/>
      <c r="BS1490" s="5"/>
      <c r="BT1490" s="7"/>
      <c r="BU1490" s="7"/>
      <c r="BV1490" s="7"/>
      <c r="BW1490" s="7"/>
      <c r="BX1490" s="7"/>
      <c r="BY1490" s="7"/>
      <c r="BZ1490" s="7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8"/>
      <c r="CL1490" s="5"/>
      <c r="CM1490" s="5"/>
      <c r="CN1490" s="8"/>
      <c r="CO1490" s="5"/>
      <c r="CP1490" s="5"/>
      <c r="CQ1490" s="5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</row>
    <row r="1491" spans="1:166" x14ac:dyDescent="0.25">
      <c r="A1491" t="s">
        <v>148</v>
      </c>
      <c r="C1491" s="6">
        <v>41001</v>
      </c>
      <c r="D1491" s="5"/>
      <c r="E1491" s="6"/>
      <c r="G1491">
        <v>89</v>
      </c>
      <c r="H1491" t="s">
        <v>116</v>
      </c>
      <c r="I1491" s="7">
        <v>8</v>
      </c>
      <c r="J1491">
        <v>750</v>
      </c>
      <c r="K1491" s="5">
        <f t="shared" si="23"/>
        <v>166.66666666666666</v>
      </c>
      <c r="L1491" s="5"/>
      <c r="M1491" s="8"/>
      <c r="N1491" s="7">
        <v>20.85</v>
      </c>
      <c r="O1491" s="7"/>
      <c r="P1491" s="7"/>
      <c r="Q1491" s="5"/>
      <c r="R1491" s="5"/>
      <c r="S1491" s="5"/>
      <c r="T1491" s="5"/>
      <c r="U1491" s="5"/>
      <c r="V1491" s="5"/>
      <c r="W1491" s="5"/>
      <c r="X1491" s="8"/>
      <c r="Y1491" s="8"/>
      <c r="Z1491" s="8"/>
      <c r="AA1491" s="8"/>
      <c r="AB1491" s="8"/>
      <c r="AC1491" s="5"/>
      <c r="AD1491" s="8"/>
      <c r="AE1491" s="8"/>
      <c r="AF1491" s="8"/>
      <c r="AG1491" s="8"/>
      <c r="AH1491" s="8"/>
      <c r="AI1491" s="8"/>
      <c r="AJ1491" s="5"/>
      <c r="AK1491" s="8"/>
      <c r="AL1491" s="8"/>
      <c r="AM1491" s="8"/>
      <c r="AN1491" s="8"/>
      <c r="AO1491" s="8"/>
      <c r="AP1491" s="8"/>
      <c r="AQ1491" s="9"/>
      <c r="AR1491" s="8"/>
      <c r="AS1491" s="8"/>
      <c r="AT1491" s="8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8"/>
      <c r="BJ1491" s="5"/>
      <c r="BK1491" s="5"/>
      <c r="BL1491" s="5"/>
      <c r="BM1491" s="8"/>
      <c r="BN1491" s="8"/>
      <c r="BO1491" s="7"/>
      <c r="BP1491" s="5"/>
      <c r="BQ1491" s="5"/>
      <c r="BR1491" s="5"/>
      <c r="BS1491" s="5"/>
      <c r="BT1491" s="7"/>
      <c r="BU1491" s="7"/>
      <c r="BV1491" s="7"/>
      <c r="BW1491" s="7"/>
      <c r="BX1491" s="7"/>
      <c r="BY1491" s="7"/>
      <c r="BZ1491" s="7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8"/>
      <c r="CL1491" s="5"/>
      <c r="CM1491" s="5"/>
      <c r="CN1491" s="8"/>
      <c r="CO1491" s="5"/>
      <c r="CP1491" s="5"/>
      <c r="CQ1491" s="5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</row>
    <row r="1492" spans="1:166" x14ac:dyDescent="0.25">
      <c r="A1492" t="s">
        <v>148</v>
      </c>
      <c r="C1492" s="6">
        <v>41011</v>
      </c>
      <c r="D1492" s="5"/>
      <c r="E1492" s="6"/>
      <c r="G1492">
        <v>99</v>
      </c>
      <c r="H1492" t="s">
        <v>116</v>
      </c>
      <c r="I1492" s="7">
        <v>8</v>
      </c>
      <c r="J1492">
        <v>750</v>
      </c>
      <c r="K1492" s="5">
        <f t="shared" si="23"/>
        <v>166.66666666666666</v>
      </c>
      <c r="L1492" s="5"/>
      <c r="M1492" s="8"/>
      <c r="N1492" s="8"/>
      <c r="O1492" s="8"/>
      <c r="P1492" s="8"/>
      <c r="Q1492" s="5"/>
      <c r="R1492" s="5"/>
      <c r="S1492" s="5"/>
      <c r="T1492" s="5"/>
      <c r="U1492" s="5"/>
      <c r="V1492" s="5"/>
      <c r="W1492" s="5"/>
      <c r="X1492" s="8"/>
      <c r="Y1492" s="8"/>
      <c r="Z1492" s="8"/>
      <c r="AA1492" s="8"/>
      <c r="AB1492" s="8"/>
      <c r="AC1492" s="5">
        <v>471.12346160880077</v>
      </c>
      <c r="AD1492" s="8"/>
      <c r="AE1492" s="8"/>
      <c r="AF1492" s="8"/>
      <c r="AG1492" s="8"/>
      <c r="AH1492" s="8"/>
      <c r="AI1492" s="8"/>
      <c r="AJ1492" s="5">
        <v>264.8001842265636</v>
      </c>
      <c r="AK1492" s="8">
        <v>4.2010943922274109</v>
      </c>
      <c r="AL1492" s="8"/>
      <c r="AM1492" s="8"/>
      <c r="AN1492" s="8"/>
      <c r="AO1492" s="8"/>
      <c r="AP1492" s="8"/>
      <c r="AQ1492" s="9">
        <f>AK1492/AJ1492</f>
        <v>1.5865149053797281E-2</v>
      </c>
      <c r="AR1492" s="8"/>
      <c r="AS1492" s="8"/>
      <c r="AT1492" s="8"/>
      <c r="AU1492" s="5">
        <v>7.9714987296575135</v>
      </c>
      <c r="AV1492" s="5"/>
      <c r="AW1492" s="5"/>
      <c r="AX1492" s="5"/>
      <c r="AY1492" s="5">
        <v>228.67244267670966</v>
      </c>
      <c r="AZ1492" s="5"/>
      <c r="BA1492" s="5"/>
      <c r="BB1492" s="5"/>
      <c r="BC1492" s="5"/>
      <c r="BD1492" s="5"/>
      <c r="BE1492" s="5"/>
      <c r="BF1492" s="5">
        <v>0</v>
      </c>
      <c r="BG1492" s="5">
        <v>0</v>
      </c>
      <c r="BH1492" s="5">
        <v>236.64394140636719</v>
      </c>
      <c r="BI1492" s="8"/>
      <c r="BJ1492" s="5"/>
      <c r="BK1492" s="5">
        <f>AC1492+AJ1492+BH1492</f>
        <v>972.56758724173153</v>
      </c>
      <c r="BL1492" s="5"/>
      <c r="BM1492" s="8">
        <f>BH1492/BK1492</f>
        <v>0.24331876212069298</v>
      </c>
      <c r="BN1492" s="8"/>
      <c r="BO1492" s="7"/>
      <c r="BP1492" s="5"/>
      <c r="BQ1492" s="5"/>
      <c r="BR1492" s="5"/>
      <c r="BS1492" s="5"/>
      <c r="BT1492" s="7"/>
      <c r="BU1492" s="7"/>
      <c r="BV1492" s="7"/>
      <c r="BW1492" s="7"/>
      <c r="BX1492" s="8">
        <f>AC1492/BK1492</f>
        <v>0.48441205299154505</v>
      </c>
      <c r="BY1492" s="8">
        <f>AJ1492/BK1492</f>
        <v>0.27226918488776203</v>
      </c>
      <c r="BZ1492" s="8">
        <f>BH1492/BK1492</f>
        <v>0.24331876212069298</v>
      </c>
      <c r="CA1492" s="5">
        <v>182.33835409007719</v>
      </c>
      <c r="CB1492" s="5">
        <v>81.72789349446451</v>
      </c>
      <c r="CC1492" s="5">
        <v>100.61046059561266</v>
      </c>
      <c r="CD1492" s="5">
        <v>0</v>
      </c>
      <c r="CE1492" s="5"/>
      <c r="CF1492" s="5"/>
      <c r="CG1492" s="5"/>
      <c r="CH1492" s="5"/>
      <c r="CI1492" s="5">
        <v>0</v>
      </c>
      <c r="CJ1492" s="5"/>
      <c r="CK1492" s="8"/>
      <c r="CL1492" s="5"/>
      <c r="CM1492" s="5"/>
      <c r="CN1492" s="8"/>
      <c r="CO1492" s="5"/>
      <c r="CP1492" s="5"/>
      <c r="CQ1492" s="5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</row>
    <row r="1493" spans="1:166" x14ac:dyDescent="0.25">
      <c r="A1493" t="s">
        <v>148</v>
      </c>
      <c r="C1493" s="6">
        <v>41016</v>
      </c>
      <c r="D1493" s="5"/>
      <c r="E1493" s="6"/>
      <c r="G1493">
        <v>104</v>
      </c>
      <c r="H1493" t="s">
        <v>116</v>
      </c>
      <c r="I1493" s="7">
        <v>8</v>
      </c>
      <c r="J1493">
        <v>750</v>
      </c>
      <c r="K1493" s="5">
        <f t="shared" si="23"/>
        <v>166.66666666666666</v>
      </c>
      <c r="L1493" s="5"/>
      <c r="M1493" s="8"/>
      <c r="N1493" s="7">
        <v>21.8</v>
      </c>
      <c r="O1493" s="7"/>
      <c r="P1493" s="7"/>
      <c r="Q1493" s="5"/>
      <c r="R1493" s="5"/>
      <c r="S1493" s="5"/>
      <c r="T1493" s="5"/>
      <c r="U1493" s="5"/>
      <c r="V1493" s="5"/>
      <c r="W1493" s="5"/>
      <c r="X1493" s="8"/>
      <c r="Y1493" s="8"/>
      <c r="Z1493" s="8"/>
      <c r="AA1493" s="8"/>
      <c r="AB1493" s="8"/>
      <c r="AC1493" s="5"/>
      <c r="AD1493" s="8"/>
      <c r="AE1493" s="8"/>
      <c r="AF1493" s="8"/>
      <c r="AG1493" s="8"/>
      <c r="AH1493" s="8"/>
      <c r="AI1493" s="8"/>
      <c r="AJ1493" s="5"/>
      <c r="AK1493" s="8"/>
      <c r="AL1493" s="8"/>
      <c r="AM1493" s="8"/>
      <c r="AN1493" s="8"/>
      <c r="AO1493" s="8"/>
      <c r="AP1493" s="8"/>
      <c r="AQ1493" s="9"/>
      <c r="AR1493" s="8"/>
      <c r="AS1493" s="8"/>
      <c r="AT1493" s="8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8"/>
      <c r="BJ1493" s="5"/>
      <c r="BK1493" s="5"/>
      <c r="BL1493" s="5"/>
      <c r="BM1493" s="8"/>
      <c r="BN1493" s="8"/>
      <c r="BO1493" s="7"/>
      <c r="BP1493" s="5"/>
      <c r="BQ1493" s="5"/>
      <c r="BR1493" s="5"/>
      <c r="BS1493" s="5"/>
      <c r="BT1493" s="7"/>
      <c r="BU1493" s="7"/>
      <c r="BV1493" s="7"/>
      <c r="BW1493" s="7"/>
      <c r="BX1493" s="7"/>
      <c r="BY1493" s="7"/>
      <c r="BZ1493" s="7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8"/>
      <c r="CL1493" s="5"/>
      <c r="CM1493" s="5"/>
      <c r="CN1493" s="8"/>
      <c r="CO1493" s="5"/>
      <c r="CP1493" s="5"/>
      <c r="CQ1493" s="5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</row>
    <row r="1494" spans="1:166" x14ac:dyDescent="0.25">
      <c r="A1494" t="s">
        <v>148</v>
      </c>
      <c r="C1494" s="6">
        <v>41029</v>
      </c>
      <c r="D1494" s="5"/>
      <c r="E1494" s="6"/>
      <c r="G1494">
        <v>117</v>
      </c>
      <c r="H1494" t="s">
        <v>116</v>
      </c>
      <c r="I1494" s="7">
        <v>8</v>
      </c>
      <c r="J1494">
        <v>750</v>
      </c>
      <c r="K1494" s="5">
        <f t="shared" si="23"/>
        <v>166.66666666666666</v>
      </c>
      <c r="L1494" s="5"/>
      <c r="M1494" s="8"/>
      <c r="N1494" s="8"/>
      <c r="O1494" s="8"/>
      <c r="P1494" s="8"/>
      <c r="Q1494" s="5"/>
      <c r="R1494" s="5"/>
      <c r="S1494" s="5"/>
      <c r="T1494" s="5"/>
      <c r="U1494" s="5"/>
      <c r="V1494" s="5"/>
      <c r="W1494" s="5"/>
      <c r="X1494" s="8"/>
      <c r="Y1494" s="8"/>
      <c r="Z1494" s="8"/>
      <c r="AA1494" s="8"/>
      <c r="AB1494" s="8"/>
      <c r="AC1494" s="5">
        <v>459.63589276947567</v>
      </c>
      <c r="AD1494" s="8"/>
      <c r="AE1494" s="8"/>
      <c r="AF1494" s="8"/>
      <c r="AG1494" s="8"/>
      <c r="AH1494" s="8"/>
      <c r="AI1494" s="8"/>
      <c r="AJ1494" s="5">
        <v>217.85376228444585</v>
      </c>
      <c r="AK1494" s="8">
        <v>3.4045630001996874</v>
      </c>
      <c r="AL1494" s="8"/>
      <c r="AM1494" s="8"/>
      <c r="AN1494" s="8"/>
      <c r="AO1494" s="8"/>
      <c r="AP1494" s="8"/>
      <c r="AQ1494" s="9">
        <f>AK1494/AJ1494</f>
        <v>1.5627744797698011E-2</v>
      </c>
      <c r="AR1494" s="8"/>
      <c r="AS1494" s="8"/>
      <c r="AT1494" s="8"/>
      <c r="AU1494" s="5">
        <v>9.2733490711869528</v>
      </c>
      <c r="AV1494" s="5"/>
      <c r="AW1494" s="5"/>
      <c r="AX1494" s="5"/>
      <c r="AY1494" s="5">
        <v>378.45059859540822</v>
      </c>
      <c r="AZ1494" s="5"/>
      <c r="BA1494" s="5"/>
      <c r="BB1494" s="5"/>
      <c r="BC1494" s="5"/>
      <c r="BD1494" s="5"/>
      <c r="BE1494" s="5"/>
      <c r="BF1494" s="5">
        <v>8.014399309506782</v>
      </c>
      <c r="BG1494" s="5">
        <v>17.661862996472198</v>
      </c>
      <c r="BH1494" s="5">
        <v>413.40020997257415</v>
      </c>
      <c r="BI1494" s="8"/>
      <c r="BJ1494" s="5"/>
      <c r="BK1494" s="5">
        <f>AC1494+AJ1494+BH1494</f>
        <v>1090.8898650264957</v>
      </c>
      <c r="BL1494" s="5"/>
      <c r="BM1494" s="8">
        <f>BH1494/BK1494</f>
        <v>0.37895687110681281</v>
      </c>
      <c r="BN1494" s="8"/>
      <c r="BO1494" s="7"/>
      <c r="BP1494" s="5"/>
      <c r="BQ1494" s="5"/>
      <c r="BR1494" s="5"/>
      <c r="BS1494" s="5"/>
      <c r="BT1494" s="7"/>
      <c r="BU1494" s="7"/>
      <c r="BV1494" s="7"/>
      <c r="BW1494" s="7"/>
      <c r="BX1494" s="8">
        <f>AC1494/BK1494</f>
        <v>0.42134032729171239</v>
      </c>
      <c r="BY1494" s="8">
        <f>AJ1494/BK1494</f>
        <v>0.19970280160147474</v>
      </c>
      <c r="BZ1494" s="8">
        <f>BH1494/BK1494</f>
        <v>0.37895687110681281</v>
      </c>
      <c r="CA1494" s="5">
        <v>142.20811600102712</v>
      </c>
      <c r="CB1494" s="5">
        <v>43.293152791199347</v>
      </c>
      <c r="CC1494" s="5">
        <v>91.73850039409777</v>
      </c>
      <c r="CD1494" s="5">
        <v>4.3620494486403505</v>
      </c>
      <c r="CE1494" s="5"/>
      <c r="CF1494" s="5"/>
      <c r="CG1494" s="5"/>
      <c r="CH1494" s="5"/>
      <c r="CI1494" s="5">
        <v>2.8144133670896423</v>
      </c>
      <c r="CJ1494" s="5"/>
      <c r="CK1494" s="8"/>
      <c r="CL1494" s="5"/>
      <c r="CM1494" s="5"/>
      <c r="CN1494" s="8"/>
      <c r="CO1494" s="5"/>
      <c r="CP1494" s="5"/>
      <c r="CQ1494" s="5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</row>
    <row r="1495" spans="1:166" x14ac:dyDescent="0.25">
      <c r="A1495" t="s">
        <v>148</v>
      </c>
      <c r="C1495" s="6">
        <v>41043</v>
      </c>
      <c r="D1495" s="5"/>
      <c r="E1495" s="6"/>
      <c r="G1495">
        <v>131</v>
      </c>
      <c r="H1495" t="s">
        <v>116</v>
      </c>
      <c r="I1495" s="7">
        <v>8</v>
      </c>
      <c r="J1495">
        <v>750</v>
      </c>
      <c r="K1495" s="5">
        <f t="shared" si="23"/>
        <v>166.66666666666666</v>
      </c>
      <c r="L1495" s="5"/>
      <c r="M1495" s="8"/>
      <c r="N1495" s="8"/>
      <c r="O1495" s="8"/>
      <c r="P1495" s="8"/>
      <c r="Q1495" s="5"/>
      <c r="R1495" s="5"/>
      <c r="S1495" s="5"/>
      <c r="T1495" s="5"/>
      <c r="U1495" s="5"/>
      <c r="V1495" s="5"/>
      <c r="W1495" s="5"/>
      <c r="X1495" s="8"/>
      <c r="Y1495" s="8"/>
      <c r="Z1495" s="8"/>
      <c r="AA1495" s="8"/>
      <c r="AB1495" s="8"/>
      <c r="AC1495" s="5"/>
      <c r="AD1495" s="8"/>
      <c r="AE1495" s="8"/>
      <c r="AF1495" s="8"/>
      <c r="AG1495" s="8"/>
      <c r="AH1495" s="8"/>
      <c r="AI1495" s="8"/>
      <c r="AJ1495" s="5"/>
      <c r="AK1495" s="8"/>
      <c r="AL1495" s="8"/>
      <c r="AM1495" s="8"/>
      <c r="AN1495" s="8"/>
      <c r="AO1495" s="8"/>
      <c r="AP1495" s="8"/>
      <c r="AQ1495" s="9"/>
      <c r="AR1495" s="8"/>
      <c r="AS1495" s="8"/>
      <c r="AT1495" s="8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8"/>
      <c r="BJ1495" s="5"/>
      <c r="BK1495" s="5"/>
      <c r="BL1495" s="5"/>
      <c r="BM1495" s="8"/>
      <c r="BN1495" s="8"/>
      <c r="BO1495" s="7"/>
      <c r="BP1495" s="5"/>
      <c r="BQ1495" s="5"/>
      <c r="BR1495" s="5"/>
      <c r="BS1495" s="5"/>
      <c r="BT1495" s="7"/>
      <c r="BU1495" s="7"/>
      <c r="BV1495" s="7"/>
      <c r="BW1495" s="7"/>
      <c r="BX1495" s="7"/>
      <c r="BY1495" s="7"/>
      <c r="BZ1495" s="7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>
        <v>10.320781032078104</v>
      </c>
      <c r="CK1495" s="8">
        <v>4.2635135135135132</v>
      </c>
      <c r="CL1495" s="5"/>
      <c r="CM1495" s="5"/>
      <c r="CN1495" s="8"/>
      <c r="CO1495" s="5"/>
      <c r="CP1495" s="5"/>
      <c r="CQ1495" s="5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</row>
    <row r="1496" spans="1:166" x14ac:dyDescent="0.25">
      <c r="A1496" t="s">
        <v>148</v>
      </c>
      <c r="C1496" s="6">
        <v>41050</v>
      </c>
      <c r="D1496" s="5"/>
      <c r="E1496" s="6"/>
      <c r="G1496">
        <v>138</v>
      </c>
      <c r="H1496" t="s">
        <v>116</v>
      </c>
      <c r="I1496" s="7">
        <v>8</v>
      </c>
      <c r="J1496">
        <v>750</v>
      </c>
      <c r="K1496" s="5">
        <f t="shared" si="23"/>
        <v>166.66666666666666</v>
      </c>
      <c r="L1496" s="5"/>
      <c r="M1496" s="8"/>
      <c r="N1496" s="8"/>
      <c r="O1496" s="8"/>
      <c r="P1496" s="8"/>
      <c r="Q1496" s="5"/>
      <c r="R1496" s="5"/>
      <c r="S1496" s="5"/>
      <c r="T1496" s="5"/>
      <c r="U1496" s="5"/>
      <c r="V1496" s="5"/>
      <c r="W1496" s="5"/>
      <c r="X1496" s="8"/>
      <c r="Y1496" s="8"/>
      <c r="Z1496" s="8"/>
      <c r="AA1496" s="8"/>
      <c r="AB1496" s="8"/>
      <c r="AC1496" s="5"/>
      <c r="AD1496" s="8"/>
      <c r="AE1496" s="8"/>
      <c r="AF1496" s="8"/>
      <c r="AG1496" s="8"/>
      <c r="AH1496" s="8"/>
      <c r="AI1496" s="8"/>
      <c r="AJ1496" s="5"/>
      <c r="AK1496" s="8"/>
      <c r="AL1496" s="8"/>
      <c r="AM1496" s="8"/>
      <c r="AN1496" s="8"/>
      <c r="AO1496" s="8"/>
      <c r="AP1496" s="8"/>
      <c r="AQ1496" s="9"/>
      <c r="AR1496" s="8"/>
      <c r="AS1496" s="8"/>
      <c r="AT1496" s="8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8"/>
      <c r="BJ1496" s="5"/>
      <c r="BK1496" s="5"/>
      <c r="BL1496" s="5"/>
      <c r="BM1496" s="8"/>
      <c r="BN1496" s="8"/>
      <c r="BO1496" s="7"/>
      <c r="BP1496" s="5"/>
      <c r="BQ1496" s="5"/>
      <c r="BR1496" s="5"/>
      <c r="BS1496" s="5"/>
      <c r="BT1496" s="7"/>
      <c r="BU1496" s="7"/>
      <c r="BV1496" s="7"/>
      <c r="BW1496" s="7"/>
      <c r="BX1496" s="7"/>
      <c r="BY1496" s="7"/>
      <c r="BZ1496" s="7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>
        <v>14.504881450488146</v>
      </c>
      <c r="CK1496" s="8">
        <v>6.65</v>
      </c>
      <c r="CL1496" s="5"/>
      <c r="CM1496" s="5"/>
      <c r="CN1496" s="8"/>
      <c r="CO1496" s="5"/>
      <c r="CP1496" s="5"/>
      <c r="CQ1496" s="5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</row>
    <row r="1497" spans="1:166" x14ac:dyDescent="0.25">
      <c r="A1497" t="s">
        <v>148</v>
      </c>
      <c r="C1497" s="6">
        <v>41057</v>
      </c>
      <c r="D1497" s="5"/>
      <c r="E1497" s="6"/>
      <c r="G1497">
        <v>145</v>
      </c>
      <c r="H1497" t="s">
        <v>116</v>
      </c>
      <c r="I1497" s="7">
        <v>8</v>
      </c>
      <c r="J1497">
        <v>750</v>
      </c>
      <c r="K1497" s="5">
        <f t="shared" si="23"/>
        <v>166.66666666666666</v>
      </c>
      <c r="L1497" s="5"/>
      <c r="M1497" s="8"/>
      <c r="N1497" s="8"/>
      <c r="O1497" s="8"/>
      <c r="P1497" s="8"/>
      <c r="Q1497" s="5"/>
      <c r="R1497" s="5"/>
      <c r="S1497" s="5"/>
      <c r="T1497" s="5"/>
      <c r="U1497" s="5"/>
      <c r="V1497" s="5"/>
      <c r="W1497" s="5"/>
      <c r="X1497" s="8"/>
      <c r="Y1497" s="8"/>
      <c r="Z1497" s="8"/>
      <c r="AA1497" s="8"/>
      <c r="AB1497" s="8"/>
      <c r="AC1497" s="5"/>
      <c r="AD1497" s="8"/>
      <c r="AE1497" s="8"/>
      <c r="AF1497" s="8"/>
      <c r="AG1497" s="8"/>
      <c r="AH1497" s="8"/>
      <c r="AI1497" s="8"/>
      <c r="AJ1497" s="5"/>
      <c r="AK1497" s="8"/>
      <c r="AL1497" s="8"/>
      <c r="AM1497" s="8"/>
      <c r="AN1497" s="8"/>
      <c r="AO1497" s="8"/>
      <c r="AP1497" s="8"/>
      <c r="AQ1497" s="9"/>
      <c r="AR1497" s="8"/>
      <c r="AS1497" s="8"/>
      <c r="AT1497" s="8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8"/>
      <c r="BJ1497" s="5"/>
      <c r="BK1497" s="5"/>
      <c r="BL1497" s="5"/>
      <c r="BM1497" s="8"/>
      <c r="BN1497" s="8"/>
      <c r="BO1497" s="7"/>
      <c r="BP1497" s="5"/>
      <c r="BQ1497" s="5"/>
      <c r="BR1497" s="5"/>
      <c r="BS1497" s="5"/>
      <c r="BT1497" s="7"/>
      <c r="BU1497" s="7"/>
      <c r="BV1497" s="7"/>
      <c r="BW1497" s="7"/>
      <c r="BX1497" s="7"/>
      <c r="BY1497" s="7"/>
      <c r="BZ1497" s="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>
        <v>24.686192468619247</v>
      </c>
      <c r="CK1497" s="8">
        <v>5.7602739726027394</v>
      </c>
      <c r="CL1497" s="5"/>
      <c r="CM1497" s="5"/>
      <c r="CN1497" s="8"/>
      <c r="CO1497" s="5"/>
      <c r="CP1497" s="5"/>
      <c r="CQ1497" s="5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</row>
    <row r="1498" spans="1:166" x14ac:dyDescent="0.25">
      <c r="A1498" t="s">
        <v>148</v>
      </c>
      <c r="C1498" s="6">
        <v>41064</v>
      </c>
      <c r="D1498" s="5"/>
      <c r="E1498" s="6"/>
      <c r="G1498">
        <v>152</v>
      </c>
      <c r="H1498" t="s">
        <v>116</v>
      </c>
      <c r="I1498" s="7">
        <v>8</v>
      </c>
      <c r="J1498">
        <v>750</v>
      </c>
      <c r="K1498" s="5">
        <f t="shared" si="23"/>
        <v>166.66666666666666</v>
      </c>
      <c r="L1498" s="5"/>
      <c r="M1498" s="8"/>
      <c r="N1498" s="8"/>
      <c r="O1498" s="8"/>
      <c r="P1498" s="8"/>
      <c r="Q1498" s="5"/>
      <c r="R1498" s="5"/>
      <c r="S1498" s="5"/>
      <c r="T1498" s="5"/>
      <c r="U1498" s="5"/>
      <c r="V1498" s="5"/>
      <c r="W1498" s="5"/>
      <c r="X1498" s="8"/>
      <c r="Y1498" s="8"/>
      <c r="Z1498" s="8"/>
      <c r="AA1498" s="8"/>
      <c r="AB1498" s="8"/>
      <c r="AC1498" s="5"/>
      <c r="AD1498" s="8"/>
      <c r="AE1498" s="8"/>
      <c r="AF1498" s="8"/>
      <c r="AG1498" s="8"/>
      <c r="AH1498" s="8"/>
      <c r="AI1498" s="8"/>
      <c r="AJ1498" s="5"/>
      <c r="AK1498" s="8"/>
      <c r="AL1498" s="8"/>
      <c r="AM1498" s="8"/>
      <c r="AN1498" s="8"/>
      <c r="AO1498" s="8"/>
      <c r="AP1498" s="8"/>
      <c r="AQ1498" s="9"/>
      <c r="AR1498" s="8"/>
      <c r="AS1498" s="8"/>
      <c r="AT1498" s="8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8"/>
      <c r="BJ1498" s="5"/>
      <c r="BK1498" s="5"/>
      <c r="BL1498" s="5"/>
      <c r="BM1498" s="8"/>
      <c r="BN1498" s="8"/>
      <c r="BO1498" s="7"/>
      <c r="BP1498" s="5"/>
      <c r="BQ1498" s="5"/>
      <c r="BR1498" s="5"/>
      <c r="BS1498" s="5"/>
      <c r="BT1498" s="7"/>
      <c r="BU1498" s="7"/>
      <c r="BV1498" s="7"/>
      <c r="BW1498" s="7"/>
      <c r="BX1498" s="7"/>
      <c r="BY1498" s="7"/>
      <c r="BZ1498" s="7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>
        <v>37.935843793584382</v>
      </c>
      <c r="CK1498" s="8">
        <v>5.8947368421052628</v>
      </c>
      <c r="CL1498" s="5"/>
      <c r="CM1498" s="5"/>
      <c r="CN1498" s="8"/>
      <c r="CO1498" s="5"/>
      <c r="CP1498" s="5"/>
      <c r="CQ1498" s="5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</row>
    <row r="1499" spans="1:166" x14ac:dyDescent="0.25">
      <c r="A1499" t="s">
        <v>148</v>
      </c>
      <c r="C1499" s="6">
        <v>41066</v>
      </c>
      <c r="D1499" s="5"/>
      <c r="E1499" s="6"/>
      <c r="G1499">
        <v>154</v>
      </c>
      <c r="H1499" t="s">
        <v>116</v>
      </c>
      <c r="I1499" s="7">
        <v>8</v>
      </c>
      <c r="J1499">
        <v>750</v>
      </c>
      <c r="K1499" s="5">
        <f t="shared" si="23"/>
        <v>166.66666666666666</v>
      </c>
      <c r="L1499" s="5"/>
      <c r="M1499" s="8"/>
      <c r="N1499" s="8"/>
      <c r="O1499" s="8"/>
      <c r="P1499" s="8"/>
      <c r="Q1499" s="5"/>
      <c r="R1499" s="5"/>
      <c r="S1499" s="5"/>
      <c r="T1499" s="5"/>
      <c r="U1499" s="5"/>
      <c r="V1499" s="5"/>
      <c r="W1499" s="5"/>
      <c r="X1499" s="8"/>
      <c r="Y1499" s="8"/>
      <c r="Z1499" s="8"/>
      <c r="AA1499" s="8"/>
      <c r="AB1499" s="8"/>
      <c r="AC1499" s="5">
        <v>603.73602371176287</v>
      </c>
      <c r="AD1499" s="8"/>
      <c r="AE1499" s="8"/>
      <c r="AF1499" s="8"/>
      <c r="AG1499" s="8"/>
      <c r="AH1499" s="8"/>
      <c r="AI1499" s="8"/>
      <c r="AJ1499" s="5">
        <v>176.15479659250639</v>
      </c>
      <c r="AK1499" s="8">
        <v>2.7320599292876246</v>
      </c>
      <c r="AL1499" s="8"/>
      <c r="AM1499" s="8"/>
      <c r="AN1499" s="8"/>
      <c r="AO1499" s="8"/>
      <c r="AP1499" s="8"/>
      <c r="AQ1499" s="9">
        <f>AK1499/AJ1499</f>
        <v>1.5509426834442759E-2</v>
      </c>
      <c r="AR1499" s="8"/>
      <c r="AS1499" s="8"/>
      <c r="AT1499" s="8"/>
      <c r="AU1499" s="5">
        <v>0</v>
      </c>
      <c r="AV1499" s="5"/>
      <c r="AW1499" s="5"/>
      <c r="AX1499" s="5"/>
      <c r="AY1499" s="5">
        <v>260.72511537772033</v>
      </c>
      <c r="AZ1499" s="5"/>
      <c r="BA1499" s="5"/>
      <c r="BB1499" s="5"/>
      <c r="BC1499" s="5"/>
      <c r="BD1499" s="5"/>
      <c r="BE1499" s="5"/>
      <c r="BF1499" s="5">
        <v>19.905774155631175</v>
      </c>
      <c r="BG1499" s="5">
        <v>408.35737697773391</v>
      </c>
      <c r="BH1499" s="5">
        <v>688.98826651108538</v>
      </c>
      <c r="BI1499" s="8"/>
      <c r="BJ1499" s="5"/>
      <c r="BK1499" s="5">
        <f>AC1499+AJ1499+BH1499</f>
        <v>1468.8790868153546</v>
      </c>
      <c r="BL1499" s="5"/>
      <c r="BM1499" s="8">
        <f>BH1499/BK1499</f>
        <v>0.46905716930374858</v>
      </c>
      <c r="BN1499" s="8"/>
      <c r="BO1499" s="7"/>
      <c r="BP1499" s="5"/>
      <c r="BQ1499" s="5"/>
      <c r="BR1499" s="5"/>
      <c r="BS1499" s="5"/>
      <c r="BT1499" s="7"/>
      <c r="BU1499" s="7"/>
      <c r="BV1499" s="7"/>
      <c r="BW1499" s="7"/>
      <c r="BX1499" s="8">
        <f>AC1499/BK1499</f>
        <v>0.41101819008173779</v>
      </c>
      <c r="BY1499" s="8">
        <f>AJ1499/BK1499</f>
        <v>0.11992464061451363</v>
      </c>
      <c r="BZ1499" s="8">
        <f>BH1499/BK1499</f>
        <v>0.46905716930374858</v>
      </c>
      <c r="CA1499" s="5">
        <v>136.4352203290054</v>
      </c>
      <c r="CB1499" s="5">
        <v>0</v>
      </c>
      <c r="CC1499" s="5">
        <v>60.949619281728914</v>
      </c>
      <c r="CD1499" s="5">
        <v>68.082571570904079</v>
      </c>
      <c r="CE1499" s="5"/>
      <c r="CF1499" s="5"/>
      <c r="CG1499" s="5"/>
      <c r="CH1499" s="5"/>
      <c r="CI1499" s="5">
        <v>7.403029476372418</v>
      </c>
      <c r="CJ1499" s="5"/>
      <c r="CK1499" s="8"/>
      <c r="CL1499" s="5"/>
      <c r="CM1499" s="5"/>
      <c r="CN1499" s="8"/>
      <c r="CO1499" s="5"/>
      <c r="CP1499" s="5"/>
      <c r="CQ1499" s="5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</row>
    <row r="1500" spans="1:166" x14ac:dyDescent="0.25">
      <c r="A1500" t="s">
        <v>148</v>
      </c>
      <c r="C1500" s="6">
        <v>41071</v>
      </c>
      <c r="D1500" s="5">
        <v>9</v>
      </c>
      <c r="E1500" s="6" t="s">
        <v>207</v>
      </c>
      <c r="F1500" t="s">
        <v>15</v>
      </c>
      <c r="G1500">
        <v>159</v>
      </c>
      <c r="H1500" t="s">
        <v>116</v>
      </c>
      <c r="I1500" s="7">
        <v>8</v>
      </c>
      <c r="J1500">
        <v>750</v>
      </c>
      <c r="K1500" s="5">
        <f t="shared" si="23"/>
        <v>166.66666666666666</v>
      </c>
      <c r="L1500" s="5"/>
      <c r="M1500" s="8"/>
      <c r="N1500" s="8"/>
      <c r="O1500" s="8"/>
      <c r="P1500" s="8"/>
      <c r="Q1500" s="5"/>
      <c r="R1500" s="5"/>
      <c r="S1500" s="5"/>
      <c r="T1500" s="5"/>
      <c r="U1500" s="5"/>
      <c r="V1500" s="5">
        <v>159</v>
      </c>
      <c r="W1500" s="5"/>
      <c r="X1500" s="8"/>
      <c r="Y1500" s="8"/>
      <c r="Z1500" s="8"/>
      <c r="AA1500" s="8"/>
      <c r="AB1500" s="8"/>
      <c r="AC1500" s="5"/>
      <c r="AD1500" s="8"/>
      <c r="AE1500" s="8"/>
      <c r="AF1500" s="8"/>
      <c r="AG1500" s="8"/>
      <c r="AH1500" s="8"/>
      <c r="AI1500" s="8"/>
      <c r="AJ1500" s="5"/>
      <c r="AK1500" s="8"/>
      <c r="AL1500" s="8"/>
      <c r="AM1500" s="8"/>
      <c r="AN1500" s="8"/>
      <c r="AO1500" s="8"/>
      <c r="AP1500" s="8"/>
      <c r="AQ1500" s="9"/>
      <c r="AR1500" s="8"/>
      <c r="AS1500" s="8"/>
      <c r="AT1500" s="8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8"/>
      <c r="BJ1500" s="5"/>
      <c r="BK1500" s="5"/>
      <c r="BL1500" s="5"/>
      <c r="BM1500" s="8"/>
      <c r="BN1500" s="8"/>
      <c r="BO1500" s="7"/>
      <c r="BP1500" s="5"/>
      <c r="BQ1500" s="5"/>
      <c r="BR1500" s="5"/>
      <c r="BS1500" s="5"/>
      <c r="BT1500" s="7"/>
      <c r="BU1500" s="7"/>
      <c r="BV1500" s="7"/>
      <c r="BW1500" s="7"/>
      <c r="BX1500" s="7"/>
      <c r="BY1500" s="7"/>
      <c r="BZ1500" s="7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8"/>
      <c r="CL1500" s="5"/>
      <c r="CM1500" s="5"/>
      <c r="CN1500" s="8"/>
      <c r="CO1500" s="5"/>
      <c r="CP1500" s="5"/>
      <c r="CQ1500" s="5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</row>
    <row r="1501" spans="1:166" x14ac:dyDescent="0.25">
      <c r="A1501" t="s">
        <v>148</v>
      </c>
      <c r="C1501" s="6">
        <v>41072</v>
      </c>
      <c r="D1501" s="5"/>
      <c r="E1501" s="6"/>
      <c r="G1501">
        <v>160</v>
      </c>
      <c r="H1501" t="s">
        <v>116</v>
      </c>
      <c r="I1501" s="7">
        <v>8</v>
      </c>
      <c r="J1501">
        <v>750</v>
      </c>
      <c r="K1501" s="5">
        <f t="shared" si="23"/>
        <v>166.66666666666666</v>
      </c>
      <c r="L1501" s="5"/>
      <c r="M1501" s="8"/>
      <c r="N1501" s="8"/>
      <c r="O1501" s="8"/>
      <c r="P1501" s="8"/>
      <c r="Q1501" s="5"/>
      <c r="R1501" s="5"/>
      <c r="S1501" s="5"/>
      <c r="T1501" s="5"/>
      <c r="U1501" s="5"/>
      <c r="V1501" s="5"/>
      <c r="W1501" s="5"/>
      <c r="X1501" s="8"/>
      <c r="Y1501" s="8"/>
      <c r="Z1501" s="8"/>
      <c r="AA1501" s="8"/>
      <c r="AB1501" s="8"/>
      <c r="AC1501" s="5"/>
      <c r="AD1501" s="8"/>
      <c r="AE1501" s="8"/>
      <c r="AF1501" s="8"/>
      <c r="AG1501" s="8"/>
      <c r="AH1501" s="8"/>
      <c r="AI1501" s="8"/>
      <c r="AJ1501" s="5"/>
      <c r="AK1501" s="8"/>
      <c r="AL1501" s="8"/>
      <c r="AM1501" s="8"/>
      <c r="AN1501" s="8"/>
      <c r="AO1501" s="8"/>
      <c r="AP1501" s="8"/>
      <c r="AQ1501" s="9"/>
      <c r="AR1501" s="8"/>
      <c r="AS1501" s="8"/>
      <c r="AT1501" s="8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8"/>
      <c r="BJ1501" s="5"/>
      <c r="BK1501" s="5"/>
      <c r="BL1501" s="5"/>
      <c r="BM1501" s="8"/>
      <c r="BN1501" s="8"/>
      <c r="BO1501" s="7"/>
      <c r="BP1501" s="5"/>
      <c r="BQ1501" s="5"/>
      <c r="BR1501" s="5"/>
      <c r="BS1501" s="5"/>
      <c r="BT1501" s="7"/>
      <c r="BU1501" s="7"/>
      <c r="BV1501" s="7"/>
      <c r="BW1501" s="7"/>
      <c r="BX1501" s="7"/>
      <c r="BY1501" s="7"/>
      <c r="BZ1501" s="7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>
        <v>73.779637377963738</v>
      </c>
      <c r="CK1501" s="8">
        <v>5.2509727626459144</v>
      </c>
      <c r="CL1501" s="5"/>
      <c r="CM1501" s="5"/>
      <c r="CN1501" s="8"/>
      <c r="CO1501" s="5"/>
      <c r="CP1501" s="5"/>
      <c r="CQ1501" s="5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</row>
    <row r="1502" spans="1:166" x14ac:dyDescent="0.25">
      <c r="A1502" t="s">
        <v>148</v>
      </c>
      <c r="C1502" s="6">
        <v>41092</v>
      </c>
      <c r="D1502" s="5"/>
      <c r="E1502" s="6"/>
      <c r="G1502">
        <v>180</v>
      </c>
      <c r="H1502" t="s">
        <v>116</v>
      </c>
      <c r="I1502" s="7">
        <v>8</v>
      </c>
      <c r="J1502">
        <v>750</v>
      </c>
      <c r="K1502" s="5">
        <f t="shared" si="23"/>
        <v>166.66666666666666</v>
      </c>
      <c r="L1502" s="5"/>
      <c r="M1502" s="8"/>
      <c r="N1502" s="8"/>
      <c r="O1502" s="8"/>
      <c r="P1502" s="8"/>
      <c r="Q1502" s="5"/>
      <c r="R1502" s="5"/>
      <c r="S1502" s="5"/>
      <c r="T1502" s="5"/>
      <c r="U1502" s="5"/>
      <c r="V1502" s="5"/>
      <c r="W1502" s="5"/>
      <c r="X1502" s="8"/>
      <c r="Y1502" s="8"/>
      <c r="Z1502" s="8"/>
      <c r="AA1502" s="8"/>
      <c r="AB1502" s="8"/>
      <c r="AC1502" s="5"/>
      <c r="AD1502" s="8"/>
      <c r="AE1502" s="8"/>
      <c r="AF1502" s="8"/>
      <c r="AG1502" s="8"/>
      <c r="AH1502" s="8"/>
      <c r="AI1502" s="8"/>
      <c r="AJ1502" s="5"/>
      <c r="AK1502" s="8"/>
      <c r="AL1502" s="8"/>
      <c r="AM1502" s="8"/>
      <c r="AN1502" s="8"/>
      <c r="AO1502" s="8"/>
      <c r="AP1502" s="8"/>
      <c r="AQ1502" s="9"/>
      <c r="AR1502" s="8"/>
      <c r="AS1502" s="8"/>
      <c r="AT1502" s="8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8"/>
      <c r="BJ1502" s="5"/>
      <c r="BK1502" s="5"/>
      <c r="BL1502" s="5"/>
      <c r="BM1502" s="8"/>
      <c r="BN1502" s="8"/>
      <c r="BO1502" s="7"/>
      <c r="BP1502" s="5"/>
      <c r="BQ1502" s="5"/>
      <c r="BR1502" s="5"/>
      <c r="BS1502" s="5"/>
      <c r="BT1502" s="7"/>
      <c r="BU1502" s="7"/>
      <c r="BV1502" s="7"/>
      <c r="BW1502" s="7"/>
      <c r="BX1502" s="7"/>
      <c r="BY1502" s="7"/>
      <c r="BZ1502" s="7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>
        <v>100</v>
      </c>
      <c r="CK1502" s="8">
        <v>4.3351063829787231</v>
      </c>
      <c r="CL1502" s="5"/>
      <c r="CM1502" s="5"/>
      <c r="CN1502" s="8"/>
      <c r="CO1502" s="5"/>
      <c r="CP1502" s="5"/>
      <c r="CQ1502" s="5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</row>
    <row r="1503" spans="1:166" x14ac:dyDescent="0.25">
      <c r="A1503" t="s">
        <v>148</v>
      </c>
      <c r="C1503" s="6">
        <v>41096</v>
      </c>
      <c r="D1503" s="5">
        <v>10</v>
      </c>
      <c r="E1503" s="6" t="s">
        <v>108</v>
      </c>
      <c r="F1503" t="s">
        <v>16</v>
      </c>
      <c r="G1503">
        <v>184</v>
      </c>
      <c r="H1503" t="s">
        <v>116</v>
      </c>
      <c r="I1503" s="7">
        <v>8</v>
      </c>
      <c r="J1503">
        <v>750</v>
      </c>
      <c r="K1503" s="5">
        <f t="shared" si="23"/>
        <v>166.66666666666666</v>
      </c>
      <c r="L1503" s="5"/>
      <c r="M1503" s="8"/>
      <c r="N1503" s="8"/>
      <c r="O1503" s="8"/>
      <c r="P1503" s="8"/>
      <c r="Q1503" s="5"/>
      <c r="R1503" s="5"/>
      <c r="S1503" s="5"/>
      <c r="T1503" s="5"/>
      <c r="U1503" s="5"/>
      <c r="V1503" s="5"/>
      <c r="W1503" s="5"/>
      <c r="X1503" s="8"/>
      <c r="Y1503" s="8"/>
      <c r="Z1503" s="8"/>
      <c r="AA1503" s="8"/>
      <c r="AB1503" s="8"/>
      <c r="AC1503" s="5"/>
      <c r="AD1503" s="8"/>
      <c r="AE1503" s="8"/>
      <c r="AF1503" s="8"/>
      <c r="AG1503" s="8"/>
      <c r="AH1503" s="8"/>
      <c r="AI1503" s="8"/>
      <c r="AJ1503" s="5"/>
      <c r="AK1503" s="8"/>
      <c r="AL1503" s="8"/>
      <c r="AM1503" s="8"/>
      <c r="AN1503" s="8"/>
      <c r="AO1503" s="8"/>
      <c r="AP1503" s="8"/>
      <c r="AQ1503" s="9"/>
      <c r="AR1503" s="8"/>
      <c r="AS1503" s="8"/>
      <c r="AT1503" s="8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>
        <v>431.53921124999999</v>
      </c>
      <c r="BH1503" s="5"/>
      <c r="BI1503" s="8"/>
      <c r="BJ1503" s="5"/>
      <c r="BK1503" s="5"/>
      <c r="BL1503" s="5"/>
      <c r="BM1503" s="8"/>
      <c r="BN1503" s="5">
        <f>BP1503*(1/(BO1503/100))</f>
        <v>431.53921124999994</v>
      </c>
      <c r="BO1503" s="7">
        <v>40.53732423411364</v>
      </c>
      <c r="BP1503" s="5">
        <v>174.93444926174911</v>
      </c>
      <c r="BQ1503" s="5">
        <f>BN1503-BP1503</f>
        <v>256.60476198825086</v>
      </c>
      <c r="BR1503" s="5"/>
      <c r="BS1503" s="5"/>
      <c r="BT1503" s="7">
        <v>7.7063634036012827</v>
      </c>
      <c r="BU1503" s="7"/>
      <c r="BV1503" s="7"/>
      <c r="BW1503" s="7"/>
      <c r="BX1503" s="7"/>
      <c r="BY1503" s="7"/>
      <c r="BZ1503" s="7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8"/>
      <c r="CL1503" s="5"/>
      <c r="CM1503" s="5"/>
      <c r="CN1503" s="8"/>
      <c r="CO1503" s="5"/>
      <c r="CP1503" s="5"/>
      <c r="CQ1503" s="5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</row>
    <row r="1504" spans="1:166" x14ac:dyDescent="0.25">
      <c r="A1504" t="s">
        <v>155</v>
      </c>
      <c r="C1504" s="6">
        <v>40912</v>
      </c>
      <c r="D1504" s="5">
        <v>1</v>
      </c>
      <c r="E1504" s="6" t="s">
        <v>209</v>
      </c>
      <c r="F1504" t="s">
        <v>10</v>
      </c>
      <c r="G1504">
        <v>0</v>
      </c>
      <c r="H1504" t="s">
        <v>117</v>
      </c>
      <c r="I1504" s="7">
        <v>8</v>
      </c>
      <c r="J1504">
        <v>750</v>
      </c>
      <c r="K1504" s="5">
        <f t="shared" si="23"/>
        <v>166.66666666666666</v>
      </c>
      <c r="L1504" s="5"/>
      <c r="M1504" s="8"/>
      <c r="N1504" s="8"/>
      <c r="O1504" s="8"/>
      <c r="P1504" s="8"/>
      <c r="Q1504" s="5"/>
      <c r="R1504" s="5"/>
      <c r="S1504" s="5"/>
      <c r="T1504" s="5"/>
      <c r="U1504" s="5"/>
      <c r="V1504" s="5"/>
      <c r="W1504" s="5"/>
      <c r="X1504" s="8"/>
      <c r="Y1504" s="8"/>
      <c r="Z1504" s="8"/>
      <c r="AA1504" s="8"/>
      <c r="AB1504" s="8"/>
      <c r="AC1504" s="5"/>
      <c r="AD1504" s="8"/>
      <c r="AE1504" s="8"/>
      <c r="AF1504" s="8"/>
      <c r="AG1504" s="8"/>
      <c r="AH1504" s="8"/>
      <c r="AI1504" s="8"/>
      <c r="AJ1504" s="5"/>
      <c r="AK1504" s="8"/>
      <c r="AL1504" s="8"/>
      <c r="AM1504" s="8"/>
      <c r="AN1504" s="8"/>
      <c r="AO1504" s="8"/>
      <c r="AP1504" s="8"/>
      <c r="AQ1504" s="9"/>
      <c r="AR1504" s="8"/>
      <c r="AS1504" s="8"/>
      <c r="AT1504" s="8"/>
      <c r="AU1504" s="5">
        <v>0</v>
      </c>
      <c r="AV1504" s="5"/>
      <c r="AW1504" s="5"/>
      <c r="AX1504" s="5"/>
      <c r="AY1504" s="5">
        <v>0</v>
      </c>
      <c r="AZ1504" s="5"/>
      <c r="BA1504" s="5"/>
      <c r="BB1504" s="5"/>
      <c r="BC1504" s="5"/>
      <c r="BD1504" s="5"/>
      <c r="BE1504" s="5"/>
      <c r="BF1504" s="5">
        <v>0</v>
      </c>
      <c r="BG1504" s="5">
        <v>0</v>
      </c>
      <c r="BH1504" s="5"/>
      <c r="BI1504" s="8"/>
      <c r="BJ1504" s="5"/>
      <c r="BK1504" s="5"/>
      <c r="BL1504" s="5"/>
      <c r="BM1504" s="8"/>
      <c r="BN1504" s="8"/>
      <c r="BO1504" s="7"/>
      <c r="BP1504" s="5"/>
      <c r="BQ1504" s="5"/>
      <c r="BR1504" s="5"/>
      <c r="BS1504" s="5"/>
      <c r="BT1504" s="7"/>
      <c r="BU1504" s="7"/>
      <c r="BV1504" s="7"/>
      <c r="BW1504" s="7"/>
      <c r="BX1504" s="7"/>
      <c r="BY1504" s="7"/>
      <c r="BZ1504" s="7"/>
      <c r="CA1504" s="5">
        <v>0</v>
      </c>
      <c r="CB1504" s="5">
        <v>0</v>
      </c>
      <c r="CC1504" s="5">
        <v>0</v>
      </c>
      <c r="CD1504" s="5">
        <v>0</v>
      </c>
      <c r="CE1504" s="5"/>
      <c r="CF1504" s="5"/>
      <c r="CG1504" s="5"/>
      <c r="CH1504" s="5"/>
      <c r="CI1504" s="5">
        <v>0</v>
      </c>
      <c r="CJ1504" s="5"/>
      <c r="CK1504" s="8"/>
      <c r="CL1504" s="5"/>
      <c r="CM1504" s="5"/>
      <c r="CN1504" s="8"/>
      <c r="CO1504" s="5"/>
      <c r="CP1504" s="5"/>
      <c r="CQ1504" s="5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</row>
    <row r="1505" spans="1:166" x14ac:dyDescent="0.25">
      <c r="A1505" t="s">
        <v>155</v>
      </c>
      <c r="C1505" s="6">
        <v>40945</v>
      </c>
      <c r="D1505" s="5"/>
      <c r="E1505" s="6"/>
      <c r="G1505">
        <v>33</v>
      </c>
      <c r="H1505" t="s">
        <v>117</v>
      </c>
      <c r="I1505" s="7">
        <v>8</v>
      </c>
      <c r="J1505">
        <v>750</v>
      </c>
      <c r="K1505" s="5">
        <f t="shared" si="23"/>
        <v>166.66666666666666</v>
      </c>
      <c r="L1505" s="5"/>
      <c r="M1505" s="8"/>
      <c r="N1505" s="8"/>
      <c r="O1505" s="8"/>
      <c r="P1505" s="8"/>
      <c r="Q1505" s="5"/>
      <c r="R1505" s="5"/>
      <c r="S1505" s="5"/>
      <c r="T1505" s="5"/>
      <c r="U1505" s="5"/>
      <c r="V1505" s="5"/>
      <c r="W1505" s="5"/>
      <c r="X1505" s="8"/>
      <c r="Y1505" s="8"/>
      <c r="Z1505" s="8"/>
      <c r="AA1505" s="8"/>
      <c r="AB1505" s="8"/>
      <c r="AC1505" s="5">
        <v>43.782894736842103</v>
      </c>
      <c r="AD1505" s="8"/>
      <c r="AE1505" s="8"/>
      <c r="AF1505" s="8"/>
      <c r="AG1505" s="8"/>
      <c r="AH1505" s="8"/>
      <c r="AI1505" s="8"/>
      <c r="AJ1505" s="5">
        <v>45.78947368421052</v>
      </c>
      <c r="AK1505" s="8">
        <v>0.44080592105263156</v>
      </c>
      <c r="AL1505" s="8"/>
      <c r="AM1505" s="8"/>
      <c r="AN1505" s="8"/>
      <c r="AO1505" s="8"/>
      <c r="AP1505" s="8"/>
      <c r="AQ1505" s="9">
        <f>AK1505/AJ1505</f>
        <v>9.6267959770114948E-3</v>
      </c>
      <c r="AR1505" s="8"/>
      <c r="AS1505" s="8"/>
      <c r="AT1505" s="8"/>
      <c r="AU1505" s="5">
        <v>0</v>
      </c>
      <c r="AV1505" s="5"/>
      <c r="AW1505" s="5"/>
      <c r="AX1505" s="5"/>
      <c r="AY1505" s="5">
        <v>0</v>
      </c>
      <c r="AZ1505" s="5"/>
      <c r="BA1505" s="5"/>
      <c r="BB1505" s="5"/>
      <c r="BC1505" s="5"/>
      <c r="BD1505" s="5"/>
      <c r="BE1505" s="5"/>
      <c r="BF1505" s="5">
        <v>0</v>
      </c>
      <c r="BG1505" s="5">
        <v>0</v>
      </c>
      <c r="BH1505" s="5">
        <v>0</v>
      </c>
      <c r="BI1505" s="8"/>
      <c r="BJ1505" s="5"/>
      <c r="BK1505" s="5">
        <f>AC1505+AJ1505+BH1505</f>
        <v>89.57236842105263</v>
      </c>
      <c r="BL1505" s="5"/>
      <c r="BM1505" s="8">
        <f>BH1505/BK1505</f>
        <v>0</v>
      </c>
      <c r="BN1505" s="8"/>
      <c r="BO1505" s="7"/>
      <c r="BP1505" s="5"/>
      <c r="BQ1505" s="5"/>
      <c r="BR1505" s="5"/>
      <c r="BS1505" s="5"/>
      <c r="BT1505" s="7"/>
      <c r="BU1505" s="7"/>
      <c r="BV1505" s="7"/>
      <c r="BW1505" s="7"/>
      <c r="BX1505" s="8">
        <f>AC1505/BK1505</f>
        <v>0.48879911861917003</v>
      </c>
      <c r="BY1505" s="8">
        <f>AJ1505/BK1505</f>
        <v>0.51120088138082986</v>
      </c>
      <c r="BZ1505" s="8">
        <f>BH1505/BK1505</f>
        <v>0</v>
      </c>
      <c r="CA1505" s="5">
        <v>0</v>
      </c>
      <c r="CB1505" s="5">
        <v>0</v>
      </c>
      <c r="CC1505" s="5">
        <v>0</v>
      </c>
      <c r="CD1505" s="5">
        <v>0</v>
      </c>
      <c r="CE1505" s="5"/>
      <c r="CF1505" s="5"/>
      <c r="CG1505" s="5"/>
      <c r="CH1505" s="5"/>
      <c r="CI1505" s="5">
        <v>0</v>
      </c>
      <c r="CJ1505" s="5"/>
      <c r="CK1505" s="8"/>
      <c r="CL1505" s="5"/>
      <c r="CM1505" s="5"/>
      <c r="CN1505" s="8"/>
      <c r="CO1505" s="5"/>
      <c r="CP1505" s="5"/>
      <c r="CQ1505" s="5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</row>
    <row r="1506" spans="1:166" x14ac:dyDescent="0.25">
      <c r="A1506" t="s">
        <v>155</v>
      </c>
      <c r="C1506" s="6">
        <v>40947</v>
      </c>
      <c r="D1506" s="5">
        <v>4</v>
      </c>
      <c r="E1506" t="s">
        <v>210</v>
      </c>
      <c r="F1506" t="s">
        <v>12</v>
      </c>
      <c r="G1506">
        <v>35</v>
      </c>
      <c r="H1506" t="s">
        <v>117</v>
      </c>
      <c r="I1506" s="7">
        <v>8</v>
      </c>
      <c r="J1506">
        <v>750</v>
      </c>
      <c r="K1506" s="5">
        <f t="shared" si="23"/>
        <v>166.66666666666666</v>
      </c>
      <c r="L1506" s="5"/>
      <c r="M1506" s="8"/>
      <c r="N1506" s="8"/>
      <c r="O1506" s="8"/>
      <c r="P1506" s="8"/>
      <c r="Q1506" s="5"/>
      <c r="R1506" s="5">
        <v>35</v>
      </c>
      <c r="S1506" s="5"/>
      <c r="T1506" s="5"/>
      <c r="U1506" s="5"/>
      <c r="V1506" s="5"/>
      <c r="W1506" s="5"/>
      <c r="X1506" s="8"/>
      <c r="Y1506" s="8"/>
      <c r="Z1506" s="8"/>
      <c r="AA1506" s="8"/>
      <c r="AB1506" s="8"/>
      <c r="AC1506" s="5"/>
      <c r="AD1506" s="8"/>
      <c r="AE1506" s="8"/>
      <c r="AF1506" s="8"/>
      <c r="AG1506" s="8"/>
      <c r="AH1506" s="8"/>
      <c r="AI1506" s="8"/>
      <c r="AJ1506" s="5"/>
      <c r="AK1506" s="8"/>
      <c r="AL1506" s="8"/>
      <c r="AM1506" s="8"/>
      <c r="AN1506" s="8"/>
      <c r="AO1506" s="8"/>
      <c r="AP1506" s="8"/>
      <c r="AQ1506" s="9"/>
      <c r="AR1506" s="8"/>
      <c r="AS1506" s="8"/>
      <c r="AT1506" s="8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8"/>
      <c r="BJ1506" s="5"/>
      <c r="BK1506" s="5"/>
      <c r="BL1506" s="5"/>
      <c r="BM1506" s="8"/>
      <c r="BN1506" s="8"/>
      <c r="BO1506" s="7"/>
      <c r="BP1506" s="5"/>
      <c r="BQ1506" s="5"/>
      <c r="BR1506" s="5"/>
      <c r="BS1506" s="5"/>
      <c r="BT1506" s="7"/>
      <c r="BU1506" s="7"/>
      <c r="BV1506" s="7"/>
      <c r="BW1506" s="7"/>
      <c r="BX1506" s="7"/>
      <c r="BY1506" s="7"/>
      <c r="BZ1506" s="7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8"/>
      <c r="CL1506" s="5"/>
      <c r="CM1506" s="5"/>
      <c r="CN1506" s="8"/>
      <c r="CO1506" s="5"/>
      <c r="CP1506" s="5"/>
      <c r="CQ1506" s="5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</row>
    <row r="1507" spans="1:166" x14ac:dyDescent="0.25">
      <c r="A1507" t="s">
        <v>155</v>
      </c>
      <c r="C1507" s="6">
        <v>40956</v>
      </c>
      <c r="D1507" s="5"/>
      <c r="E1507" s="6"/>
      <c r="G1507">
        <v>44</v>
      </c>
      <c r="H1507" t="s">
        <v>117</v>
      </c>
      <c r="I1507" s="7">
        <v>8</v>
      </c>
      <c r="J1507">
        <v>750</v>
      </c>
      <c r="K1507" s="5">
        <f t="shared" si="23"/>
        <v>166.66666666666666</v>
      </c>
      <c r="L1507" s="5"/>
      <c r="M1507" s="8"/>
      <c r="N1507" s="8"/>
      <c r="O1507" s="8"/>
      <c r="P1507" s="8"/>
      <c r="Q1507" s="5"/>
      <c r="R1507" s="5"/>
      <c r="S1507" s="5"/>
      <c r="T1507" s="5"/>
      <c r="U1507" s="5"/>
      <c r="V1507" s="5"/>
      <c r="W1507" s="5"/>
      <c r="X1507" s="8"/>
      <c r="Y1507" s="8"/>
      <c r="Z1507" s="8"/>
      <c r="AA1507" s="8"/>
      <c r="AB1507" s="8"/>
      <c r="AC1507" s="5">
        <v>78.876184641337062</v>
      </c>
      <c r="AD1507" s="8"/>
      <c r="AE1507" s="8"/>
      <c r="AF1507" s="8"/>
      <c r="AG1507" s="8"/>
      <c r="AH1507" s="8"/>
      <c r="AI1507" s="8"/>
      <c r="AJ1507" s="5">
        <v>74.805069600563357</v>
      </c>
      <c r="AK1507" s="8">
        <v>1.0038255539510501</v>
      </c>
      <c r="AL1507" s="8"/>
      <c r="AM1507" s="8"/>
      <c r="AN1507" s="8"/>
      <c r="AO1507" s="8"/>
      <c r="AP1507" s="8"/>
      <c r="AQ1507" s="9">
        <f>AK1507/AJ1507</f>
        <v>1.3419218233619428E-2</v>
      </c>
      <c r="AR1507" s="8"/>
      <c r="AS1507" s="8"/>
      <c r="AT1507" s="8"/>
      <c r="AU1507" s="5">
        <v>8.5346847414029661</v>
      </c>
      <c r="AV1507" s="5"/>
      <c r="AW1507" s="5"/>
      <c r="AX1507" s="5"/>
      <c r="AY1507" s="5">
        <v>0</v>
      </c>
      <c r="AZ1507" s="5"/>
      <c r="BA1507" s="5"/>
      <c r="BB1507" s="5"/>
      <c r="BC1507" s="5"/>
      <c r="BD1507" s="5"/>
      <c r="BE1507" s="5"/>
      <c r="BF1507" s="5">
        <v>0</v>
      </c>
      <c r="BG1507" s="5">
        <v>0</v>
      </c>
      <c r="BH1507" s="5">
        <v>8.5346847414029661</v>
      </c>
      <c r="BI1507" s="8"/>
      <c r="BJ1507" s="5"/>
      <c r="BK1507" s="5">
        <f>AC1507+AJ1507+BH1507</f>
        <v>162.2159389833034</v>
      </c>
      <c r="BL1507" s="5"/>
      <c r="BM1507" s="8">
        <f>BH1507/BK1507</f>
        <v>5.2613108150127132E-2</v>
      </c>
      <c r="BN1507" s="8"/>
      <c r="BO1507" s="7"/>
      <c r="BP1507" s="5"/>
      <c r="BQ1507" s="5"/>
      <c r="BR1507" s="5"/>
      <c r="BS1507" s="5"/>
      <c r="BT1507" s="7"/>
      <c r="BU1507" s="7"/>
      <c r="BV1507" s="7"/>
      <c r="BW1507" s="7"/>
      <c r="BX1507" s="8">
        <f>AC1507/BK1507</f>
        <v>0.48624188927239542</v>
      </c>
      <c r="BY1507" s="8">
        <f>AJ1507/BK1507</f>
        <v>0.46114500257747737</v>
      </c>
      <c r="BZ1507" s="8">
        <f>BH1507/BK1507</f>
        <v>5.2613108150127132E-2</v>
      </c>
      <c r="CA1507" s="5">
        <v>100.21126569193106</v>
      </c>
      <c r="CB1507" s="5">
        <v>100.21126569193106</v>
      </c>
      <c r="CC1507" s="5">
        <v>0</v>
      </c>
      <c r="CD1507" s="5">
        <v>0</v>
      </c>
      <c r="CE1507" s="5"/>
      <c r="CF1507" s="5"/>
      <c r="CG1507" s="5"/>
      <c r="CH1507" s="5"/>
      <c r="CI1507" s="5">
        <v>0</v>
      </c>
      <c r="CJ1507" s="5"/>
      <c r="CK1507" s="8"/>
      <c r="CL1507" s="5"/>
      <c r="CM1507" s="5"/>
      <c r="CN1507" s="8"/>
      <c r="CO1507" s="5"/>
      <c r="CP1507" s="5"/>
      <c r="CQ1507" s="5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</row>
    <row r="1508" spans="1:166" x14ac:dyDescent="0.25">
      <c r="A1508" t="s">
        <v>155</v>
      </c>
      <c r="C1508" s="6">
        <v>40960</v>
      </c>
      <c r="D1508" s="5"/>
      <c r="E1508" s="6"/>
      <c r="G1508">
        <v>48</v>
      </c>
      <c r="H1508" t="s">
        <v>117</v>
      </c>
      <c r="I1508" s="7">
        <v>8</v>
      </c>
      <c r="J1508">
        <v>750</v>
      </c>
      <c r="K1508" s="5">
        <f t="shared" si="23"/>
        <v>166.66666666666666</v>
      </c>
      <c r="L1508" s="5"/>
      <c r="M1508" s="8"/>
      <c r="N1508" s="7">
        <v>13.1</v>
      </c>
      <c r="O1508" s="7"/>
      <c r="P1508" s="7"/>
      <c r="Q1508" s="5"/>
      <c r="R1508" s="5"/>
      <c r="S1508" s="5"/>
      <c r="T1508" s="5"/>
      <c r="U1508" s="5"/>
      <c r="V1508" s="5"/>
      <c r="W1508" s="5"/>
      <c r="X1508" s="8"/>
      <c r="Y1508" s="8"/>
      <c r="Z1508" s="8"/>
      <c r="AA1508" s="8"/>
      <c r="AB1508" s="8"/>
      <c r="AC1508" s="5"/>
      <c r="AD1508" s="8"/>
      <c r="AE1508" s="8"/>
      <c r="AF1508" s="8"/>
      <c r="AG1508" s="8"/>
      <c r="AH1508" s="8"/>
      <c r="AI1508" s="8"/>
      <c r="AJ1508" s="5"/>
      <c r="AK1508" s="8"/>
      <c r="AL1508" s="8"/>
      <c r="AM1508" s="8"/>
      <c r="AN1508" s="8"/>
      <c r="AO1508" s="8"/>
      <c r="AP1508" s="8"/>
      <c r="AQ1508" s="9"/>
      <c r="AR1508" s="8"/>
      <c r="AS1508" s="8"/>
      <c r="AT1508" s="8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8"/>
      <c r="BJ1508" s="5"/>
      <c r="BK1508" s="5"/>
      <c r="BL1508" s="5"/>
      <c r="BM1508" s="8"/>
      <c r="BN1508" s="8"/>
      <c r="BO1508" s="7"/>
      <c r="BP1508" s="5"/>
      <c r="BQ1508" s="5"/>
      <c r="BR1508" s="5"/>
      <c r="BS1508" s="5"/>
      <c r="BT1508" s="7"/>
      <c r="BU1508" s="7"/>
      <c r="BV1508" s="7"/>
      <c r="BW1508" s="7"/>
      <c r="BX1508" s="7"/>
      <c r="BY1508" s="7"/>
      <c r="BZ1508" s="7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8"/>
      <c r="CL1508" s="5"/>
      <c r="CM1508" s="5"/>
      <c r="CN1508" s="8"/>
      <c r="CO1508" s="5"/>
      <c r="CP1508" s="5"/>
      <c r="CQ1508" s="5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</row>
    <row r="1509" spans="1:166" x14ac:dyDescent="0.25">
      <c r="A1509" t="s">
        <v>155</v>
      </c>
      <c r="C1509" s="6">
        <v>40963</v>
      </c>
      <c r="D1509" s="5">
        <v>5</v>
      </c>
      <c r="E1509" t="s">
        <v>206</v>
      </c>
      <c r="F1509" t="s">
        <v>13</v>
      </c>
      <c r="G1509">
        <v>51</v>
      </c>
      <c r="H1509" t="s">
        <v>117</v>
      </c>
      <c r="I1509" s="7">
        <v>8</v>
      </c>
      <c r="J1509">
        <v>750</v>
      </c>
      <c r="K1509" s="5">
        <f t="shared" si="23"/>
        <v>166.66666666666666</v>
      </c>
      <c r="L1509" s="5"/>
      <c r="M1509" s="8"/>
      <c r="N1509" s="8"/>
      <c r="O1509" s="8"/>
      <c r="P1509" s="8"/>
      <c r="Q1509" s="5"/>
      <c r="R1509" s="5"/>
      <c r="S1509" s="5">
        <v>51</v>
      </c>
      <c r="T1509" s="5"/>
      <c r="U1509" s="5"/>
      <c r="V1509" s="5"/>
      <c r="W1509" s="5"/>
      <c r="X1509" s="8"/>
      <c r="Y1509" s="8"/>
      <c r="Z1509" s="8"/>
      <c r="AA1509" s="8"/>
      <c r="AB1509" s="8"/>
      <c r="AC1509" s="5">
        <v>134.45285114666024</v>
      </c>
      <c r="AD1509" s="8"/>
      <c r="AE1509" s="8"/>
      <c r="AF1509" s="8"/>
      <c r="AG1509" s="8"/>
      <c r="AH1509" s="8"/>
      <c r="AI1509" s="8"/>
      <c r="AJ1509" s="5">
        <v>110.92167561991964</v>
      </c>
      <c r="AK1509" s="8">
        <v>1.9379762032913779</v>
      </c>
      <c r="AL1509" s="8"/>
      <c r="AM1509" s="8"/>
      <c r="AN1509" s="8"/>
      <c r="AO1509" s="8"/>
      <c r="AP1509" s="8"/>
      <c r="AQ1509" s="9">
        <f>AK1509/AJ1509</f>
        <v>1.7471573454515596E-2</v>
      </c>
      <c r="AR1509" s="8"/>
      <c r="AS1509" s="8"/>
      <c r="AT1509" s="8"/>
      <c r="AU1509" s="5">
        <v>18.470011656603347</v>
      </c>
      <c r="AV1509" s="5"/>
      <c r="AW1509" s="5"/>
      <c r="AX1509" s="5"/>
      <c r="AY1509" s="5">
        <v>0</v>
      </c>
      <c r="AZ1509" s="5"/>
      <c r="BA1509" s="5"/>
      <c r="BB1509" s="5"/>
      <c r="BC1509" s="5"/>
      <c r="BD1509" s="5"/>
      <c r="BE1509" s="5"/>
      <c r="BF1509" s="5">
        <v>0</v>
      </c>
      <c r="BG1509" s="5">
        <v>0</v>
      </c>
      <c r="BH1509" s="5">
        <v>18.470011656603347</v>
      </c>
      <c r="BI1509" s="8"/>
      <c r="BJ1509" s="5"/>
      <c r="BK1509" s="5">
        <f>AC1509+AJ1509+BH1509</f>
        <v>263.84453842318322</v>
      </c>
      <c r="BL1509" s="5"/>
      <c r="BM1509" s="8">
        <f>BH1509/BK1509</f>
        <v>7.0003388233790487E-2</v>
      </c>
      <c r="BN1509" s="8"/>
      <c r="BO1509" s="7"/>
      <c r="BP1509" s="5"/>
      <c r="BQ1509" s="5"/>
      <c r="BR1509" s="5"/>
      <c r="BS1509" s="5"/>
      <c r="BT1509" s="7"/>
      <c r="BU1509" s="7"/>
      <c r="BV1509" s="7"/>
      <c r="BW1509" s="7"/>
      <c r="BX1509" s="8">
        <f>AC1509/BK1509</f>
        <v>0.50959118559054573</v>
      </c>
      <c r="BY1509" s="8">
        <f>AJ1509/BK1509</f>
        <v>0.42040542617566379</v>
      </c>
      <c r="BZ1509" s="8">
        <f>BH1509/BK1509</f>
        <v>7.0003388233790487E-2</v>
      </c>
      <c r="CA1509" s="5">
        <v>180.76998708166809</v>
      </c>
      <c r="CB1509" s="5">
        <v>180.76998708166809</v>
      </c>
      <c r="CC1509" s="5">
        <v>0</v>
      </c>
      <c r="CD1509" s="5">
        <v>0</v>
      </c>
      <c r="CE1509" s="5"/>
      <c r="CF1509" s="5"/>
      <c r="CG1509" s="5"/>
      <c r="CH1509" s="5"/>
      <c r="CI1509" s="5">
        <v>0</v>
      </c>
      <c r="CJ1509" s="5"/>
      <c r="CK1509" s="8"/>
      <c r="CL1509" s="5"/>
      <c r="CM1509" s="5"/>
      <c r="CN1509" s="8"/>
      <c r="CO1509" s="5"/>
      <c r="CP1509" s="5"/>
      <c r="CQ1509" s="5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</row>
    <row r="1510" spans="1:166" x14ac:dyDescent="0.25">
      <c r="A1510" t="s">
        <v>155</v>
      </c>
      <c r="C1510" s="6">
        <v>40970</v>
      </c>
      <c r="D1510" s="5"/>
      <c r="E1510" s="6"/>
      <c r="G1510">
        <v>58</v>
      </c>
      <c r="H1510" t="s">
        <v>117</v>
      </c>
      <c r="I1510" s="7">
        <v>8</v>
      </c>
      <c r="J1510">
        <v>750</v>
      </c>
      <c r="K1510" s="5">
        <f t="shared" ref="K1510:K1573" si="24">1000000/I1510/J1510</f>
        <v>166.66666666666666</v>
      </c>
      <c r="L1510" s="5"/>
      <c r="M1510" s="8"/>
      <c r="N1510" s="7">
        <v>16.3</v>
      </c>
      <c r="O1510" s="7"/>
      <c r="P1510" s="7"/>
      <c r="Q1510" s="5"/>
      <c r="R1510" s="5"/>
      <c r="S1510" s="5"/>
      <c r="T1510" s="5"/>
      <c r="U1510" s="5"/>
      <c r="V1510" s="5"/>
      <c r="W1510" s="5"/>
      <c r="X1510" s="8"/>
      <c r="Y1510" s="8"/>
      <c r="Z1510" s="8"/>
      <c r="AA1510" s="8"/>
      <c r="AB1510" s="8"/>
      <c r="AC1510" s="5"/>
      <c r="AD1510" s="8"/>
      <c r="AE1510" s="8"/>
      <c r="AF1510" s="8"/>
      <c r="AG1510" s="8"/>
      <c r="AH1510" s="8"/>
      <c r="AI1510" s="8"/>
      <c r="AJ1510" s="5"/>
      <c r="AK1510" s="8"/>
      <c r="AL1510" s="8"/>
      <c r="AM1510" s="8"/>
      <c r="AN1510" s="8"/>
      <c r="AO1510" s="8"/>
      <c r="AP1510" s="8"/>
      <c r="AQ1510" s="9"/>
      <c r="AR1510" s="8"/>
      <c r="AS1510" s="8"/>
      <c r="AT1510" s="8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8"/>
      <c r="BJ1510" s="5"/>
      <c r="BK1510" s="5"/>
      <c r="BL1510" s="5"/>
      <c r="BM1510" s="8"/>
      <c r="BN1510" s="8"/>
      <c r="BO1510" s="7"/>
      <c r="BP1510" s="5"/>
      <c r="BQ1510" s="5"/>
      <c r="BR1510" s="5"/>
      <c r="BS1510" s="5"/>
      <c r="BT1510" s="7"/>
      <c r="BU1510" s="7"/>
      <c r="BV1510" s="7"/>
      <c r="BW1510" s="7"/>
      <c r="BX1510" s="7"/>
      <c r="BY1510" s="7"/>
      <c r="BZ1510" s="7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8"/>
      <c r="CL1510" s="5"/>
      <c r="CM1510" s="5"/>
      <c r="CN1510" s="8"/>
      <c r="CO1510" s="5"/>
      <c r="CP1510" s="5"/>
      <c r="CQ1510" s="5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</row>
    <row r="1511" spans="1:166" x14ac:dyDescent="0.25">
      <c r="A1511" t="s">
        <v>155</v>
      </c>
      <c r="C1511" s="6">
        <v>40976</v>
      </c>
      <c r="D1511" s="5"/>
      <c r="E1511" s="6"/>
      <c r="G1511">
        <v>64</v>
      </c>
      <c r="H1511" t="s">
        <v>117</v>
      </c>
      <c r="I1511" s="7">
        <v>8</v>
      </c>
      <c r="J1511">
        <v>750</v>
      </c>
      <c r="K1511" s="5">
        <f t="shared" si="24"/>
        <v>166.66666666666666</v>
      </c>
      <c r="L1511" s="5"/>
      <c r="M1511" s="8"/>
      <c r="N1511" s="7">
        <v>18.350000000000001</v>
      </c>
      <c r="O1511" s="7"/>
      <c r="P1511" s="7"/>
      <c r="Q1511" s="5"/>
      <c r="R1511" s="5"/>
      <c r="S1511" s="5"/>
      <c r="T1511" s="5"/>
      <c r="U1511" s="5"/>
      <c r="V1511" s="5"/>
      <c r="W1511" s="5"/>
      <c r="X1511" s="8"/>
      <c r="Y1511" s="8"/>
      <c r="Z1511" s="8"/>
      <c r="AA1511" s="8"/>
      <c r="AB1511" s="8"/>
      <c r="AC1511" s="5"/>
      <c r="AD1511" s="8"/>
      <c r="AE1511" s="8"/>
      <c r="AF1511" s="8"/>
      <c r="AG1511" s="8"/>
      <c r="AH1511" s="8"/>
      <c r="AI1511" s="8"/>
      <c r="AJ1511" s="5"/>
      <c r="AK1511" s="8"/>
      <c r="AL1511" s="8"/>
      <c r="AM1511" s="8"/>
      <c r="AN1511" s="8"/>
      <c r="AO1511" s="8"/>
      <c r="AP1511" s="8"/>
      <c r="AQ1511" s="9"/>
      <c r="AR1511" s="8"/>
      <c r="AS1511" s="8"/>
      <c r="AT1511" s="8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8"/>
      <c r="BJ1511" s="5"/>
      <c r="BK1511" s="5"/>
      <c r="BL1511" s="5"/>
      <c r="BM1511" s="8"/>
      <c r="BN1511" s="8"/>
      <c r="BO1511" s="7"/>
      <c r="BP1511" s="5"/>
      <c r="BQ1511" s="5"/>
      <c r="BR1511" s="5"/>
      <c r="BS1511" s="5"/>
      <c r="BT1511" s="7"/>
      <c r="BU1511" s="7"/>
      <c r="BV1511" s="7"/>
      <c r="BW1511" s="7"/>
      <c r="BX1511" s="7"/>
      <c r="BY1511" s="7"/>
      <c r="BZ1511" s="7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8"/>
      <c r="CL1511" s="5"/>
      <c r="CM1511" s="5"/>
      <c r="CN1511" s="8"/>
      <c r="CO1511" s="5"/>
      <c r="CP1511" s="5"/>
      <c r="CQ1511" s="5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</row>
    <row r="1512" spans="1:166" x14ac:dyDescent="0.25">
      <c r="A1512" t="s">
        <v>155</v>
      </c>
      <c r="C1512" s="6">
        <v>40980</v>
      </c>
      <c r="D1512" s="5">
        <v>6</v>
      </c>
      <c r="E1512" s="6" t="s">
        <v>239</v>
      </c>
      <c r="F1512" t="s">
        <v>89</v>
      </c>
      <c r="G1512">
        <v>68</v>
      </c>
      <c r="H1512" t="s">
        <v>117</v>
      </c>
      <c r="I1512" s="7">
        <v>8</v>
      </c>
      <c r="J1512">
        <v>750</v>
      </c>
      <c r="K1512" s="5">
        <f t="shared" si="24"/>
        <v>166.66666666666666</v>
      </c>
      <c r="L1512" s="5"/>
      <c r="M1512" s="8"/>
      <c r="N1512" s="8"/>
      <c r="O1512" s="8"/>
      <c r="P1512" s="8"/>
      <c r="Q1512" s="5"/>
      <c r="R1512" s="5"/>
      <c r="S1512" s="5"/>
      <c r="T1512" s="5"/>
      <c r="U1512" s="5"/>
      <c r="V1512" s="5"/>
      <c r="W1512" s="5"/>
      <c r="X1512" s="8"/>
      <c r="Y1512" s="8"/>
      <c r="Z1512" s="8"/>
      <c r="AA1512" s="8"/>
      <c r="AB1512" s="8"/>
      <c r="AC1512" s="5">
        <v>304.79611001989758</v>
      </c>
      <c r="AD1512" s="8"/>
      <c r="AE1512" s="8"/>
      <c r="AF1512" s="8"/>
      <c r="AG1512" s="8"/>
      <c r="AH1512" s="8"/>
      <c r="AI1512" s="8"/>
      <c r="AJ1512" s="5">
        <v>191.3226483352513</v>
      </c>
      <c r="AK1512" s="8">
        <v>3.5843497425407627</v>
      </c>
      <c r="AL1512" s="8"/>
      <c r="AM1512" s="8"/>
      <c r="AN1512" s="8"/>
      <c r="AO1512" s="8"/>
      <c r="AP1512" s="8"/>
      <c r="AQ1512" s="9">
        <f>AK1512/AJ1512</f>
        <v>1.8734581471295388E-2</v>
      </c>
      <c r="AR1512" s="8"/>
      <c r="AS1512" s="8"/>
      <c r="AT1512" s="8"/>
      <c r="AU1512" s="5">
        <v>24.145259920546454</v>
      </c>
      <c r="AV1512" s="5"/>
      <c r="AW1512" s="5"/>
      <c r="AX1512" s="5"/>
      <c r="AY1512" s="5">
        <v>21.426646622993815</v>
      </c>
      <c r="AZ1512" s="5"/>
      <c r="BA1512" s="5"/>
      <c r="BB1512" s="5"/>
      <c r="BC1512" s="5"/>
      <c r="BD1512" s="5"/>
      <c r="BE1512" s="5"/>
      <c r="BF1512" s="5">
        <v>0</v>
      </c>
      <c r="BG1512" s="5">
        <v>0</v>
      </c>
      <c r="BH1512" s="5">
        <v>45.571906543540265</v>
      </c>
      <c r="BI1512" s="8"/>
      <c r="BJ1512" s="5"/>
      <c r="BK1512" s="5">
        <f>AC1512+AJ1512+BH1512</f>
        <v>541.69066489868919</v>
      </c>
      <c r="BL1512" s="5"/>
      <c r="BM1512" s="8">
        <f>BH1512/BK1512</f>
        <v>8.412902325363765E-2</v>
      </c>
      <c r="BN1512" s="8"/>
      <c r="BO1512" s="7"/>
      <c r="BP1512" s="5"/>
      <c r="BQ1512" s="5"/>
      <c r="BR1512" s="5"/>
      <c r="BS1512" s="5"/>
      <c r="BT1512" s="7"/>
      <c r="BU1512" s="7"/>
      <c r="BV1512" s="7"/>
      <c r="BW1512" s="7"/>
      <c r="BX1512" s="8">
        <f>AC1512/BK1512</f>
        <v>0.56267558178596766</v>
      </c>
      <c r="BY1512" s="8">
        <f>AJ1512/BK1512</f>
        <v>0.35319539496039465</v>
      </c>
      <c r="BZ1512" s="8">
        <f>BH1512/BK1512</f>
        <v>8.412902325363765E-2</v>
      </c>
      <c r="CA1512" s="5">
        <v>275.48943963692079</v>
      </c>
      <c r="CB1512" s="5">
        <v>223.2782283576887</v>
      </c>
      <c r="CC1512" s="5">
        <v>52.211211279232089</v>
      </c>
      <c r="CD1512" s="5">
        <v>0</v>
      </c>
      <c r="CE1512" s="5"/>
      <c r="CF1512" s="5"/>
      <c r="CG1512" s="5"/>
      <c r="CH1512" s="5"/>
      <c r="CI1512" s="5">
        <v>0</v>
      </c>
      <c r="CJ1512" s="5"/>
      <c r="CK1512" s="8"/>
      <c r="CL1512" s="5"/>
      <c r="CM1512" s="5"/>
      <c r="CN1512" s="8"/>
      <c r="CO1512" s="5"/>
      <c r="CP1512" s="5"/>
      <c r="CQ1512" s="5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</row>
    <row r="1513" spans="1:166" x14ac:dyDescent="0.25">
      <c r="A1513" t="s">
        <v>155</v>
      </c>
      <c r="C1513" s="6">
        <v>40982</v>
      </c>
      <c r="D1513" s="5"/>
      <c r="E1513" s="6"/>
      <c r="G1513">
        <v>70</v>
      </c>
      <c r="H1513" t="s">
        <v>117</v>
      </c>
      <c r="I1513" s="7">
        <v>8</v>
      </c>
      <c r="J1513">
        <v>750</v>
      </c>
      <c r="K1513" s="5">
        <f t="shared" si="24"/>
        <v>166.66666666666666</v>
      </c>
      <c r="L1513" s="5"/>
      <c r="M1513" s="8"/>
      <c r="N1513" s="7">
        <v>19.600000000000001</v>
      </c>
      <c r="O1513" s="7"/>
      <c r="P1513" s="7"/>
      <c r="Q1513" s="5"/>
      <c r="R1513" s="5"/>
      <c r="S1513" s="5"/>
      <c r="T1513" s="5"/>
      <c r="U1513" s="5"/>
      <c r="V1513" s="5"/>
      <c r="W1513" s="5"/>
      <c r="X1513" s="8"/>
      <c r="Y1513" s="8"/>
      <c r="Z1513" s="8"/>
      <c r="AA1513" s="8"/>
      <c r="AB1513" s="8"/>
      <c r="AC1513" s="5"/>
      <c r="AD1513" s="8"/>
      <c r="AE1513" s="8"/>
      <c r="AF1513" s="8"/>
      <c r="AG1513" s="8"/>
      <c r="AH1513" s="8"/>
      <c r="AI1513" s="8"/>
      <c r="AJ1513" s="5"/>
      <c r="AK1513" s="8"/>
      <c r="AL1513" s="8"/>
      <c r="AM1513" s="8"/>
      <c r="AN1513" s="8"/>
      <c r="AO1513" s="8"/>
      <c r="AP1513" s="8"/>
      <c r="AQ1513" s="9"/>
      <c r="AR1513" s="8"/>
      <c r="AS1513" s="8"/>
      <c r="AT1513" s="8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8"/>
      <c r="BJ1513" s="5"/>
      <c r="BK1513" s="5"/>
      <c r="BL1513" s="5"/>
      <c r="BM1513" s="8"/>
      <c r="BN1513" s="8"/>
      <c r="BO1513" s="7"/>
      <c r="BP1513" s="5"/>
      <c r="BQ1513" s="5"/>
      <c r="BR1513" s="5"/>
      <c r="BS1513" s="5"/>
      <c r="BT1513" s="7"/>
      <c r="BU1513" s="7"/>
      <c r="BV1513" s="7"/>
      <c r="BW1513" s="7"/>
      <c r="BX1513" s="7"/>
      <c r="BY1513" s="7"/>
      <c r="BZ1513" s="7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8"/>
      <c r="CL1513" s="5"/>
      <c r="CM1513" s="5"/>
      <c r="CN1513" s="8"/>
      <c r="CO1513" s="5"/>
      <c r="CP1513" s="5"/>
      <c r="CQ1513" s="5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</row>
    <row r="1514" spans="1:166" x14ac:dyDescent="0.25">
      <c r="A1514" t="s">
        <v>155</v>
      </c>
      <c r="C1514" s="6">
        <v>40994</v>
      </c>
      <c r="D1514" s="5"/>
      <c r="E1514" s="6"/>
      <c r="G1514">
        <v>82</v>
      </c>
      <c r="H1514" t="s">
        <v>117</v>
      </c>
      <c r="I1514" s="7">
        <v>8</v>
      </c>
      <c r="J1514">
        <v>750</v>
      </c>
      <c r="K1514" s="5">
        <f t="shared" si="24"/>
        <v>166.66666666666666</v>
      </c>
      <c r="L1514" s="5"/>
      <c r="M1514" s="8"/>
      <c r="N1514" s="7">
        <v>21.95</v>
      </c>
      <c r="O1514" s="7"/>
      <c r="P1514" s="7"/>
      <c r="Q1514" s="5"/>
      <c r="R1514" s="5"/>
      <c r="S1514" s="5"/>
      <c r="T1514" s="5"/>
      <c r="U1514" s="5"/>
      <c r="V1514" s="5"/>
      <c r="W1514" s="5"/>
      <c r="X1514" s="8"/>
      <c r="Y1514" s="8"/>
      <c r="Z1514" s="8"/>
      <c r="AA1514" s="8"/>
      <c r="AB1514" s="8"/>
      <c r="AC1514" s="5"/>
      <c r="AD1514" s="8"/>
      <c r="AE1514" s="8"/>
      <c r="AF1514" s="8"/>
      <c r="AG1514" s="8"/>
      <c r="AH1514" s="8"/>
      <c r="AI1514" s="8"/>
      <c r="AJ1514" s="5"/>
      <c r="AK1514" s="8"/>
      <c r="AL1514" s="8"/>
      <c r="AM1514" s="8"/>
      <c r="AN1514" s="8"/>
      <c r="AO1514" s="8"/>
      <c r="AP1514" s="8"/>
      <c r="AQ1514" s="9"/>
      <c r="AR1514" s="8"/>
      <c r="AS1514" s="8"/>
      <c r="AT1514" s="8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8"/>
      <c r="BJ1514" s="5"/>
      <c r="BK1514" s="5"/>
      <c r="BL1514" s="5"/>
      <c r="BM1514" s="8"/>
      <c r="BN1514" s="8"/>
      <c r="BO1514" s="7"/>
      <c r="BP1514" s="5"/>
      <c r="BQ1514" s="5"/>
      <c r="BR1514" s="5"/>
      <c r="BS1514" s="5"/>
      <c r="BT1514" s="7"/>
      <c r="BU1514" s="7"/>
      <c r="BV1514" s="7"/>
      <c r="BW1514" s="7"/>
      <c r="BX1514" s="7"/>
      <c r="BY1514" s="7"/>
      <c r="BZ1514" s="7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8"/>
      <c r="CL1514" s="5"/>
      <c r="CM1514" s="5"/>
      <c r="CN1514" s="8"/>
      <c r="CO1514" s="5"/>
      <c r="CP1514" s="5"/>
      <c r="CQ1514" s="5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</row>
    <row r="1515" spans="1:166" x14ac:dyDescent="0.25">
      <c r="A1515" t="s">
        <v>155</v>
      </c>
      <c r="C1515" s="6">
        <v>40998</v>
      </c>
      <c r="D1515" s="5">
        <v>8</v>
      </c>
      <c r="E1515" t="s">
        <v>208</v>
      </c>
      <c r="F1515" t="s">
        <v>14</v>
      </c>
      <c r="G1515">
        <v>86</v>
      </c>
      <c r="H1515" t="s">
        <v>117</v>
      </c>
      <c r="I1515" s="7">
        <v>8</v>
      </c>
      <c r="J1515">
        <v>750</v>
      </c>
      <c r="K1515" s="5">
        <f t="shared" si="24"/>
        <v>166.66666666666666</v>
      </c>
      <c r="L1515" s="5"/>
      <c r="M1515" s="8"/>
      <c r="N1515" s="8"/>
      <c r="O1515" s="8"/>
      <c r="P1515" s="8"/>
      <c r="Q1515" s="5"/>
      <c r="R1515" s="5"/>
      <c r="S1515" s="5"/>
      <c r="T1515" s="5"/>
      <c r="U1515" s="5">
        <v>86</v>
      </c>
      <c r="V1515" s="5"/>
      <c r="W1515" s="5"/>
      <c r="X1515" s="8"/>
      <c r="Y1515" s="8"/>
      <c r="Z1515" s="8"/>
      <c r="AA1515" s="8"/>
      <c r="AB1515" s="8"/>
      <c r="AC1515" s="5"/>
      <c r="AD1515" s="8"/>
      <c r="AE1515" s="8"/>
      <c r="AF1515" s="8"/>
      <c r="AG1515" s="8"/>
      <c r="AH1515" s="8"/>
      <c r="AI1515" s="8"/>
      <c r="AJ1515" s="5"/>
      <c r="AK1515" s="8"/>
      <c r="AL1515" s="8"/>
      <c r="AM1515" s="8"/>
      <c r="AN1515" s="8"/>
      <c r="AO1515" s="8"/>
      <c r="AP1515" s="8"/>
      <c r="AQ1515" s="9"/>
      <c r="AR1515" s="8"/>
      <c r="AS1515" s="8"/>
      <c r="AT1515" s="8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8"/>
      <c r="BJ1515" s="5"/>
      <c r="BK1515" s="5"/>
      <c r="BL1515" s="5"/>
      <c r="BM1515" s="8"/>
      <c r="BN1515" s="8"/>
      <c r="BO1515" s="7"/>
      <c r="BP1515" s="5"/>
      <c r="BQ1515" s="5"/>
      <c r="BR1515" s="5"/>
      <c r="BS1515" s="5"/>
      <c r="BT1515" s="7"/>
      <c r="BU1515" s="7"/>
      <c r="BV1515" s="7"/>
      <c r="BW1515" s="7"/>
      <c r="BX1515" s="7"/>
      <c r="BY1515" s="7"/>
      <c r="BZ1515" s="7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8"/>
      <c r="CL1515" s="5"/>
      <c r="CM1515" s="5"/>
      <c r="CN1515" s="8"/>
      <c r="CO1515" s="5"/>
      <c r="CP1515" s="5"/>
      <c r="CQ1515" s="5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</row>
    <row r="1516" spans="1:166" x14ac:dyDescent="0.25">
      <c r="A1516" t="s">
        <v>155</v>
      </c>
      <c r="C1516" s="6">
        <v>41001</v>
      </c>
      <c r="D1516" s="5"/>
      <c r="E1516" s="6"/>
      <c r="G1516">
        <v>89</v>
      </c>
      <c r="H1516" t="s">
        <v>117</v>
      </c>
      <c r="I1516" s="7">
        <v>8</v>
      </c>
      <c r="J1516">
        <v>750</v>
      </c>
      <c r="K1516" s="5">
        <f t="shared" si="24"/>
        <v>166.66666666666666</v>
      </c>
      <c r="L1516" s="5"/>
      <c r="M1516" s="8"/>
      <c r="N1516" s="7">
        <v>22.95</v>
      </c>
      <c r="O1516" s="7"/>
      <c r="P1516" s="7"/>
      <c r="Q1516" s="5"/>
      <c r="R1516" s="5"/>
      <c r="S1516" s="5"/>
      <c r="T1516" s="5"/>
      <c r="U1516" s="5"/>
      <c r="V1516" s="5"/>
      <c r="W1516" s="5"/>
      <c r="X1516" s="8"/>
      <c r="Y1516" s="8"/>
      <c r="Z1516" s="8"/>
      <c r="AA1516" s="8"/>
      <c r="AB1516" s="8"/>
      <c r="AC1516" s="5"/>
      <c r="AD1516" s="8"/>
      <c r="AE1516" s="8"/>
      <c r="AF1516" s="8"/>
      <c r="AG1516" s="8"/>
      <c r="AH1516" s="8"/>
      <c r="AI1516" s="8"/>
      <c r="AJ1516" s="5"/>
      <c r="AK1516" s="8"/>
      <c r="AL1516" s="8"/>
      <c r="AM1516" s="8"/>
      <c r="AN1516" s="8"/>
      <c r="AO1516" s="8"/>
      <c r="AP1516" s="8"/>
      <c r="AQ1516" s="9"/>
      <c r="AR1516" s="8"/>
      <c r="AS1516" s="8"/>
      <c r="AT1516" s="8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8"/>
      <c r="BJ1516" s="5"/>
      <c r="BK1516" s="5"/>
      <c r="BL1516" s="5"/>
      <c r="BM1516" s="8"/>
      <c r="BN1516" s="8"/>
      <c r="BO1516" s="7"/>
      <c r="BP1516" s="5"/>
      <c r="BQ1516" s="5"/>
      <c r="BR1516" s="5"/>
      <c r="BS1516" s="5"/>
      <c r="BT1516" s="7"/>
      <c r="BU1516" s="7"/>
      <c r="BV1516" s="7"/>
      <c r="BW1516" s="7"/>
      <c r="BX1516" s="7"/>
      <c r="BY1516" s="7"/>
      <c r="BZ1516" s="7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8"/>
      <c r="CL1516" s="5"/>
      <c r="CM1516" s="5"/>
      <c r="CN1516" s="8"/>
      <c r="CO1516" s="5"/>
      <c r="CP1516" s="5"/>
      <c r="CQ1516" s="5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</row>
    <row r="1517" spans="1:166" x14ac:dyDescent="0.25">
      <c r="A1517" t="s">
        <v>155</v>
      </c>
      <c r="C1517" s="6">
        <v>41011</v>
      </c>
      <c r="D1517" s="5"/>
      <c r="E1517" s="6"/>
      <c r="G1517">
        <v>99</v>
      </c>
      <c r="H1517" t="s">
        <v>117</v>
      </c>
      <c r="I1517" s="7">
        <v>8</v>
      </c>
      <c r="J1517">
        <v>750</v>
      </c>
      <c r="K1517" s="5">
        <f t="shared" si="24"/>
        <v>166.66666666666666</v>
      </c>
      <c r="L1517" s="5"/>
      <c r="M1517" s="8"/>
      <c r="N1517" s="8"/>
      <c r="O1517" s="8"/>
      <c r="P1517" s="8"/>
      <c r="Q1517" s="5"/>
      <c r="R1517" s="5"/>
      <c r="S1517" s="5"/>
      <c r="T1517" s="5"/>
      <c r="U1517" s="5"/>
      <c r="V1517" s="5"/>
      <c r="W1517" s="5"/>
      <c r="X1517" s="8"/>
      <c r="Y1517" s="8"/>
      <c r="Z1517" s="8"/>
      <c r="AA1517" s="8"/>
      <c r="AB1517" s="8"/>
      <c r="AC1517" s="5">
        <v>506.71927705184214</v>
      </c>
      <c r="AD1517" s="8"/>
      <c r="AE1517" s="8"/>
      <c r="AF1517" s="8"/>
      <c r="AG1517" s="8"/>
      <c r="AH1517" s="8"/>
      <c r="AI1517" s="8"/>
      <c r="AJ1517" s="5">
        <v>227.71909513537813</v>
      </c>
      <c r="AK1517" s="8">
        <v>3.4878303076397863</v>
      </c>
      <c r="AL1517" s="8"/>
      <c r="AM1517" s="8"/>
      <c r="AN1517" s="8"/>
      <c r="AO1517" s="8"/>
      <c r="AP1517" s="8"/>
      <c r="AQ1517" s="9">
        <f>AK1517/AJ1517</f>
        <v>1.5316371714749194E-2</v>
      </c>
      <c r="AR1517" s="8"/>
      <c r="AS1517" s="8"/>
      <c r="AT1517" s="8"/>
      <c r="AU1517" s="5">
        <v>5.1311914330054149</v>
      </c>
      <c r="AV1517" s="5"/>
      <c r="AW1517" s="5"/>
      <c r="AX1517" s="5"/>
      <c r="AY1517" s="5">
        <v>251.86589886271423</v>
      </c>
      <c r="AZ1517" s="5"/>
      <c r="BA1517" s="5"/>
      <c r="BB1517" s="5"/>
      <c r="BC1517" s="5"/>
      <c r="BD1517" s="5"/>
      <c r="BE1517" s="5"/>
      <c r="BF1517" s="5">
        <v>0</v>
      </c>
      <c r="BG1517" s="5">
        <v>0</v>
      </c>
      <c r="BH1517" s="5">
        <v>256.99709029571966</v>
      </c>
      <c r="BI1517" s="8"/>
      <c r="BJ1517" s="5"/>
      <c r="BK1517" s="5">
        <f>AC1517+AJ1517+BH1517</f>
        <v>991.4354624829399</v>
      </c>
      <c r="BL1517" s="5"/>
      <c r="BM1517" s="8">
        <f>BH1517/BK1517</f>
        <v>0.25921716543414636</v>
      </c>
      <c r="BN1517" s="8"/>
      <c r="BO1517" s="7"/>
      <c r="BP1517" s="5"/>
      <c r="BQ1517" s="5"/>
      <c r="BR1517" s="5"/>
      <c r="BS1517" s="5"/>
      <c r="BT1517" s="7"/>
      <c r="BU1517" s="7"/>
      <c r="BV1517" s="7"/>
      <c r="BW1517" s="7"/>
      <c r="BX1517" s="8">
        <f>AC1517/BK1517</f>
        <v>0.51109658291102489</v>
      </c>
      <c r="BY1517" s="8">
        <f>AJ1517/BK1517</f>
        <v>0.22968625165482881</v>
      </c>
      <c r="BZ1517" s="8">
        <f>BH1517/BK1517</f>
        <v>0.25921716543414636</v>
      </c>
      <c r="CA1517" s="5">
        <v>158.14708541169614</v>
      </c>
      <c r="CB1517" s="5">
        <v>77.770890192967812</v>
      </c>
      <c r="CC1517" s="5">
        <v>80.376195218728327</v>
      </c>
      <c r="CD1517" s="5">
        <v>0</v>
      </c>
      <c r="CE1517" s="5"/>
      <c r="CF1517" s="5"/>
      <c r="CG1517" s="5"/>
      <c r="CH1517" s="5"/>
      <c r="CI1517" s="5">
        <v>0</v>
      </c>
      <c r="CJ1517" s="5"/>
      <c r="CK1517" s="8"/>
      <c r="CL1517" s="5"/>
      <c r="CM1517" s="5"/>
      <c r="CN1517" s="8"/>
      <c r="CO1517" s="5"/>
      <c r="CP1517" s="5"/>
      <c r="CQ1517" s="5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</row>
    <row r="1518" spans="1:166" x14ac:dyDescent="0.25">
      <c r="A1518" t="s">
        <v>155</v>
      </c>
      <c r="C1518" s="6">
        <v>41016</v>
      </c>
      <c r="D1518" s="5"/>
      <c r="E1518" s="6"/>
      <c r="G1518">
        <v>104</v>
      </c>
      <c r="H1518" t="s">
        <v>117</v>
      </c>
      <c r="I1518" s="7">
        <v>8</v>
      </c>
      <c r="J1518">
        <v>750</v>
      </c>
      <c r="K1518" s="5">
        <f t="shared" si="24"/>
        <v>166.66666666666666</v>
      </c>
      <c r="L1518" s="5"/>
      <c r="M1518" s="8"/>
      <c r="N1518" s="7">
        <v>24.15</v>
      </c>
      <c r="O1518" s="7"/>
      <c r="P1518" s="7"/>
      <c r="Q1518" s="5"/>
      <c r="R1518" s="5"/>
      <c r="S1518" s="5"/>
      <c r="T1518" s="5"/>
      <c r="U1518" s="5"/>
      <c r="V1518" s="5"/>
      <c r="W1518" s="5"/>
      <c r="X1518" s="8"/>
      <c r="Y1518" s="8"/>
      <c r="Z1518" s="8"/>
      <c r="AA1518" s="8"/>
      <c r="AB1518" s="8"/>
      <c r="AC1518" s="5"/>
      <c r="AD1518" s="8"/>
      <c r="AE1518" s="8"/>
      <c r="AF1518" s="8"/>
      <c r="AG1518" s="8"/>
      <c r="AH1518" s="8"/>
      <c r="AI1518" s="8"/>
      <c r="AJ1518" s="5"/>
      <c r="AK1518" s="8"/>
      <c r="AL1518" s="8"/>
      <c r="AM1518" s="8"/>
      <c r="AN1518" s="8"/>
      <c r="AO1518" s="8"/>
      <c r="AP1518" s="8"/>
      <c r="AQ1518" s="9"/>
      <c r="AR1518" s="8"/>
      <c r="AS1518" s="8"/>
      <c r="AT1518" s="8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8"/>
      <c r="BJ1518" s="5"/>
      <c r="BK1518" s="5"/>
      <c r="BL1518" s="5"/>
      <c r="BM1518" s="8"/>
      <c r="BN1518" s="8"/>
      <c r="BO1518" s="7"/>
      <c r="BP1518" s="5"/>
      <c r="BQ1518" s="5"/>
      <c r="BR1518" s="5"/>
      <c r="BS1518" s="5"/>
      <c r="BT1518" s="7"/>
      <c r="BU1518" s="7"/>
      <c r="BV1518" s="7"/>
      <c r="BW1518" s="7"/>
      <c r="BX1518" s="7"/>
      <c r="BY1518" s="7"/>
      <c r="BZ1518" s="7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8"/>
      <c r="CL1518" s="5"/>
      <c r="CM1518" s="5"/>
      <c r="CN1518" s="8"/>
      <c r="CO1518" s="5"/>
      <c r="CP1518" s="5"/>
      <c r="CQ1518" s="5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</row>
    <row r="1519" spans="1:166" x14ac:dyDescent="0.25">
      <c r="A1519" t="s">
        <v>155</v>
      </c>
      <c r="C1519" s="6">
        <v>41029</v>
      </c>
      <c r="D1519" s="5"/>
      <c r="E1519" s="6"/>
      <c r="G1519">
        <v>117</v>
      </c>
      <c r="H1519" t="s">
        <v>117</v>
      </c>
      <c r="I1519" s="7">
        <v>8</v>
      </c>
      <c r="J1519">
        <v>750</v>
      </c>
      <c r="K1519" s="5">
        <f t="shared" si="24"/>
        <v>166.66666666666666</v>
      </c>
      <c r="L1519" s="5"/>
      <c r="M1519" s="8"/>
      <c r="N1519" s="8"/>
      <c r="O1519" s="8"/>
      <c r="P1519" s="8"/>
      <c r="Q1519" s="5"/>
      <c r="R1519" s="5"/>
      <c r="S1519" s="5"/>
      <c r="T1519" s="5"/>
      <c r="U1519" s="5"/>
      <c r="V1519" s="5"/>
      <c r="W1519" s="5"/>
      <c r="X1519" s="8"/>
      <c r="Y1519" s="8"/>
      <c r="Z1519" s="8"/>
      <c r="AA1519" s="8"/>
      <c r="AB1519" s="8"/>
      <c r="AC1519" s="5">
        <v>565.61837068369641</v>
      </c>
      <c r="AD1519" s="8"/>
      <c r="AE1519" s="8"/>
      <c r="AF1519" s="8"/>
      <c r="AG1519" s="8"/>
      <c r="AH1519" s="8"/>
      <c r="AI1519" s="8"/>
      <c r="AJ1519" s="5">
        <v>227.21776324087645</v>
      </c>
      <c r="AK1519" s="8">
        <v>3.4145619159687834</v>
      </c>
      <c r="AL1519" s="8"/>
      <c r="AM1519" s="8"/>
      <c r="AN1519" s="8"/>
      <c r="AO1519" s="8"/>
      <c r="AP1519" s="8"/>
      <c r="AQ1519" s="9">
        <f>AK1519/AJ1519</f>
        <v>1.5027706757015131E-2</v>
      </c>
      <c r="AR1519" s="8"/>
      <c r="AS1519" s="8"/>
      <c r="AT1519" s="8"/>
      <c r="AU1519" s="5">
        <v>15.478536067230539</v>
      </c>
      <c r="AV1519" s="5"/>
      <c r="AW1519" s="5"/>
      <c r="AX1519" s="5"/>
      <c r="AY1519" s="5">
        <v>400.23760893460855</v>
      </c>
      <c r="AZ1519" s="5"/>
      <c r="BA1519" s="5"/>
      <c r="BB1519" s="5"/>
      <c r="BC1519" s="5"/>
      <c r="BD1519" s="5"/>
      <c r="BE1519" s="5"/>
      <c r="BF1519" s="5">
        <v>3.7612556636779018</v>
      </c>
      <c r="BG1519" s="5">
        <v>39.344560346401977</v>
      </c>
      <c r="BH1519" s="5">
        <v>458.82196101191892</v>
      </c>
      <c r="BI1519" s="8"/>
      <c r="BJ1519" s="5"/>
      <c r="BK1519" s="5">
        <f>AC1519+AJ1519+BH1519</f>
        <v>1251.6580949364918</v>
      </c>
      <c r="BL1519" s="5"/>
      <c r="BM1519" s="8">
        <f>BH1519/BK1519</f>
        <v>0.36657132076887117</v>
      </c>
      <c r="BN1519" s="8"/>
      <c r="BO1519" s="7"/>
      <c r="BP1519" s="5"/>
      <c r="BQ1519" s="5"/>
      <c r="BR1519" s="5"/>
      <c r="BS1519" s="5"/>
      <c r="BT1519" s="7"/>
      <c r="BU1519" s="7"/>
      <c r="BV1519" s="7"/>
      <c r="BW1519" s="7"/>
      <c r="BX1519" s="8">
        <f>AC1519/BK1519</f>
        <v>0.45189526834194721</v>
      </c>
      <c r="BY1519" s="8">
        <f>AJ1519/BK1519</f>
        <v>0.18153341088918162</v>
      </c>
      <c r="BZ1519" s="8">
        <f>BH1519/BK1519</f>
        <v>0.36657132076887117</v>
      </c>
      <c r="CA1519" s="5">
        <v>203.64891534759658</v>
      </c>
      <c r="CB1519" s="5">
        <v>78.904253073018907</v>
      </c>
      <c r="CC1519" s="5">
        <v>115.23180890070165</v>
      </c>
      <c r="CD1519" s="5">
        <v>8.3374609789766883</v>
      </c>
      <c r="CE1519" s="5"/>
      <c r="CF1519" s="5"/>
      <c r="CG1519" s="5"/>
      <c r="CH1519" s="5"/>
      <c r="CI1519" s="5">
        <v>1.1753923948993443</v>
      </c>
      <c r="CJ1519" s="5"/>
      <c r="CK1519" s="8"/>
      <c r="CL1519" s="5"/>
      <c r="CM1519" s="5"/>
      <c r="CN1519" s="8"/>
      <c r="CO1519" s="5"/>
      <c r="CP1519" s="5"/>
      <c r="CQ1519" s="5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</row>
    <row r="1520" spans="1:166" x14ac:dyDescent="0.25">
      <c r="A1520" t="s">
        <v>155</v>
      </c>
      <c r="C1520" s="6">
        <v>41043</v>
      </c>
      <c r="D1520" s="5"/>
      <c r="E1520" s="6"/>
      <c r="G1520">
        <v>131</v>
      </c>
      <c r="H1520" t="s">
        <v>117</v>
      </c>
      <c r="I1520" s="7">
        <v>8</v>
      </c>
      <c r="J1520">
        <v>750</v>
      </c>
      <c r="K1520" s="5">
        <f t="shared" si="24"/>
        <v>166.66666666666666</v>
      </c>
      <c r="L1520" s="5"/>
      <c r="M1520" s="8"/>
      <c r="N1520" s="8"/>
      <c r="O1520" s="8"/>
      <c r="P1520" s="8"/>
      <c r="Q1520" s="5"/>
      <c r="R1520" s="5"/>
      <c r="S1520" s="5"/>
      <c r="T1520" s="5"/>
      <c r="U1520" s="5"/>
      <c r="V1520" s="5"/>
      <c r="W1520" s="5"/>
      <c r="X1520" s="8"/>
      <c r="Y1520" s="8"/>
      <c r="Z1520" s="8"/>
      <c r="AA1520" s="8"/>
      <c r="AB1520" s="8"/>
      <c r="AC1520" s="5"/>
      <c r="AD1520" s="8"/>
      <c r="AE1520" s="8"/>
      <c r="AF1520" s="8"/>
      <c r="AG1520" s="8"/>
      <c r="AH1520" s="8"/>
      <c r="AI1520" s="8"/>
      <c r="AJ1520" s="5"/>
      <c r="AK1520" s="8"/>
      <c r="AL1520" s="8"/>
      <c r="AM1520" s="8"/>
      <c r="AN1520" s="8"/>
      <c r="AO1520" s="8"/>
      <c r="AP1520" s="8"/>
      <c r="AQ1520" s="9"/>
      <c r="AR1520" s="8"/>
      <c r="AS1520" s="8"/>
      <c r="AT1520" s="8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8"/>
      <c r="BJ1520" s="5"/>
      <c r="BK1520" s="5"/>
      <c r="BL1520" s="5"/>
      <c r="BM1520" s="8"/>
      <c r="BN1520" s="8"/>
      <c r="BO1520" s="7"/>
      <c r="BP1520" s="5"/>
      <c r="BQ1520" s="5"/>
      <c r="BR1520" s="5"/>
      <c r="BS1520" s="5"/>
      <c r="BT1520" s="7"/>
      <c r="BU1520" s="7"/>
      <c r="BV1520" s="7"/>
      <c r="BW1520" s="7"/>
      <c r="BX1520" s="7"/>
      <c r="BY1520" s="7"/>
      <c r="BZ1520" s="7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>
        <v>15.669515669515668</v>
      </c>
      <c r="CK1520" s="8">
        <v>3.9818181818181819</v>
      </c>
      <c r="CL1520" s="5"/>
      <c r="CM1520" s="5"/>
      <c r="CN1520" s="8"/>
      <c r="CO1520" s="5"/>
      <c r="CP1520" s="5"/>
      <c r="CQ1520" s="5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</row>
    <row r="1521" spans="1:166" x14ac:dyDescent="0.25">
      <c r="A1521" t="s">
        <v>155</v>
      </c>
      <c r="C1521" s="6">
        <v>41050</v>
      </c>
      <c r="D1521" s="5"/>
      <c r="E1521" s="6"/>
      <c r="G1521">
        <v>138</v>
      </c>
      <c r="H1521" t="s">
        <v>117</v>
      </c>
      <c r="I1521" s="7">
        <v>8</v>
      </c>
      <c r="J1521">
        <v>750</v>
      </c>
      <c r="K1521" s="5">
        <f t="shared" si="24"/>
        <v>166.66666666666666</v>
      </c>
      <c r="L1521" s="5"/>
      <c r="M1521" s="8"/>
      <c r="N1521" s="8"/>
      <c r="O1521" s="8"/>
      <c r="P1521" s="8"/>
      <c r="Q1521" s="5"/>
      <c r="R1521" s="5"/>
      <c r="S1521" s="5"/>
      <c r="T1521" s="5"/>
      <c r="U1521" s="5"/>
      <c r="V1521" s="5"/>
      <c r="W1521" s="5"/>
      <c r="X1521" s="8"/>
      <c r="Y1521" s="8"/>
      <c r="Z1521" s="8"/>
      <c r="AA1521" s="8"/>
      <c r="AB1521" s="8"/>
      <c r="AC1521" s="5"/>
      <c r="AD1521" s="8"/>
      <c r="AE1521" s="8"/>
      <c r="AF1521" s="8"/>
      <c r="AG1521" s="8"/>
      <c r="AH1521" s="8"/>
      <c r="AI1521" s="8"/>
      <c r="AJ1521" s="5"/>
      <c r="AK1521" s="8"/>
      <c r="AL1521" s="8"/>
      <c r="AM1521" s="8"/>
      <c r="AN1521" s="8"/>
      <c r="AO1521" s="8"/>
      <c r="AP1521" s="8"/>
      <c r="AQ1521" s="9"/>
      <c r="AR1521" s="8"/>
      <c r="AS1521" s="8"/>
      <c r="AT1521" s="8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8"/>
      <c r="BJ1521" s="5"/>
      <c r="BK1521" s="5"/>
      <c r="BL1521" s="5"/>
      <c r="BM1521" s="8"/>
      <c r="BN1521" s="8"/>
      <c r="BO1521" s="7"/>
      <c r="BP1521" s="5"/>
      <c r="BQ1521" s="5"/>
      <c r="BR1521" s="5"/>
      <c r="BS1521" s="5"/>
      <c r="BT1521" s="7"/>
      <c r="BU1521" s="7"/>
      <c r="BV1521" s="7"/>
      <c r="BW1521" s="7"/>
      <c r="BX1521" s="7"/>
      <c r="BY1521" s="7"/>
      <c r="BZ1521" s="7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>
        <v>25.641025641025642</v>
      </c>
      <c r="CK1521" s="8">
        <v>5.1785714285714288</v>
      </c>
      <c r="CL1521" s="5"/>
      <c r="CM1521" s="5"/>
      <c r="CN1521" s="8"/>
      <c r="CO1521" s="5"/>
      <c r="CP1521" s="5"/>
      <c r="CQ1521" s="5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</row>
    <row r="1522" spans="1:166" x14ac:dyDescent="0.25">
      <c r="A1522" t="s">
        <v>155</v>
      </c>
      <c r="C1522" s="6">
        <v>41057</v>
      </c>
      <c r="D1522" s="5"/>
      <c r="E1522" s="6"/>
      <c r="G1522">
        <v>145</v>
      </c>
      <c r="H1522" t="s">
        <v>117</v>
      </c>
      <c r="I1522" s="7">
        <v>8</v>
      </c>
      <c r="J1522">
        <v>750</v>
      </c>
      <c r="K1522" s="5">
        <f t="shared" si="24"/>
        <v>166.66666666666666</v>
      </c>
      <c r="L1522" s="5"/>
      <c r="M1522" s="8"/>
      <c r="N1522" s="8"/>
      <c r="O1522" s="8"/>
      <c r="P1522" s="8"/>
      <c r="Q1522" s="5"/>
      <c r="R1522" s="5"/>
      <c r="S1522" s="5"/>
      <c r="T1522" s="5"/>
      <c r="U1522" s="5"/>
      <c r="V1522" s="5"/>
      <c r="W1522" s="5"/>
      <c r="X1522" s="8"/>
      <c r="Y1522" s="8"/>
      <c r="Z1522" s="8"/>
      <c r="AA1522" s="8"/>
      <c r="AB1522" s="8"/>
      <c r="AC1522" s="5"/>
      <c r="AD1522" s="8"/>
      <c r="AE1522" s="8"/>
      <c r="AF1522" s="8"/>
      <c r="AG1522" s="8"/>
      <c r="AH1522" s="8"/>
      <c r="AI1522" s="8"/>
      <c r="AJ1522" s="5"/>
      <c r="AK1522" s="8"/>
      <c r="AL1522" s="8"/>
      <c r="AM1522" s="8"/>
      <c r="AN1522" s="8"/>
      <c r="AO1522" s="8"/>
      <c r="AP1522" s="8"/>
      <c r="AQ1522" s="9"/>
      <c r="AR1522" s="8"/>
      <c r="AS1522" s="8"/>
      <c r="AT1522" s="8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8"/>
      <c r="BJ1522" s="5"/>
      <c r="BK1522" s="5"/>
      <c r="BL1522" s="5"/>
      <c r="BM1522" s="8"/>
      <c r="BN1522" s="8"/>
      <c r="BO1522" s="7"/>
      <c r="BP1522" s="5"/>
      <c r="BQ1522" s="5"/>
      <c r="BR1522" s="5"/>
      <c r="BS1522" s="5"/>
      <c r="BT1522" s="7"/>
      <c r="BU1522" s="7"/>
      <c r="BV1522" s="7"/>
      <c r="BW1522" s="7"/>
      <c r="BX1522" s="7"/>
      <c r="BY1522" s="7"/>
      <c r="BZ1522" s="7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>
        <v>38.46153846153846</v>
      </c>
      <c r="CK1522" s="8">
        <v>6.0555555555555554</v>
      </c>
      <c r="CL1522" s="5"/>
      <c r="CM1522" s="5"/>
      <c r="CN1522" s="8"/>
      <c r="CO1522" s="5"/>
      <c r="CP1522" s="5"/>
      <c r="CQ1522" s="5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</row>
    <row r="1523" spans="1:166" x14ac:dyDescent="0.25">
      <c r="A1523" t="s">
        <v>155</v>
      </c>
      <c r="C1523" s="6">
        <v>41064</v>
      </c>
      <c r="D1523" s="5"/>
      <c r="E1523" s="6"/>
      <c r="G1523">
        <v>152</v>
      </c>
      <c r="H1523" t="s">
        <v>117</v>
      </c>
      <c r="I1523" s="7">
        <v>8</v>
      </c>
      <c r="J1523">
        <v>750</v>
      </c>
      <c r="K1523" s="5">
        <f t="shared" si="24"/>
        <v>166.66666666666666</v>
      </c>
      <c r="L1523" s="5"/>
      <c r="M1523" s="8"/>
      <c r="N1523" s="8"/>
      <c r="O1523" s="8"/>
      <c r="P1523" s="8"/>
      <c r="Q1523" s="5"/>
      <c r="R1523" s="5"/>
      <c r="S1523" s="5"/>
      <c r="T1523" s="5"/>
      <c r="U1523" s="5"/>
      <c r="V1523" s="5"/>
      <c r="W1523" s="5"/>
      <c r="X1523" s="8"/>
      <c r="Y1523" s="8"/>
      <c r="Z1523" s="8"/>
      <c r="AA1523" s="8"/>
      <c r="AB1523" s="8"/>
      <c r="AC1523" s="5"/>
      <c r="AD1523" s="8"/>
      <c r="AE1523" s="8"/>
      <c r="AF1523" s="8"/>
      <c r="AG1523" s="8"/>
      <c r="AH1523" s="8"/>
      <c r="AI1523" s="8"/>
      <c r="AJ1523" s="5"/>
      <c r="AK1523" s="8"/>
      <c r="AL1523" s="8"/>
      <c r="AM1523" s="8"/>
      <c r="AN1523" s="8"/>
      <c r="AO1523" s="8"/>
      <c r="AP1523" s="8"/>
      <c r="AQ1523" s="9"/>
      <c r="AR1523" s="8"/>
      <c r="AS1523" s="8"/>
      <c r="AT1523" s="8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8"/>
      <c r="BJ1523" s="5"/>
      <c r="BK1523" s="5"/>
      <c r="BL1523" s="5"/>
      <c r="BM1523" s="8"/>
      <c r="BN1523" s="8"/>
      <c r="BO1523" s="7"/>
      <c r="BP1523" s="5"/>
      <c r="BQ1523" s="5"/>
      <c r="BR1523" s="5"/>
      <c r="BS1523" s="5"/>
      <c r="BT1523" s="7"/>
      <c r="BU1523" s="7"/>
      <c r="BV1523" s="7"/>
      <c r="BW1523" s="7"/>
      <c r="BX1523" s="7"/>
      <c r="BY1523" s="7"/>
      <c r="BZ1523" s="7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>
        <v>49.145299145299141</v>
      </c>
      <c r="CK1523" s="8">
        <v>6.1333333333333337</v>
      </c>
      <c r="CL1523" s="5"/>
      <c r="CM1523" s="5"/>
      <c r="CN1523" s="8"/>
      <c r="CO1523" s="5"/>
      <c r="CP1523" s="5"/>
      <c r="CQ1523" s="5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</row>
    <row r="1524" spans="1:166" x14ac:dyDescent="0.25">
      <c r="A1524" t="s">
        <v>155</v>
      </c>
      <c r="C1524" s="6">
        <v>41066</v>
      </c>
      <c r="D1524" s="5"/>
      <c r="E1524" s="6"/>
      <c r="G1524">
        <v>154</v>
      </c>
      <c r="H1524" t="s">
        <v>117</v>
      </c>
      <c r="I1524" s="7">
        <v>8</v>
      </c>
      <c r="J1524">
        <v>750</v>
      </c>
      <c r="K1524" s="5">
        <f t="shared" si="24"/>
        <v>166.66666666666666</v>
      </c>
      <c r="L1524" s="5"/>
      <c r="M1524" s="8"/>
      <c r="N1524" s="8"/>
      <c r="O1524" s="8"/>
      <c r="P1524" s="8"/>
      <c r="Q1524" s="5"/>
      <c r="R1524" s="5"/>
      <c r="S1524" s="5"/>
      <c r="T1524" s="5"/>
      <c r="U1524" s="5"/>
      <c r="V1524" s="5"/>
      <c r="W1524" s="5"/>
      <c r="X1524" s="8"/>
      <c r="Y1524" s="8"/>
      <c r="Z1524" s="8"/>
      <c r="AA1524" s="8"/>
      <c r="AB1524" s="8"/>
      <c r="AC1524" s="5">
        <v>636.0686344825275</v>
      </c>
      <c r="AD1524" s="8"/>
      <c r="AE1524" s="8"/>
      <c r="AF1524" s="8"/>
      <c r="AG1524" s="8"/>
      <c r="AH1524" s="8"/>
      <c r="AI1524" s="8"/>
      <c r="AJ1524" s="5">
        <v>155.11248010037997</v>
      </c>
      <c r="AK1524" s="8">
        <v>2.2798652036695901</v>
      </c>
      <c r="AL1524" s="8"/>
      <c r="AM1524" s="8"/>
      <c r="AN1524" s="8"/>
      <c r="AO1524" s="8"/>
      <c r="AP1524" s="8"/>
      <c r="AQ1524" s="9">
        <f>AK1524/AJ1524</f>
        <v>1.4698141646592144E-2</v>
      </c>
      <c r="AR1524" s="8"/>
      <c r="AS1524" s="8"/>
      <c r="AT1524" s="8"/>
      <c r="AU1524" s="5">
        <v>0</v>
      </c>
      <c r="AV1524" s="5"/>
      <c r="AW1524" s="5"/>
      <c r="AX1524" s="5"/>
      <c r="AY1524" s="5">
        <v>224.6427371020302</v>
      </c>
      <c r="AZ1524" s="5"/>
      <c r="BA1524" s="5"/>
      <c r="BB1524" s="5"/>
      <c r="BC1524" s="5"/>
      <c r="BD1524" s="5"/>
      <c r="BE1524" s="5"/>
      <c r="BF1524" s="5">
        <v>34.543428462703417</v>
      </c>
      <c r="BG1524" s="5">
        <v>439.93927183397352</v>
      </c>
      <c r="BH1524" s="5">
        <v>699.12543739870716</v>
      </c>
      <c r="BI1524" s="8"/>
      <c r="BJ1524" s="5"/>
      <c r="BK1524" s="5">
        <f>AC1524+AJ1524+BH1524</f>
        <v>1490.3065519816146</v>
      </c>
      <c r="BL1524" s="5"/>
      <c r="BM1524" s="8">
        <f>BH1524/BK1524</f>
        <v>0.46911518738819319</v>
      </c>
      <c r="BN1524" s="8"/>
      <c r="BO1524" s="7"/>
      <c r="BP1524" s="5"/>
      <c r="BQ1524" s="5"/>
      <c r="BR1524" s="5"/>
      <c r="BS1524" s="5"/>
      <c r="BT1524" s="7"/>
      <c r="BU1524" s="7"/>
      <c r="BV1524" s="7"/>
      <c r="BW1524" s="7"/>
      <c r="BX1524" s="8">
        <f>AC1524/BK1524</f>
        <v>0.42680389053967904</v>
      </c>
      <c r="BY1524" s="8">
        <f>AJ1524/BK1524</f>
        <v>0.10408092207212784</v>
      </c>
      <c r="BZ1524" s="8">
        <f>BH1524/BK1524</f>
        <v>0.46911518738819319</v>
      </c>
      <c r="CA1524" s="5">
        <v>143.2532539079682</v>
      </c>
      <c r="CB1524" s="5">
        <v>0</v>
      </c>
      <c r="CC1524" s="5">
        <v>65.365562793130465</v>
      </c>
      <c r="CD1524" s="5">
        <v>67.114221403611808</v>
      </c>
      <c r="CE1524" s="5"/>
      <c r="CF1524" s="5"/>
      <c r="CG1524" s="5"/>
      <c r="CH1524" s="5"/>
      <c r="CI1524" s="5">
        <v>10.773469711225927</v>
      </c>
      <c r="CJ1524" s="5"/>
      <c r="CK1524" s="8"/>
      <c r="CL1524" s="5"/>
      <c r="CM1524" s="5"/>
      <c r="CN1524" s="8"/>
      <c r="CO1524" s="5"/>
      <c r="CP1524" s="5"/>
      <c r="CQ1524" s="5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</row>
    <row r="1525" spans="1:166" x14ac:dyDescent="0.25">
      <c r="A1525" t="s">
        <v>155</v>
      </c>
      <c r="C1525" s="6">
        <v>41067</v>
      </c>
      <c r="D1525" s="5">
        <v>9</v>
      </c>
      <c r="E1525" s="6" t="s">
        <v>207</v>
      </c>
      <c r="F1525" t="s">
        <v>15</v>
      </c>
      <c r="G1525">
        <v>155</v>
      </c>
      <c r="H1525" t="s">
        <v>117</v>
      </c>
      <c r="I1525" s="7">
        <v>8</v>
      </c>
      <c r="J1525">
        <v>750</v>
      </c>
      <c r="K1525" s="5">
        <f t="shared" si="24"/>
        <v>166.66666666666666</v>
      </c>
      <c r="L1525" s="5"/>
      <c r="M1525" s="8"/>
      <c r="N1525" s="8"/>
      <c r="O1525" s="8"/>
      <c r="P1525" s="8"/>
      <c r="Q1525" s="5"/>
      <c r="R1525" s="5"/>
      <c r="S1525" s="5"/>
      <c r="T1525" s="5"/>
      <c r="U1525" s="5"/>
      <c r="V1525" s="5">
        <v>155</v>
      </c>
      <c r="W1525" s="5"/>
      <c r="X1525" s="8"/>
      <c r="Y1525" s="8"/>
      <c r="Z1525" s="8"/>
      <c r="AA1525" s="8"/>
      <c r="AB1525" s="8"/>
      <c r="AC1525" s="5"/>
      <c r="AD1525" s="8"/>
      <c r="AE1525" s="8"/>
      <c r="AF1525" s="8"/>
      <c r="AG1525" s="8"/>
      <c r="AH1525" s="8"/>
      <c r="AI1525" s="8"/>
      <c r="AJ1525" s="5"/>
      <c r="AK1525" s="8"/>
      <c r="AL1525" s="8"/>
      <c r="AM1525" s="8"/>
      <c r="AN1525" s="8"/>
      <c r="AO1525" s="8"/>
      <c r="AP1525" s="8"/>
      <c r="AQ1525" s="9"/>
      <c r="AR1525" s="8"/>
      <c r="AS1525" s="8"/>
      <c r="AT1525" s="8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8"/>
      <c r="BJ1525" s="5"/>
      <c r="BK1525" s="5"/>
      <c r="BL1525" s="5"/>
      <c r="BM1525" s="8"/>
      <c r="BN1525" s="8"/>
      <c r="BO1525" s="7"/>
      <c r="BP1525" s="5"/>
      <c r="BQ1525" s="5"/>
      <c r="BR1525" s="5"/>
      <c r="BS1525" s="5"/>
      <c r="BT1525" s="7"/>
      <c r="BU1525" s="7"/>
      <c r="BV1525" s="7"/>
      <c r="BW1525" s="7"/>
      <c r="BX1525" s="7"/>
      <c r="BY1525" s="7"/>
      <c r="BZ1525" s="7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8"/>
      <c r="CL1525" s="5"/>
      <c r="CM1525" s="5"/>
      <c r="CN1525" s="8"/>
      <c r="CO1525" s="5"/>
      <c r="CP1525" s="5"/>
      <c r="CQ1525" s="5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</row>
    <row r="1526" spans="1:166" x14ac:dyDescent="0.25">
      <c r="A1526" t="s">
        <v>155</v>
      </c>
      <c r="C1526" s="6">
        <v>41072</v>
      </c>
      <c r="D1526" s="5"/>
      <c r="E1526" s="6"/>
      <c r="G1526">
        <v>160</v>
      </c>
      <c r="H1526" t="s">
        <v>117</v>
      </c>
      <c r="I1526" s="7">
        <v>8</v>
      </c>
      <c r="J1526">
        <v>750</v>
      </c>
      <c r="K1526" s="5">
        <f t="shared" si="24"/>
        <v>166.66666666666666</v>
      </c>
      <c r="L1526" s="5"/>
      <c r="M1526" s="8"/>
      <c r="N1526" s="8"/>
      <c r="O1526" s="8"/>
      <c r="P1526" s="8"/>
      <c r="Q1526" s="5"/>
      <c r="R1526" s="5"/>
      <c r="S1526" s="5"/>
      <c r="T1526" s="5"/>
      <c r="U1526" s="5"/>
      <c r="V1526" s="5"/>
      <c r="W1526" s="5"/>
      <c r="X1526" s="8"/>
      <c r="Y1526" s="8"/>
      <c r="Z1526" s="8"/>
      <c r="AA1526" s="8"/>
      <c r="AB1526" s="8"/>
      <c r="AC1526" s="5"/>
      <c r="AD1526" s="8"/>
      <c r="AE1526" s="8"/>
      <c r="AF1526" s="8"/>
      <c r="AG1526" s="8"/>
      <c r="AH1526" s="8"/>
      <c r="AI1526" s="8"/>
      <c r="AJ1526" s="5"/>
      <c r="AK1526" s="8"/>
      <c r="AL1526" s="8"/>
      <c r="AM1526" s="8"/>
      <c r="AN1526" s="8"/>
      <c r="AO1526" s="8"/>
      <c r="AP1526" s="8"/>
      <c r="AQ1526" s="9"/>
      <c r="AR1526" s="8"/>
      <c r="AS1526" s="8"/>
      <c r="AT1526" s="8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8"/>
      <c r="BJ1526" s="5"/>
      <c r="BK1526" s="5"/>
      <c r="BL1526" s="5"/>
      <c r="BM1526" s="8"/>
      <c r="BN1526" s="8"/>
      <c r="BO1526" s="7"/>
      <c r="BP1526" s="5"/>
      <c r="BQ1526" s="5"/>
      <c r="BR1526" s="5"/>
      <c r="BS1526" s="5"/>
      <c r="BT1526" s="7"/>
      <c r="BU1526" s="7"/>
      <c r="BV1526" s="7"/>
      <c r="BW1526" s="7"/>
      <c r="BX1526" s="7"/>
      <c r="BY1526" s="7"/>
      <c r="BZ1526" s="7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>
        <v>77.635327635327627</v>
      </c>
      <c r="CK1526" s="8">
        <v>5.2750000000000004</v>
      </c>
      <c r="CL1526" s="5"/>
      <c r="CM1526" s="5"/>
      <c r="CN1526" s="8"/>
      <c r="CO1526" s="5"/>
      <c r="CP1526" s="5"/>
      <c r="CQ1526" s="5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</row>
    <row r="1527" spans="1:166" x14ac:dyDescent="0.25">
      <c r="A1527" t="s">
        <v>155</v>
      </c>
      <c r="C1527" s="6">
        <v>41092</v>
      </c>
      <c r="D1527" s="5"/>
      <c r="E1527" s="6"/>
      <c r="G1527">
        <v>180</v>
      </c>
      <c r="H1527" t="s">
        <v>117</v>
      </c>
      <c r="I1527" s="7">
        <v>8</v>
      </c>
      <c r="J1527">
        <v>750</v>
      </c>
      <c r="K1527" s="5">
        <f t="shared" si="24"/>
        <v>166.66666666666666</v>
      </c>
      <c r="L1527" s="5"/>
      <c r="M1527" s="8"/>
      <c r="N1527" s="8"/>
      <c r="O1527" s="8"/>
      <c r="P1527" s="8"/>
      <c r="Q1527" s="5"/>
      <c r="R1527" s="5"/>
      <c r="S1527" s="5"/>
      <c r="T1527" s="5"/>
      <c r="U1527" s="5"/>
      <c r="V1527" s="5"/>
      <c r="W1527" s="5"/>
      <c r="X1527" s="8"/>
      <c r="Y1527" s="8"/>
      <c r="Z1527" s="8"/>
      <c r="AA1527" s="8"/>
      <c r="AB1527" s="8"/>
      <c r="AC1527" s="5"/>
      <c r="AD1527" s="8"/>
      <c r="AE1527" s="8"/>
      <c r="AF1527" s="8"/>
      <c r="AG1527" s="8"/>
      <c r="AH1527" s="8"/>
      <c r="AI1527" s="8"/>
      <c r="AJ1527" s="5"/>
      <c r="AK1527" s="8"/>
      <c r="AL1527" s="8"/>
      <c r="AM1527" s="8"/>
      <c r="AN1527" s="8"/>
      <c r="AO1527" s="8"/>
      <c r="AP1527" s="8"/>
      <c r="AQ1527" s="9"/>
      <c r="AR1527" s="8"/>
      <c r="AS1527" s="8"/>
      <c r="AT1527" s="8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8"/>
      <c r="BJ1527" s="5"/>
      <c r="BK1527" s="5"/>
      <c r="BL1527" s="5"/>
      <c r="BM1527" s="8"/>
      <c r="BN1527" s="8"/>
      <c r="BO1527" s="7"/>
      <c r="BP1527" s="5"/>
      <c r="BQ1527" s="5"/>
      <c r="BR1527" s="5"/>
      <c r="BS1527" s="5"/>
      <c r="BT1527" s="7"/>
      <c r="BU1527" s="7"/>
      <c r="BV1527" s="7"/>
      <c r="BW1527" s="7"/>
      <c r="BX1527" s="7"/>
      <c r="BY1527" s="7"/>
      <c r="BZ1527" s="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>
        <v>100</v>
      </c>
      <c r="CK1527" s="8">
        <v>3.8216560509554141</v>
      </c>
      <c r="CL1527" s="5"/>
      <c r="CM1527" s="5"/>
      <c r="CN1527" s="8"/>
      <c r="CO1527" s="5"/>
      <c r="CP1527" s="5"/>
      <c r="CQ1527" s="5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</row>
    <row r="1528" spans="1:166" x14ac:dyDescent="0.25">
      <c r="A1528" t="s">
        <v>155</v>
      </c>
      <c r="C1528" s="6">
        <v>41096</v>
      </c>
      <c r="D1528" s="5">
        <v>10</v>
      </c>
      <c r="E1528" s="6" t="s">
        <v>108</v>
      </c>
      <c r="F1528" t="s">
        <v>16</v>
      </c>
      <c r="G1528">
        <v>184</v>
      </c>
      <c r="H1528" t="s">
        <v>117</v>
      </c>
      <c r="I1528" s="7">
        <v>8</v>
      </c>
      <c r="J1528">
        <v>750</v>
      </c>
      <c r="K1528" s="5">
        <f t="shared" si="24"/>
        <v>166.66666666666666</v>
      </c>
      <c r="L1528" s="5"/>
      <c r="M1528" s="8"/>
      <c r="N1528" s="8"/>
      <c r="O1528" s="8"/>
      <c r="P1528" s="8"/>
      <c r="Q1528" s="5"/>
      <c r="R1528" s="5"/>
      <c r="S1528" s="5"/>
      <c r="T1528" s="5"/>
      <c r="U1528" s="5"/>
      <c r="V1528" s="5"/>
      <c r="W1528" s="5"/>
      <c r="X1528" s="8"/>
      <c r="Y1528" s="8"/>
      <c r="Z1528" s="8"/>
      <c r="AA1528" s="8"/>
      <c r="AB1528" s="8"/>
      <c r="AC1528" s="5"/>
      <c r="AD1528" s="8"/>
      <c r="AE1528" s="8"/>
      <c r="AF1528" s="8"/>
      <c r="AG1528" s="8"/>
      <c r="AH1528" s="8"/>
      <c r="AI1528" s="8"/>
      <c r="AJ1528" s="5"/>
      <c r="AK1528" s="8"/>
      <c r="AL1528" s="8"/>
      <c r="AM1528" s="8"/>
      <c r="AN1528" s="8"/>
      <c r="AO1528" s="8"/>
      <c r="AP1528" s="8"/>
      <c r="AQ1528" s="9"/>
      <c r="AR1528" s="8"/>
      <c r="AS1528" s="8"/>
      <c r="AT1528" s="8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>
        <v>431.59893197916665</v>
      </c>
      <c r="BH1528" s="5"/>
      <c r="BI1528" s="8"/>
      <c r="BJ1528" s="5"/>
      <c r="BK1528" s="5"/>
      <c r="BL1528" s="5"/>
      <c r="BM1528" s="8"/>
      <c r="BN1528" s="5">
        <f>BP1528*(1/(BO1528/100))</f>
        <v>431.59893197916659</v>
      </c>
      <c r="BO1528" s="7">
        <v>36.664503256003343</v>
      </c>
      <c r="BP1528" s="5">
        <v>158.24360446837721</v>
      </c>
      <c r="BQ1528" s="5">
        <f>BN1528-BP1528</f>
        <v>273.35532751078938</v>
      </c>
      <c r="BR1528" s="5"/>
      <c r="BS1528" s="5"/>
      <c r="BT1528" s="7">
        <v>6.9710838972853404</v>
      </c>
      <c r="BU1528" s="7"/>
      <c r="BV1528" s="7"/>
      <c r="BW1528" s="7"/>
      <c r="BX1528" s="7"/>
      <c r="BY1528" s="7"/>
      <c r="BZ1528" s="7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8"/>
      <c r="CL1528" s="5"/>
      <c r="CM1528" s="5"/>
      <c r="CN1528" s="8"/>
      <c r="CO1528" s="5"/>
      <c r="CP1528" s="5"/>
      <c r="CQ1528" s="5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</row>
    <row r="1529" spans="1:166" x14ac:dyDescent="0.25">
      <c r="A1529" s="15" t="s">
        <v>104</v>
      </c>
      <c r="B1529" s="15"/>
      <c r="C1529" s="6">
        <v>36530</v>
      </c>
      <c r="D1529" s="5"/>
      <c r="H1529" t="s">
        <v>200</v>
      </c>
      <c r="I1529" s="7">
        <v>30</v>
      </c>
      <c r="J1529">
        <v>760</v>
      </c>
      <c r="K1529" s="5">
        <f t="shared" si="24"/>
        <v>43.859649122807021</v>
      </c>
      <c r="AC1529" s="5"/>
      <c r="AE1529" s="8"/>
      <c r="AF1529" s="8"/>
      <c r="AG1529" s="8"/>
      <c r="AH1529" s="8"/>
      <c r="AI1529" s="8"/>
      <c r="AJ1529" s="5"/>
      <c r="AK1529" s="8"/>
      <c r="AL1529" s="8"/>
      <c r="AM1529" s="8"/>
      <c r="AN1529" s="8"/>
      <c r="AO1529" s="8"/>
      <c r="AP1529" s="8"/>
      <c r="AQ1529" s="9"/>
      <c r="AS1529" s="8"/>
      <c r="AT1529" s="8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J1529" s="5"/>
      <c r="BK1529" s="5"/>
      <c r="BL1529" s="5"/>
      <c r="BO1529" s="7"/>
      <c r="BP1529" s="5"/>
      <c r="BQ1529" s="5"/>
      <c r="BR1529" s="5"/>
      <c r="BS1529" s="5"/>
      <c r="BT1529" s="7"/>
      <c r="BU1529" s="7"/>
      <c r="BV1529" s="7"/>
      <c r="BW1529" s="7"/>
      <c r="BX1529" s="7"/>
      <c r="BY1529" s="7"/>
      <c r="BZ1529" s="7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L1529" s="5"/>
      <c r="CM1529" s="5"/>
      <c r="CO1529" s="5"/>
      <c r="CP1529" s="5"/>
      <c r="CQ1529" s="5"/>
    </row>
    <row r="1530" spans="1:166" x14ac:dyDescent="0.25">
      <c r="A1530" s="15" t="s">
        <v>104</v>
      </c>
      <c r="B1530" s="15"/>
      <c r="C1530" s="6">
        <v>36544</v>
      </c>
      <c r="D1530" s="5"/>
      <c r="H1530" t="s">
        <v>200</v>
      </c>
      <c r="I1530" s="7">
        <v>30</v>
      </c>
      <c r="J1530">
        <v>760</v>
      </c>
      <c r="K1530" s="5">
        <f t="shared" si="24"/>
        <v>43.859649122807021</v>
      </c>
      <c r="AC1530" s="5"/>
      <c r="AE1530" s="8"/>
      <c r="AF1530" s="8"/>
      <c r="AG1530" s="8"/>
      <c r="AH1530" s="8"/>
      <c r="AI1530" s="8"/>
      <c r="AJ1530" s="5"/>
      <c r="AK1530" s="8">
        <v>1.7981584612741099</v>
      </c>
      <c r="AL1530" s="8"/>
      <c r="AM1530" s="8"/>
      <c r="AN1530" s="8"/>
      <c r="AO1530" s="8"/>
      <c r="AP1530" s="8"/>
      <c r="AQ1530" s="9"/>
      <c r="AS1530" s="8"/>
      <c r="AT1530" s="8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J1530" s="5"/>
      <c r="BK1530" s="5"/>
      <c r="BL1530" s="5"/>
      <c r="BO1530" s="7"/>
      <c r="BP1530" s="5"/>
      <c r="BQ1530" s="5"/>
      <c r="BR1530" s="5"/>
      <c r="BS1530" s="5"/>
      <c r="BT1530" s="7"/>
      <c r="BU1530" s="7"/>
      <c r="BV1530" s="7"/>
      <c r="BW1530" s="7"/>
      <c r="BX1530" s="7"/>
      <c r="BY1530" s="7"/>
      <c r="BZ1530" s="7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L1530" s="5"/>
      <c r="CM1530" s="5"/>
      <c r="CO1530" s="5"/>
      <c r="CP1530" s="5"/>
      <c r="CQ1530" s="5"/>
    </row>
    <row r="1531" spans="1:166" x14ac:dyDescent="0.25">
      <c r="A1531" s="15" t="s">
        <v>104</v>
      </c>
      <c r="B1531" s="15"/>
      <c r="C1531" s="6">
        <v>36558</v>
      </c>
      <c r="D1531" s="5"/>
      <c r="H1531" t="s">
        <v>200</v>
      </c>
      <c r="I1531" s="7">
        <v>30</v>
      </c>
      <c r="J1531">
        <v>760</v>
      </c>
      <c r="K1531" s="5">
        <f t="shared" si="24"/>
        <v>43.859649122807021</v>
      </c>
      <c r="AC1531" s="5"/>
      <c r="AE1531" s="8"/>
      <c r="AF1531" s="8"/>
      <c r="AG1531" s="8"/>
      <c r="AH1531" s="8"/>
      <c r="AI1531" s="8"/>
      <c r="AJ1531" s="5"/>
      <c r="AK1531" s="8">
        <v>4.3573110704575502</v>
      </c>
      <c r="AL1531" s="8"/>
      <c r="AM1531" s="8"/>
      <c r="AN1531" s="8"/>
      <c r="AO1531" s="8"/>
      <c r="AP1531" s="8"/>
      <c r="AQ1531" s="9"/>
      <c r="AS1531" s="8"/>
      <c r="AT1531" s="8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J1531" s="5"/>
      <c r="BK1531" s="5"/>
      <c r="BL1531" s="5"/>
      <c r="BO1531" s="7"/>
      <c r="BP1531" s="5"/>
      <c r="BQ1531" s="5"/>
      <c r="BR1531" s="5"/>
      <c r="BS1531" s="5"/>
      <c r="BT1531" s="7"/>
      <c r="BU1531" s="7"/>
      <c r="BV1531" s="7"/>
      <c r="BW1531" s="7"/>
      <c r="BX1531" s="7"/>
      <c r="BY1531" s="7"/>
      <c r="BZ1531" s="7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L1531" s="5"/>
      <c r="CM1531" s="5"/>
      <c r="CO1531" s="5"/>
      <c r="CP1531" s="5"/>
      <c r="CQ1531" s="5"/>
    </row>
    <row r="1532" spans="1:166" x14ac:dyDescent="0.25">
      <c r="A1532" s="15" t="s">
        <v>104</v>
      </c>
      <c r="B1532" s="15"/>
      <c r="C1532" s="6">
        <v>36572</v>
      </c>
      <c r="D1532" s="5"/>
      <c r="H1532" t="s">
        <v>200</v>
      </c>
      <c r="I1532" s="7">
        <v>30</v>
      </c>
      <c r="J1532">
        <v>760</v>
      </c>
      <c r="K1532" s="5">
        <f t="shared" si="24"/>
        <v>43.859649122807021</v>
      </c>
      <c r="AC1532" s="5"/>
      <c r="AE1532" s="8"/>
      <c r="AF1532" s="8"/>
      <c r="AG1532" s="8"/>
      <c r="AH1532" s="8"/>
      <c r="AI1532" s="8"/>
      <c r="AJ1532" s="5"/>
      <c r="AK1532" s="8">
        <v>4.6620240754404199</v>
      </c>
      <c r="AL1532" s="8"/>
      <c r="AM1532" s="8"/>
      <c r="AN1532" s="8"/>
      <c r="AO1532" s="8"/>
      <c r="AP1532" s="8"/>
      <c r="AQ1532" s="9"/>
      <c r="AS1532" s="8"/>
      <c r="AT1532" s="8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>
        <v>11.650485436893099</v>
      </c>
      <c r="BJ1532" s="5"/>
      <c r="BK1532" s="5"/>
      <c r="BL1532" s="5"/>
      <c r="BO1532" s="7"/>
      <c r="BP1532" s="5"/>
      <c r="BQ1532" s="5"/>
      <c r="BR1532" s="5"/>
      <c r="BS1532" s="5"/>
      <c r="BT1532" s="7"/>
      <c r="BU1532" s="7"/>
      <c r="BV1532" s="7"/>
      <c r="BW1532" s="7"/>
      <c r="BX1532" s="7"/>
      <c r="BY1532" s="7"/>
      <c r="BZ1532" s="7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L1532" s="5"/>
      <c r="CM1532" s="5"/>
      <c r="CO1532" s="5"/>
      <c r="CP1532" s="5"/>
      <c r="CQ1532" s="5"/>
    </row>
    <row r="1533" spans="1:166" x14ac:dyDescent="0.25">
      <c r="A1533" s="15" t="s">
        <v>104</v>
      </c>
      <c r="B1533" s="15"/>
      <c r="C1533" s="6">
        <v>36576</v>
      </c>
      <c r="D1533" s="5"/>
      <c r="H1533" t="s">
        <v>200</v>
      </c>
      <c r="I1533" s="7">
        <v>30</v>
      </c>
      <c r="J1533">
        <v>760</v>
      </c>
      <c r="K1533" s="5">
        <f t="shared" si="24"/>
        <v>43.859649122807021</v>
      </c>
      <c r="AC1533" s="5"/>
      <c r="AE1533" s="8"/>
      <c r="AF1533" s="8"/>
      <c r="AG1533" s="8"/>
      <c r="AH1533" s="8"/>
      <c r="AI1533" s="8"/>
      <c r="AJ1533" s="5"/>
      <c r="AK1533" s="8">
        <v>6.1475050283507997</v>
      </c>
      <c r="AL1533" s="8"/>
      <c r="AM1533" s="8"/>
      <c r="AN1533" s="8"/>
      <c r="AO1533" s="8"/>
      <c r="AP1533" s="8"/>
      <c r="AQ1533" s="9"/>
      <c r="AS1533" s="8"/>
      <c r="AT1533" s="8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>
        <v>44.660194174757102</v>
      </c>
      <c r="BJ1533" s="5"/>
      <c r="BK1533" s="5"/>
      <c r="BL1533" s="5"/>
      <c r="BO1533" s="7"/>
      <c r="BP1533" s="5"/>
      <c r="BQ1533" s="5"/>
      <c r="BR1533" s="5"/>
      <c r="BS1533" s="5"/>
      <c r="BT1533" s="7"/>
      <c r="BU1533" s="7"/>
      <c r="BV1533" s="7"/>
      <c r="BW1533" s="7"/>
      <c r="BX1533" s="7"/>
      <c r="BY1533" s="7"/>
      <c r="BZ1533" s="7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L1533" s="5"/>
      <c r="CM1533" s="5"/>
      <c r="CO1533" s="5"/>
      <c r="CP1533" s="5"/>
      <c r="CQ1533" s="5"/>
    </row>
    <row r="1534" spans="1:166" x14ac:dyDescent="0.25">
      <c r="A1534" s="15" t="s">
        <v>104</v>
      </c>
      <c r="B1534" s="15"/>
      <c r="C1534" s="6">
        <v>36589</v>
      </c>
      <c r="D1534" s="5"/>
      <c r="H1534" t="s">
        <v>200</v>
      </c>
      <c r="I1534" s="7">
        <v>30</v>
      </c>
      <c r="J1534">
        <v>760</v>
      </c>
      <c r="K1534" s="5">
        <f t="shared" si="24"/>
        <v>43.859649122807021</v>
      </c>
      <c r="AC1534" s="5"/>
      <c r="AE1534" s="8"/>
      <c r="AF1534" s="8"/>
      <c r="AG1534" s="8"/>
      <c r="AH1534" s="8"/>
      <c r="AI1534" s="8"/>
      <c r="AJ1534" s="5"/>
      <c r="AK1534" s="8">
        <v>3.9776832189530902</v>
      </c>
      <c r="AL1534" s="8"/>
      <c r="AM1534" s="8"/>
      <c r="AN1534" s="8"/>
      <c r="AO1534" s="8"/>
      <c r="AP1534" s="8"/>
      <c r="AQ1534" s="9"/>
      <c r="AS1534" s="8"/>
      <c r="AT1534" s="8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>
        <v>170.873786407766</v>
      </c>
      <c r="BJ1534" s="5"/>
      <c r="BK1534" s="5"/>
      <c r="BL1534" s="5"/>
      <c r="BO1534" s="7"/>
      <c r="BP1534" s="5"/>
      <c r="BQ1534" s="5"/>
      <c r="BR1534" s="5"/>
      <c r="BS1534" s="5"/>
      <c r="BT1534" s="7"/>
      <c r="BU1534" s="7"/>
      <c r="BV1534" s="7"/>
      <c r="BW1534" s="7"/>
      <c r="BX1534" s="7"/>
      <c r="BY1534" s="7"/>
      <c r="BZ1534" s="7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L1534" s="5"/>
      <c r="CM1534" s="5"/>
      <c r="CO1534" s="5"/>
      <c r="CP1534" s="5"/>
      <c r="CQ1534" s="5"/>
    </row>
    <row r="1535" spans="1:166" x14ac:dyDescent="0.25">
      <c r="A1535" s="15" t="s">
        <v>104</v>
      </c>
      <c r="B1535" s="15"/>
      <c r="C1535" s="6">
        <v>36599</v>
      </c>
      <c r="D1535" s="5"/>
      <c r="H1535" t="s">
        <v>200</v>
      </c>
      <c r="I1535" s="7">
        <v>30</v>
      </c>
      <c r="J1535">
        <v>760</v>
      </c>
      <c r="K1535" s="5">
        <f t="shared" si="24"/>
        <v>43.859649122807021</v>
      </c>
      <c r="AC1535" s="5"/>
      <c r="AE1535" s="8"/>
      <c r="AF1535" s="8"/>
      <c r="AG1535" s="8"/>
      <c r="AH1535" s="8"/>
      <c r="AI1535" s="8"/>
      <c r="AJ1535" s="5"/>
      <c r="AK1535" s="8">
        <v>2.5412425838142698</v>
      </c>
      <c r="AL1535" s="8"/>
      <c r="AM1535" s="8"/>
      <c r="AN1535" s="8"/>
      <c r="AO1535" s="8"/>
      <c r="AP1535" s="8"/>
      <c r="AQ1535" s="9"/>
      <c r="AS1535" s="8"/>
      <c r="AT1535" s="8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J1535" s="5"/>
      <c r="BK1535" s="5"/>
      <c r="BL1535" s="5"/>
      <c r="BO1535" s="7"/>
      <c r="BP1535" s="5"/>
      <c r="BQ1535" s="5"/>
      <c r="BR1535" s="5"/>
      <c r="BS1535" s="5"/>
      <c r="BT1535" s="7"/>
      <c r="BU1535" s="7"/>
      <c r="BV1535" s="7"/>
      <c r="BW1535" s="7"/>
      <c r="BX1535" s="7"/>
      <c r="BY1535" s="7"/>
      <c r="BZ1535" s="7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L1535" s="5"/>
      <c r="CM1535" s="5"/>
      <c r="CO1535" s="5"/>
      <c r="CP1535" s="5"/>
      <c r="CQ1535" s="5"/>
    </row>
    <row r="1536" spans="1:166" x14ac:dyDescent="0.25">
      <c r="A1536" s="15" t="s">
        <v>104</v>
      </c>
      <c r="B1536" s="15"/>
      <c r="C1536" s="6">
        <v>36600</v>
      </c>
      <c r="D1536" s="5"/>
      <c r="H1536" t="s">
        <v>200</v>
      </c>
      <c r="I1536" s="7">
        <v>30</v>
      </c>
      <c r="J1536">
        <v>760</v>
      </c>
      <c r="K1536" s="5">
        <f t="shared" si="24"/>
        <v>43.859649122807021</v>
      </c>
      <c r="AC1536" s="5"/>
      <c r="AE1536" s="8"/>
      <c r="AF1536" s="8"/>
      <c r="AG1536" s="8"/>
      <c r="AH1536" s="8"/>
      <c r="AI1536" s="8"/>
      <c r="AJ1536" s="5"/>
      <c r="AK1536" s="8">
        <v>3.45724133051678</v>
      </c>
      <c r="AL1536" s="8"/>
      <c r="AM1536" s="8"/>
      <c r="AN1536" s="8"/>
      <c r="AO1536" s="8"/>
      <c r="AP1536" s="8"/>
      <c r="AQ1536" s="9"/>
      <c r="AS1536" s="8"/>
      <c r="AT1536" s="8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>
        <v>347.57281553398002</v>
      </c>
      <c r="BJ1536" s="5"/>
      <c r="BK1536" s="5"/>
      <c r="BL1536" s="5"/>
      <c r="BO1536" s="7"/>
      <c r="BP1536" s="5"/>
      <c r="BQ1536" s="5"/>
      <c r="BR1536" s="5"/>
      <c r="BS1536" s="5"/>
      <c r="BT1536" s="7"/>
      <c r="BU1536" s="7"/>
      <c r="BV1536" s="7"/>
      <c r="BW1536" s="7"/>
      <c r="BX1536" s="7"/>
      <c r="BY1536" s="7"/>
      <c r="BZ1536" s="7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L1536" s="5"/>
      <c r="CM1536" s="5"/>
      <c r="CO1536" s="5"/>
      <c r="CP1536" s="5"/>
      <c r="CQ1536" s="5"/>
    </row>
    <row r="1537" spans="1:95" x14ac:dyDescent="0.25">
      <c r="A1537" s="15" t="s">
        <v>104</v>
      </c>
      <c r="B1537" s="15"/>
      <c r="C1537" s="6">
        <v>36612</v>
      </c>
      <c r="D1537" s="5"/>
      <c r="H1537" t="s">
        <v>200</v>
      </c>
      <c r="I1537" s="7">
        <v>30</v>
      </c>
      <c r="J1537">
        <v>760</v>
      </c>
      <c r="K1537" s="5">
        <f t="shared" si="24"/>
        <v>43.859649122807021</v>
      </c>
      <c r="AC1537" s="5"/>
      <c r="AE1537" s="8"/>
      <c r="AF1537" s="8"/>
      <c r="AG1537" s="8"/>
      <c r="AH1537" s="8"/>
      <c r="AI1537" s="8"/>
      <c r="AJ1537" s="5"/>
      <c r="AK1537" s="8">
        <v>2.1673152144250398</v>
      </c>
      <c r="AL1537" s="8"/>
      <c r="AM1537" s="8"/>
      <c r="AN1537" s="8"/>
      <c r="AO1537" s="8"/>
      <c r="AP1537" s="8"/>
      <c r="AQ1537" s="9"/>
      <c r="AS1537" s="8"/>
      <c r="AT1537" s="8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>
        <v>458.252427184466</v>
      </c>
      <c r="BJ1537" s="5"/>
      <c r="BK1537" s="5"/>
      <c r="BL1537" s="5"/>
      <c r="BO1537" s="7"/>
      <c r="BP1537" s="5"/>
      <c r="BQ1537" s="5"/>
      <c r="BR1537" s="5"/>
      <c r="BS1537" s="5"/>
      <c r="BT1537" s="7"/>
      <c r="BU1537" s="7"/>
      <c r="BV1537" s="7"/>
      <c r="BW1537" s="7"/>
      <c r="BX1537" s="7"/>
      <c r="BY1537" s="7"/>
      <c r="BZ1537" s="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L1537" s="5"/>
      <c r="CM1537" s="5"/>
      <c r="CO1537" s="5"/>
      <c r="CP1537" s="5"/>
      <c r="CQ1537" s="5"/>
    </row>
    <row r="1538" spans="1:95" x14ac:dyDescent="0.25">
      <c r="A1538" s="15" t="s">
        <v>104</v>
      </c>
      <c r="B1538" s="15"/>
      <c r="C1538" s="6">
        <v>36627</v>
      </c>
      <c r="D1538" s="5">
        <v>10</v>
      </c>
      <c r="E1538" s="14" t="s">
        <v>108</v>
      </c>
      <c r="H1538" t="s">
        <v>200</v>
      </c>
      <c r="I1538" s="7">
        <v>30</v>
      </c>
      <c r="J1538">
        <v>760</v>
      </c>
      <c r="K1538" s="5">
        <f t="shared" si="24"/>
        <v>43.859649122807021</v>
      </c>
      <c r="S1538" s="16">
        <v>53</v>
      </c>
      <c r="T1538" s="16"/>
      <c r="U1538" s="16"/>
      <c r="V1538" s="16">
        <v>104</v>
      </c>
      <c r="W1538" s="16"/>
      <c r="AC1538" s="5"/>
      <c r="AE1538" s="8"/>
      <c r="AF1538" s="8"/>
      <c r="AG1538" s="8"/>
      <c r="AH1538" s="8"/>
      <c r="AI1538" s="8"/>
      <c r="AJ1538" s="5"/>
      <c r="AK1538" s="8"/>
      <c r="AL1538" s="8"/>
      <c r="AM1538" s="8"/>
      <c r="AN1538" s="8"/>
      <c r="AO1538" s="8"/>
      <c r="AP1538" s="8"/>
      <c r="AQ1538" s="9"/>
      <c r="AS1538" s="8"/>
      <c r="AT1538" s="8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>
        <v>500.97087378640703</v>
      </c>
      <c r="BJ1538" s="5"/>
      <c r="BK1538" s="5"/>
      <c r="BL1538" s="5"/>
      <c r="BO1538" s="7"/>
      <c r="BP1538" s="5">
        <v>354</v>
      </c>
      <c r="BQ1538" s="5"/>
      <c r="BR1538" s="5"/>
      <c r="BS1538" s="5"/>
      <c r="BT1538" s="7"/>
      <c r="BU1538" s="7"/>
      <c r="BV1538" s="7"/>
      <c r="BW1538" s="7"/>
      <c r="BX1538" s="7"/>
      <c r="BY1538" s="7"/>
      <c r="BZ1538" s="7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L1538" s="5"/>
      <c r="CM1538" s="5"/>
      <c r="CO1538" s="5"/>
      <c r="CP1538" s="5"/>
      <c r="CQ1538" s="5"/>
    </row>
    <row r="1539" spans="1:95" x14ac:dyDescent="0.25">
      <c r="A1539" s="15" t="s">
        <v>103</v>
      </c>
      <c r="B1539" s="15"/>
      <c r="C1539" s="6">
        <v>36530</v>
      </c>
      <c r="D1539" s="5"/>
      <c r="H1539" t="s">
        <v>201</v>
      </c>
      <c r="I1539" s="7">
        <v>30</v>
      </c>
      <c r="J1539">
        <v>760</v>
      </c>
      <c r="K1539" s="5">
        <f t="shared" si="24"/>
        <v>43.859649122807021</v>
      </c>
      <c r="AC1539" s="5"/>
      <c r="AE1539" s="8"/>
      <c r="AF1539" s="8"/>
      <c r="AG1539" s="8"/>
      <c r="AH1539" s="8"/>
      <c r="AI1539" s="8"/>
      <c r="AJ1539" s="5"/>
      <c r="AK1539" s="8">
        <v>0.44868050010612398</v>
      </c>
      <c r="AL1539" s="8"/>
      <c r="AM1539" s="8"/>
      <c r="AN1539" s="8"/>
      <c r="AO1539" s="8"/>
      <c r="AP1539" s="8"/>
      <c r="AQ1539" s="9"/>
      <c r="AS1539" s="8"/>
      <c r="AT1539" s="8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J1539" s="5"/>
      <c r="BK1539" s="5"/>
      <c r="BL1539" s="5"/>
      <c r="BO1539" s="7"/>
      <c r="BP1539" s="5"/>
      <c r="BQ1539" s="5"/>
      <c r="BR1539" s="5"/>
      <c r="BS1539" s="5"/>
      <c r="BT1539" s="7"/>
      <c r="BU1539" s="7"/>
      <c r="BV1539" s="7"/>
      <c r="BW1539" s="7"/>
      <c r="BX1539" s="7"/>
      <c r="BY1539" s="7"/>
      <c r="BZ1539" s="7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L1539" s="5"/>
      <c r="CM1539" s="5"/>
      <c r="CO1539" s="5"/>
      <c r="CP1539" s="5"/>
      <c r="CQ1539" s="5"/>
    </row>
    <row r="1540" spans="1:95" x14ac:dyDescent="0.25">
      <c r="A1540" s="15" t="s">
        <v>103</v>
      </c>
      <c r="B1540" s="15"/>
      <c r="C1540" s="6">
        <v>36543</v>
      </c>
      <c r="D1540" s="5"/>
      <c r="H1540" t="s">
        <v>201</v>
      </c>
      <c r="I1540" s="7">
        <v>30</v>
      </c>
      <c r="J1540">
        <v>760</v>
      </c>
      <c r="K1540" s="5">
        <f t="shared" si="24"/>
        <v>43.859649122807021</v>
      </c>
      <c r="AC1540" s="5"/>
      <c r="AE1540" s="8"/>
      <c r="AF1540" s="8"/>
      <c r="AG1540" s="8"/>
      <c r="AH1540" s="8"/>
      <c r="AI1540" s="8"/>
      <c r="AJ1540" s="5"/>
      <c r="AK1540" s="8">
        <v>1.7156834008833699</v>
      </c>
      <c r="AL1540" s="8"/>
      <c r="AM1540" s="8"/>
      <c r="AN1540" s="8"/>
      <c r="AO1540" s="8"/>
      <c r="AP1540" s="8"/>
      <c r="AQ1540" s="9"/>
      <c r="AS1540" s="8"/>
      <c r="AT1540" s="8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J1540" s="5"/>
      <c r="BK1540" s="5"/>
      <c r="BL1540" s="5"/>
      <c r="BO1540" s="7"/>
      <c r="BP1540" s="5"/>
      <c r="BQ1540" s="5"/>
      <c r="BR1540" s="5"/>
      <c r="BS1540" s="5"/>
      <c r="BT1540" s="7"/>
      <c r="BU1540" s="7"/>
      <c r="BV1540" s="7"/>
      <c r="BW1540" s="7"/>
      <c r="BX1540" s="7"/>
      <c r="BY1540" s="7"/>
      <c r="BZ1540" s="7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L1540" s="5"/>
      <c r="CM1540" s="5"/>
      <c r="CO1540" s="5"/>
      <c r="CP1540" s="5"/>
      <c r="CQ1540" s="5"/>
    </row>
    <row r="1541" spans="1:95" x14ac:dyDescent="0.25">
      <c r="A1541" s="15" t="s">
        <v>103</v>
      </c>
      <c r="B1541" s="15"/>
      <c r="C1541" s="6">
        <v>36545</v>
      </c>
      <c r="D1541" s="5"/>
      <c r="H1541" t="s">
        <v>201</v>
      </c>
      <c r="I1541" s="7">
        <v>30</v>
      </c>
      <c r="J1541">
        <v>760</v>
      </c>
      <c r="K1541" s="5">
        <f t="shared" si="24"/>
        <v>43.859649122807021</v>
      </c>
      <c r="AC1541" s="5"/>
      <c r="AE1541" s="8"/>
      <c r="AF1541" s="8"/>
      <c r="AG1541" s="8"/>
      <c r="AH1541" s="8"/>
      <c r="AI1541" s="8"/>
      <c r="AJ1541" s="5"/>
      <c r="AK1541" s="8">
        <v>2.2107359079836999</v>
      </c>
      <c r="AL1541" s="8"/>
      <c r="AM1541" s="8"/>
      <c r="AN1541" s="8"/>
      <c r="AO1541" s="8"/>
      <c r="AP1541" s="8"/>
      <c r="AQ1541" s="9"/>
      <c r="AS1541" s="8"/>
      <c r="AT1541" s="8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J1541" s="5"/>
      <c r="BK1541" s="5"/>
      <c r="BL1541" s="5"/>
      <c r="BO1541" s="7"/>
      <c r="BP1541" s="5"/>
      <c r="BQ1541" s="5"/>
      <c r="BR1541" s="5"/>
      <c r="BS1541" s="5"/>
      <c r="BT1541" s="7"/>
      <c r="BU1541" s="7"/>
      <c r="BV1541" s="7"/>
      <c r="BW1541" s="7"/>
      <c r="BX1541" s="7"/>
      <c r="BY1541" s="7"/>
      <c r="BZ1541" s="7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L1541" s="5"/>
      <c r="CM1541" s="5"/>
      <c r="CO1541" s="5"/>
      <c r="CP1541" s="5"/>
      <c r="CQ1541" s="5"/>
    </row>
    <row r="1542" spans="1:95" x14ac:dyDescent="0.25">
      <c r="A1542" s="15" t="s">
        <v>103</v>
      </c>
      <c r="B1542" s="15"/>
      <c r="C1542" s="6">
        <v>36557</v>
      </c>
      <c r="D1542" s="5"/>
      <c r="H1542" t="s">
        <v>201</v>
      </c>
      <c r="I1542" s="7">
        <v>30</v>
      </c>
      <c r="J1542">
        <v>760</v>
      </c>
      <c r="K1542" s="5">
        <f t="shared" si="24"/>
        <v>43.859649122807021</v>
      </c>
      <c r="AC1542" s="5"/>
      <c r="AE1542" s="8"/>
      <c r="AF1542" s="8"/>
      <c r="AG1542" s="8"/>
      <c r="AH1542" s="8"/>
      <c r="AI1542" s="8"/>
      <c r="AJ1542" s="5"/>
      <c r="AK1542" s="8">
        <v>3.7524535319742398</v>
      </c>
      <c r="AL1542" s="8"/>
      <c r="AM1542" s="8"/>
      <c r="AN1542" s="8"/>
      <c r="AO1542" s="8"/>
      <c r="AP1542" s="8"/>
      <c r="AQ1542" s="9"/>
      <c r="AS1542" s="8"/>
      <c r="AT1542" s="8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J1542" s="5"/>
      <c r="BK1542" s="5"/>
      <c r="BL1542" s="5"/>
      <c r="BO1542" s="7"/>
      <c r="BP1542" s="5"/>
      <c r="BQ1542" s="5"/>
      <c r="BR1542" s="5"/>
      <c r="BS1542" s="5"/>
      <c r="BT1542" s="7"/>
      <c r="BU1542" s="7"/>
      <c r="BV1542" s="7"/>
      <c r="BW1542" s="7"/>
      <c r="BX1542" s="7"/>
      <c r="BY1542" s="7"/>
      <c r="BZ1542" s="7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L1542" s="5"/>
      <c r="CM1542" s="5"/>
      <c r="CO1542" s="5"/>
      <c r="CP1542" s="5"/>
      <c r="CQ1542" s="5"/>
    </row>
    <row r="1543" spans="1:95" x14ac:dyDescent="0.25">
      <c r="A1543" s="15" t="s">
        <v>103</v>
      </c>
      <c r="B1543" s="15"/>
      <c r="C1543" s="6">
        <v>36565</v>
      </c>
      <c r="D1543" s="5"/>
      <c r="H1543" t="s">
        <v>201</v>
      </c>
      <c r="I1543" s="7">
        <v>30</v>
      </c>
      <c r="J1543">
        <v>760</v>
      </c>
      <c r="K1543" s="5">
        <f t="shared" si="24"/>
        <v>43.859649122807021</v>
      </c>
      <c r="AC1543" s="5"/>
      <c r="AE1543" s="8"/>
      <c r="AF1543" s="8"/>
      <c r="AG1543" s="8"/>
      <c r="AH1543" s="8"/>
      <c r="AI1543" s="8"/>
      <c r="AJ1543" s="5"/>
      <c r="AK1543" s="8">
        <v>4.3584835100415402</v>
      </c>
      <c r="AL1543" s="8"/>
      <c r="AM1543" s="8"/>
      <c r="AN1543" s="8"/>
      <c r="AO1543" s="8"/>
      <c r="AP1543" s="8"/>
      <c r="AQ1543" s="9"/>
      <c r="AS1543" s="8"/>
      <c r="AT1543" s="8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>
        <v>13.5922330097087</v>
      </c>
      <c r="BJ1543" s="5"/>
      <c r="BK1543" s="5"/>
      <c r="BL1543" s="5"/>
      <c r="BO1543" s="7"/>
      <c r="BP1543" s="5"/>
      <c r="BQ1543" s="5"/>
      <c r="BR1543" s="5"/>
      <c r="BS1543" s="5"/>
      <c r="BT1543" s="7"/>
      <c r="BU1543" s="7"/>
      <c r="BV1543" s="7"/>
      <c r="BW1543" s="7"/>
      <c r="BX1543" s="7"/>
      <c r="BY1543" s="7"/>
      <c r="BZ1543" s="7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L1543" s="5"/>
      <c r="CM1543" s="5"/>
      <c r="CO1543" s="5"/>
      <c r="CP1543" s="5"/>
      <c r="CQ1543" s="5"/>
    </row>
    <row r="1544" spans="1:95" x14ac:dyDescent="0.25">
      <c r="A1544" s="15" t="s">
        <v>103</v>
      </c>
      <c r="B1544" s="15"/>
      <c r="C1544" s="6">
        <v>36572</v>
      </c>
      <c r="D1544" s="5"/>
      <c r="H1544" t="s">
        <v>201</v>
      </c>
      <c r="I1544" s="7">
        <v>30</v>
      </c>
      <c r="J1544">
        <v>760</v>
      </c>
      <c r="K1544" s="5">
        <f t="shared" si="24"/>
        <v>43.859649122807021</v>
      </c>
      <c r="AC1544" s="5"/>
      <c r="AE1544" s="8"/>
      <c r="AF1544" s="8"/>
      <c r="AG1544" s="8"/>
      <c r="AH1544" s="8"/>
      <c r="AI1544" s="8"/>
      <c r="AJ1544" s="5"/>
      <c r="AK1544" s="8">
        <v>4.4146797521705201</v>
      </c>
      <c r="AL1544" s="8"/>
      <c r="AM1544" s="8"/>
      <c r="AN1544" s="8"/>
      <c r="AO1544" s="8"/>
      <c r="AP1544" s="8"/>
      <c r="AQ1544" s="9"/>
      <c r="AS1544" s="8"/>
      <c r="AT1544" s="8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>
        <v>36.893203883494998</v>
      </c>
      <c r="BJ1544" s="5"/>
      <c r="BK1544" s="5"/>
      <c r="BL1544" s="5"/>
      <c r="BO1544" s="7"/>
      <c r="BP1544" s="5"/>
      <c r="BQ1544" s="5"/>
      <c r="BR1544" s="5"/>
      <c r="BS1544" s="5"/>
      <c r="BT1544" s="7"/>
      <c r="BU1544" s="7"/>
      <c r="BV1544" s="7"/>
      <c r="BW1544" s="7"/>
      <c r="BX1544" s="7"/>
      <c r="BY1544" s="7"/>
      <c r="BZ1544" s="7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L1544" s="5"/>
      <c r="CM1544" s="5"/>
      <c r="CO1544" s="5"/>
      <c r="CP1544" s="5"/>
      <c r="CQ1544" s="5"/>
    </row>
    <row r="1545" spans="1:95" x14ac:dyDescent="0.25">
      <c r="A1545" s="15" t="s">
        <v>103</v>
      </c>
      <c r="B1545" s="15"/>
      <c r="C1545" s="6">
        <v>36588</v>
      </c>
      <c r="D1545" s="5"/>
      <c r="H1545" t="s">
        <v>201</v>
      </c>
      <c r="I1545" s="7">
        <v>30</v>
      </c>
      <c r="J1545">
        <v>760</v>
      </c>
      <c r="K1545" s="5">
        <f t="shared" si="24"/>
        <v>43.859649122807021</v>
      </c>
      <c r="AC1545" s="5"/>
      <c r="AE1545" s="8"/>
      <c r="AF1545" s="8"/>
      <c r="AG1545" s="8"/>
      <c r="AH1545" s="8"/>
      <c r="AI1545" s="8"/>
      <c r="AJ1545" s="5"/>
      <c r="AK1545" s="8">
        <v>3.64782340634128</v>
      </c>
      <c r="AL1545" s="8"/>
      <c r="AM1545" s="8"/>
      <c r="AN1545" s="8"/>
      <c r="AO1545" s="8"/>
      <c r="AP1545" s="8"/>
      <c r="AQ1545" s="9"/>
      <c r="AS1545" s="8"/>
      <c r="AT1545" s="8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>
        <v>209.70873786407699</v>
      </c>
      <c r="BJ1545" s="5"/>
      <c r="BK1545" s="5"/>
      <c r="BL1545" s="5"/>
      <c r="BO1545" s="7"/>
      <c r="BP1545" s="5"/>
      <c r="BQ1545" s="5"/>
      <c r="BR1545" s="5"/>
      <c r="BS1545" s="5"/>
      <c r="BT1545" s="7"/>
      <c r="BU1545" s="7"/>
      <c r="BV1545" s="7"/>
      <c r="BW1545" s="7"/>
      <c r="BX1545" s="7"/>
      <c r="BY1545" s="7"/>
      <c r="BZ1545" s="7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L1545" s="5"/>
      <c r="CM1545" s="5"/>
      <c r="CO1545" s="5"/>
      <c r="CP1545" s="5"/>
      <c r="CQ1545" s="5"/>
    </row>
    <row r="1546" spans="1:95" x14ac:dyDescent="0.25">
      <c r="A1546" s="15" t="s">
        <v>103</v>
      </c>
      <c r="B1546" s="15"/>
      <c r="C1546" s="6">
        <v>36600</v>
      </c>
      <c r="D1546" s="5"/>
      <c r="H1546" t="s">
        <v>201</v>
      </c>
      <c r="I1546" s="7">
        <v>30</v>
      </c>
      <c r="J1546">
        <v>760</v>
      </c>
      <c r="K1546" s="5">
        <f t="shared" si="24"/>
        <v>43.859649122807021</v>
      </c>
      <c r="AC1546" s="5"/>
      <c r="AE1546" s="8"/>
      <c r="AF1546" s="8"/>
      <c r="AG1546" s="8"/>
      <c r="AH1546" s="8"/>
      <c r="AI1546" s="8"/>
      <c r="AJ1546" s="5"/>
      <c r="AK1546" s="8">
        <v>3.0998494021568801</v>
      </c>
      <c r="AL1546" s="8"/>
      <c r="AM1546" s="8"/>
      <c r="AN1546" s="8"/>
      <c r="AO1546" s="8"/>
      <c r="AP1546" s="8"/>
      <c r="AQ1546" s="9"/>
      <c r="AS1546" s="8"/>
      <c r="AT1546" s="8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>
        <v>337.86407766990197</v>
      </c>
      <c r="BJ1546" s="5"/>
      <c r="BK1546" s="5"/>
      <c r="BL1546" s="5"/>
      <c r="BO1546" s="7"/>
      <c r="BP1546" s="5"/>
      <c r="BQ1546" s="5"/>
      <c r="BR1546" s="5"/>
      <c r="BS1546" s="5"/>
      <c r="BT1546" s="7"/>
      <c r="BU1546" s="7"/>
      <c r="BV1546" s="7"/>
      <c r="BW1546" s="7"/>
      <c r="BX1546" s="7"/>
      <c r="BY1546" s="7"/>
      <c r="BZ1546" s="7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L1546" s="5"/>
      <c r="CM1546" s="5"/>
      <c r="CO1546" s="5"/>
      <c r="CP1546" s="5"/>
      <c r="CQ1546" s="5"/>
    </row>
    <row r="1547" spans="1:95" x14ac:dyDescent="0.25">
      <c r="A1547" s="15" t="s">
        <v>103</v>
      </c>
      <c r="B1547" s="15"/>
      <c r="C1547" s="6">
        <v>36613</v>
      </c>
      <c r="D1547" s="5"/>
      <c r="H1547" t="s">
        <v>201</v>
      </c>
      <c r="I1547" s="7">
        <v>30</v>
      </c>
      <c r="J1547">
        <v>760</v>
      </c>
      <c r="K1547" s="5">
        <f t="shared" si="24"/>
        <v>43.859649122807021</v>
      </c>
      <c r="AC1547" s="5"/>
      <c r="AE1547" s="8"/>
      <c r="AF1547" s="8"/>
      <c r="AG1547" s="8"/>
      <c r="AH1547" s="8"/>
      <c r="AI1547" s="8"/>
      <c r="AJ1547" s="5"/>
      <c r="AK1547" s="8">
        <v>0.38039600157672898</v>
      </c>
      <c r="AL1547" s="8"/>
      <c r="AM1547" s="8"/>
      <c r="AN1547" s="8"/>
      <c r="AO1547" s="8"/>
      <c r="AP1547" s="8"/>
      <c r="AQ1547" s="9"/>
      <c r="AS1547" s="8"/>
      <c r="AT1547" s="8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>
        <v>502.91262135922301</v>
      </c>
      <c r="BJ1547" s="5"/>
      <c r="BK1547" s="5"/>
      <c r="BL1547" s="5"/>
      <c r="BO1547" s="7"/>
      <c r="BP1547" s="5"/>
      <c r="BQ1547" s="5"/>
      <c r="BR1547" s="5"/>
      <c r="BS1547" s="5"/>
      <c r="BT1547" s="7"/>
      <c r="BU1547" s="7"/>
      <c r="BV1547" s="7"/>
      <c r="BW1547" s="7"/>
      <c r="BX1547" s="7"/>
      <c r="BY1547" s="7"/>
      <c r="BZ1547" s="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L1547" s="5"/>
      <c r="CM1547" s="5"/>
      <c r="CO1547" s="5"/>
      <c r="CP1547" s="5"/>
      <c r="CQ1547" s="5"/>
    </row>
    <row r="1548" spans="1:95" x14ac:dyDescent="0.25">
      <c r="A1548" s="15" t="s">
        <v>103</v>
      </c>
      <c r="B1548" s="15"/>
      <c r="C1548" s="6">
        <v>36626</v>
      </c>
      <c r="D1548" s="5">
        <v>10</v>
      </c>
      <c r="E1548" s="14" t="s">
        <v>108</v>
      </c>
      <c r="H1548" t="s">
        <v>201</v>
      </c>
      <c r="I1548" s="7">
        <v>30</v>
      </c>
      <c r="J1548">
        <v>760</v>
      </c>
      <c r="K1548" s="5">
        <f t="shared" si="24"/>
        <v>43.859649122807021</v>
      </c>
      <c r="S1548" s="16">
        <v>50</v>
      </c>
      <c r="T1548" s="16"/>
      <c r="U1548" s="16"/>
      <c r="V1548" s="16">
        <v>102</v>
      </c>
      <c r="W1548" s="16"/>
      <c r="AC1548" s="5"/>
      <c r="AE1548" s="8"/>
      <c r="AF1548" s="8"/>
      <c r="AG1548" s="8"/>
      <c r="AH1548" s="8"/>
      <c r="AI1548" s="8"/>
      <c r="AJ1548" s="5"/>
      <c r="AK1548" s="8"/>
      <c r="AL1548" s="8"/>
      <c r="AM1548" s="8"/>
      <c r="AN1548" s="8"/>
      <c r="AO1548" s="8"/>
      <c r="AP1548" s="8"/>
      <c r="AQ1548" s="9"/>
      <c r="AS1548" s="8"/>
      <c r="AT1548" s="8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>
        <v>504.85436893203803</v>
      </c>
      <c r="BJ1548" s="5"/>
      <c r="BK1548" s="5"/>
      <c r="BL1548" s="5"/>
      <c r="BO1548" s="7"/>
      <c r="BP1548" s="5">
        <v>357</v>
      </c>
      <c r="BQ1548" s="5"/>
      <c r="BR1548" s="5"/>
      <c r="BS1548" s="5"/>
      <c r="BT1548" s="7"/>
      <c r="BU1548" s="7"/>
      <c r="BV1548" s="7"/>
      <c r="BW1548" s="7"/>
      <c r="BX1548" s="7"/>
      <c r="BY1548" s="7"/>
      <c r="BZ1548" s="7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L1548" s="5"/>
      <c r="CM1548" s="5"/>
      <c r="CO1548" s="5"/>
      <c r="CP1548" s="5"/>
      <c r="CQ1548" s="5"/>
    </row>
    <row r="1549" spans="1:95" x14ac:dyDescent="0.25">
      <c r="A1549" s="15" t="s">
        <v>106</v>
      </c>
      <c r="B1549" s="15"/>
      <c r="C1549" s="6">
        <v>36558</v>
      </c>
      <c r="D1549" s="5"/>
      <c r="H1549" t="s">
        <v>200</v>
      </c>
      <c r="I1549" s="7">
        <v>30</v>
      </c>
      <c r="J1549">
        <v>760</v>
      </c>
      <c r="K1549" s="5">
        <f t="shared" si="24"/>
        <v>43.859649122807021</v>
      </c>
      <c r="AC1549" s="5"/>
      <c r="AE1549" s="8"/>
      <c r="AF1549" s="8"/>
      <c r="AG1549" s="8"/>
      <c r="AH1549" s="8"/>
      <c r="AI1549" s="8"/>
      <c r="AJ1549" s="5"/>
      <c r="AK1549" s="8"/>
      <c r="AL1549" s="8"/>
      <c r="AM1549" s="8"/>
      <c r="AN1549" s="8"/>
      <c r="AO1549" s="8"/>
      <c r="AP1549" s="8"/>
      <c r="AQ1549" s="9"/>
      <c r="AS1549" s="8"/>
      <c r="AT1549" s="8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J1549" s="5"/>
      <c r="BK1549" s="5"/>
      <c r="BL1549" s="5"/>
      <c r="BO1549" s="7"/>
      <c r="BP1549" s="5"/>
      <c r="BQ1549" s="5"/>
      <c r="BR1549" s="5"/>
      <c r="BS1549" s="5"/>
      <c r="BT1549" s="7"/>
      <c r="BU1549" s="7"/>
      <c r="BV1549" s="7"/>
      <c r="BW1549" s="7"/>
      <c r="BX1549" s="7"/>
      <c r="BY1549" s="7"/>
      <c r="BZ1549" s="7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L1549" s="5"/>
      <c r="CM1549" s="5"/>
      <c r="CO1549" s="5"/>
      <c r="CP1549" s="5"/>
      <c r="CQ1549" s="5"/>
    </row>
    <row r="1550" spans="1:95" x14ac:dyDescent="0.25">
      <c r="A1550" s="15" t="s">
        <v>106</v>
      </c>
      <c r="B1550" s="15"/>
      <c r="C1550" s="6">
        <v>36566</v>
      </c>
      <c r="D1550" s="5"/>
      <c r="H1550" t="s">
        <v>200</v>
      </c>
      <c r="I1550" s="7">
        <v>30</v>
      </c>
      <c r="J1550">
        <v>760</v>
      </c>
      <c r="K1550" s="5">
        <f t="shared" si="24"/>
        <v>43.859649122807021</v>
      </c>
      <c r="AC1550" s="5"/>
      <c r="AE1550" s="8"/>
      <c r="AF1550" s="8"/>
      <c r="AG1550" s="8"/>
      <c r="AH1550" s="8"/>
      <c r="AI1550" s="8"/>
      <c r="AJ1550" s="5"/>
      <c r="AK1550" s="8">
        <v>1.96698976136811</v>
      </c>
      <c r="AL1550" s="8"/>
      <c r="AM1550" s="8"/>
      <c r="AN1550" s="8"/>
      <c r="AO1550" s="8"/>
      <c r="AP1550" s="8"/>
      <c r="AQ1550" s="9"/>
      <c r="AS1550" s="8"/>
      <c r="AT1550" s="8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J1550" s="5"/>
      <c r="BK1550" s="5"/>
      <c r="BL1550" s="5"/>
      <c r="BO1550" s="7"/>
      <c r="BP1550" s="5"/>
      <c r="BQ1550" s="5"/>
      <c r="BR1550" s="5"/>
      <c r="BS1550" s="5"/>
      <c r="BT1550" s="7"/>
      <c r="BU1550" s="7"/>
      <c r="BV1550" s="7"/>
      <c r="BW1550" s="7"/>
      <c r="BX1550" s="7"/>
      <c r="BY1550" s="7"/>
      <c r="BZ1550" s="7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L1550" s="5"/>
      <c r="CM1550" s="5"/>
      <c r="CO1550" s="5"/>
      <c r="CP1550" s="5"/>
      <c r="CQ1550" s="5"/>
    </row>
    <row r="1551" spans="1:95" x14ac:dyDescent="0.25">
      <c r="A1551" s="15" t="s">
        <v>106</v>
      </c>
      <c r="B1551" s="15"/>
      <c r="C1551" s="6">
        <v>36571</v>
      </c>
      <c r="D1551" s="5"/>
      <c r="H1551" t="s">
        <v>200</v>
      </c>
      <c r="I1551" s="7">
        <v>30</v>
      </c>
      <c r="J1551">
        <v>760</v>
      </c>
      <c r="K1551" s="5">
        <f t="shared" si="24"/>
        <v>43.859649122807021</v>
      </c>
      <c r="AC1551" s="5"/>
      <c r="AE1551" s="8"/>
      <c r="AF1551" s="8"/>
      <c r="AG1551" s="8"/>
      <c r="AH1551" s="8"/>
      <c r="AI1551" s="8"/>
      <c r="AJ1551" s="5"/>
      <c r="AK1551" s="8"/>
      <c r="AL1551" s="8"/>
      <c r="AM1551" s="8"/>
      <c r="AN1551" s="8"/>
      <c r="AO1551" s="8"/>
      <c r="AP1551" s="8"/>
      <c r="AQ1551" s="9"/>
      <c r="AS1551" s="8"/>
      <c r="AT1551" s="8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J1551" s="5"/>
      <c r="BK1551" s="5"/>
      <c r="BL1551" s="5"/>
      <c r="BO1551" s="7"/>
      <c r="BP1551" s="5"/>
      <c r="BQ1551" s="5"/>
      <c r="BR1551" s="5"/>
      <c r="BS1551" s="5"/>
      <c r="BT1551" s="7"/>
      <c r="BU1551" s="7"/>
      <c r="BV1551" s="7"/>
      <c r="BW1551" s="7"/>
      <c r="BX1551" s="7"/>
      <c r="BY1551" s="7"/>
      <c r="BZ1551" s="7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L1551" s="5"/>
      <c r="CM1551" s="5"/>
      <c r="CO1551" s="5"/>
      <c r="CP1551" s="5"/>
      <c r="CQ1551" s="5"/>
    </row>
    <row r="1552" spans="1:95" x14ac:dyDescent="0.25">
      <c r="A1552" s="15" t="s">
        <v>106</v>
      </c>
      <c r="B1552" s="15"/>
      <c r="C1552" s="6">
        <v>36587</v>
      </c>
      <c r="D1552" s="5"/>
      <c r="H1552" t="s">
        <v>200</v>
      </c>
      <c r="I1552" s="7">
        <v>30</v>
      </c>
      <c r="J1552">
        <v>760</v>
      </c>
      <c r="K1552" s="5">
        <f t="shared" si="24"/>
        <v>43.859649122807021</v>
      </c>
      <c r="AC1552" s="5"/>
      <c r="AE1552" s="8"/>
      <c r="AF1552" s="8"/>
      <c r="AG1552" s="8"/>
      <c r="AH1552" s="8"/>
      <c r="AI1552" s="8"/>
      <c r="AJ1552" s="5"/>
      <c r="AK1552" s="8">
        <v>3.9774810741972302</v>
      </c>
      <c r="AL1552" s="8"/>
      <c r="AM1552" s="8"/>
      <c r="AN1552" s="8"/>
      <c r="AO1552" s="8"/>
      <c r="AP1552" s="8"/>
      <c r="AQ1552" s="9"/>
      <c r="AS1552" s="8"/>
      <c r="AT1552" s="8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>
        <v>31.067961165048398</v>
      </c>
      <c r="BJ1552" s="5"/>
      <c r="BK1552" s="5"/>
      <c r="BL1552" s="5"/>
      <c r="BO1552" s="7"/>
      <c r="BP1552" s="5"/>
      <c r="BQ1552" s="5"/>
      <c r="BR1552" s="5"/>
      <c r="BS1552" s="5"/>
      <c r="BT1552" s="7"/>
      <c r="BU1552" s="7"/>
      <c r="BV1552" s="7"/>
      <c r="BW1552" s="7"/>
      <c r="BX1552" s="7"/>
      <c r="BY1552" s="7"/>
      <c r="BZ1552" s="7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L1552" s="5"/>
      <c r="CM1552" s="5"/>
      <c r="CO1552" s="5"/>
      <c r="CP1552" s="5"/>
      <c r="CQ1552" s="5"/>
    </row>
    <row r="1553" spans="1:95" x14ac:dyDescent="0.25">
      <c r="A1553" s="15" t="s">
        <v>106</v>
      </c>
      <c r="B1553" s="15"/>
      <c r="C1553" s="6">
        <v>36598</v>
      </c>
      <c r="D1553" s="5"/>
      <c r="H1553" t="s">
        <v>200</v>
      </c>
      <c r="I1553" s="7">
        <v>30</v>
      </c>
      <c r="J1553">
        <v>760</v>
      </c>
      <c r="K1553" s="5">
        <f t="shared" si="24"/>
        <v>43.859649122807021</v>
      </c>
      <c r="AC1553" s="5"/>
      <c r="AE1553" s="8"/>
      <c r="AF1553" s="8"/>
      <c r="AG1553" s="8"/>
      <c r="AH1553" s="8"/>
      <c r="AI1553" s="8"/>
      <c r="AJ1553" s="5"/>
      <c r="AK1553" s="8">
        <v>4.1717421845783704</v>
      </c>
      <c r="AL1553" s="8"/>
      <c r="AM1553" s="8"/>
      <c r="AN1553" s="8"/>
      <c r="AO1553" s="8"/>
      <c r="AP1553" s="8"/>
      <c r="AQ1553" s="9"/>
      <c r="AS1553" s="8"/>
      <c r="AT1553" s="8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>
        <v>139.80582524271799</v>
      </c>
      <c r="BJ1553" s="5"/>
      <c r="BK1553" s="5"/>
      <c r="BL1553" s="5"/>
      <c r="BO1553" s="7"/>
      <c r="BP1553" s="5"/>
      <c r="BQ1553" s="5"/>
      <c r="BR1553" s="5"/>
      <c r="BS1553" s="5"/>
      <c r="BT1553" s="7"/>
      <c r="BU1553" s="7"/>
      <c r="BV1553" s="7"/>
      <c r="BW1553" s="7"/>
      <c r="BX1553" s="7"/>
      <c r="BY1553" s="7"/>
      <c r="BZ1553" s="7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L1553" s="5"/>
      <c r="CM1553" s="5"/>
      <c r="CO1553" s="5"/>
      <c r="CP1553" s="5"/>
      <c r="CQ1553" s="5"/>
    </row>
    <row r="1554" spans="1:95" x14ac:dyDescent="0.25">
      <c r="A1554" s="15" t="s">
        <v>106</v>
      </c>
      <c r="B1554" s="15"/>
      <c r="C1554" s="6">
        <v>36612</v>
      </c>
      <c r="D1554" s="5"/>
      <c r="H1554" t="s">
        <v>200</v>
      </c>
      <c r="I1554" s="7">
        <v>30</v>
      </c>
      <c r="J1554">
        <v>760</v>
      </c>
      <c r="K1554" s="5">
        <f t="shared" si="24"/>
        <v>43.859649122807021</v>
      </c>
      <c r="AC1554" s="5"/>
      <c r="AE1554" s="8"/>
      <c r="AF1554" s="8"/>
      <c r="AG1554" s="8"/>
      <c r="AH1554" s="8"/>
      <c r="AI1554" s="8"/>
      <c r="AJ1554" s="5"/>
      <c r="AK1554" s="8">
        <v>3.4043602623838898</v>
      </c>
      <c r="AL1554" s="8"/>
      <c r="AM1554" s="8"/>
      <c r="AN1554" s="8"/>
      <c r="AO1554" s="8"/>
      <c r="AP1554" s="8"/>
      <c r="AQ1554" s="9"/>
      <c r="AS1554" s="8"/>
      <c r="AT1554" s="8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>
        <v>310.67961165048501</v>
      </c>
      <c r="BJ1554" s="5"/>
      <c r="BK1554" s="5"/>
      <c r="BL1554" s="5"/>
      <c r="BO1554" s="7"/>
      <c r="BP1554" s="5"/>
      <c r="BQ1554" s="5"/>
      <c r="BR1554" s="5"/>
      <c r="BS1554" s="5"/>
      <c r="BT1554" s="7"/>
      <c r="BU1554" s="7"/>
      <c r="BV1554" s="7"/>
      <c r="BW1554" s="7"/>
      <c r="BX1554" s="7"/>
      <c r="BY1554" s="7"/>
      <c r="BZ1554" s="7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L1554" s="5"/>
      <c r="CM1554" s="5"/>
      <c r="CO1554" s="5"/>
      <c r="CP1554" s="5"/>
      <c r="CQ1554" s="5"/>
    </row>
    <row r="1555" spans="1:95" x14ac:dyDescent="0.25">
      <c r="A1555" s="15" t="s">
        <v>106</v>
      </c>
      <c r="B1555" s="15"/>
      <c r="C1555" s="6">
        <v>36626</v>
      </c>
      <c r="D1555" s="5"/>
      <c r="H1555" t="s">
        <v>200</v>
      </c>
      <c r="I1555" s="7">
        <v>30</v>
      </c>
      <c r="J1555">
        <v>760</v>
      </c>
      <c r="K1555" s="5">
        <f t="shared" si="24"/>
        <v>43.859649122807021</v>
      </c>
      <c r="AC1555" s="5"/>
      <c r="AE1555" s="8"/>
      <c r="AF1555" s="8"/>
      <c r="AG1555" s="8"/>
      <c r="AH1555" s="8"/>
      <c r="AI1555" s="8"/>
      <c r="AJ1555" s="5"/>
      <c r="AK1555" s="8">
        <v>1.2348618845955499</v>
      </c>
      <c r="AL1555" s="8"/>
      <c r="AM1555" s="8"/>
      <c r="AN1555" s="8"/>
      <c r="AO1555" s="8"/>
      <c r="AP1555" s="8"/>
      <c r="AQ1555" s="9"/>
      <c r="AS1555" s="8"/>
      <c r="AT1555" s="8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>
        <v>384.46601941747502</v>
      </c>
      <c r="BJ1555" s="5"/>
      <c r="BK1555" s="5"/>
      <c r="BL1555" s="5"/>
      <c r="BO1555" s="7"/>
      <c r="BP1555" s="5"/>
      <c r="BQ1555" s="5"/>
      <c r="BR1555" s="5"/>
      <c r="BS1555" s="5"/>
      <c r="BT1555" s="7"/>
      <c r="BU1555" s="7"/>
      <c r="BV1555" s="7"/>
      <c r="BW1555" s="7"/>
      <c r="BX1555" s="7"/>
      <c r="BY1555" s="7"/>
      <c r="BZ1555" s="7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L1555" s="5"/>
      <c r="CM1555" s="5"/>
      <c r="CO1555" s="5"/>
      <c r="CP1555" s="5"/>
      <c r="CQ1555" s="5"/>
    </row>
    <row r="1556" spans="1:95" x14ac:dyDescent="0.25">
      <c r="A1556" s="15" t="s">
        <v>106</v>
      </c>
      <c r="B1556" s="15"/>
      <c r="C1556" s="6">
        <v>36641</v>
      </c>
      <c r="D1556" s="5">
        <v>10</v>
      </c>
      <c r="E1556" s="14" t="s">
        <v>108</v>
      </c>
      <c r="H1556" t="s">
        <v>200</v>
      </c>
      <c r="I1556" s="7">
        <v>30</v>
      </c>
      <c r="J1556">
        <v>760</v>
      </c>
      <c r="K1556" s="5">
        <f t="shared" si="24"/>
        <v>43.859649122807021</v>
      </c>
      <c r="S1556" s="16">
        <v>42</v>
      </c>
      <c r="T1556" s="16"/>
      <c r="U1556" s="16"/>
      <c r="V1556" s="16">
        <v>91</v>
      </c>
      <c r="W1556" s="16"/>
      <c r="AC1556" s="5"/>
      <c r="AE1556" s="8"/>
      <c r="AF1556" s="8"/>
      <c r="AG1556" s="8"/>
      <c r="AH1556" s="8"/>
      <c r="AI1556" s="8"/>
      <c r="AJ1556" s="5"/>
      <c r="AK1556" s="8"/>
      <c r="AL1556" s="8"/>
      <c r="AM1556" s="8"/>
      <c r="AN1556" s="8"/>
      <c r="AO1556" s="8"/>
      <c r="AP1556" s="8"/>
      <c r="AQ1556" s="9"/>
      <c r="AS1556" s="8"/>
      <c r="AT1556" s="8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>
        <v>438.83495145631002</v>
      </c>
      <c r="BJ1556" s="5"/>
      <c r="BK1556" s="5"/>
      <c r="BL1556" s="5"/>
      <c r="BO1556" s="7"/>
      <c r="BP1556" s="5">
        <v>264</v>
      </c>
      <c r="BQ1556" s="5"/>
      <c r="BR1556" s="5"/>
      <c r="BS1556" s="5"/>
      <c r="BT1556" s="7"/>
      <c r="BU1556" s="7"/>
      <c r="BV1556" s="7"/>
      <c r="BW1556" s="7"/>
      <c r="BX1556" s="7"/>
      <c r="BY1556" s="7"/>
      <c r="BZ1556" s="7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L1556" s="5"/>
      <c r="CM1556" s="5"/>
      <c r="CO1556" s="5"/>
      <c r="CP1556" s="5"/>
      <c r="CQ1556" s="5"/>
    </row>
    <row r="1557" spans="1:95" x14ac:dyDescent="0.25">
      <c r="A1557" s="15" t="s">
        <v>105</v>
      </c>
      <c r="B1557" s="15"/>
      <c r="C1557" s="6">
        <v>36553</v>
      </c>
      <c r="D1557" s="5"/>
      <c r="H1557" t="s">
        <v>201</v>
      </c>
      <c r="I1557" s="7">
        <v>30</v>
      </c>
      <c r="J1557">
        <v>760</v>
      </c>
      <c r="K1557" s="5">
        <f t="shared" si="24"/>
        <v>43.859649122807021</v>
      </c>
      <c r="AC1557" s="5"/>
      <c r="AE1557" s="8"/>
      <c r="AF1557" s="8"/>
      <c r="AG1557" s="8"/>
      <c r="AH1557" s="8"/>
      <c r="AI1557" s="8"/>
      <c r="AJ1557" s="5"/>
      <c r="AK1557" s="8">
        <v>0.59010097130555095</v>
      </c>
      <c r="AL1557" s="8"/>
      <c r="AM1557" s="8"/>
      <c r="AN1557" s="8"/>
      <c r="AO1557" s="8"/>
      <c r="AP1557" s="8"/>
      <c r="AQ1557" s="9"/>
      <c r="AS1557" s="8"/>
      <c r="AT1557" s="8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J1557" s="5"/>
      <c r="BK1557" s="5"/>
      <c r="BL1557" s="5"/>
      <c r="BO1557" s="7"/>
      <c r="BP1557" s="5"/>
      <c r="BQ1557" s="5"/>
      <c r="BR1557" s="5"/>
      <c r="BS1557" s="5"/>
      <c r="BT1557" s="7"/>
      <c r="BU1557" s="7"/>
      <c r="BV1557" s="7"/>
      <c r="BW1557" s="7"/>
      <c r="BX1557" s="7"/>
      <c r="BY1557" s="7"/>
      <c r="BZ1557" s="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L1557" s="5"/>
      <c r="CM1557" s="5"/>
      <c r="CO1557" s="5"/>
      <c r="CP1557" s="5"/>
      <c r="CQ1557" s="5"/>
    </row>
    <row r="1558" spans="1:95" x14ac:dyDescent="0.25">
      <c r="A1558" s="15" t="s">
        <v>105</v>
      </c>
      <c r="B1558" s="15"/>
      <c r="C1558" s="6">
        <v>36558</v>
      </c>
      <c r="D1558" s="5"/>
      <c r="H1558" t="s">
        <v>201</v>
      </c>
      <c r="I1558" s="7">
        <v>30</v>
      </c>
      <c r="J1558">
        <v>760</v>
      </c>
      <c r="K1558" s="5">
        <f t="shared" si="24"/>
        <v>43.859649122807021</v>
      </c>
      <c r="AC1558" s="5"/>
      <c r="AE1558" s="8"/>
      <c r="AF1558" s="8"/>
      <c r="AG1558" s="8"/>
      <c r="AH1558" s="8"/>
      <c r="AI1558" s="8"/>
      <c r="AJ1558" s="5"/>
      <c r="AK1558" s="8">
        <v>0.865826418298143</v>
      </c>
      <c r="AL1558" s="8"/>
      <c r="AM1558" s="8"/>
      <c r="AN1558" s="8"/>
      <c r="AO1558" s="8"/>
      <c r="AP1558" s="8"/>
      <c r="AQ1558" s="9"/>
      <c r="AS1558" s="8"/>
      <c r="AT1558" s="8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J1558" s="5"/>
      <c r="BK1558" s="5"/>
      <c r="BL1558" s="5"/>
      <c r="BO1558" s="7"/>
      <c r="BP1558" s="5"/>
      <c r="BQ1558" s="5"/>
      <c r="BR1558" s="5"/>
      <c r="BS1558" s="5"/>
      <c r="BT1558" s="7"/>
      <c r="BU1558" s="7"/>
      <c r="BV1558" s="7"/>
      <c r="BW1558" s="7"/>
      <c r="BX1558" s="7"/>
      <c r="BY1558" s="7"/>
      <c r="BZ1558" s="7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L1558" s="5"/>
      <c r="CM1558" s="5"/>
      <c r="CO1558" s="5"/>
      <c r="CP1558" s="5"/>
      <c r="CQ1558" s="5"/>
    </row>
    <row r="1559" spans="1:95" x14ac:dyDescent="0.25">
      <c r="A1559" s="15" t="s">
        <v>105</v>
      </c>
      <c r="B1559" s="15"/>
      <c r="C1559" s="6">
        <v>36567</v>
      </c>
      <c r="D1559" s="5"/>
      <c r="H1559" t="s">
        <v>201</v>
      </c>
      <c r="I1559" s="7">
        <v>30</v>
      </c>
      <c r="J1559">
        <v>760</v>
      </c>
      <c r="K1559" s="5">
        <f t="shared" si="24"/>
        <v>43.859649122807021</v>
      </c>
      <c r="AC1559" s="5"/>
      <c r="AE1559" s="8"/>
      <c r="AF1559" s="8"/>
      <c r="AG1559" s="8"/>
      <c r="AH1559" s="8"/>
      <c r="AI1559" s="8"/>
      <c r="AJ1559" s="5"/>
      <c r="AK1559" s="8">
        <v>2.1045694822062</v>
      </c>
      <c r="AL1559" s="8"/>
      <c r="AM1559" s="8"/>
      <c r="AN1559" s="8"/>
      <c r="AO1559" s="8"/>
      <c r="AP1559" s="8"/>
      <c r="AQ1559" s="9"/>
      <c r="AS1559" s="8"/>
      <c r="AT1559" s="8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J1559" s="5"/>
      <c r="BK1559" s="5"/>
      <c r="BL1559" s="5"/>
      <c r="BO1559" s="7"/>
      <c r="BP1559" s="5"/>
      <c r="BQ1559" s="5"/>
      <c r="BR1559" s="5"/>
      <c r="BS1559" s="5"/>
      <c r="BT1559" s="7"/>
      <c r="BU1559" s="7"/>
      <c r="BV1559" s="7"/>
      <c r="BW1559" s="7"/>
      <c r="BX1559" s="7"/>
      <c r="BY1559" s="7"/>
      <c r="BZ1559" s="7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L1559" s="5"/>
      <c r="CM1559" s="5"/>
      <c r="CO1559" s="5"/>
      <c r="CP1559" s="5"/>
      <c r="CQ1559" s="5"/>
    </row>
    <row r="1560" spans="1:95" x14ac:dyDescent="0.25">
      <c r="A1560" s="15" t="s">
        <v>105</v>
      </c>
      <c r="B1560" s="15"/>
      <c r="C1560" s="6">
        <v>36572</v>
      </c>
      <c r="D1560" s="5"/>
      <c r="H1560" t="s">
        <v>201</v>
      </c>
      <c r="I1560" s="7">
        <v>30</v>
      </c>
      <c r="J1560">
        <v>760</v>
      </c>
      <c r="K1560" s="5">
        <f t="shared" si="24"/>
        <v>43.859649122807021</v>
      </c>
      <c r="AC1560" s="5"/>
      <c r="AE1560" s="8"/>
      <c r="AF1560" s="8"/>
      <c r="AG1560" s="8"/>
      <c r="AH1560" s="8"/>
      <c r="AI1560" s="8"/>
      <c r="AJ1560" s="5"/>
      <c r="AK1560" s="8">
        <v>2.71019517076178</v>
      </c>
      <c r="AL1560" s="8"/>
      <c r="AM1560" s="8"/>
      <c r="AN1560" s="8"/>
      <c r="AO1560" s="8"/>
      <c r="AP1560" s="8"/>
      <c r="AQ1560" s="9"/>
      <c r="AS1560" s="8"/>
      <c r="AT1560" s="8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J1560" s="5"/>
      <c r="BK1560" s="5"/>
      <c r="BL1560" s="5"/>
      <c r="BO1560" s="7"/>
      <c r="BP1560" s="5"/>
      <c r="BQ1560" s="5"/>
      <c r="BR1560" s="5"/>
      <c r="BS1560" s="5"/>
      <c r="BT1560" s="7"/>
      <c r="BU1560" s="7"/>
      <c r="BV1560" s="7"/>
      <c r="BW1560" s="7"/>
      <c r="BX1560" s="7"/>
      <c r="BY1560" s="7"/>
      <c r="BZ1560" s="7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L1560" s="5"/>
      <c r="CM1560" s="5"/>
      <c r="CO1560" s="5"/>
      <c r="CP1560" s="5"/>
      <c r="CQ1560" s="5"/>
    </row>
    <row r="1561" spans="1:95" x14ac:dyDescent="0.25">
      <c r="A1561" s="15" t="s">
        <v>105</v>
      </c>
      <c r="B1561" s="15"/>
      <c r="C1561" s="6">
        <v>36579</v>
      </c>
      <c r="D1561" s="5"/>
      <c r="H1561" t="s">
        <v>201</v>
      </c>
      <c r="I1561" s="7">
        <v>30</v>
      </c>
      <c r="J1561">
        <v>760</v>
      </c>
      <c r="K1561" s="5">
        <f t="shared" si="24"/>
        <v>43.859649122807021</v>
      </c>
      <c r="AC1561" s="5"/>
      <c r="AE1561" s="8"/>
      <c r="AF1561" s="8"/>
      <c r="AG1561" s="8"/>
      <c r="AH1561" s="8"/>
      <c r="AI1561" s="8"/>
      <c r="AJ1561" s="5"/>
      <c r="AK1561" s="8">
        <v>4.0585815502481299</v>
      </c>
      <c r="AL1561" s="8"/>
      <c r="AM1561" s="8"/>
      <c r="AN1561" s="8"/>
      <c r="AO1561" s="8"/>
      <c r="AP1561" s="8"/>
      <c r="AQ1561" s="9"/>
      <c r="AS1561" s="8"/>
      <c r="AT1561" s="8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>
        <v>1.94174757281552</v>
      </c>
      <c r="BJ1561" s="5"/>
      <c r="BK1561" s="5"/>
      <c r="BL1561" s="5"/>
      <c r="BO1561" s="7"/>
      <c r="BP1561" s="5"/>
      <c r="BQ1561" s="5"/>
      <c r="BR1561" s="5"/>
      <c r="BS1561" s="5"/>
      <c r="BT1561" s="7"/>
      <c r="BU1561" s="7"/>
      <c r="BV1561" s="7"/>
      <c r="BW1561" s="7"/>
      <c r="BX1561" s="7"/>
      <c r="BY1561" s="7"/>
      <c r="BZ1561" s="7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L1561" s="5"/>
      <c r="CM1561" s="5"/>
      <c r="CO1561" s="5"/>
      <c r="CP1561" s="5"/>
      <c r="CQ1561" s="5"/>
    </row>
    <row r="1562" spans="1:95" x14ac:dyDescent="0.25">
      <c r="A1562" s="15" t="s">
        <v>105</v>
      </c>
      <c r="B1562" s="15"/>
      <c r="C1562" s="6">
        <v>36589</v>
      </c>
      <c r="D1562" s="5"/>
      <c r="H1562" t="s">
        <v>201</v>
      </c>
      <c r="I1562" s="7">
        <v>30</v>
      </c>
      <c r="J1562">
        <v>760</v>
      </c>
      <c r="K1562" s="5">
        <f t="shared" si="24"/>
        <v>43.859649122807021</v>
      </c>
      <c r="AC1562" s="5"/>
      <c r="AE1562" s="8"/>
      <c r="AF1562" s="8"/>
      <c r="AG1562" s="8"/>
      <c r="AH1562" s="8"/>
      <c r="AI1562" s="8"/>
      <c r="AJ1562" s="5"/>
      <c r="AK1562" s="8">
        <v>3.5103245434055301</v>
      </c>
      <c r="AL1562" s="8"/>
      <c r="AM1562" s="8"/>
      <c r="AN1562" s="8"/>
      <c r="AO1562" s="8"/>
      <c r="AP1562" s="8"/>
      <c r="AQ1562" s="9"/>
      <c r="AS1562" s="8"/>
      <c r="AT1562" s="8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>
        <v>34.951456310679497</v>
      </c>
      <c r="BJ1562" s="5"/>
      <c r="BK1562" s="5"/>
      <c r="BL1562" s="5"/>
      <c r="BO1562" s="7"/>
      <c r="BP1562" s="5"/>
      <c r="BQ1562" s="5"/>
      <c r="BR1562" s="5"/>
      <c r="BS1562" s="5"/>
      <c r="BT1562" s="7"/>
      <c r="BU1562" s="7"/>
      <c r="BV1562" s="7"/>
      <c r="BW1562" s="7"/>
      <c r="BX1562" s="7"/>
      <c r="BY1562" s="7"/>
      <c r="BZ1562" s="7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L1562" s="5"/>
      <c r="CM1562" s="5"/>
      <c r="CO1562" s="5"/>
      <c r="CP1562" s="5"/>
      <c r="CQ1562" s="5"/>
    </row>
    <row r="1563" spans="1:95" x14ac:dyDescent="0.25">
      <c r="A1563" s="15" t="s">
        <v>105</v>
      </c>
      <c r="B1563" s="15"/>
      <c r="C1563" s="6">
        <v>36600</v>
      </c>
      <c r="D1563" s="5"/>
      <c r="H1563" t="s">
        <v>201</v>
      </c>
      <c r="I1563" s="7">
        <v>30</v>
      </c>
      <c r="J1563">
        <v>760</v>
      </c>
      <c r="K1563" s="5">
        <f t="shared" si="24"/>
        <v>43.859649122807021</v>
      </c>
      <c r="AC1563" s="5"/>
      <c r="AE1563" s="8"/>
      <c r="AF1563" s="8"/>
      <c r="AG1563" s="8"/>
      <c r="AH1563" s="8"/>
      <c r="AI1563" s="8"/>
      <c r="AJ1563" s="5"/>
      <c r="AK1563" s="8">
        <v>3.7322794853394501</v>
      </c>
      <c r="AL1563" s="8"/>
      <c r="AM1563" s="8"/>
      <c r="AN1563" s="8"/>
      <c r="AO1563" s="8"/>
      <c r="AP1563" s="8"/>
      <c r="AQ1563" s="9"/>
      <c r="AS1563" s="8"/>
      <c r="AT1563" s="8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>
        <v>190.29126213592201</v>
      </c>
      <c r="BJ1563" s="5"/>
      <c r="BK1563" s="5"/>
      <c r="BL1563" s="5"/>
      <c r="BO1563" s="7"/>
      <c r="BP1563" s="5"/>
      <c r="BQ1563" s="5"/>
      <c r="BR1563" s="5"/>
      <c r="BS1563" s="5"/>
      <c r="BT1563" s="7"/>
      <c r="BU1563" s="7"/>
      <c r="BV1563" s="7"/>
      <c r="BW1563" s="7"/>
      <c r="BX1563" s="7"/>
      <c r="BY1563" s="7"/>
      <c r="BZ1563" s="7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L1563" s="5"/>
      <c r="CM1563" s="5"/>
      <c r="CO1563" s="5"/>
      <c r="CP1563" s="5"/>
      <c r="CQ1563" s="5"/>
    </row>
    <row r="1564" spans="1:95" x14ac:dyDescent="0.25">
      <c r="A1564" s="15" t="s">
        <v>105</v>
      </c>
      <c r="B1564" s="15"/>
      <c r="C1564" s="6">
        <v>36613</v>
      </c>
      <c r="D1564" s="5"/>
      <c r="H1564" t="s">
        <v>201</v>
      </c>
      <c r="I1564" s="7">
        <v>30</v>
      </c>
      <c r="J1564">
        <v>760</v>
      </c>
      <c r="K1564" s="5">
        <f t="shared" si="24"/>
        <v>43.859649122807021</v>
      </c>
      <c r="AC1564" s="5"/>
      <c r="AE1564" s="8"/>
      <c r="AF1564" s="8"/>
      <c r="AG1564" s="8"/>
      <c r="AH1564" s="8"/>
      <c r="AI1564" s="8"/>
      <c r="AJ1564" s="5"/>
      <c r="AK1564" s="8">
        <v>2.5796905163787698</v>
      </c>
      <c r="AL1564" s="8"/>
      <c r="AM1564" s="8"/>
      <c r="AN1564" s="8"/>
      <c r="AO1564" s="8"/>
      <c r="AP1564" s="8"/>
      <c r="AQ1564" s="9"/>
      <c r="AS1564" s="8"/>
      <c r="AT1564" s="8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>
        <v>376.69902912621302</v>
      </c>
      <c r="BJ1564" s="5"/>
      <c r="BK1564" s="5"/>
      <c r="BL1564" s="5"/>
      <c r="BO1564" s="7"/>
      <c r="BP1564" s="5"/>
      <c r="BQ1564" s="5"/>
      <c r="BR1564" s="5"/>
      <c r="BS1564" s="5"/>
      <c r="BT1564" s="7"/>
      <c r="BU1564" s="7"/>
      <c r="BV1564" s="7"/>
      <c r="BW1564" s="7"/>
      <c r="BX1564" s="7"/>
      <c r="BY1564" s="7"/>
      <c r="BZ1564" s="7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L1564" s="5"/>
      <c r="CM1564" s="5"/>
      <c r="CO1564" s="5"/>
      <c r="CP1564" s="5"/>
      <c r="CQ1564" s="5"/>
    </row>
    <row r="1565" spans="1:95" x14ac:dyDescent="0.25">
      <c r="A1565" s="15" t="s">
        <v>105</v>
      </c>
      <c r="B1565" s="15"/>
      <c r="C1565" s="6">
        <v>36626</v>
      </c>
      <c r="D1565" s="5"/>
      <c r="H1565" t="s">
        <v>201</v>
      </c>
      <c r="I1565" s="7">
        <v>30</v>
      </c>
      <c r="J1565">
        <v>760</v>
      </c>
      <c r="K1565" s="5">
        <f t="shared" si="24"/>
        <v>43.859649122807021</v>
      </c>
      <c r="AC1565" s="5"/>
      <c r="AE1565" s="8"/>
      <c r="AF1565" s="8"/>
      <c r="AG1565" s="8"/>
      <c r="AH1565" s="8"/>
      <c r="AI1565" s="8"/>
      <c r="AJ1565" s="5"/>
      <c r="AK1565" s="8">
        <v>0.24532287571129699</v>
      </c>
      <c r="AL1565" s="8"/>
      <c r="AM1565" s="8"/>
      <c r="AN1565" s="8"/>
      <c r="AO1565" s="8"/>
      <c r="AP1565" s="8"/>
      <c r="AQ1565" s="9"/>
      <c r="AS1565" s="8"/>
      <c r="AT1565" s="8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>
        <v>386.40776699029101</v>
      </c>
      <c r="BJ1565" s="5"/>
      <c r="BK1565" s="5"/>
      <c r="BL1565" s="5"/>
      <c r="BO1565" s="7"/>
      <c r="BP1565" s="5"/>
      <c r="BQ1565" s="5"/>
      <c r="BR1565" s="5"/>
      <c r="BS1565" s="5"/>
      <c r="BT1565" s="7"/>
      <c r="BU1565" s="7"/>
      <c r="BV1565" s="7"/>
      <c r="BW1565" s="7"/>
      <c r="BX1565" s="7"/>
      <c r="BY1565" s="7"/>
      <c r="BZ1565" s="7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L1565" s="5"/>
      <c r="CM1565" s="5"/>
      <c r="CO1565" s="5"/>
      <c r="CP1565" s="5"/>
      <c r="CQ1565" s="5"/>
    </row>
    <row r="1566" spans="1:95" x14ac:dyDescent="0.25">
      <c r="A1566" s="15" t="s">
        <v>105</v>
      </c>
      <c r="B1566" s="15"/>
      <c r="C1566" s="6">
        <v>36642</v>
      </c>
      <c r="D1566" s="5">
        <v>10</v>
      </c>
      <c r="E1566" s="14" t="s">
        <v>108</v>
      </c>
      <c r="H1566" t="s">
        <v>201</v>
      </c>
      <c r="I1566" s="7">
        <v>30</v>
      </c>
      <c r="J1566">
        <v>760</v>
      </c>
      <c r="K1566" s="5">
        <f t="shared" si="24"/>
        <v>43.859649122807021</v>
      </c>
      <c r="S1566" s="16">
        <v>40</v>
      </c>
      <c r="T1566" s="16"/>
      <c r="U1566" s="16"/>
      <c r="V1566" s="16">
        <v>89</v>
      </c>
      <c r="W1566" s="16"/>
      <c r="AC1566" s="5"/>
      <c r="AE1566" s="8"/>
      <c r="AF1566" s="8"/>
      <c r="AG1566" s="8"/>
      <c r="AH1566" s="8"/>
      <c r="AI1566" s="8"/>
      <c r="AJ1566" s="5"/>
      <c r="AK1566" s="8"/>
      <c r="AL1566" s="8"/>
      <c r="AM1566" s="8"/>
      <c r="AN1566" s="8"/>
      <c r="AO1566" s="8"/>
      <c r="AP1566" s="8"/>
      <c r="AQ1566" s="9"/>
      <c r="AS1566" s="8"/>
      <c r="AT1566" s="8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>
        <v>452.42718446601901</v>
      </c>
      <c r="BJ1566" s="5"/>
      <c r="BK1566" s="5"/>
      <c r="BL1566" s="5"/>
      <c r="BO1566" s="7"/>
      <c r="BP1566" s="5">
        <v>272</v>
      </c>
      <c r="BQ1566" s="5"/>
      <c r="BR1566" s="5"/>
      <c r="BS1566" s="5"/>
      <c r="BT1566" s="7"/>
      <c r="BU1566" s="7"/>
      <c r="BV1566" s="7"/>
      <c r="BW1566" s="7"/>
      <c r="BX1566" s="7"/>
      <c r="BY1566" s="7"/>
      <c r="BZ1566" s="7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L1566" s="5"/>
      <c r="CM1566" s="5"/>
      <c r="CO1566" s="5"/>
      <c r="CP1566" s="5"/>
      <c r="CQ1566" s="5"/>
    </row>
    <row r="1567" spans="1:95" x14ac:dyDescent="0.25">
      <c r="A1567" s="15" t="s">
        <v>102</v>
      </c>
      <c r="B1567" s="15"/>
      <c r="C1567" s="6">
        <v>36523</v>
      </c>
      <c r="D1567" s="5"/>
      <c r="H1567" t="s">
        <v>200</v>
      </c>
      <c r="I1567" s="7">
        <v>30</v>
      </c>
      <c r="J1567">
        <v>760</v>
      </c>
      <c r="K1567" s="5">
        <f t="shared" si="24"/>
        <v>43.859649122807021</v>
      </c>
      <c r="AC1567" s="5"/>
      <c r="AE1567" s="8"/>
      <c r="AF1567" s="8"/>
      <c r="AG1567" s="8"/>
      <c r="AH1567" s="8"/>
      <c r="AI1567" s="8"/>
      <c r="AJ1567" s="5"/>
      <c r="AK1567" s="8"/>
      <c r="AL1567" s="8"/>
      <c r="AM1567" s="8"/>
      <c r="AN1567" s="8"/>
      <c r="AO1567" s="8"/>
      <c r="AP1567" s="8"/>
      <c r="AQ1567" s="9"/>
      <c r="AS1567" s="8"/>
      <c r="AT1567" s="8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J1567" s="5"/>
      <c r="BK1567" s="5"/>
      <c r="BL1567" s="5"/>
      <c r="BO1567" s="7"/>
      <c r="BP1567" s="5"/>
      <c r="BQ1567" s="5"/>
      <c r="BR1567" s="5"/>
      <c r="BS1567" s="5"/>
      <c r="BT1567" s="7"/>
      <c r="BU1567" s="7"/>
      <c r="BV1567" s="7"/>
      <c r="BW1567" s="7"/>
      <c r="BX1567" s="7"/>
      <c r="BY1567" s="7"/>
      <c r="BZ1567" s="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L1567" s="5"/>
      <c r="CM1567" s="5"/>
      <c r="CO1567" s="5"/>
      <c r="CP1567" s="5"/>
      <c r="CQ1567" s="5"/>
    </row>
    <row r="1568" spans="1:95" x14ac:dyDescent="0.25">
      <c r="A1568" s="15" t="s">
        <v>102</v>
      </c>
      <c r="B1568" s="15"/>
      <c r="C1568" s="6">
        <v>36532</v>
      </c>
      <c r="D1568" s="5"/>
      <c r="H1568" t="s">
        <v>200</v>
      </c>
      <c r="I1568" s="7">
        <v>30</v>
      </c>
      <c r="J1568">
        <v>760</v>
      </c>
      <c r="K1568" s="5">
        <f t="shared" si="24"/>
        <v>43.859649122807021</v>
      </c>
      <c r="AC1568" s="5"/>
      <c r="AE1568" s="8"/>
      <c r="AF1568" s="8"/>
      <c r="AG1568" s="8"/>
      <c r="AH1568" s="8"/>
      <c r="AI1568" s="8"/>
      <c r="AJ1568" s="5"/>
      <c r="AK1568" s="8">
        <v>1.8509991004558299</v>
      </c>
      <c r="AL1568" s="8"/>
      <c r="AM1568" s="8"/>
      <c r="AN1568" s="8"/>
      <c r="AO1568" s="8"/>
      <c r="AP1568" s="8"/>
      <c r="AQ1568" s="9"/>
      <c r="AS1568" s="8"/>
      <c r="AT1568" s="8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J1568" s="5"/>
      <c r="BK1568" s="5"/>
      <c r="BL1568" s="5"/>
      <c r="BO1568" s="7"/>
      <c r="BP1568" s="5"/>
      <c r="BQ1568" s="5"/>
      <c r="BR1568" s="5"/>
      <c r="BS1568" s="5"/>
      <c r="BT1568" s="7"/>
      <c r="BU1568" s="7"/>
      <c r="BV1568" s="7"/>
      <c r="BW1568" s="7"/>
      <c r="BX1568" s="7"/>
      <c r="BY1568" s="7"/>
      <c r="BZ1568" s="7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L1568" s="5"/>
      <c r="CM1568" s="5"/>
      <c r="CO1568" s="5"/>
      <c r="CP1568" s="5"/>
      <c r="CQ1568" s="5"/>
    </row>
    <row r="1569" spans="1:95" x14ac:dyDescent="0.25">
      <c r="A1569" s="15" t="s">
        <v>102</v>
      </c>
      <c r="B1569" s="15"/>
      <c r="C1569" s="6">
        <v>36537</v>
      </c>
      <c r="D1569" s="5"/>
      <c r="H1569" t="s">
        <v>200</v>
      </c>
      <c r="I1569" s="7">
        <v>30</v>
      </c>
      <c r="J1569">
        <v>760</v>
      </c>
      <c r="K1569" s="5">
        <f t="shared" si="24"/>
        <v>43.859649122807021</v>
      </c>
      <c r="AC1569" s="5"/>
      <c r="AE1569" s="8"/>
      <c r="AF1569" s="8"/>
      <c r="AG1569" s="8"/>
      <c r="AH1569" s="8"/>
      <c r="AI1569" s="8"/>
      <c r="AJ1569" s="5"/>
      <c r="AK1569" s="8">
        <v>3.7213232395718499</v>
      </c>
      <c r="AL1569" s="8"/>
      <c r="AM1569" s="8"/>
      <c r="AN1569" s="8"/>
      <c r="AO1569" s="8"/>
      <c r="AP1569" s="8"/>
      <c r="AQ1569" s="9"/>
      <c r="AS1569" s="8"/>
      <c r="AT1569" s="8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J1569" s="5"/>
      <c r="BK1569" s="5"/>
      <c r="BL1569" s="5"/>
      <c r="BO1569" s="7"/>
      <c r="BP1569" s="5"/>
      <c r="BQ1569" s="5"/>
      <c r="BR1569" s="5"/>
      <c r="BS1569" s="5"/>
      <c r="BT1569" s="7"/>
      <c r="BU1569" s="7"/>
      <c r="BV1569" s="7"/>
      <c r="BW1569" s="7"/>
      <c r="BX1569" s="7"/>
      <c r="BY1569" s="7"/>
      <c r="BZ1569" s="7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L1569" s="5"/>
      <c r="CM1569" s="5"/>
      <c r="CO1569" s="5"/>
      <c r="CP1569" s="5"/>
      <c r="CQ1569" s="5"/>
    </row>
    <row r="1570" spans="1:95" x14ac:dyDescent="0.25">
      <c r="A1570" s="15" t="s">
        <v>102</v>
      </c>
      <c r="B1570" s="15"/>
      <c r="C1570" s="6">
        <v>36550</v>
      </c>
      <c r="D1570" s="5"/>
      <c r="H1570" t="s">
        <v>200</v>
      </c>
      <c r="I1570" s="7">
        <v>30</v>
      </c>
      <c r="J1570">
        <v>760</v>
      </c>
      <c r="K1570" s="5">
        <f t="shared" si="24"/>
        <v>43.859649122807021</v>
      </c>
      <c r="AC1570" s="5"/>
      <c r="AE1570" s="8"/>
      <c r="AF1570" s="8"/>
      <c r="AG1570" s="8"/>
      <c r="AH1570" s="8"/>
      <c r="AI1570" s="8"/>
      <c r="AJ1570" s="5"/>
      <c r="AK1570" s="8">
        <v>5.5654898472796299</v>
      </c>
      <c r="AL1570" s="8"/>
      <c r="AM1570" s="8"/>
      <c r="AN1570" s="8"/>
      <c r="AO1570" s="8"/>
      <c r="AP1570" s="8"/>
      <c r="AQ1570" s="9"/>
      <c r="AS1570" s="8"/>
      <c r="AT1570" s="8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>
        <v>3</v>
      </c>
      <c r="BJ1570" s="5"/>
      <c r="BK1570" s="5"/>
      <c r="BL1570" s="5"/>
      <c r="BO1570" s="7"/>
      <c r="BP1570" s="5"/>
      <c r="BQ1570" s="5"/>
      <c r="BR1570" s="5"/>
      <c r="BS1570" s="5"/>
      <c r="BT1570" s="7"/>
      <c r="BU1570" s="7"/>
      <c r="BV1570" s="7"/>
      <c r="BW1570" s="7"/>
      <c r="BX1570" s="7"/>
      <c r="BY1570" s="7"/>
      <c r="BZ1570" s="7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L1570" s="5"/>
      <c r="CM1570" s="5"/>
      <c r="CO1570" s="5"/>
      <c r="CP1570" s="5"/>
      <c r="CQ1570" s="5"/>
    </row>
    <row r="1571" spans="1:95" x14ac:dyDescent="0.25">
      <c r="A1571" s="15" t="s">
        <v>102</v>
      </c>
      <c r="B1571" s="15"/>
      <c r="C1571" s="6">
        <v>36565</v>
      </c>
      <c r="D1571" s="5"/>
      <c r="H1571" t="s">
        <v>200</v>
      </c>
      <c r="I1571" s="7">
        <v>30</v>
      </c>
      <c r="J1571">
        <v>760</v>
      </c>
      <c r="K1571" s="5">
        <f t="shared" si="24"/>
        <v>43.859649122807021</v>
      </c>
      <c r="AC1571" s="5"/>
      <c r="AE1571" s="8"/>
      <c r="AF1571" s="8"/>
      <c r="AG1571" s="8"/>
      <c r="AH1571" s="8"/>
      <c r="AI1571" s="8"/>
      <c r="AJ1571" s="5"/>
      <c r="AK1571" s="8">
        <v>5.5681177291058104</v>
      </c>
      <c r="AL1571" s="8"/>
      <c r="AM1571" s="8"/>
      <c r="AN1571" s="8"/>
      <c r="AO1571" s="8"/>
      <c r="AP1571" s="8"/>
      <c r="AQ1571" s="9"/>
      <c r="AS1571" s="8"/>
      <c r="AT1571" s="8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>
        <v>79.611650485436797</v>
      </c>
      <c r="BJ1571" s="5"/>
      <c r="BK1571" s="5"/>
      <c r="BL1571" s="5"/>
      <c r="BO1571" s="7"/>
      <c r="BP1571" s="5"/>
      <c r="BQ1571" s="5"/>
      <c r="BR1571" s="5"/>
      <c r="BS1571" s="5"/>
      <c r="BT1571" s="7"/>
      <c r="BU1571" s="7"/>
      <c r="BV1571" s="7"/>
      <c r="BW1571" s="7"/>
      <c r="BX1571" s="7"/>
      <c r="BY1571" s="7"/>
      <c r="BZ1571" s="7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L1571" s="5"/>
      <c r="CM1571" s="5"/>
      <c r="CO1571" s="5"/>
      <c r="CP1571" s="5"/>
      <c r="CQ1571" s="5"/>
    </row>
    <row r="1572" spans="1:95" x14ac:dyDescent="0.25">
      <c r="A1572" s="15" t="s">
        <v>102</v>
      </c>
      <c r="B1572" s="15"/>
      <c r="C1572" s="6">
        <v>36578</v>
      </c>
      <c r="D1572" s="5"/>
      <c r="H1572" t="s">
        <v>200</v>
      </c>
      <c r="I1572" s="7">
        <v>30</v>
      </c>
      <c r="J1572">
        <v>760</v>
      </c>
      <c r="K1572" s="5">
        <f t="shared" si="24"/>
        <v>43.859649122807021</v>
      </c>
      <c r="AC1572" s="5"/>
      <c r="AE1572" s="8"/>
      <c r="AF1572" s="8"/>
      <c r="AG1572" s="8"/>
      <c r="AH1572" s="8"/>
      <c r="AI1572" s="8"/>
      <c r="AJ1572" s="5"/>
      <c r="AK1572" s="8">
        <v>5.1029017879703602</v>
      </c>
      <c r="AL1572" s="8"/>
      <c r="AM1572" s="8"/>
      <c r="AN1572" s="8"/>
      <c r="AO1572" s="8"/>
      <c r="AP1572" s="8"/>
      <c r="AQ1572" s="9"/>
      <c r="AS1572" s="8"/>
      <c r="AT1572" s="8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J1572" s="5"/>
      <c r="BK1572" s="5"/>
      <c r="BL1572" s="5"/>
      <c r="BO1572" s="7"/>
      <c r="BP1572" s="5"/>
      <c r="BQ1572" s="5"/>
      <c r="BR1572" s="5"/>
      <c r="BS1572" s="5"/>
      <c r="BT1572" s="7"/>
      <c r="BU1572" s="7"/>
      <c r="BV1572" s="7"/>
      <c r="BW1572" s="7"/>
      <c r="BX1572" s="7"/>
      <c r="BY1572" s="7"/>
      <c r="BZ1572" s="7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L1572" s="5"/>
      <c r="CM1572" s="5"/>
      <c r="CO1572" s="5"/>
      <c r="CP1572" s="5"/>
      <c r="CQ1572" s="5"/>
    </row>
    <row r="1573" spans="1:95" x14ac:dyDescent="0.25">
      <c r="A1573" s="15" t="s">
        <v>102</v>
      </c>
      <c r="B1573" s="15"/>
      <c r="C1573" s="6">
        <v>36593</v>
      </c>
      <c r="D1573" s="5"/>
      <c r="H1573" t="s">
        <v>200</v>
      </c>
      <c r="I1573" s="7">
        <v>30</v>
      </c>
      <c r="J1573">
        <v>760</v>
      </c>
      <c r="K1573" s="5">
        <f t="shared" si="24"/>
        <v>43.859649122807021</v>
      </c>
      <c r="AC1573" s="5"/>
      <c r="AE1573" s="8"/>
      <c r="AF1573" s="8"/>
      <c r="AG1573" s="8"/>
      <c r="AH1573" s="8"/>
      <c r="AI1573" s="8"/>
      <c r="AJ1573" s="5"/>
      <c r="AK1573" s="8"/>
      <c r="AL1573" s="8"/>
      <c r="AM1573" s="8"/>
      <c r="AN1573" s="8"/>
      <c r="AO1573" s="8"/>
      <c r="AP1573" s="8"/>
      <c r="AQ1573" s="9"/>
      <c r="AS1573" s="8"/>
      <c r="AT1573" s="8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>
        <v>462.135922330097</v>
      </c>
      <c r="BJ1573" s="5"/>
      <c r="BK1573" s="5"/>
      <c r="BL1573" s="5"/>
      <c r="BO1573" s="7"/>
      <c r="BP1573" s="5"/>
      <c r="BQ1573" s="5"/>
      <c r="BR1573" s="5"/>
      <c r="BS1573" s="5"/>
      <c r="BT1573" s="7"/>
      <c r="BU1573" s="7"/>
      <c r="BV1573" s="7"/>
      <c r="BW1573" s="7"/>
      <c r="BX1573" s="7"/>
      <c r="BY1573" s="7"/>
      <c r="BZ1573" s="7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L1573" s="5"/>
      <c r="CM1573" s="5"/>
      <c r="CO1573" s="5"/>
      <c r="CP1573" s="5"/>
      <c r="CQ1573" s="5"/>
    </row>
    <row r="1574" spans="1:95" x14ac:dyDescent="0.25">
      <c r="A1574" s="15" t="s">
        <v>102</v>
      </c>
      <c r="B1574" s="15"/>
      <c r="C1574" s="6">
        <v>36607</v>
      </c>
      <c r="D1574" s="5"/>
      <c r="H1574" t="s">
        <v>200</v>
      </c>
      <c r="I1574" s="7">
        <v>30</v>
      </c>
      <c r="J1574">
        <v>760</v>
      </c>
      <c r="K1574" s="5">
        <f t="shared" ref="K1574:K1637" si="25">1000000/I1574/J1574</f>
        <v>43.859649122807021</v>
      </c>
      <c r="AC1574" s="5"/>
      <c r="AE1574" s="8"/>
      <c r="AF1574" s="8"/>
      <c r="AG1574" s="8"/>
      <c r="AH1574" s="8"/>
      <c r="AI1574" s="8"/>
      <c r="AJ1574" s="5"/>
      <c r="AK1574" s="8">
        <v>0.43436865139126002</v>
      </c>
      <c r="AL1574" s="8"/>
      <c r="AM1574" s="8"/>
      <c r="AN1574" s="8"/>
      <c r="AO1574" s="8"/>
      <c r="AP1574" s="8"/>
      <c r="AQ1574" s="9"/>
      <c r="AS1574" s="8"/>
      <c r="AT1574" s="8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>
        <v>462.135922330097</v>
      </c>
      <c r="BJ1574" s="5"/>
      <c r="BK1574" s="5"/>
      <c r="BL1574" s="5"/>
      <c r="BO1574" s="7"/>
      <c r="BP1574" s="5"/>
      <c r="BQ1574" s="5"/>
      <c r="BR1574" s="5"/>
      <c r="BS1574" s="5"/>
      <c r="BT1574" s="7"/>
      <c r="BU1574" s="7"/>
      <c r="BV1574" s="7"/>
      <c r="BW1574" s="7"/>
      <c r="BX1574" s="7"/>
      <c r="BY1574" s="7"/>
      <c r="BZ1574" s="7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L1574" s="5"/>
      <c r="CM1574" s="5"/>
      <c r="CO1574" s="5"/>
      <c r="CP1574" s="5"/>
      <c r="CQ1574" s="5"/>
    </row>
    <row r="1575" spans="1:95" x14ac:dyDescent="0.25">
      <c r="A1575" s="15" t="s">
        <v>102</v>
      </c>
      <c r="B1575" s="15"/>
      <c r="C1575" s="6">
        <v>36621</v>
      </c>
      <c r="D1575" s="5">
        <v>10</v>
      </c>
      <c r="E1575" s="14" t="s">
        <v>108</v>
      </c>
      <c r="H1575" t="s">
        <v>200</v>
      </c>
      <c r="I1575" s="7">
        <v>30</v>
      </c>
      <c r="J1575">
        <v>760</v>
      </c>
      <c r="K1575" s="5">
        <f t="shared" si="25"/>
        <v>43.859649122807021</v>
      </c>
      <c r="S1575" s="16">
        <v>60</v>
      </c>
      <c r="T1575" s="16"/>
      <c r="U1575" s="16"/>
      <c r="V1575" s="16">
        <v>117</v>
      </c>
      <c r="W1575" s="16"/>
      <c r="AC1575" s="5"/>
      <c r="AE1575" s="8"/>
      <c r="AF1575" s="8"/>
      <c r="AG1575" s="8"/>
      <c r="AH1575" s="8"/>
      <c r="AI1575" s="8"/>
      <c r="AJ1575" s="5"/>
      <c r="AK1575" s="8"/>
      <c r="AL1575" s="8"/>
      <c r="AM1575" s="8"/>
      <c r="AN1575" s="8"/>
      <c r="AO1575" s="8"/>
      <c r="AP1575" s="8"/>
      <c r="AQ1575" s="9"/>
      <c r="AS1575" s="8"/>
      <c r="AT1575" s="8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>
        <v>526.21359223300897</v>
      </c>
      <c r="BJ1575" s="5"/>
      <c r="BK1575" s="5"/>
      <c r="BL1575" s="5"/>
      <c r="BO1575" s="7"/>
      <c r="BP1575" s="5">
        <v>410</v>
      </c>
      <c r="BQ1575" s="5"/>
      <c r="BR1575" s="5"/>
      <c r="BS1575" s="5"/>
      <c r="BT1575" s="7"/>
      <c r="BU1575" s="7"/>
      <c r="BV1575" s="7"/>
      <c r="BW1575" s="7"/>
      <c r="BX1575" s="7"/>
      <c r="BY1575" s="7"/>
      <c r="BZ1575" s="7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L1575" s="5"/>
      <c r="CM1575" s="5"/>
      <c r="CO1575" s="5"/>
      <c r="CP1575" s="5"/>
      <c r="CQ1575" s="5"/>
    </row>
    <row r="1576" spans="1:95" x14ac:dyDescent="0.25">
      <c r="A1576" s="15" t="s">
        <v>101</v>
      </c>
      <c r="B1576" s="15"/>
      <c r="C1576" s="6">
        <v>36508</v>
      </c>
      <c r="D1576" s="5"/>
      <c r="H1576" t="s">
        <v>201</v>
      </c>
      <c r="I1576" s="7">
        <v>30</v>
      </c>
      <c r="J1576">
        <v>760</v>
      </c>
      <c r="K1576" s="5">
        <f t="shared" si="25"/>
        <v>43.859649122807021</v>
      </c>
      <c r="AC1576" s="5"/>
      <c r="AE1576" s="8"/>
      <c r="AF1576" s="8"/>
      <c r="AG1576" s="8"/>
      <c r="AH1576" s="8"/>
      <c r="AI1576" s="8"/>
      <c r="AJ1576" s="5"/>
      <c r="AK1576" s="8">
        <v>0.36252640515873402</v>
      </c>
      <c r="AL1576" s="8"/>
      <c r="AM1576" s="8"/>
      <c r="AN1576" s="8"/>
      <c r="AO1576" s="8"/>
      <c r="AP1576" s="8"/>
      <c r="AQ1576" s="9"/>
      <c r="AS1576" s="8"/>
      <c r="AT1576" s="8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J1576" s="5"/>
      <c r="BK1576" s="5"/>
      <c r="BL1576" s="5"/>
      <c r="BO1576" s="7"/>
      <c r="BP1576" s="5"/>
      <c r="BQ1576" s="5"/>
      <c r="BR1576" s="5"/>
      <c r="BS1576" s="5"/>
      <c r="BT1576" s="7"/>
      <c r="BU1576" s="7"/>
      <c r="BV1576" s="7"/>
      <c r="BW1576" s="7"/>
      <c r="BX1576" s="7"/>
      <c r="BY1576" s="7"/>
      <c r="BZ1576" s="7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L1576" s="5"/>
      <c r="CM1576" s="5"/>
      <c r="CO1576" s="5"/>
      <c r="CP1576" s="5"/>
      <c r="CQ1576" s="5"/>
    </row>
    <row r="1577" spans="1:95" x14ac:dyDescent="0.25">
      <c r="A1577" s="15" t="s">
        <v>101</v>
      </c>
      <c r="B1577" s="15"/>
      <c r="C1577" s="6">
        <v>36522</v>
      </c>
      <c r="D1577" s="5"/>
      <c r="H1577" t="s">
        <v>201</v>
      </c>
      <c r="I1577" s="7">
        <v>30</v>
      </c>
      <c r="J1577">
        <v>760</v>
      </c>
      <c r="K1577" s="5">
        <f t="shared" si="25"/>
        <v>43.859649122807021</v>
      </c>
      <c r="AC1577" s="5"/>
      <c r="AE1577" s="8"/>
      <c r="AF1577" s="8"/>
      <c r="AG1577" s="8"/>
      <c r="AH1577" s="8"/>
      <c r="AI1577" s="8"/>
      <c r="AJ1577" s="5"/>
      <c r="AK1577" s="8">
        <v>1.65706142168406</v>
      </c>
      <c r="AL1577" s="8"/>
      <c r="AM1577" s="8"/>
      <c r="AN1577" s="8"/>
      <c r="AO1577" s="8"/>
      <c r="AP1577" s="8"/>
      <c r="AQ1577" s="9"/>
      <c r="AS1577" s="8"/>
      <c r="AT1577" s="8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J1577" s="5"/>
      <c r="BK1577" s="5"/>
      <c r="BL1577" s="5"/>
      <c r="BO1577" s="7"/>
      <c r="BP1577" s="5"/>
      <c r="BQ1577" s="5"/>
      <c r="BR1577" s="5"/>
      <c r="BS1577" s="5"/>
      <c r="BT1577" s="7"/>
      <c r="BU1577" s="7"/>
      <c r="BV1577" s="7"/>
      <c r="BW1577" s="7"/>
      <c r="BX1577" s="7"/>
      <c r="BY1577" s="7"/>
      <c r="BZ1577" s="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L1577" s="5"/>
      <c r="CM1577" s="5"/>
      <c r="CO1577" s="5"/>
      <c r="CP1577" s="5"/>
      <c r="CQ1577" s="5"/>
    </row>
    <row r="1578" spans="1:95" x14ac:dyDescent="0.25">
      <c r="A1578" s="15" t="s">
        <v>101</v>
      </c>
      <c r="B1578" s="15"/>
      <c r="C1578" s="6">
        <v>36530</v>
      </c>
      <c r="D1578" s="5"/>
      <c r="H1578" t="s">
        <v>201</v>
      </c>
      <c r="I1578" s="7">
        <v>30</v>
      </c>
      <c r="J1578">
        <v>760</v>
      </c>
      <c r="K1578" s="5">
        <f t="shared" si="25"/>
        <v>43.859649122807021</v>
      </c>
      <c r="AC1578" s="5"/>
      <c r="AE1578" s="8"/>
      <c r="AF1578" s="8"/>
      <c r="AG1578" s="8"/>
      <c r="AH1578" s="8"/>
      <c r="AI1578" s="8"/>
      <c r="AJ1578" s="5"/>
      <c r="AK1578" s="8">
        <v>2.4005498337359299</v>
      </c>
      <c r="AL1578" s="8"/>
      <c r="AM1578" s="8"/>
      <c r="AN1578" s="8"/>
      <c r="AO1578" s="8"/>
      <c r="AP1578" s="8"/>
      <c r="AQ1578" s="9"/>
      <c r="AS1578" s="8"/>
      <c r="AT1578" s="8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J1578" s="5"/>
      <c r="BK1578" s="5"/>
      <c r="BL1578" s="5"/>
      <c r="BO1578" s="7"/>
      <c r="BP1578" s="5"/>
      <c r="BQ1578" s="5"/>
      <c r="BR1578" s="5"/>
      <c r="BS1578" s="5"/>
      <c r="BT1578" s="7"/>
      <c r="BU1578" s="7"/>
      <c r="BV1578" s="7"/>
      <c r="BW1578" s="7"/>
      <c r="BX1578" s="7"/>
      <c r="BY1578" s="7"/>
      <c r="BZ1578" s="7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L1578" s="5"/>
      <c r="CM1578" s="5"/>
      <c r="CO1578" s="5"/>
      <c r="CP1578" s="5"/>
      <c r="CQ1578" s="5"/>
    </row>
    <row r="1579" spans="1:95" x14ac:dyDescent="0.25">
      <c r="A1579" s="15" t="s">
        <v>101</v>
      </c>
      <c r="B1579" s="15"/>
      <c r="C1579" s="6">
        <v>36536</v>
      </c>
      <c r="D1579" s="5"/>
      <c r="H1579" t="s">
        <v>201</v>
      </c>
      <c r="I1579" s="7">
        <v>30</v>
      </c>
      <c r="J1579">
        <v>760</v>
      </c>
      <c r="K1579" s="5">
        <f t="shared" si="25"/>
        <v>43.859649122807021</v>
      </c>
      <c r="AC1579" s="5"/>
      <c r="AE1579" s="8"/>
      <c r="AF1579" s="8"/>
      <c r="AG1579" s="8"/>
      <c r="AH1579" s="8"/>
      <c r="AI1579" s="8"/>
      <c r="AJ1579" s="5"/>
      <c r="AK1579" s="8">
        <v>3.4464468005538702</v>
      </c>
      <c r="AL1579" s="8"/>
      <c r="AM1579" s="8"/>
      <c r="AN1579" s="8"/>
      <c r="AO1579" s="8"/>
      <c r="AP1579" s="8"/>
      <c r="AQ1579" s="9"/>
      <c r="AS1579" s="8"/>
      <c r="AT1579" s="8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J1579" s="5"/>
      <c r="BK1579" s="5"/>
      <c r="BL1579" s="5"/>
      <c r="BO1579" s="7"/>
      <c r="BP1579" s="5"/>
      <c r="BQ1579" s="5"/>
      <c r="BR1579" s="5"/>
      <c r="BS1579" s="5"/>
      <c r="BT1579" s="7"/>
      <c r="BU1579" s="7"/>
      <c r="BV1579" s="7"/>
      <c r="BW1579" s="7"/>
      <c r="BX1579" s="7"/>
      <c r="BY1579" s="7"/>
      <c r="BZ1579" s="7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L1579" s="5"/>
      <c r="CM1579" s="5"/>
      <c r="CO1579" s="5"/>
      <c r="CP1579" s="5"/>
      <c r="CQ1579" s="5"/>
    </row>
    <row r="1580" spans="1:95" x14ac:dyDescent="0.25">
      <c r="A1580" s="15" t="s">
        <v>101</v>
      </c>
      <c r="B1580" s="15"/>
      <c r="C1580" s="6">
        <v>36543</v>
      </c>
      <c r="D1580" s="5"/>
      <c r="H1580" t="s">
        <v>201</v>
      </c>
      <c r="I1580" s="7">
        <v>30</v>
      </c>
      <c r="J1580">
        <v>760</v>
      </c>
      <c r="K1580" s="5">
        <f t="shared" si="25"/>
        <v>43.859649122807021</v>
      </c>
      <c r="AC1580" s="5"/>
      <c r="AE1580" s="8"/>
      <c r="AF1580" s="8"/>
      <c r="AG1580" s="8"/>
      <c r="AH1580" s="8"/>
      <c r="AI1580" s="8"/>
      <c r="AJ1580" s="5"/>
      <c r="AK1580" s="8">
        <v>4.6297213434540403</v>
      </c>
      <c r="AL1580" s="8"/>
      <c r="AM1580" s="8"/>
      <c r="AN1580" s="8"/>
      <c r="AO1580" s="8"/>
      <c r="AP1580" s="8"/>
      <c r="AQ1580" s="9"/>
      <c r="AS1580" s="8"/>
      <c r="AT1580" s="8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J1580" s="5"/>
      <c r="BK1580" s="5"/>
      <c r="BL1580" s="5"/>
      <c r="BO1580" s="7"/>
      <c r="BP1580" s="5"/>
      <c r="BQ1580" s="5"/>
      <c r="BR1580" s="5"/>
      <c r="BS1580" s="5"/>
      <c r="BT1580" s="7"/>
      <c r="BU1580" s="7"/>
      <c r="BV1580" s="7"/>
      <c r="BW1580" s="7"/>
      <c r="BX1580" s="7"/>
      <c r="BY1580" s="7"/>
      <c r="BZ1580" s="7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L1580" s="5"/>
      <c r="CM1580" s="5"/>
      <c r="CO1580" s="5"/>
      <c r="CP1580" s="5"/>
      <c r="CQ1580" s="5"/>
    </row>
    <row r="1581" spans="1:95" x14ac:dyDescent="0.25">
      <c r="A1581" s="15" t="s">
        <v>101</v>
      </c>
      <c r="B1581" s="15"/>
      <c r="C1581" s="6">
        <v>36549</v>
      </c>
      <c r="D1581" s="5"/>
      <c r="H1581" t="s">
        <v>201</v>
      </c>
      <c r="I1581" s="7">
        <v>30</v>
      </c>
      <c r="J1581">
        <v>760</v>
      </c>
      <c r="K1581" s="5">
        <f t="shared" si="25"/>
        <v>43.859649122807021</v>
      </c>
      <c r="AC1581" s="5"/>
      <c r="AE1581" s="8"/>
      <c r="AF1581" s="8"/>
      <c r="AG1581" s="8"/>
      <c r="AH1581" s="8"/>
      <c r="AI1581" s="8"/>
      <c r="AJ1581" s="5"/>
      <c r="AK1581" s="8">
        <v>5.1806062321228197</v>
      </c>
      <c r="AL1581" s="8"/>
      <c r="AM1581" s="8"/>
      <c r="AN1581" s="8"/>
      <c r="AO1581" s="8"/>
      <c r="AP1581" s="8"/>
      <c r="AQ1581" s="9"/>
      <c r="AS1581" s="8"/>
      <c r="AT1581" s="8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>
        <v>3.8834951456309401</v>
      </c>
      <c r="BJ1581" s="5"/>
      <c r="BK1581" s="5"/>
      <c r="BL1581" s="5"/>
      <c r="BO1581" s="7"/>
      <c r="BP1581" s="5"/>
      <c r="BQ1581" s="5"/>
      <c r="BR1581" s="5"/>
      <c r="BS1581" s="5"/>
      <c r="BT1581" s="7"/>
      <c r="BU1581" s="7"/>
      <c r="BV1581" s="7"/>
      <c r="BW1581" s="7"/>
      <c r="BX1581" s="7"/>
      <c r="BY1581" s="7"/>
      <c r="BZ1581" s="7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L1581" s="5"/>
      <c r="CM1581" s="5"/>
      <c r="CO1581" s="5"/>
      <c r="CP1581" s="5"/>
      <c r="CQ1581" s="5"/>
    </row>
    <row r="1582" spans="1:95" x14ac:dyDescent="0.25">
      <c r="A1582" s="15" t="s">
        <v>101</v>
      </c>
      <c r="B1582" s="15"/>
      <c r="C1582" s="6">
        <v>36563</v>
      </c>
      <c r="D1582" s="5"/>
      <c r="H1582" t="s">
        <v>201</v>
      </c>
      <c r="I1582" s="7">
        <v>30</v>
      </c>
      <c r="J1582">
        <v>760</v>
      </c>
      <c r="K1582" s="5">
        <f t="shared" si="25"/>
        <v>43.859649122807021</v>
      </c>
      <c r="AC1582" s="5"/>
      <c r="AE1582" s="8"/>
      <c r="AF1582" s="8"/>
      <c r="AG1582" s="8"/>
      <c r="AH1582" s="8"/>
      <c r="AI1582" s="8"/>
      <c r="AJ1582" s="5"/>
      <c r="AK1582" s="8">
        <v>5.1828298244372704</v>
      </c>
      <c r="AL1582" s="8"/>
      <c r="AM1582" s="8"/>
      <c r="AN1582" s="8"/>
      <c r="AO1582" s="8"/>
      <c r="AP1582" s="8"/>
      <c r="AQ1582" s="9"/>
      <c r="AS1582" s="8"/>
      <c r="AT1582" s="8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>
        <v>116.504854368932</v>
      </c>
      <c r="BJ1582" s="5"/>
      <c r="BK1582" s="5"/>
      <c r="BL1582" s="5"/>
      <c r="BO1582" s="7"/>
      <c r="BP1582" s="5"/>
      <c r="BQ1582" s="5"/>
      <c r="BR1582" s="5"/>
      <c r="BS1582" s="5"/>
      <c r="BT1582" s="7"/>
      <c r="BU1582" s="7"/>
      <c r="BV1582" s="7"/>
      <c r="BW1582" s="7"/>
      <c r="BX1582" s="7"/>
      <c r="BY1582" s="7"/>
      <c r="BZ1582" s="7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L1582" s="5"/>
      <c r="CM1582" s="5"/>
      <c r="CO1582" s="5"/>
      <c r="CP1582" s="5"/>
      <c r="CQ1582" s="5"/>
    </row>
    <row r="1583" spans="1:95" x14ac:dyDescent="0.25">
      <c r="A1583" s="15" t="s">
        <v>101</v>
      </c>
      <c r="B1583" s="15"/>
      <c r="C1583" s="6">
        <v>36577</v>
      </c>
      <c r="D1583" s="5"/>
      <c r="H1583" t="s">
        <v>201</v>
      </c>
      <c r="I1583" s="7">
        <v>30</v>
      </c>
      <c r="J1583">
        <v>760</v>
      </c>
      <c r="K1583" s="5">
        <f t="shared" si="25"/>
        <v>43.859649122807021</v>
      </c>
      <c r="AC1583" s="5"/>
      <c r="AE1583" s="8"/>
      <c r="AF1583" s="8"/>
      <c r="AG1583" s="8"/>
      <c r="AH1583" s="8"/>
      <c r="AI1583" s="8"/>
      <c r="AJ1583" s="5"/>
      <c r="AK1583" s="8">
        <v>3.7833008217184299</v>
      </c>
      <c r="AL1583" s="8"/>
      <c r="AM1583" s="8"/>
      <c r="AN1583" s="8"/>
      <c r="AO1583" s="8"/>
      <c r="AP1583" s="8"/>
      <c r="AQ1583" s="9"/>
      <c r="AS1583" s="8"/>
      <c r="AT1583" s="8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>
        <v>320.388349514563</v>
      </c>
      <c r="BJ1583" s="5"/>
      <c r="BK1583" s="5"/>
      <c r="BL1583" s="5"/>
      <c r="BO1583" s="7"/>
      <c r="BP1583" s="5"/>
      <c r="BQ1583" s="5"/>
      <c r="BR1583" s="5"/>
      <c r="BS1583" s="5"/>
      <c r="BT1583" s="7"/>
      <c r="BU1583" s="7"/>
      <c r="BV1583" s="7"/>
      <c r="BW1583" s="7"/>
      <c r="BX1583" s="7"/>
      <c r="BY1583" s="7"/>
      <c r="BZ1583" s="7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L1583" s="5"/>
      <c r="CM1583" s="5"/>
      <c r="CO1583" s="5"/>
      <c r="CP1583" s="5"/>
      <c r="CQ1583" s="5"/>
    </row>
    <row r="1584" spans="1:95" x14ac:dyDescent="0.25">
      <c r="A1584" s="15" t="s">
        <v>101</v>
      </c>
      <c r="B1584" s="15"/>
      <c r="C1584" s="6">
        <v>36593</v>
      </c>
      <c r="D1584" s="5"/>
      <c r="H1584" t="s">
        <v>201</v>
      </c>
      <c r="I1584" s="7">
        <v>30</v>
      </c>
      <c r="J1584">
        <v>760</v>
      </c>
      <c r="K1584" s="5">
        <f t="shared" si="25"/>
        <v>43.859649122807021</v>
      </c>
      <c r="AC1584" s="5"/>
      <c r="AE1584" s="8"/>
      <c r="AF1584" s="8"/>
      <c r="AG1584" s="8"/>
      <c r="AH1584" s="8"/>
      <c r="AI1584" s="8"/>
      <c r="AJ1584" s="5"/>
      <c r="AK1584" s="8">
        <v>2.2463942429173498</v>
      </c>
      <c r="AL1584" s="8"/>
      <c r="AM1584" s="8"/>
      <c r="AN1584" s="8"/>
      <c r="AO1584" s="8"/>
      <c r="AP1584" s="8"/>
      <c r="AQ1584" s="9"/>
      <c r="AS1584" s="8"/>
      <c r="AT1584" s="8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>
        <v>526.21359223300897</v>
      </c>
      <c r="BJ1584" s="5"/>
      <c r="BK1584" s="5"/>
      <c r="BL1584" s="5"/>
      <c r="BO1584" s="7"/>
      <c r="BP1584" s="5"/>
      <c r="BQ1584" s="5"/>
      <c r="BR1584" s="5"/>
      <c r="BS1584" s="5"/>
      <c r="BT1584" s="7"/>
      <c r="BU1584" s="7"/>
      <c r="BV1584" s="7"/>
      <c r="BW1584" s="7"/>
      <c r="BX1584" s="7"/>
      <c r="BY1584" s="7"/>
      <c r="BZ1584" s="7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L1584" s="5"/>
      <c r="CM1584" s="5"/>
      <c r="CO1584" s="5"/>
      <c r="CP1584" s="5"/>
      <c r="CQ1584" s="5"/>
    </row>
    <row r="1585" spans="1:166" x14ac:dyDescent="0.25">
      <c r="A1585" s="15" t="s">
        <v>101</v>
      </c>
      <c r="B1585" s="15"/>
      <c r="C1585" s="6">
        <v>36607</v>
      </c>
      <c r="D1585" s="5"/>
      <c r="H1585" t="s">
        <v>201</v>
      </c>
      <c r="I1585" s="7">
        <v>30</v>
      </c>
      <c r="J1585">
        <v>760</v>
      </c>
      <c r="K1585" s="5">
        <f t="shared" si="25"/>
        <v>43.859649122807021</v>
      </c>
      <c r="AC1585" s="5"/>
      <c r="AE1585" s="8"/>
      <c r="AF1585" s="8"/>
      <c r="AG1585" s="8"/>
      <c r="AH1585" s="8"/>
      <c r="AI1585" s="8"/>
      <c r="AJ1585" s="5"/>
      <c r="AK1585" s="8">
        <v>4.95254651856189E-2</v>
      </c>
      <c r="AL1585" s="8"/>
      <c r="AM1585" s="8"/>
      <c r="AN1585" s="8"/>
      <c r="AO1585" s="8"/>
      <c r="AP1585" s="8"/>
      <c r="AQ1585" s="9"/>
      <c r="AS1585" s="8"/>
      <c r="AT1585" s="8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>
        <v>580.58252427184402</v>
      </c>
      <c r="BJ1585" s="5"/>
      <c r="BK1585" s="5"/>
      <c r="BL1585" s="5"/>
      <c r="BO1585" s="7"/>
      <c r="BP1585" s="5"/>
      <c r="BQ1585" s="5"/>
      <c r="BR1585" s="5"/>
      <c r="BS1585" s="5"/>
      <c r="BT1585" s="7"/>
      <c r="BU1585" s="7"/>
      <c r="BV1585" s="7"/>
      <c r="BW1585" s="7"/>
      <c r="BX1585" s="7"/>
      <c r="BY1585" s="7"/>
      <c r="BZ1585" s="7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L1585" s="5"/>
      <c r="CM1585" s="5"/>
      <c r="CO1585" s="5"/>
      <c r="CP1585" s="5"/>
      <c r="CQ1585" s="5"/>
    </row>
    <row r="1586" spans="1:166" x14ac:dyDescent="0.25">
      <c r="A1586" s="15" t="s">
        <v>101</v>
      </c>
      <c r="B1586" s="15"/>
      <c r="C1586" s="6">
        <v>36621</v>
      </c>
      <c r="D1586" s="5">
        <v>10</v>
      </c>
      <c r="E1586" s="14" t="s">
        <v>108</v>
      </c>
      <c r="H1586" t="s">
        <v>201</v>
      </c>
      <c r="I1586" s="7">
        <v>30</v>
      </c>
      <c r="J1586">
        <v>760</v>
      </c>
      <c r="K1586" s="5">
        <f t="shared" si="25"/>
        <v>43.859649122807021</v>
      </c>
      <c r="S1586" s="16">
        <v>58</v>
      </c>
      <c r="T1586" s="16"/>
      <c r="U1586" s="16"/>
      <c r="V1586" s="16">
        <v>115</v>
      </c>
      <c r="W1586" s="16"/>
      <c r="AC1586" s="5"/>
      <c r="AE1586" s="8"/>
      <c r="AF1586" s="8"/>
      <c r="AG1586" s="8"/>
      <c r="AH1586" s="8"/>
      <c r="AI1586" s="8"/>
      <c r="AJ1586" s="5"/>
      <c r="AK1586" s="8"/>
      <c r="AL1586" s="8"/>
      <c r="AM1586" s="8"/>
      <c r="AN1586" s="8"/>
      <c r="AO1586" s="8"/>
      <c r="AP1586" s="8"/>
      <c r="AQ1586" s="9"/>
      <c r="AS1586" s="8"/>
      <c r="AT1586" s="8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>
        <v>539.80582524271802</v>
      </c>
      <c r="BJ1586" s="5"/>
      <c r="BK1586" s="5"/>
      <c r="BL1586" s="5"/>
      <c r="BO1586" s="7"/>
      <c r="BP1586" s="5">
        <v>427</v>
      </c>
      <c r="BQ1586" s="5"/>
      <c r="BR1586" s="5"/>
      <c r="BS1586" s="5"/>
      <c r="BT1586" s="7"/>
      <c r="BU1586" s="7"/>
      <c r="BV1586" s="7"/>
      <c r="BW1586" s="7"/>
      <c r="BX1586" s="7"/>
      <c r="BY1586" s="7"/>
      <c r="BZ1586" s="7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L1586" s="5"/>
      <c r="CM1586" s="5"/>
      <c r="CO1586" s="5"/>
      <c r="CP1586" s="5"/>
      <c r="CQ1586" s="5"/>
    </row>
    <row r="1587" spans="1:166" x14ac:dyDescent="0.25">
      <c r="A1587" t="s">
        <v>29</v>
      </c>
      <c r="C1587" s="6">
        <v>44203</v>
      </c>
      <c r="D1587" s="5">
        <v>1</v>
      </c>
      <c r="E1587" s="6" t="s">
        <v>209</v>
      </c>
      <c r="F1587" t="s">
        <v>10</v>
      </c>
      <c r="G1587">
        <v>0</v>
      </c>
      <c r="H1587" t="s">
        <v>11</v>
      </c>
      <c r="I1587" s="7">
        <v>7</v>
      </c>
      <c r="J1587">
        <v>1000</v>
      </c>
      <c r="K1587" s="5">
        <f t="shared" si="25"/>
        <v>142.85714285714286</v>
      </c>
      <c r="L1587" s="5"/>
      <c r="M1587" s="8"/>
      <c r="N1587" s="8"/>
      <c r="O1587" s="8"/>
      <c r="P1587" s="8"/>
      <c r="Q1587" s="5"/>
      <c r="R1587" s="5"/>
      <c r="S1587" s="5"/>
      <c r="T1587" s="5"/>
      <c r="U1587" s="5"/>
      <c r="V1587" s="5"/>
      <c r="W1587" s="5"/>
      <c r="X1587" s="8"/>
      <c r="Y1587" s="8"/>
      <c r="Z1587" s="8"/>
      <c r="AA1587" s="8"/>
      <c r="AB1587" s="8"/>
      <c r="AC1587" s="5"/>
      <c r="AD1587" s="8"/>
      <c r="AE1587" s="8"/>
      <c r="AF1587" s="8"/>
      <c r="AG1587" s="8"/>
      <c r="AH1587" s="8"/>
      <c r="AI1587" s="8"/>
      <c r="AJ1587" s="5"/>
      <c r="AK1587" s="8"/>
      <c r="AL1587" s="8"/>
      <c r="AM1587" s="8"/>
      <c r="AN1587" s="8"/>
      <c r="AO1587" s="8"/>
      <c r="AP1587" s="8"/>
      <c r="AQ1587" s="9"/>
      <c r="AR1587" s="8"/>
      <c r="AS1587" s="8"/>
      <c r="AT1587" s="8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8"/>
      <c r="BJ1587" s="5"/>
      <c r="BK1587" s="5"/>
      <c r="BL1587" s="5"/>
      <c r="BM1587" s="8"/>
      <c r="BN1587" s="8"/>
      <c r="BO1587" s="7"/>
      <c r="BP1587" s="5"/>
      <c r="BQ1587" s="5"/>
      <c r="BR1587" s="5"/>
      <c r="BS1587" s="5"/>
      <c r="BT1587" s="7"/>
      <c r="BU1587" s="7"/>
      <c r="BV1587" s="7"/>
      <c r="BW1587" s="7"/>
      <c r="BX1587" s="7"/>
      <c r="BY1587" s="7"/>
      <c r="BZ1587" s="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8"/>
      <c r="CL1587" s="5"/>
      <c r="CM1587" s="5"/>
      <c r="CN1587" s="8"/>
      <c r="CO1587" s="5"/>
      <c r="CP1587" s="5"/>
      <c r="CQ1587" s="5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</row>
    <row r="1588" spans="1:166" x14ac:dyDescent="0.25">
      <c r="A1588" t="s">
        <v>29</v>
      </c>
      <c r="C1588" s="6">
        <v>44217</v>
      </c>
      <c r="D1588" s="5"/>
      <c r="E1588" s="6"/>
      <c r="G1588">
        <v>14</v>
      </c>
      <c r="H1588" t="s">
        <v>11</v>
      </c>
      <c r="I1588" s="7">
        <v>7</v>
      </c>
      <c r="J1588">
        <v>1000</v>
      </c>
      <c r="K1588" s="5">
        <f t="shared" si="25"/>
        <v>142.85714285714286</v>
      </c>
      <c r="L1588" s="5"/>
      <c r="M1588" s="8"/>
      <c r="N1588" s="8"/>
      <c r="O1588" s="8"/>
      <c r="P1588" s="8"/>
      <c r="Q1588" s="5"/>
      <c r="R1588" s="5"/>
      <c r="S1588" s="5"/>
      <c r="T1588" s="5"/>
      <c r="U1588" s="5"/>
      <c r="V1588" s="5"/>
      <c r="W1588" s="5"/>
      <c r="X1588" s="8"/>
      <c r="Y1588" s="8"/>
      <c r="Z1588" s="8"/>
      <c r="AA1588" s="8"/>
      <c r="AB1588" s="8"/>
      <c r="AC1588" s="5"/>
      <c r="AD1588" s="8"/>
      <c r="AE1588" s="8"/>
      <c r="AF1588" s="8"/>
      <c r="AG1588" s="8"/>
      <c r="AH1588" s="8"/>
      <c r="AI1588" s="8"/>
      <c r="AJ1588" s="5"/>
      <c r="AK1588" s="17"/>
      <c r="AL1588" s="17"/>
      <c r="AM1588" s="17"/>
      <c r="AN1588" s="17"/>
      <c r="AO1588" s="17"/>
      <c r="AP1588" s="17"/>
      <c r="AQ1588" s="9"/>
      <c r="AR1588" s="8"/>
      <c r="AS1588" s="8"/>
      <c r="AT1588" s="8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8"/>
      <c r="BJ1588" s="5"/>
      <c r="BK1588" s="5"/>
      <c r="BL1588" s="5"/>
      <c r="BM1588" s="8"/>
      <c r="BN1588" s="8"/>
      <c r="BO1588" s="7"/>
      <c r="BP1588" s="5"/>
      <c r="BQ1588" s="5"/>
      <c r="BR1588" s="5"/>
      <c r="BS1588" s="5"/>
      <c r="BT1588" s="7"/>
      <c r="BU1588" s="7"/>
      <c r="BV1588" s="7"/>
      <c r="BW1588" s="7"/>
      <c r="BX1588" s="7"/>
      <c r="BY1588" s="7"/>
      <c r="BZ1588" s="7"/>
      <c r="CA1588" s="5"/>
      <c r="CB1588" s="5"/>
      <c r="CC1588" s="5"/>
      <c r="CD1588" s="5"/>
      <c r="CE1588" s="18"/>
      <c r="CF1588" s="18"/>
      <c r="CG1588" s="18"/>
      <c r="CH1588" s="18"/>
      <c r="CM1588" s="5"/>
      <c r="CN1588" s="8">
        <f>CR1588+CU1588+CX1588+DA1588+DD1588+DG1588+DJ1588+DM1588+DP1588+DS1588+DV1588+DY1588</f>
        <v>2.1634928971854883</v>
      </c>
      <c r="CO1588" s="5">
        <f>CT1588+CW1588+CZ1588+DC1588+DF1588+DI1588+DL1588+DO1588+DR1588+DU1588+DX1588+EA1588</f>
        <v>649.04786915564659</v>
      </c>
      <c r="CP1588" s="5"/>
      <c r="CQ1588" s="5">
        <f>CT1588+CW1588+CZ1588+DC1588+DF1588+DI1588</f>
        <v>473.74267991378986</v>
      </c>
      <c r="CR1588" s="19">
        <v>0.17100078802206464</v>
      </c>
      <c r="CS1588">
        <v>300</v>
      </c>
      <c r="CT1588" s="2">
        <f>CR1588*CS1588</f>
        <v>51.300236406619391</v>
      </c>
      <c r="CU1588" s="9">
        <v>0.26392805755395682</v>
      </c>
      <c r="CV1588">
        <v>300</v>
      </c>
      <c r="CW1588" s="5">
        <f>CU1588*CV1588</f>
        <v>79.17841726618704</v>
      </c>
      <c r="CX1588" s="9">
        <v>0.27651567944250871</v>
      </c>
      <c r="CY1588">
        <v>300</v>
      </c>
      <c r="CZ1588" s="5">
        <f>CX1588*CY1588</f>
        <v>82.954703832752614</v>
      </c>
      <c r="DA1588" s="9">
        <v>0.29388114008489996</v>
      </c>
      <c r="DB1588">
        <v>300</v>
      </c>
      <c r="DC1588" s="5">
        <f>DA1588*DB1588</f>
        <v>88.164342025469992</v>
      </c>
      <c r="DD1588" s="9">
        <v>0.28711139896373056</v>
      </c>
      <c r="DE1588">
        <v>300</v>
      </c>
      <c r="DF1588" s="5">
        <f>DD1588*DE1588</f>
        <v>86.133419689119165</v>
      </c>
      <c r="DG1588" s="9">
        <v>0.2867052023121387</v>
      </c>
      <c r="DH1588">
        <v>300</v>
      </c>
      <c r="DI1588" s="5">
        <f>DG1588*DH1588</f>
        <v>86.011560693641613</v>
      </c>
      <c r="DJ1588" s="9">
        <v>0.29576763485477181</v>
      </c>
      <c r="DK1588">
        <v>300</v>
      </c>
      <c r="DL1588" s="5">
        <f>DJ1588*DK1588</f>
        <v>88.730290456431547</v>
      </c>
      <c r="DM1588" s="9">
        <v>0.28858299595141701</v>
      </c>
      <c r="DN1588">
        <v>300</v>
      </c>
      <c r="DO1588" s="5">
        <f>DM1588*DN1588</f>
        <v>86.574898785425106</v>
      </c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</row>
    <row r="1589" spans="1:166" x14ac:dyDescent="0.25">
      <c r="A1589" t="s">
        <v>29</v>
      </c>
      <c r="C1589" s="6">
        <v>44231</v>
      </c>
      <c r="D1589" s="5"/>
      <c r="E1589" s="6"/>
      <c r="G1589">
        <v>28</v>
      </c>
      <c r="H1589" t="s">
        <v>11</v>
      </c>
      <c r="I1589" s="7">
        <v>7</v>
      </c>
      <c r="J1589">
        <v>1000</v>
      </c>
      <c r="K1589" s="5">
        <f t="shared" si="25"/>
        <v>142.85714285714286</v>
      </c>
      <c r="L1589" s="5"/>
      <c r="M1589" s="5">
        <v>290</v>
      </c>
      <c r="N1589" s="7">
        <v>7.1</v>
      </c>
      <c r="O1589" s="7"/>
      <c r="P1589" s="7"/>
      <c r="Q1589" s="5"/>
      <c r="R1589" s="5"/>
      <c r="S1589" s="5"/>
      <c r="T1589" s="5"/>
      <c r="U1589" s="5"/>
      <c r="V1589" s="5"/>
      <c r="W1589" s="5"/>
      <c r="X1589" s="8"/>
      <c r="Y1589" s="8"/>
      <c r="Z1589" s="8"/>
      <c r="AA1589" s="8"/>
      <c r="AB1589" s="8"/>
      <c r="AC1589" s="5"/>
      <c r="AD1589" s="8"/>
      <c r="AE1589" s="8"/>
      <c r="AF1589" s="8"/>
      <c r="AG1589" s="8"/>
      <c r="AH1589" s="8"/>
      <c r="AI1589" s="8"/>
      <c r="AJ1589" s="5"/>
      <c r="AK1589" s="17"/>
      <c r="AL1589" s="17"/>
      <c r="AM1589" s="17"/>
      <c r="AN1589" s="17"/>
      <c r="AO1589" s="17"/>
      <c r="AP1589" s="17"/>
      <c r="AQ1589" s="9"/>
      <c r="AR1589" s="8"/>
      <c r="AS1589" s="8"/>
      <c r="AT1589" s="8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8"/>
      <c r="BJ1589" s="5"/>
      <c r="BK1589" s="5"/>
      <c r="BL1589" s="5"/>
      <c r="BM1589" s="8"/>
      <c r="BN1589" s="8"/>
      <c r="BO1589" s="7"/>
      <c r="BP1589" s="5"/>
      <c r="BQ1589" s="5"/>
      <c r="BR1589" s="5"/>
      <c r="BS1589" s="5"/>
      <c r="BT1589" s="7"/>
      <c r="BU1589" s="7"/>
      <c r="BV1589" s="7"/>
      <c r="BW1589" s="7"/>
      <c r="BX1589" s="7"/>
      <c r="BY1589" s="7"/>
      <c r="BZ1589" s="7"/>
      <c r="CA1589" s="5"/>
      <c r="CB1589" s="18"/>
      <c r="CC1589" s="18"/>
      <c r="CD1589" s="5"/>
      <c r="CE1589" s="18"/>
      <c r="CF1589" s="18"/>
      <c r="CG1589" s="18"/>
      <c r="CH1589" s="18"/>
      <c r="CM1589" s="5"/>
      <c r="CN1589" s="8"/>
      <c r="CO1589" s="5"/>
      <c r="CP1589" s="5"/>
      <c r="CQ1589" s="5"/>
      <c r="CS1589" s="8"/>
      <c r="CV1589" s="8"/>
      <c r="CY1589" s="8"/>
      <c r="DB1589" s="8"/>
      <c r="DE1589" s="8"/>
      <c r="DH1589" s="8"/>
      <c r="DK1589" s="8"/>
      <c r="DL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</row>
    <row r="1590" spans="1:166" x14ac:dyDescent="0.25">
      <c r="A1590" t="s">
        <v>29</v>
      </c>
      <c r="C1590" s="6">
        <v>44236</v>
      </c>
      <c r="D1590" s="5"/>
      <c r="E1590" s="6"/>
      <c r="G1590">
        <v>33</v>
      </c>
      <c r="H1590" t="s">
        <v>11</v>
      </c>
      <c r="I1590" s="7">
        <v>7</v>
      </c>
      <c r="J1590">
        <v>1000</v>
      </c>
      <c r="K1590" s="5">
        <f t="shared" si="25"/>
        <v>142.85714285714286</v>
      </c>
      <c r="L1590" s="5"/>
      <c r="M1590" s="5">
        <v>365</v>
      </c>
      <c r="N1590" s="7">
        <v>9.3000000000000007</v>
      </c>
      <c r="O1590" s="7"/>
      <c r="P1590" s="7"/>
      <c r="Q1590" s="5"/>
      <c r="R1590" s="5"/>
      <c r="S1590" s="5"/>
      <c r="T1590" s="5"/>
      <c r="U1590" s="5"/>
      <c r="V1590" s="5"/>
      <c r="W1590" s="5"/>
      <c r="X1590" s="8"/>
      <c r="Y1590" s="8"/>
      <c r="Z1590" s="8"/>
      <c r="AA1590" s="8"/>
      <c r="AB1590" s="8"/>
      <c r="AC1590" s="5"/>
      <c r="AD1590" s="8"/>
      <c r="AE1590" s="8"/>
      <c r="AF1590" s="8"/>
      <c r="AG1590" s="8"/>
      <c r="AH1590" s="8"/>
      <c r="AI1590" s="8"/>
      <c r="AJ1590" s="5"/>
      <c r="AK1590" s="17"/>
      <c r="AL1590" s="17"/>
      <c r="AM1590" s="17"/>
      <c r="AN1590" s="17"/>
      <c r="AO1590" s="17"/>
      <c r="AP1590" s="17"/>
      <c r="AQ1590" s="9"/>
      <c r="AR1590" s="8"/>
      <c r="AS1590" s="8"/>
      <c r="AT1590" s="8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8"/>
      <c r="BJ1590" s="5"/>
      <c r="BK1590" s="5"/>
      <c r="BL1590" s="5"/>
      <c r="BM1590" s="8"/>
      <c r="BN1590" s="8"/>
      <c r="BO1590" s="7"/>
      <c r="BP1590" s="5"/>
      <c r="BQ1590" s="5"/>
      <c r="BR1590" s="5"/>
      <c r="BS1590" s="5"/>
      <c r="BT1590" s="7"/>
      <c r="BU1590" s="7"/>
      <c r="BV1590" s="7"/>
      <c r="BW1590" s="7"/>
      <c r="BX1590" s="7"/>
      <c r="BY1590" s="7"/>
      <c r="BZ1590" s="7"/>
      <c r="CA1590" s="5"/>
      <c r="CB1590" s="18"/>
      <c r="CC1590" s="18"/>
      <c r="CD1590" s="5"/>
      <c r="CE1590" s="18"/>
      <c r="CF1590" s="18"/>
      <c r="CG1590" s="18"/>
      <c r="CH1590" s="18"/>
      <c r="CM1590" s="5"/>
      <c r="CN1590" s="8"/>
      <c r="CO1590" s="5"/>
      <c r="CP1590" s="5"/>
      <c r="CQ1590" s="5"/>
      <c r="CS1590" s="8"/>
      <c r="CV1590" s="8"/>
      <c r="CY1590" s="8"/>
      <c r="DB1590" s="8"/>
      <c r="DE1590" s="8"/>
      <c r="DH1590" s="8"/>
      <c r="DK1590" s="8"/>
      <c r="DL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</row>
    <row r="1591" spans="1:166" x14ac:dyDescent="0.25">
      <c r="A1591" t="s">
        <v>29</v>
      </c>
      <c r="C1591" s="6">
        <v>44237</v>
      </c>
      <c r="D1591" s="5">
        <v>4</v>
      </c>
      <c r="E1591" t="s">
        <v>210</v>
      </c>
      <c r="F1591" t="s">
        <v>12</v>
      </c>
      <c r="G1591">
        <v>34</v>
      </c>
      <c r="H1591" t="s">
        <v>11</v>
      </c>
      <c r="I1591" s="7">
        <v>7</v>
      </c>
      <c r="J1591">
        <v>1000</v>
      </c>
      <c r="K1591" s="5">
        <f t="shared" si="25"/>
        <v>142.85714285714286</v>
      </c>
      <c r="L1591" s="5"/>
      <c r="M1591" s="5"/>
      <c r="N1591" s="8"/>
      <c r="O1591" s="8"/>
      <c r="P1591" s="8"/>
      <c r="Q1591" s="5"/>
      <c r="R1591" s="5">
        <v>34</v>
      </c>
      <c r="S1591" s="5"/>
      <c r="T1591" s="5"/>
      <c r="U1591" s="5"/>
      <c r="V1591" s="5"/>
      <c r="W1591" s="5"/>
      <c r="X1591" s="8"/>
      <c r="Y1591" s="8"/>
      <c r="Z1591" s="8"/>
      <c r="AA1591" s="8"/>
      <c r="AC1591" s="5">
        <v>15.600891353276991</v>
      </c>
      <c r="AE1591" s="8"/>
      <c r="AF1591" s="8"/>
      <c r="AG1591" s="8"/>
      <c r="AH1591" s="8"/>
      <c r="AI1591" s="8"/>
      <c r="AJ1591" s="5">
        <v>19.998473669304953</v>
      </c>
      <c r="AK1591" s="8">
        <v>0.52492542150352517</v>
      </c>
      <c r="AL1591">
        <v>2.7945019889333199E-2</v>
      </c>
      <c r="AM1591" s="8"/>
      <c r="AN1591" s="8"/>
      <c r="AO1591" s="8"/>
      <c r="AP1591" s="8"/>
      <c r="AQ1591" s="9">
        <f>AK1591/AJ1591</f>
        <v>2.6248274252510438E-2</v>
      </c>
      <c r="AR1591" s="8"/>
      <c r="AS1591" s="8"/>
      <c r="AT1591" s="8"/>
      <c r="AU1591" s="5"/>
      <c r="AV1591" s="5"/>
      <c r="AW1591" s="5"/>
      <c r="AX1591" s="5"/>
      <c r="AY1591" s="5">
        <v>0</v>
      </c>
      <c r="AZ1591" s="5"/>
      <c r="BA1591" s="5"/>
      <c r="BB1591" s="5"/>
      <c r="BC1591" s="5"/>
      <c r="BD1591" s="5"/>
      <c r="BE1591" s="5">
        <v>0</v>
      </c>
      <c r="BF1591" s="5"/>
      <c r="BG1591" s="5"/>
      <c r="BH1591" s="5"/>
      <c r="BI1591" s="8"/>
      <c r="BJ1591" s="5"/>
      <c r="BK1591" s="5">
        <f>AC1591+AJ1591+BH1591</f>
        <v>35.599365022581942</v>
      </c>
      <c r="BL1591" s="5"/>
      <c r="BM1591" s="8">
        <f>BH1591/BK1591</f>
        <v>0</v>
      </c>
      <c r="BN1591" s="8"/>
      <c r="BO1591" s="7"/>
      <c r="BP1591" s="5"/>
      <c r="BQ1591" s="5"/>
      <c r="BR1591" s="5"/>
      <c r="BS1591" s="5"/>
      <c r="BT1591" s="7"/>
      <c r="BU1591" s="7"/>
      <c r="BV1591" s="7"/>
      <c r="BW1591" s="7"/>
      <c r="BX1591" s="8">
        <f>AC1591/BK1591</f>
        <v>0.43823510176040475</v>
      </c>
      <c r="BY1591" s="8">
        <f>AJ1591/BK1591</f>
        <v>0.5617648982395953</v>
      </c>
      <c r="BZ1591" s="8">
        <f>BH1591/BK1591</f>
        <v>0</v>
      </c>
      <c r="CA1591" s="5">
        <v>5.0151217040051277</v>
      </c>
      <c r="CB1591" s="18">
        <v>5.0151217040051277</v>
      </c>
      <c r="CC1591" s="5"/>
      <c r="CD1591" s="5"/>
      <c r="CE1591" s="5"/>
      <c r="CF1591" s="18"/>
      <c r="CG1591" s="5"/>
      <c r="CH1591" s="9">
        <f>AK1591/CA1591</f>
        <v>0.10466853099184299</v>
      </c>
      <c r="CM1591" s="5"/>
      <c r="CN1591" s="8"/>
      <c r="CO1591" s="5"/>
      <c r="CP1591" s="5"/>
      <c r="CQ1591" s="5"/>
      <c r="CS1591" s="8"/>
      <c r="CV1591" s="8"/>
      <c r="CY1591" s="8"/>
      <c r="DB1591" s="8"/>
      <c r="DE1591" s="8"/>
      <c r="DH1591" s="8"/>
      <c r="DK1591" s="8"/>
      <c r="DL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</row>
    <row r="1592" spans="1:166" x14ac:dyDescent="0.25">
      <c r="A1592" t="s">
        <v>29</v>
      </c>
      <c r="C1592" s="6">
        <v>44238</v>
      </c>
      <c r="D1592" s="5"/>
      <c r="E1592" s="6"/>
      <c r="G1592">
        <v>35</v>
      </c>
      <c r="H1592" t="s">
        <v>11</v>
      </c>
      <c r="I1592" s="7">
        <v>7</v>
      </c>
      <c r="J1592">
        <v>1000</v>
      </c>
      <c r="K1592" s="5">
        <f t="shared" si="25"/>
        <v>142.85714285714286</v>
      </c>
      <c r="L1592" s="5"/>
      <c r="M1592" s="5"/>
      <c r="N1592" s="8"/>
      <c r="O1592" s="8"/>
      <c r="P1592" s="8"/>
      <c r="Q1592" s="5"/>
      <c r="R1592" s="5"/>
      <c r="S1592" s="5"/>
      <c r="T1592" s="5"/>
      <c r="U1592" s="5"/>
      <c r="V1592" s="5"/>
      <c r="W1592" s="5"/>
      <c r="X1592" s="8"/>
      <c r="Y1592" s="8"/>
      <c r="Z1592" s="8"/>
      <c r="AA1592" s="8"/>
      <c r="AC1592" s="5"/>
      <c r="AE1592" s="8"/>
      <c r="AF1592" s="8"/>
      <c r="AG1592" s="8"/>
      <c r="AH1592" s="8"/>
      <c r="AI1592" s="8"/>
      <c r="AJ1592" s="5"/>
      <c r="AK1592" s="17"/>
      <c r="AL1592" s="17"/>
      <c r="AM1592" s="17"/>
      <c r="AN1592" s="17"/>
      <c r="AO1592" s="17"/>
      <c r="AP1592" s="17"/>
      <c r="AQ1592" s="9"/>
      <c r="AR1592" s="8"/>
      <c r="AS1592" s="8"/>
      <c r="AT1592" s="8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8"/>
      <c r="BJ1592" s="5"/>
      <c r="BK1592" s="5"/>
      <c r="BL1592" s="5"/>
      <c r="BM1592" s="8"/>
      <c r="BN1592" s="8"/>
      <c r="BO1592" s="7"/>
      <c r="BP1592" s="5"/>
      <c r="BQ1592" s="5"/>
      <c r="BR1592" s="5"/>
      <c r="BS1592" s="5"/>
      <c r="BT1592" s="7"/>
      <c r="BU1592" s="7"/>
      <c r="BV1592" s="7"/>
      <c r="BW1592" s="7"/>
      <c r="BX1592" s="7"/>
      <c r="BY1592" s="7"/>
      <c r="BZ1592" s="7"/>
      <c r="CA1592" s="5"/>
      <c r="CB1592" s="5"/>
      <c r="CC1592" s="5"/>
      <c r="CD1592" s="5"/>
      <c r="CE1592" s="5"/>
      <c r="CF1592" s="18"/>
      <c r="CG1592" s="5"/>
      <c r="CH1592" s="5"/>
      <c r="CM1592" s="5"/>
      <c r="CN1592" s="8">
        <f>CR1592+CU1592+CX1592+DA1592+DD1592+DG1592+DJ1592+DM1592+DP1592+DS1592+DV1592+DY1592</f>
        <v>2.1533112162341919</v>
      </c>
      <c r="CO1592" s="5">
        <f>CT1592+CW1592+CZ1592+DC1592+DF1592+DI1592+DL1592+DO1592+DR1592+DU1592+DX1592+EA1592</f>
        <v>645.99336487025755</v>
      </c>
      <c r="CP1592" s="5"/>
      <c r="CQ1592" s="5">
        <f>CT1592+CW1592+CZ1592+DC1592+DF1592+DI1592</f>
        <v>477.19170371623363</v>
      </c>
      <c r="CR1592" s="9">
        <v>0.18861711996392119</v>
      </c>
      <c r="CS1592">
        <v>300</v>
      </c>
      <c r="CT1592" s="5">
        <f>CR1592*CS1592</f>
        <v>56.585135989176358</v>
      </c>
      <c r="CU1592" s="9">
        <v>0.26689013076755835</v>
      </c>
      <c r="CV1592">
        <v>300</v>
      </c>
      <c r="CW1592" s="5">
        <f>CU1592*CV1592</f>
        <v>80.067039230267511</v>
      </c>
      <c r="CX1592" s="9">
        <v>0.27525023324898873</v>
      </c>
      <c r="CY1592">
        <v>300</v>
      </c>
      <c r="CZ1592" s="5">
        <f>CX1592*CY1592</f>
        <v>82.575069974696618</v>
      </c>
      <c r="DA1592" s="9">
        <v>0.3011810217251642</v>
      </c>
      <c r="DB1592">
        <v>300</v>
      </c>
      <c r="DC1592" s="5">
        <f>DA1592*DB1592</f>
        <v>90.354306517549261</v>
      </c>
      <c r="DD1592" s="9">
        <v>0.28110425744034923</v>
      </c>
      <c r="DE1592">
        <v>300</v>
      </c>
      <c r="DF1592" s="5">
        <f>DD1592*DE1592</f>
        <v>84.331277232104767</v>
      </c>
      <c r="DG1592" s="9">
        <v>0.27759624924146359</v>
      </c>
      <c r="DH1592">
        <v>300</v>
      </c>
      <c r="DI1592" s="5">
        <f>DG1592*DH1592</f>
        <v>83.278874772439082</v>
      </c>
      <c r="DJ1592" s="9">
        <v>0.28341897164287272</v>
      </c>
      <c r="DK1592">
        <v>300</v>
      </c>
      <c r="DL1592" s="5">
        <f>DJ1592*DK1592</f>
        <v>85.02569149286181</v>
      </c>
      <c r="DM1592" s="9">
        <v>0.2792532322038736</v>
      </c>
      <c r="DN1592">
        <v>300</v>
      </c>
      <c r="DO1592" s="5">
        <f>DM1592*DN1592</f>
        <v>83.77596966116208</v>
      </c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</row>
    <row r="1593" spans="1:166" x14ac:dyDescent="0.25">
      <c r="A1593" t="s">
        <v>29</v>
      </c>
      <c r="C1593" s="6">
        <v>44243</v>
      </c>
      <c r="D1593" s="5"/>
      <c r="E1593" s="6"/>
      <c r="G1593">
        <v>40</v>
      </c>
      <c r="H1593" t="s">
        <v>11</v>
      </c>
      <c r="I1593" s="7">
        <v>7</v>
      </c>
      <c r="J1593">
        <v>1000</v>
      </c>
      <c r="K1593" s="5">
        <f t="shared" si="25"/>
        <v>142.85714285714286</v>
      </c>
      <c r="L1593" s="5"/>
      <c r="M1593" s="5">
        <v>547</v>
      </c>
      <c r="N1593" s="7">
        <v>12.5</v>
      </c>
      <c r="O1593" s="7"/>
      <c r="P1593" s="7"/>
      <c r="Q1593" s="5"/>
      <c r="R1593" s="5"/>
      <c r="S1593" s="5"/>
      <c r="T1593" s="5"/>
      <c r="U1593" s="5"/>
      <c r="V1593" s="5"/>
      <c r="W1593" s="5"/>
      <c r="X1593" s="8"/>
      <c r="Y1593" s="8"/>
      <c r="Z1593" s="8"/>
      <c r="AA1593" s="8"/>
      <c r="AC1593" s="5"/>
      <c r="AE1593" s="8"/>
      <c r="AF1593" s="8"/>
      <c r="AG1593" s="8"/>
      <c r="AH1593" s="8"/>
      <c r="AI1593" s="8"/>
      <c r="AJ1593" s="5"/>
      <c r="AK1593" s="17"/>
      <c r="AL1593" s="17"/>
      <c r="AM1593" s="17"/>
      <c r="AN1593" s="17"/>
      <c r="AO1593" s="17"/>
      <c r="AP1593" s="17"/>
      <c r="AQ1593" s="9"/>
      <c r="AR1593" s="8"/>
      <c r="AS1593" s="8"/>
      <c r="AT1593" s="8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8"/>
      <c r="BJ1593" s="5"/>
      <c r="BK1593" s="5"/>
      <c r="BL1593" s="5"/>
      <c r="BM1593" s="8"/>
      <c r="BN1593" s="8"/>
      <c r="BO1593" s="7"/>
      <c r="BP1593" s="5"/>
      <c r="BQ1593" s="5"/>
      <c r="BR1593" s="5"/>
      <c r="BS1593" s="5"/>
      <c r="BT1593" s="7"/>
      <c r="BU1593" s="7"/>
      <c r="BV1593" s="7"/>
      <c r="BW1593" s="7"/>
      <c r="BX1593" s="7"/>
      <c r="BY1593" s="7"/>
      <c r="BZ1593" s="7"/>
      <c r="CA1593" s="5"/>
      <c r="CB1593" s="5"/>
      <c r="CC1593" s="5"/>
      <c r="CD1593" s="5"/>
      <c r="CE1593" s="5"/>
      <c r="CF1593" s="18"/>
      <c r="CG1593" s="5"/>
      <c r="CH1593" s="5"/>
      <c r="CM1593" s="5"/>
      <c r="CN1593" s="8"/>
      <c r="CO1593" s="5"/>
      <c r="CP1593" s="5"/>
      <c r="CQ1593" s="5"/>
      <c r="CR1593" s="9"/>
      <c r="CT1593" s="5"/>
      <c r="CU1593" s="9"/>
      <c r="CW1593" s="5"/>
      <c r="CX1593" s="9"/>
      <c r="CZ1593" s="5"/>
      <c r="DA1593" s="9"/>
      <c r="DC1593" s="5"/>
      <c r="DD1593" s="9"/>
      <c r="DF1593" s="5"/>
      <c r="DG1593" s="9"/>
      <c r="DI1593" s="5"/>
      <c r="DJ1593" s="9"/>
      <c r="DL1593" s="5"/>
      <c r="DM1593" s="9"/>
      <c r="DO1593" s="5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</row>
    <row r="1594" spans="1:166" x14ac:dyDescent="0.25">
      <c r="A1594" t="s">
        <v>29</v>
      </c>
      <c r="C1594" s="6">
        <v>44252</v>
      </c>
      <c r="D1594" s="5"/>
      <c r="E1594" s="6"/>
      <c r="G1594">
        <v>49</v>
      </c>
      <c r="H1594" t="s">
        <v>11</v>
      </c>
      <c r="I1594" s="7">
        <v>7</v>
      </c>
      <c r="J1594">
        <v>1000</v>
      </c>
      <c r="K1594" s="5">
        <f t="shared" si="25"/>
        <v>142.85714285714286</v>
      </c>
      <c r="L1594" s="5"/>
      <c r="M1594" s="5">
        <v>674</v>
      </c>
      <c r="N1594" s="7">
        <v>14.7</v>
      </c>
      <c r="O1594" s="7"/>
      <c r="P1594" s="7"/>
      <c r="Q1594" s="5"/>
      <c r="R1594" s="5"/>
      <c r="S1594" s="5"/>
      <c r="T1594" s="5"/>
      <c r="U1594" s="5"/>
      <c r="V1594" s="5"/>
      <c r="W1594" s="5"/>
      <c r="X1594" s="8"/>
      <c r="Y1594" s="8"/>
      <c r="Z1594" s="8"/>
      <c r="AA1594" s="8"/>
      <c r="AC1594" s="5"/>
      <c r="AE1594" s="8"/>
      <c r="AF1594" s="8"/>
      <c r="AG1594" s="8"/>
      <c r="AH1594" s="8"/>
      <c r="AI1594" s="8"/>
      <c r="AJ1594" s="5"/>
      <c r="AK1594" s="17"/>
      <c r="AL1594" s="17"/>
      <c r="AM1594" s="17"/>
      <c r="AN1594" s="17"/>
      <c r="AO1594" s="17"/>
      <c r="AP1594" s="17"/>
      <c r="AQ1594" s="9"/>
      <c r="AR1594" s="8"/>
      <c r="AS1594" s="8"/>
      <c r="AT1594" s="8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8"/>
      <c r="BJ1594" s="5"/>
      <c r="BK1594" s="5"/>
      <c r="BL1594" s="5"/>
      <c r="BM1594" s="8"/>
      <c r="BN1594" s="8"/>
      <c r="BO1594" s="7"/>
      <c r="BP1594" s="5"/>
      <c r="BQ1594" s="5"/>
      <c r="BR1594" s="5"/>
      <c r="BS1594" s="5"/>
      <c r="BT1594" s="7"/>
      <c r="BU1594" s="7"/>
      <c r="BV1594" s="7"/>
      <c r="BW1594" s="7"/>
      <c r="BX1594" s="7"/>
      <c r="BY1594" s="7"/>
      <c r="BZ1594" s="7"/>
      <c r="CA1594" s="5"/>
      <c r="CB1594" s="5"/>
      <c r="CC1594" s="5"/>
      <c r="CD1594" s="5"/>
      <c r="CE1594" s="5"/>
      <c r="CF1594" s="18"/>
      <c r="CG1594" s="5"/>
      <c r="CH1594" s="5"/>
      <c r="CI1594" s="18"/>
      <c r="CJ1594" s="5"/>
      <c r="CK1594" s="8"/>
      <c r="CL1594" s="5"/>
      <c r="CM1594" s="5"/>
      <c r="CN1594" s="8"/>
      <c r="CO1594" s="5"/>
      <c r="CP1594" s="5"/>
      <c r="CQ1594" s="5"/>
      <c r="CS1594" s="8"/>
      <c r="CV1594" s="8"/>
      <c r="CY1594" s="8"/>
      <c r="DB1594" s="8"/>
      <c r="DE1594" s="8"/>
      <c r="DH1594" s="8"/>
      <c r="DJ1594" s="9"/>
      <c r="DK1594" s="8"/>
      <c r="DL1594" s="8"/>
      <c r="DM1594" s="9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</row>
    <row r="1595" spans="1:166" x14ac:dyDescent="0.25">
      <c r="A1595" t="s">
        <v>29</v>
      </c>
      <c r="C1595" s="6">
        <v>44257</v>
      </c>
      <c r="D1595" s="5"/>
      <c r="E1595" s="6"/>
      <c r="G1595">
        <v>54</v>
      </c>
      <c r="H1595" t="s">
        <v>11</v>
      </c>
      <c r="I1595" s="7">
        <v>7</v>
      </c>
      <c r="J1595">
        <v>1000</v>
      </c>
      <c r="K1595" s="5">
        <f t="shared" si="25"/>
        <v>142.85714285714286</v>
      </c>
      <c r="L1595" s="5"/>
      <c r="M1595" s="5">
        <v>763</v>
      </c>
      <c r="N1595" s="7">
        <v>16.2</v>
      </c>
      <c r="O1595" s="7"/>
      <c r="P1595" s="7"/>
      <c r="Q1595" s="5"/>
      <c r="R1595" s="5"/>
      <c r="S1595" s="5"/>
      <c r="T1595" s="5"/>
      <c r="U1595" s="5"/>
      <c r="V1595" s="5"/>
      <c r="W1595" s="5"/>
      <c r="X1595" s="8"/>
      <c r="Y1595" s="8"/>
      <c r="Z1595" s="8"/>
      <c r="AA1595" s="8"/>
      <c r="AC1595" s="5"/>
      <c r="AE1595" s="8"/>
      <c r="AF1595" s="8"/>
      <c r="AG1595" s="8"/>
      <c r="AH1595" s="8"/>
      <c r="AI1595" s="8"/>
      <c r="AJ1595" s="5"/>
      <c r="AK1595" s="17"/>
      <c r="AL1595" s="17"/>
      <c r="AM1595" s="17"/>
      <c r="AN1595" s="17"/>
      <c r="AO1595" s="17"/>
      <c r="AP1595" s="17"/>
      <c r="AQ1595" s="9"/>
      <c r="AR1595" s="8"/>
      <c r="AS1595" s="8"/>
      <c r="AT1595" s="8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8"/>
      <c r="BJ1595" s="5"/>
      <c r="BK1595" s="5"/>
      <c r="BL1595" s="5"/>
      <c r="BM1595" s="8"/>
      <c r="BN1595" s="8"/>
      <c r="BO1595" s="7"/>
      <c r="BP1595" s="5"/>
      <c r="BQ1595" s="5"/>
      <c r="BR1595" s="5"/>
      <c r="BS1595" s="5"/>
      <c r="BT1595" s="7"/>
      <c r="BU1595" s="7"/>
      <c r="BV1595" s="7"/>
      <c r="BW1595" s="7"/>
      <c r="BX1595" s="7"/>
      <c r="BY1595" s="7"/>
      <c r="BZ1595" s="7"/>
      <c r="CA1595" s="5"/>
      <c r="CB1595" s="5"/>
      <c r="CC1595" s="5"/>
      <c r="CD1595" s="5"/>
      <c r="CE1595" s="5"/>
      <c r="CF1595" s="18"/>
      <c r="CG1595" s="5"/>
      <c r="CH1595" s="5"/>
      <c r="CI1595" s="18"/>
      <c r="CJ1595" s="5"/>
      <c r="CK1595" s="8"/>
      <c r="CL1595" s="5"/>
      <c r="CM1595" s="5"/>
      <c r="CN1595" s="8"/>
      <c r="CO1595" s="5"/>
      <c r="CP1595" s="5"/>
      <c r="CQ1595" s="5"/>
      <c r="CS1595" s="8"/>
      <c r="CV1595" s="8"/>
      <c r="CY1595" s="8"/>
      <c r="DB1595" s="8"/>
      <c r="DE1595" s="8"/>
      <c r="DH1595" s="8"/>
      <c r="DK1595" s="8"/>
      <c r="DL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</row>
    <row r="1596" spans="1:166" x14ac:dyDescent="0.25">
      <c r="A1596" t="s">
        <v>29</v>
      </c>
      <c r="C1596" s="6">
        <v>44258</v>
      </c>
      <c r="D1596" s="5">
        <v>5</v>
      </c>
      <c r="E1596" t="s">
        <v>206</v>
      </c>
      <c r="F1596" t="s">
        <v>13</v>
      </c>
      <c r="G1596">
        <v>55</v>
      </c>
      <c r="H1596" t="s">
        <v>11</v>
      </c>
      <c r="I1596" s="7">
        <v>7</v>
      </c>
      <c r="J1596">
        <v>1000</v>
      </c>
      <c r="K1596" s="5">
        <f t="shared" si="25"/>
        <v>142.85714285714286</v>
      </c>
      <c r="L1596" s="5"/>
      <c r="M1596" s="5"/>
      <c r="N1596" s="8"/>
      <c r="O1596" s="8"/>
      <c r="P1596" s="8"/>
      <c r="Q1596" s="5"/>
      <c r="R1596" s="5"/>
      <c r="S1596" s="5">
        <v>55</v>
      </c>
      <c r="T1596" s="5"/>
      <c r="U1596" s="5"/>
      <c r="V1596" s="5"/>
      <c r="W1596" s="5"/>
      <c r="X1596" s="8"/>
      <c r="Y1596" s="8"/>
      <c r="Z1596" s="8"/>
      <c r="AA1596" s="8"/>
      <c r="AC1596" s="5">
        <v>102.1022347148473</v>
      </c>
      <c r="AE1596" s="8"/>
      <c r="AF1596" s="8">
        <v>0.66319722079378673</v>
      </c>
      <c r="AG1596" s="8">
        <v>3.9632922613555895E-2</v>
      </c>
      <c r="AH1596" s="8">
        <v>0.58683521064078037</v>
      </c>
      <c r="AI1596" s="8">
        <v>4.3642010980060722E-2</v>
      </c>
      <c r="AJ1596" s="5">
        <v>83.971610439561488</v>
      </c>
      <c r="AK1596" s="8">
        <v>1.8904933718905155</v>
      </c>
      <c r="AL1596">
        <v>0.10028493086980515</v>
      </c>
      <c r="AM1596" s="8">
        <v>0.66319722079378685</v>
      </c>
      <c r="AN1596" s="8">
        <v>3.9632922613555333E-2</v>
      </c>
      <c r="AO1596" s="8"/>
      <c r="AP1596" s="8"/>
      <c r="AQ1596" s="9">
        <f>AK1596/AJ1596</f>
        <v>2.2513482378085353E-2</v>
      </c>
      <c r="AR1596" s="8"/>
      <c r="AS1596" s="8"/>
      <c r="AT1596" s="8"/>
      <c r="AU1596" s="5"/>
      <c r="AV1596" s="5"/>
      <c r="AW1596" s="5"/>
      <c r="AX1596" s="5"/>
      <c r="AY1596" s="5">
        <v>0</v>
      </c>
      <c r="AZ1596" s="5"/>
      <c r="BA1596" s="5"/>
      <c r="BB1596" s="5"/>
      <c r="BC1596" s="5"/>
      <c r="BD1596" s="5"/>
      <c r="BE1596" s="5">
        <v>8.3284928771711524</v>
      </c>
      <c r="BG1596" s="5"/>
      <c r="BH1596" s="5">
        <v>8.3284928771711524</v>
      </c>
      <c r="BI1596" s="8"/>
      <c r="BJ1596" s="5"/>
      <c r="BK1596" s="5">
        <f>AC1596+AJ1596+BH1596</f>
        <v>194.40233803157994</v>
      </c>
      <c r="BL1596" s="5"/>
      <c r="BM1596" s="8">
        <f>BH1596/BK1596</f>
        <v>4.2841526297992462E-2</v>
      </c>
      <c r="BN1596" s="8"/>
      <c r="BO1596" s="7"/>
      <c r="BP1596" s="5"/>
      <c r="BQ1596" s="5"/>
      <c r="BR1596" s="5"/>
      <c r="BS1596" s="5"/>
      <c r="BT1596" s="7"/>
      <c r="BU1596" s="7"/>
      <c r="BV1596" s="7"/>
      <c r="BW1596" s="7"/>
      <c r="BX1596" s="8">
        <f>AC1596/BK1596</f>
        <v>0.52521094009816471</v>
      </c>
      <c r="BY1596" s="8">
        <f>AJ1596/BK1596</f>
        <v>0.4319475336038428</v>
      </c>
      <c r="BZ1596" s="8">
        <f>BH1596/BK1596</f>
        <v>4.2841526297992462E-2</v>
      </c>
      <c r="CA1596" s="5">
        <v>103.07782624400116</v>
      </c>
      <c r="CB1596" s="18">
        <v>84.6383007112494</v>
      </c>
      <c r="CC1596" s="5">
        <v>2.4479046780457798</v>
      </c>
      <c r="CD1596" s="5"/>
      <c r="CE1596" s="5">
        <v>3.9559584337332128</v>
      </c>
      <c r="CF1596" s="18"/>
      <c r="CG1596" s="5">
        <v>12.035662420972765</v>
      </c>
      <c r="CH1596" s="9">
        <f>AK1596/CA1596</f>
        <v>1.8340446638983491E-2</v>
      </c>
      <c r="CI1596" s="18"/>
      <c r="CJ1596" s="5"/>
      <c r="CK1596" s="8"/>
      <c r="CL1596" s="5"/>
      <c r="CM1596" s="5"/>
      <c r="CN1596" s="8"/>
      <c r="CO1596" s="5"/>
      <c r="CP1596" s="5"/>
      <c r="CQ1596" s="5"/>
      <c r="CS1596" s="8"/>
      <c r="CV1596" s="8"/>
      <c r="CY1596" s="8"/>
      <c r="DB1596" s="8"/>
      <c r="DE1596" s="8"/>
      <c r="DH1596" s="8"/>
      <c r="DK1596" s="8"/>
      <c r="DL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</row>
    <row r="1597" spans="1:166" x14ac:dyDescent="0.25">
      <c r="A1597" t="s">
        <v>29</v>
      </c>
      <c r="C1597" s="6">
        <v>44264</v>
      </c>
      <c r="D1597" s="5"/>
      <c r="E1597" s="6"/>
      <c r="G1597">
        <v>61</v>
      </c>
      <c r="H1597" t="s">
        <v>11</v>
      </c>
      <c r="I1597" s="7">
        <v>7</v>
      </c>
      <c r="J1597">
        <v>1000</v>
      </c>
      <c r="K1597" s="5">
        <f t="shared" si="25"/>
        <v>142.85714285714286</v>
      </c>
      <c r="L1597" s="5"/>
      <c r="M1597" s="5">
        <v>853</v>
      </c>
      <c r="N1597" s="7">
        <v>17</v>
      </c>
      <c r="O1597" s="7"/>
      <c r="P1597" s="7"/>
      <c r="Q1597" s="5"/>
      <c r="R1597" s="5"/>
      <c r="S1597" s="5"/>
      <c r="T1597" s="5"/>
      <c r="U1597" s="5"/>
      <c r="V1597" s="5"/>
      <c r="W1597" s="5"/>
      <c r="X1597" s="8"/>
      <c r="Y1597" s="8"/>
      <c r="Z1597" s="8"/>
      <c r="AA1597" s="8"/>
      <c r="AB1597" s="8"/>
      <c r="AC1597" s="5"/>
      <c r="AD1597" s="8"/>
      <c r="AE1597" s="8"/>
      <c r="AF1597" s="8"/>
      <c r="AH1597" s="8"/>
      <c r="AJ1597" s="5"/>
      <c r="AK1597" s="17"/>
      <c r="AL1597" s="17"/>
      <c r="AO1597" s="17"/>
      <c r="AP1597" s="17"/>
      <c r="AQ1597" s="9"/>
      <c r="AR1597" s="8"/>
      <c r="AS1597" s="8"/>
      <c r="AT1597" s="8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G1597" s="5"/>
      <c r="BH1597" s="5"/>
      <c r="BI1597" s="8"/>
      <c r="BJ1597" s="5"/>
      <c r="BK1597" s="5"/>
      <c r="BL1597" s="5"/>
      <c r="BM1597" s="8"/>
      <c r="BN1597" s="8"/>
      <c r="BO1597" s="7"/>
      <c r="BP1597" s="5"/>
      <c r="BQ1597" s="5"/>
      <c r="BR1597" s="5"/>
      <c r="BS1597" s="5"/>
      <c r="BT1597" s="7"/>
      <c r="BU1597" s="7"/>
      <c r="BV1597" s="7"/>
      <c r="BW1597" s="7"/>
      <c r="BX1597" s="7"/>
      <c r="BY1597" s="7"/>
      <c r="BZ1597" s="7"/>
      <c r="CA1597" s="5"/>
      <c r="CB1597" s="5"/>
      <c r="CC1597" s="5"/>
      <c r="CD1597" s="5"/>
      <c r="CE1597" s="5"/>
      <c r="CF1597" s="18"/>
      <c r="CG1597" s="5"/>
      <c r="CH1597" s="5"/>
      <c r="CI1597" s="18"/>
      <c r="CJ1597" s="5"/>
      <c r="CK1597" s="8"/>
      <c r="CL1597" s="5"/>
      <c r="CM1597" s="5"/>
      <c r="CN1597" s="8"/>
      <c r="CO1597" s="5"/>
      <c r="CP1597" s="5"/>
      <c r="CQ1597" s="5"/>
      <c r="CR1597" s="9"/>
      <c r="CS1597" s="8"/>
      <c r="CT1597" s="8"/>
      <c r="CU1597" s="9"/>
      <c r="CV1597" s="8"/>
      <c r="CW1597" s="8"/>
      <c r="CX1597" s="9"/>
      <c r="CY1597" s="8"/>
      <c r="CZ1597" s="8"/>
      <c r="DA1597" s="9"/>
      <c r="DB1597" s="8"/>
      <c r="DC1597" s="8"/>
      <c r="DD1597" s="9"/>
      <c r="DE1597" s="8"/>
      <c r="DF1597" s="8"/>
      <c r="DG1597" s="9"/>
      <c r="DH1597" s="8"/>
      <c r="DI1597" s="8"/>
      <c r="DJ1597" s="9"/>
      <c r="DK1597" s="8"/>
      <c r="DL1597" s="8"/>
      <c r="DM1597" s="9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</row>
    <row r="1598" spans="1:166" x14ac:dyDescent="0.25">
      <c r="A1598" t="s">
        <v>29</v>
      </c>
      <c r="C1598" s="6">
        <v>44265</v>
      </c>
      <c r="D1598" s="5"/>
      <c r="E1598" s="6"/>
      <c r="G1598">
        <v>62</v>
      </c>
      <c r="H1598" t="s">
        <v>11</v>
      </c>
      <c r="I1598" s="7">
        <v>7</v>
      </c>
      <c r="J1598">
        <v>1000</v>
      </c>
      <c r="K1598" s="5">
        <f t="shared" si="25"/>
        <v>142.85714285714286</v>
      </c>
      <c r="L1598" s="5">
        <v>1350</v>
      </c>
      <c r="M1598" s="5"/>
      <c r="N1598" s="8"/>
      <c r="O1598" s="8"/>
      <c r="P1598" s="8"/>
      <c r="Q1598" s="5"/>
      <c r="R1598" s="5"/>
      <c r="S1598" s="5"/>
      <c r="T1598" s="5"/>
      <c r="U1598" s="5"/>
      <c r="V1598" s="5"/>
      <c r="W1598" s="5"/>
      <c r="X1598" s="8"/>
      <c r="Y1598" s="8"/>
      <c r="Z1598" s="8"/>
      <c r="AA1598" s="8"/>
      <c r="AB1598" s="8"/>
      <c r="AC1598" s="5"/>
      <c r="AD1598" s="8"/>
      <c r="AE1598" s="8"/>
      <c r="AF1598" s="8"/>
      <c r="AG1598" s="8"/>
      <c r="AH1598" s="8"/>
      <c r="AI1598" s="8"/>
      <c r="AJ1598" s="5"/>
      <c r="AK1598" s="17"/>
      <c r="AL1598" s="17"/>
      <c r="AM1598" s="17"/>
      <c r="AN1598" s="17"/>
      <c r="AO1598" s="17"/>
      <c r="AP1598" s="17"/>
      <c r="AQ1598" s="9"/>
      <c r="AR1598" s="8"/>
      <c r="AS1598" s="8"/>
      <c r="AT1598" s="8"/>
      <c r="AU1598" s="5"/>
      <c r="AV1598" s="5"/>
      <c r="AW1598" s="5"/>
      <c r="AY1598" s="5"/>
      <c r="AZ1598" s="5"/>
      <c r="BA1598" s="5"/>
      <c r="BB1598" s="5"/>
      <c r="BC1598" s="5"/>
      <c r="BD1598" s="5"/>
      <c r="BE1598" s="5"/>
      <c r="BG1598" s="5"/>
      <c r="BH1598" s="5"/>
      <c r="BI1598" s="8"/>
      <c r="BJ1598" s="5"/>
      <c r="BK1598" s="5"/>
      <c r="BL1598" s="5"/>
      <c r="BM1598" s="8"/>
      <c r="BN1598" s="8"/>
      <c r="BO1598" s="7"/>
      <c r="BP1598" s="5"/>
      <c r="BQ1598" s="5"/>
      <c r="BR1598" s="5"/>
      <c r="BS1598" s="5"/>
      <c r="BT1598" s="7"/>
      <c r="BU1598" s="7"/>
      <c r="BV1598" s="7"/>
      <c r="BW1598" s="7"/>
      <c r="BX1598" s="7"/>
      <c r="BY1598" s="7"/>
      <c r="BZ1598" s="7"/>
      <c r="CA1598" s="5"/>
      <c r="CB1598" s="5"/>
      <c r="CC1598" s="5"/>
      <c r="CD1598" s="5"/>
      <c r="CE1598" s="5"/>
      <c r="CF1598" s="18"/>
      <c r="CG1598" s="5"/>
      <c r="CH1598" s="5"/>
      <c r="CI1598" s="18"/>
      <c r="CJ1598" s="5"/>
      <c r="CK1598" s="8"/>
      <c r="CL1598" s="5"/>
      <c r="CM1598" s="5"/>
      <c r="CN1598" s="8">
        <f>CR1598+CU1598+CX1598+DA1598+DD1598+DG1598+DJ1598+DM1598+DP1598+DS1598+DV1598+DY1598</f>
        <v>1.2813684186245549</v>
      </c>
      <c r="CO1598" s="5">
        <f>CT1598+CW1598+CZ1598+DC1598+DF1598+DI1598+DL1598+DO1598+DR1598+DU1598+DX1598+EA1598</f>
        <v>384.41052558736646</v>
      </c>
      <c r="CP1598" s="5"/>
      <c r="CQ1598" s="5">
        <f>CT1598+CW1598+CZ1598+DC1598+DF1598+DI1598</f>
        <v>384.41052558736646</v>
      </c>
      <c r="CR1598" s="9">
        <v>0.12821458477795486</v>
      </c>
      <c r="CS1598">
        <v>300</v>
      </c>
      <c r="CT1598" s="5">
        <f>CR1598*CS1598</f>
        <v>38.464375433386458</v>
      </c>
      <c r="CU1598" s="9">
        <v>0.16370677029406377</v>
      </c>
      <c r="CV1598">
        <v>300</v>
      </c>
      <c r="CW1598" s="5">
        <f>CU1598*CV1598</f>
        <v>49.112031088219133</v>
      </c>
      <c r="CX1598" s="9">
        <v>0.21314771480250805</v>
      </c>
      <c r="CY1598">
        <v>300</v>
      </c>
      <c r="CZ1598" s="5">
        <f>CX1598*CY1598</f>
        <v>63.944314440752414</v>
      </c>
      <c r="DA1598" s="9">
        <v>0.25282473341177453</v>
      </c>
      <c r="DB1598">
        <v>300</v>
      </c>
      <c r="DC1598" s="5">
        <f>DA1598*DB1598</f>
        <v>75.847420023532365</v>
      </c>
      <c r="DD1598" s="9">
        <v>0.23645210079233911</v>
      </c>
      <c r="DE1598">
        <v>300</v>
      </c>
      <c r="DF1598" s="5">
        <f>DD1598*DE1598</f>
        <v>70.93563023770173</v>
      </c>
      <c r="DG1598" s="9">
        <v>0.28702251454591449</v>
      </c>
      <c r="DH1598">
        <v>300</v>
      </c>
      <c r="DI1598" s="5">
        <f>DG1598*DH1598</f>
        <v>86.106754363774343</v>
      </c>
      <c r="DJ1598" s="9"/>
      <c r="DK1598" s="5"/>
      <c r="DL1598" s="8"/>
      <c r="DM1598" s="9"/>
      <c r="DN1598" s="5"/>
      <c r="DO1598" s="8"/>
      <c r="DP1598" s="8"/>
      <c r="DQ1598" s="5"/>
      <c r="DR1598" s="8"/>
      <c r="DS1598" s="8"/>
      <c r="DT1598" s="5"/>
      <c r="DU1598" s="8"/>
      <c r="DV1598" s="8"/>
      <c r="DW1598" s="5"/>
      <c r="DX1598" s="8"/>
      <c r="DY1598" s="8"/>
      <c r="DZ1598" s="5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</row>
    <row r="1599" spans="1:166" x14ac:dyDescent="0.25">
      <c r="A1599" t="s">
        <v>29</v>
      </c>
      <c r="C1599" s="6">
        <v>44272</v>
      </c>
      <c r="D1599" s="5"/>
      <c r="E1599" s="6"/>
      <c r="G1599">
        <v>69</v>
      </c>
      <c r="H1599" t="s">
        <v>11</v>
      </c>
      <c r="I1599" s="7">
        <v>7</v>
      </c>
      <c r="J1599">
        <v>1000</v>
      </c>
      <c r="K1599" s="5">
        <f t="shared" si="25"/>
        <v>142.85714285714286</v>
      </c>
      <c r="L1599" s="5"/>
      <c r="M1599" s="5"/>
      <c r="N1599" s="8"/>
      <c r="O1599" s="8"/>
      <c r="P1599" s="8"/>
      <c r="Q1599" s="5"/>
      <c r="R1599" s="5"/>
      <c r="S1599" s="5"/>
      <c r="T1599" s="5"/>
      <c r="U1599" s="5"/>
      <c r="V1599" s="5"/>
      <c r="W1599" s="5"/>
      <c r="X1599" s="8"/>
      <c r="Y1599" s="8"/>
      <c r="Z1599" s="8"/>
      <c r="AA1599" s="8"/>
      <c r="AB1599" s="8"/>
      <c r="AC1599" s="5">
        <v>212.29930891672529</v>
      </c>
      <c r="AD1599" s="8"/>
      <c r="AE1599" s="8"/>
      <c r="AF1599" s="8"/>
      <c r="AG1599" s="8"/>
      <c r="AH1599" s="8"/>
      <c r="AI1599" s="8"/>
      <c r="AJ1599" s="5">
        <v>146.53532503601281</v>
      </c>
      <c r="AK1599" s="8">
        <v>3.3292810624093683</v>
      </c>
      <c r="AL1599">
        <v>0.44772724449372153</v>
      </c>
      <c r="AM1599" s="8"/>
      <c r="AN1599" s="8"/>
      <c r="AO1599" s="8"/>
      <c r="AP1599" s="8"/>
      <c r="AQ1599" s="9">
        <f>AK1599/AJ1599</f>
        <v>2.2719989610635916E-2</v>
      </c>
      <c r="AR1599" s="8"/>
      <c r="AS1599" s="8"/>
      <c r="AT1599" s="8"/>
      <c r="AU1599" s="5"/>
      <c r="AV1599" s="5"/>
      <c r="AW1599" s="5"/>
      <c r="AY1599" s="5">
        <v>0</v>
      </c>
      <c r="AZ1599" s="5"/>
      <c r="BA1599" s="5"/>
      <c r="BB1599" s="5"/>
      <c r="BC1599" s="5"/>
      <c r="BD1599" s="5"/>
      <c r="BE1599" s="5">
        <v>56.517263059410539</v>
      </c>
      <c r="BF1599" s="5"/>
      <c r="BG1599" s="5"/>
      <c r="BH1599" s="5">
        <v>56.517263059410539</v>
      </c>
      <c r="BI1599" s="8"/>
      <c r="BJ1599" s="5"/>
      <c r="BK1599" s="5">
        <f>AC1599+AJ1599+BH1599</f>
        <v>415.35189701214864</v>
      </c>
      <c r="BL1599" s="5"/>
      <c r="BM1599" s="8">
        <f>BH1599/BK1599</f>
        <v>0.13607079554943616</v>
      </c>
      <c r="BN1599" s="8"/>
      <c r="BO1599" s="7"/>
      <c r="BP1599" s="5"/>
      <c r="BQ1599" s="5"/>
      <c r="BR1599" s="5"/>
      <c r="BS1599" s="5"/>
      <c r="BT1599" s="7"/>
      <c r="BU1599" s="7"/>
      <c r="BV1599" s="7"/>
      <c r="BW1599" s="7"/>
      <c r="BX1599" s="8">
        <f>AC1599/BK1599</f>
        <v>0.51113118886397124</v>
      </c>
      <c r="BY1599" s="8">
        <f>AJ1599/BK1599</f>
        <v>0.35279801558659257</v>
      </c>
      <c r="BZ1599" s="8">
        <f>BH1599/BK1599</f>
        <v>0.13607079554943616</v>
      </c>
      <c r="CA1599" s="5">
        <v>199.7110877534991</v>
      </c>
      <c r="CB1599" s="18">
        <v>124.51341018957487</v>
      </c>
      <c r="CC1599" s="5">
        <v>35.108200858094634</v>
      </c>
      <c r="CD1599" s="5"/>
      <c r="CE1599" s="5">
        <v>9.6125027876444129</v>
      </c>
      <c r="CF1599" s="18"/>
      <c r="CG1599" s="5">
        <v>30.476973918185184</v>
      </c>
      <c r="CH1599" s="9">
        <f>AK1599/CA1599</f>
        <v>1.6670486851078886E-2</v>
      </c>
      <c r="CI1599" s="18"/>
      <c r="CJ1599" s="5"/>
      <c r="CK1599" s="8"/>
      <c r="CL1599" s="5"/>
      <c r="CM1599" s="5"/>
      <c r="CN1599" s="8"/>
      <c r="CO1599" s="5"/>
      <c r="CP1599" s="5"/>
      <c r="CQ1599" s="5"/>
      <c r="CS1599" s="8"/>
      <c r="CV1599" s="8"/>
      <c r="CY1599" s="8"/>
      <c r="DB1599" s="8"/>
      <c r="DE1599" s="8"/>
      <c r="DH1599" s="8"/>
      <c r="DJ1599" s="9"/>
      <c r="DK1599" s="8"/>
      <c r="DL1599" s="8"/>
      <c r="DM1599" s="9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</row>
    <row r="1600" spans="1:166" x14ac:dyDescent="0.25">
      <c r="A1600" t="s">
        <v>29</v>
      </c>
      <c r="C1600" s="6">
        <v>44277</v>
      </c>
      <c r="D1600" s="5">
        <v>6</v>
      </c>
      <c r="E1600" s="6" t="s">
        <v>239</v>
      </c>
      <c r="F1600" t="s">
        <v>89</v>
      </c>
      <c r="G1600">
        <v>74</v>
      </c>
      <c r="H1600" t="s">
        <v>11</v>
      </c>
      <c r="I1600" s="7">
        <v>7</v>
      </c>
      <c r="J1600">
        <v>1000</v>
      </c>
      <c r="K1600" s="5">
        <f t="shared" si="25"/>
        <v>142.85714285714286</v>
      </c>
      <c r="L1600" s="5"/>
      <c r="M1600" s="5">
        <v>977</v>
      </c>
      <c r="N1600" s="7">
        <v>19.2</v>
      </c>
      <c r="O1600" s="7"/>
      <c r="P1600" s="7"/>
      <c r="Q1600" s="5"/>
      <c r="R1600" s="5"/>
      <c r="S1600" s="5"/>
      <c r="T1600" s="5">
        <v>74</v>
      </c>
      <c r="U1600" s="5"/>
      <c r="V1600" s="5"/>
      <c r="W1600" s="5"/>
      <c r="X1600" s="8"/>
      <c r="Y1600" s="8"/>
      <c r="Z1600" s="8"/>
      <c r="AA1600" s="8"/>
      <c r="AB1600" s="8"/>
      <c r="AC1600" s="5"/>
      <c r="AD1600" s="8"/>
      <c r="AE1600" s="8"/>
      <c r="AF1600" s="8"/>
      <c r="AG1600" s="8"/>
      <c r="AH1600" s="8"/>
      <c r="AI1600" s="8"/>
      <c r="AJ1600" s="5"/>
      <c r="AK1600" s="17"/>
      <c r="AL1600" s="17"/>
      <c r="AM1600" s="17"/>
      <c r="AN1600" s="17"/>
      <c r="AO1600" s="17"/>
      <c r="AP1600" s="17"/>
      <c r="AQ1600" s="9"/>
      <c r="AR1600" s="8"/>
      <c r="AS1600" s="8"/>
      <c r="AT1600" s="8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8"/>
      <c r="BJ1600" s="5"/>
      <c r="BK1600" s="5"/>
      <c r="BL1600" s="5"/>
      <c r="BM1600" s="8"/>
      <c r="BN1600" s="8"/>
      <c r="BO1600" s="7"/>
      <c r="BP1600" s="5"/>
      <c r="BQ1600" s="5"/>
      <c r="BR1600" s="5"/>
      <c r="BS1600" s="5"/>
      <c r="BT1600" s="7"/>
      <c r="BU1600" s="7"/>
      <c r="BV1600" s="7"/>
      <c r="BW1600" s="7"/>
      <c r="BX1600" s="7"/>
      <c r="BY1600" s="7"/>
      <c r="BZ1600" s="7"/>
      <c r="CA1600" s="5"/>
      <c r="CB1600" s="5"/>
      <c r="CC1600" s="5"/>
      <c r="CD1600" s="5"/>
      <c r="CE1600" s="5"/>
      <c r="CF1600" s="18"/>
      <c r="CG1600" s="5"/>
      <c r="CH1600" s="5"/>
      <c r="CI1600" s="18"/>
      <c r="CJ1600" s="5"/>
      <c r="CK1600" s="8"/>
      <c r="CL1600" s="5"/>
      <c r="CM1600" s="5"/>
      <c r="CN1600" s="8"/>
      <c r="CO1600" s="5"/>
      <c r="CP1600" s="5"/>
      <c r="CQ1600" s="5"/>
      <c r="CS1600" s="8"/>
      <c r="CV1600" s="8"/>
      <c r="CY1600" s="8"/>
      <c r="DB1600" s="8"/>
      <c r="DE1600" s="8"/>
      <c r="DH1600" s="8"/>
      <c r="DJ1600" s="9"/>
      <c r="DK1600" s="8"/>
      <c r="DL1600" s="8"/>
      <c r="DM1600" s="9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</row>
    <row r="1601" spans="1:166" x14ac:dyDescent="0.25">
      <c r="A1601" t="s">
        <v>29</v>
      </c>
      <c r="C1601" s="6">
        <v>44284</v>
      </c>
      <c r="D1601" s="5"/>
      <c r="E1601" s="6"/>
      <c r="G1601">
        <v>81</v>
      </c>
      <c r="H1601" t="s">
        <v>11</v>
      </c>
      <c r="I1601" s="7">
        <v>7</v>
      </c>
      <c r="J1601">
        <v>1000</v>
      </c>
      <c r="K1601" s="5">
        <f t="shared" si="25"/>
        <v>142.85714285714286</v>
      </c>
      <c r="L1601" s="5"/>
      <c r="M1601" s="5">
        <v>1020</v>
      </c>
      <c r="N1601" s="7">
        <v>20.399999999999999</v>
      </c>
      <c r="O1601" s="7"/>
      <c r="P1601" s="7"/>
      <c r="Q1601" s="5"/>
      <c r="R1601" s="5"/>
      <c r="S1601" s="5"/>
      <c r="T1601" s="5"/>
      <c r="U1601" s="5"/>
      <c r="V1601" s="5"/>
      <c r="W1601" s="5"/>
      <c r="X1601" s="8"/>
      <c r="Y1601" s="8"/>
      <c r="Z1601" s="8"/>
      <c r="AA1601" s="8"/>
      <c r="AB1601" s="8"/>
      <c r="AC1601" s="5"/>
      <c r="AD1601" s="8"/>
      <c r="AE1601" s="8"/>
      <c r="AF1601" s="8"/>
      <c r="AG1601" s="8"/>
      <c r="AH1601" s="8"/>
      <c r="AI1601" s="8"/>
      <c r="AJ1601" s="5"/>
      <c r="AK1601" s="17"/>
      <c r="AL1601" s="17"/>
      <c r="AM1601" s="17"/>
      <c r="AN1601" s="17"/>
      <c r="AO1601" s="17"/>
      <c r="AP1601" s="17"/>
      <c r="AQ1601" s="9"/>
      <c r="AR1601" s="8"/>
      <c r="AS1601" s="8"/>
      <c r="AT1601" s="8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8"/>
      <c r="BJ1601" s="5"/>
      <c r="BK1601" s="5"/>
      <c r="BL1601" s="5"/>
      <c r="BM1601" s="8"/>
      <c r="BN1601" s="8"/>
      <c r="BO1601" s="7"/>
      <c r="BP1601" s="5"/>
      <c r="BQ1601" s="5"/>
      <c r="BR1601" s="5"/>
      <c r="BS1601" s="5"/>
      <c r="BT1601" s="7"/>
      <c r="BU1601" s="7"/>
      <c r="BV1601" s="7"/>
      <c r="BW1601" s="7"/>
      <c r="BX1601" s="7"/>
      <c r="BY1601" s="7"/>
      <c r="BZ1601" s="7"/>
      <c r="CA1601" s="5"/>
      <c r="CB1601" s="5"/>
      <c r="CC1601" s="5"/>
      <c r="CD1601" s="5"/>
      <c r="CE1601" s="5"/>
      <c r="CF1601" s="18"/>
      <c r="CG1601" s="5"/>
      <c r="CH1601" s="5"/>
      <c r="CI1601" s="18"/>
      <c r="CJ1601" s="5"/>
      <c r="CK1601" s="8"/>
      <c r="CL1601" s="5"/>
      <c r="CM1601" s="5"/>
      <c r="CN1601" s="8"/>
      <c r="CO1601" s="5"/>
      <c r="CP1601" s="5"/>
      <c r="CQ1601" s="5"/>
      <c r="CR1601" s="9"/>
      <c r="CS1601" s="8"/>
      <c r="CT1601" s="8"/>
      <c r="CU1601" s="9"/>
      <c r="CV1601" s="8"/>
      <c r="CW1601" s="8"/>
      <c r="CX1601" s="9"/>
      <c r="CY1601" s="8"/>
      <c r="CZ1601" s="8"/>
      <c r="DA1601" s="9"/>
      <c r="DB1601" s="8"/>
      <c r="DC1601" s="8"/>
      <c r="DD1601" s="9"/>
      <c r="DE1601" s="8"/>
      <c r="DF1601" s="8"/>
      <c r="DG1601" s="9"/>
      <c r="DH1601" s="8"/>
      <c r="DI1601" s="8"/>
      <c r="DJ1601" s="9"/>
      <c r="DK1601" s="8"/>
      <c r="DL1601" s="8"/>
      <c r="DM1601" s="9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</row>
    <row r="1602" spans="1:166" x14ac:dyDescent="0.25">
      <c r="A1602" t="s">
        <v>29</v>
      </c>
      <c r="C1602" s="6">
        <v>44285</v>
      </c>
      <c r="G1602">
        <v>82</v>
      </c>
      <c r="H1602" t="s">
        <v>11</v>
      </c>
      <c r="I1602" s="7">
        <v>7</v>
      </c>
      <c r="J1602">
        <v>1000</v>
      </c>
      <c r="K1602" s="5">
        <f t="shared" si="25"/>
        <v>142.85714285714286</v>
      </c>
      <c r="L1602" s="5"/>
      <c r="M1602" s="8"/>
      <c r="N1602" s="8"/>
      <c r="O1602" s="8"/>
      <c r="P1602" s="8"/>
      <c r="Q1602" s="5"/>
      <c r="R1602" s="5"/>
      <c r="S1602" s="5"/>
      <c r="T1602" s="5"/>
      <c r="U1602" s="5"/>
      <c r="V1602" s="5"/>
      <c r="W1602" s="5"/>
      <c r="X1602" s="8"/>
      <c r="Y1602" s="8"/>
      <c r="Z1602" s="8"/>
      <c r="AA1602" s="8"/>
      <c r="AB1602" s="8"/>
      <c r="AC1602" s="5">
        <v>255.40943668989934</v>
      </c>
      <c r="AD1602" s="8"/>
      <c r="AE1602" s="8"/>
      <c r="AF1602" s="8">
        <v>0.82315782113501457</v>
      </c>
      <c r="AG1602" s="8">
        <v>2.4948574059841987E-2</v>
      </c>
      <c r="AH1602" s="8">
        <v>0.55603822724281449</v>
      </c>
      <c r="AI1602" s="8">
        <v>6.1259557701467793E-2</v>
      </c>
      <c r="AJ1602" s="5">
        <v>166.54731570916971</v>
      </c>
      <c r="AK1602" s="8">
        <v>3.2642191536515157</v>
      </c>
      <c r="AL1602">
        <v>0.23839869478630002</v>
      </c>
      <c r="AM1602" s="17">
        <v>0.82315782113501434</v>
      </c>
      <c r="AN1602" s="17">
        <v>2.4948574059841987E-2</v>
      </c>
      <c r="AO1602" s="8"/>
      <c r="AP1602" s="8"/>
      <c r="AQ1602" s="9">
        <f>AK1602/AJ1602</f>
        <v>1.9599350129134475E-2</v>
      </c>
      <c r="AR1602" s="8"/>
      <c r="AS1602" s="8"/>
      <c r="AT1602" s="8"/>
      <c r="AU1602" s="5"/>
      <c r="AV1602" s="5"/>
      <c r="AW1602" s="5"/>
      <c r="AX1602" s="5"/>
      <c r="AY1602" s="5">
        <v>111.83003290341898</v>
      </c>
      <c r="AZ1602" s="5"/>
      <c r="BA1602" s="5"/>
      <c r="BB1602" s="5"/>
      <c r="BC1602" s="5"/>
      <c r="BD1602" s="5"/>
      <c r="BE1602" s="5">
        <v>8.2079077597141321</v>
      </c>
      <c r="BF1602" s="5"/>
      <c r="BG1602" s="5"/>
      <c r="BH1602" s="5">
        <v>120.03794066313311</v>
      </c>
      <c r="BI1602" s="8"/>
      <c r="BJ1602" s="5"/>
      <c r="BK1602" s="5">
        <f>AC1602+AJ1602+BH1602</f>
        <v>541.99469306220215</v>
      </c>
      <c r="BL1602" s="5"/>
      <c r="BM1602" s="8">
        <f>BH1602/BK1602</f>
        <v>0.22147438378950499</v>
      </c>
      <c r="BN1602" s="8"/>
      <c r="BO1602" s="7"/>
      <c r="BP1602" s="5"/>
      <c r="BQ1602" s="5"/>
      <c r="BR1602" s="5"/>
      <c r="BS1602" s="5"/>
      <c r="BT1602" s="7"/>
      <c r="BU1602" s="7"/>
      <c r="BV1602" s="7"/>
      <c r="BW1602" s="7"/>
      <c r="BX1602" s="8">
        <f>AC1602/BK1602</f>
        <v>0.47123973713998563</v>
      </c>
      <c r="BY1602" s="8">
        <f>AJ1602/BK1602</f>
        <v>0.30728587907050942</v>
      </c>
      <c r="BZ1602" s="8">
        <f>BH1602/BK1602</f>
        <v>0.22147438378950499</v>
      </c>
      <c r="CA1602" s="5">
        <v>207.83782142632668</v>
      </c>
      <c r="CB1602" s="18">
        <v>50.203820877638577</v>
      </c>
      <c r="CC1602" s="5">
        <v>51.839043878402393</v>
      </c>
      <c r="CD1602" s="5"/>
      <c r="CE1602" s="5">
        <v>12.938338572843133</v>
      </c>
      <c r="CF1602" s="18"/>
      <c r="CG1602" s="5">
        <v>92.856618097442563</v>
      </c>
      <c r="CH1602" s="9">
        <f>AK1602/CA1602</f>
        <v>1.5705607050969787E-2</v>
      </c>
      <c r="CI1602" s="18"/>
      <c r="CJ1602" s="5"/>
      <c r="CK1602" s="8"/>
      <c r="CL1602" s="5"/>
      <c r="CM1602" s="5"/>
      <c r="CN1602" s="8"/>
      <c r="CO1602" s="5"/>
      <c r="CP1602" s="5"/>
      <c r="CQ1602" s="5"/>
      <c r="CR1602" s="9"/>
      <c r="CS1602" s="8"/>
      <c r="CT1602" s="8"/>
      <c r="CU1602" s="9"/>
      <c r="CV1602" s="8"/>
      <c r="CW1602" s="8"/>
      <c r="CX1602" s="9"/>
      <c r="CY1602" s="8"/>
      <c r="CZ1602" s="8"/>
      <c r="DA1602" s="9"/>
      <c r="DB1602" s="8"/>
      <c r="DC1602" s="8"/>
      <c r="DD1602" s="9"/>
      <c r="DE1602" s="8"/>
      <c r="DF1602" s="8"/>
      <c r="DG1602" s="9"/>
      <c r="DH1602" s="8"/>
      <c r="DI1602" s="8"/>
      <c r="DJ1602" s="9"/>
      <c r="DK1602" s="8"/>
      <c r="DL1602" s="8"/>
      <c r="DM1602" s="9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</row>
    <row r="1603" spans="1:166" x14ac:dyDescent="0.25">
      <c r="A1603" t="s">
        <v>29</v>
      </c>
      <c r="C1603" s="6">
        <v>44293</v>
      </c>
      <c r="D1603" s="5"/>
      <c r="E1603" s="6"/>
      <c r="G1603">
        <v>90</v>
      </c>
      <c r="H1603" t="s">
        <v>11</v>
      </c>
      <c r="I1603" s="7">
        <v>7</v>
      </c>
      <c r="J1603">
        <v>1000</v>
      </c>
      <c r="K1603" s="5">
        <f t="shared" si="25"/>
        <v>142.85714285714286</v>
      </c>
      <c r="L1603" s="5"/>
      <c r="M1603" s="8"/>
      <c r="N1603" s="8"/>
      <c r="O1603" s="8"/>
      <c r="P1603" s="8"/>
      <c r="Q1603" s="5"/>
      <c r="R1603" s="5"/>
      <c r="S1603" s="5"/>
      <c r="T1603" s="5"/>
      <c r="U1603" s="5"/>
      <c r="V1603" s="5"/>
      <c r="W1603" s="5"/>
      <c r="X1603" s="8"/>
      <c r="Y1603" s="8"/>
      <c r="Z1603" s="8"/>
      <c r="AA1603" s="8"/>
      <c r="AB1603" s="8"/>
      <c r="AC1603" s="5"/>
      <c r="AD1603" s="8"/>
      <c r="AE1603" s="8"/>
      <c r="AF1603" s="8"/>
      <c r="AG1603" s="8"/>
      <c r="AH1603" s="8"/>
      <c r="AI1603" s="8"/>
      <c r="AJ1603" s="5"/>
      <c r="AK1603" s="17"/>
      <c r="AL1603" s="17"/>
      <c r="AM1603" s="17"/>
      <c r="AN1603" s="17"/>
      <c r="AO1603" s="17"/>
      <c r="AP1603" s="17"/>
      <c r="AQ1603" s="9"/>
      <c r="AR1603" s="8"/>
      <c r="AS1603" s="8"/>
      <c r="AT1603" s="8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8"/>
      <c r="BJ1603" s="5"/>
      <c r="BK1603" s="5"/>
      <c r="BL1603" s="5"/>
      <c r="BM1603" s="8"/>
      <c r="BN1603" s="8"/>
      <c r="BO1603" s="7"/>
      <c r="BP1603" s="5"/>
      <c r="BQ1603" s="5"/>
      <c r="BR1603" s="5"/>
      <c r="BS1603" s="5"/>
      <c r="BT1603" s="7"/>
      <c r="BU1603" s="7"/>
      <c r="BV1603" s="7"/>
      <c r="BW1603" s="7"/>
      <c r="BX1603" s="7"/>
      <c r="BY1603" s="7"/>
      <c r="BZ1603" s="7"/>
      <c r="CA1603" s="5"/>
      <c r="CB1603" s="5"/>
      <c r="CC1603" s="5"/>
      <c r="CD1603" s="5"/>
      <c r="CE1603" s="5"/>
      <c r="CF1603" s="18"/>
      <c r="CG1603" s="5"/>
      <c r="CH1603" s="5"/>
      <c r="CI1603" s="18"/>
      <c r="CJ1603" s="5"/>
      <c r="CK1603" s="8"/>
      <c r="CL1603" s="5"/>
      <c r="CM1603" s="5"/>
      <c r="CN1603" s="8"/>
      <c r="CO1603" s="5"/>
      <c r="CP1603" s="5"/>
      <c r="CQ1603" s="5"/>
      <c r="CR1603" s="9"/>
      <c r="CS1603" s="8"/>
      <c r="CT1603" s="8"/>
      <c r="CU1603" s="9"/>
      <c r="CV1603" s="8"/>
      <c r="CW1603" s="8"/>
      <c r="CX1603" s="9"/>
      <c r="CY1603" s="8"/>
      <c r="CZ1603" s="8"/>
      <c r="DA1603" s="9"/>
      <c r="DB1603" s="8"/>
      <c r="DC1603" s="8"/>
      <c r="DD1603" s="9"/>
      <c r="DE1603" s="8"/>
      <c r="DF1603" s="8"/>
      <c r="DG1603" s="9"/>
      <c r="DH1603" s="8"/>
      <c r="DI1603" s="8"/>
      <c r="DJ1603" s="9"/>
      <c r="DK1603" s="8"/>
      <c r="DL1603" s="8"/>
      <c r="DM1603" s="9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>
        <v>0.61999999999999988</v>
      </c>
      <c r="ED1603" s="8">
        <f>((10000*0.3*1.55)*EC1603)/1000</f>
        <v>2.8829999999999996</v>
      </c>
      <c r="EE1603" s="8">
        <v>0.82</v>
      </c>
      <c r="EF1603" s="8">
        <f>((10000*0.3*1.66)*EE1603)/1000</f>
        <v>4.0835999999999997</v>
      </c>
      <c r="EG1603" s="8">
        <v>3.8</v>
      </c>
      <c r="EH1603" s="8">
        <f>((10000*0.3*1.55)*EG1603)/1000</f>
        <v>17.670000000000002</v>
      </c>
      <c r="EI1603" s="8">
        <v>5.2</v>
      </c>
      <c r="EJ1603" s="8">
        <f>((10000*0.3*1.61)*EI1603)/1000</f>
        <v>25.116</v>
      </c>
      <c r="EK1603" s="8">
        <v>4.5999999999999996</v>
      </c>
      <c r="EL1603" s="8">
        <f>((10000*0.3*1.55)*EK1603)/1000</f>
        <v>21.39</v>
      </c>
      <c r="EM1603" s="8">
        <v>3.2</v>
      </c>
      <c r="EN1603" s="8">
        <f>((10000*0.3*1.55)*EM1603)/1000</f>
        <v>14.88</v>
      </c>
      <c r="EO1603" s="8">
        <v>2.0100000000000002</v>
      </c>
      <c r="EP1603" s="8">
        <f>((10000*0.3*1.62)*EO1603)/1000</f>
        <v>9.7686000000000011</v>
      </c>
      <c r="EQ1603" s="8">
        <v>1.22</v>
      </c>
      <c r="ER1603" s="8"/>
      <c r="ES1603" s="8">
        <v>12.85</v>
      </c>
      <c r="ET1603" s="8">
        <v>3.2</v>
      </c>
      <c r="EU1603" s="8">
        <v>2.4</v>
      </c>
      <c r="EV1603" s="8">
        <v>1.4</v>
      </c>
      <c r="EW1603" s="8">
        <v>1.01</v>
      </c>
      <c r="EX1603" s="8">
        <v>0.82</v>
      </c>
      <c r="EY1603" s="8">
        <v>1.6</v>
      </c>
      <c r="EZ1603" s="8">
        <v>1.8</v>
      </c>
      <c r="FA1603" s="8">
        <v>0.61999999999999988</v>
      </c>
      <c r="FB1603" s="8">
        <v>1.19</v>
      </c>
      <c r="FC1603" s="8">
        <v>0.316</v>
      </c>
      <c r="FD1603" s="8">
        <v>0.22000000000000003</v>
      </c>
      <c r="FE1603" s="8">
        <v>0.13600000000000001</v>
      </c>
      <c r="FF1603" s="8">
        <v>0.11400000000000002</v>
      </c>
      <c r="FG1603" s="8">
        <v>7.4999999999999997E-2</v>
      </c>
      <c r="FH1603" s="8">
        <v>0.11800000000000002</v>
      </c>
      <c r="FI1603" s="8">
        <v>0.14600000000000002</v>
      </c>
      <c r="FJ1603" s="8">
        <v>6.5000000000000002E-2</v>
      </c>
    </row>
    <row r="1604" spans="1:166" x14ac:dyDescent="0.25">
      <c r="A1604" t="s">
        <v>29</v>
      </c>
      <c r="C1604" s="6">
        <v>44294</v>
      </c>
      <c r="D1604" s="5"/>
      <c r="E1604" s="6"/>
      <c r="G1604">
        <v>91</v>
      </c>
      <c r="H1604" t="s">
        <v>11</v>
      </c>
      <c r="I1604" s="7">
        <v>7</v>
      </c>
      <c r="J1604">
        <v>1000</v>
      </c>
      <c r="K1604" s="5">
        <f t="shared" si="25"/>
        <v>142.85714285714286</v>
      </c>
      <c r="L1604" s="5"/>
      <c r="M1604" s="8"/>
      <c r="N1604" s="8"/>
      <c r="O1604" s="8"/>
      <c r="P1604" s="8"/>
      <c r="Q1604" s="5"/>
      <c r="R1604" s="5"/>
      <c r="S1604" s="5"/>
      <c r="T1604" s="5"/>
      <c r="U1604" s="5"/>
      <c r="V1604" s="5"/>
      <c r="W1604" s="5"/>
      <c r="X1604" s="8"/>
      <c r="Y1604" s="8"/>
      <c r="Z1604" s="8"/>
      <c r="AA1604" s="8"/>
      <c r="AB1604" s="8"/>
      <c r="AC1604" s="5"/>
      <c r="AD1604" s="8"/>
      <c r="AE1604" s="8"/>
      <c r="AF1604" s="8"/>
      <c r="AG1604" s="8"/>
      <c r="AH1604" s="8"/>
      <c r="AI1604" s="8"/>
      <c r="AJ1604" s="5"/>
      <c r="AK1604" s="17"/>
      <c r="AL1604" s="17"/>
      <c r="AM1604" s="17"/>
      <c r="AN1604" s="17"/>
      <c r="AO1604" s="20">
        <v>66.5625</v>
      </c>
      <c r="AP1604" s="17"/>
      <c r="AQ1604" s="9"/>
      <c r="AR1604" s="8"/>
      <c r="AS1604" s="8"/>
      <c r="AT1604" s="8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8"/>
      <c r="BJ1604" s="5"/>
      <c r="BK1604" s="5"/>
      <c r="BL1604" s="5"/>
      <c r="BM1604" s="8"/>
      <c r="BN1604" s="8"/>
      <c r="BO1604" s="7"/>
      <c r="BP1604" s="5"/>
      <c r="BQ1604" s="5"/>
      <c r="BR1604" s="5"/>
      <c r="BS1604" s="5"/>
      <c r="BT1604" s="7"/>
      <c r="BU1604" s="7"/>
      <c r="BV1604" s="7"/>
      <c r="BW1604" s="7"/>
      <c r="BX1604" s="7"/>
      <c r="BY1604" s="7"/>
      <c r="BZ1604" s="7"/>
      <c r="CA1604" s="5"/>
      <c r="CB1604" s="5"/>
      <c r="CC1604" s="5"/>
      <c r="CD1604" s="5"/>
      <c r="CE1604" s="18"/>
      <c r="CF1604" s="18"/>
      <c r="CG1604" s="18"/>
      <c r="CH1604" s="18"/>
      <c r="CI1604" s="18"/>
      <c r="CJ1604" s="5"/>
      <c r="CK1604" s="8"/>
      <c r="CL1604" s="5"/>
      <c r="CM1604" s="5"/>
      <c r="CN1604" s="8">
        <f>CR1604+CU1604+CX1604+DA1604+DD1604+DG1604+DJ1604+DM1604+DP1604+DS1604+DV1604+DY1604</f>
        <v>1.8294307502107192</v>
      </c>
      <c r="CO1604" s="5">
        <f>CT1604+CW1604+CZ1604+DC1604+DF1604+DI1604+DL1604+DO1604+DR1604+DU1604+DX1604+EA1604</f>
        <v>548.82922506321552</v>
      </c>
      <c r="CP1604" s="5"/>
      <c r="CQ1604" s="5">
        <f>CT1604+CW1604+CZ1604+DC1604+DF1604+DI1604</f>
        <v>395.03754237913364</v>
      </c>
      <c r="CR1604" s="9">
        <v>0.11636040579157657</v>
      </c>
      <c r="CS1604">
        <v>300</v>
      </c>
      <c r="CT1604" s="5">
        <f>CR1604*CS1604</f>
        <v>34.908121737472968</v>
      </c>
      <c r="CU1604" s="9">
        <v>0.20435874264406523</v>
      </c>
      <c r="CV1604">
        <v>300</v>
      </c>
      <c r="CW1604" s="5">
        <f>CU1604*CV1604</f>
        <v>61.307622793219565</v>
      </c>
      <c r="CX1604" s="9">
        <v>0.22959598044060991</v>
      </c>
      <c r="CY1604">
        <v>300</v>
      </c>
      <c r="CZ1604" s="5">
        <f>CX1604*CY1604</f>
        <v>68.878794132182975</v>
      </c>
      <c r="DA1604" s="9">
        <v>0.256617820772367</v>
      </c>
      <c r="DB1604">
        <v>300</v>
      </c>
      <c r="DC1604" s="5">
        <f>DA1604*DB1604</f>
        <v>76.985346231710096</v>
      </c>
      <c r="DD1604" s="9">
        <v>0.25542381233226563</v>
      </c>
      <c r="DE1604">
        <v>300</v>
      </c>
      <c r="DF1604" s="5">
        <f>DD1604*DE1604</f>
        <v>76.627143699679692</v>
      </c>
      <c r="DG1604" s="9">
        <v>0.25443504594956134</v>
      </c>
      <c r="DH1604">
        <v>300</v>
      </c>
      <c r="DI1604" s="5">
        <f>DG1604*DH1604</f>
        <v>76.330513784868401</v>
      </c>
      <c r="DJ1604" s="9">
        <v>0.25801792633710086</v>
      </c>
      <c r="DK1604">
        <v>300</v>
      </c>
      <c r="DL1604" s="5">
        <f>DJ1604*DK1604</f>
        <v>77.405377901130251</v>
      </c>
      <c r="DM1604" s="9">
        <v>0.25462101594317232</v>
      </c>
      <c r="DN1604">
        <v>300</v>
      </c>
      <c r="DO1604" s="5">
        <f>DM1604*DN1604</f>
        <v>76.386304782951697</v>
      </c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5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</row>
    <row r="1605" spans="1:166" x14ac:dyDescent="0.25">
      <c r="A1605" t="s">
        <v>29</v>
      </c>
      <c r="C1605" s="6">
        <v>44300</v>
      </c>
      <c r="D1605" s="5"/>
      <c r="E1605" s="6"/>
      <c r="G1605">
        <v>97</v>
      </c>
      <c r="H1605" t="s">
        <v>11</v>
      </c>
      <c r="I1605" s="7">
        <v>7</v>
      </c>
      <c r="J1605">
        <v>1000</v>
      </c>
      <c r="K1605" s="5">
        <f t="shared" si="25"/>
        <v>142.85714285714286</v>
      </c>
      <c r="L1605" s="5"/>
      <c r="M1605" s="8"/>
      <c r="N1605" s="8"/>
      <c r="O1605" s="8"/>
      <c r="P1605" s="8"/>
      <c r="Q1605" s="5"/>
      <c r="R1605" s="5"/>
      <c r="S1605" s="5"/>
      <c r="T1605" s="5"/>
      <c r="U1605" s="5"/>
      <c r="V1605" s="5"/>
      <c r="W1605" s="5"/>
      <c r="X1605" s="8"/>
      <c r="Y1605" s="8"/>
      <c r="Z1605" s="8"/>
      <c r="AA1605" s="8"/>
      <c r="AB1605" s="8"/>
      <c r="AC1605" s="5">
        <v>307.36834811939559</v>
      </c>
      <c r="AD1605" s="8"/>
      <c r="AE1605" s="8"/>
      <c r="AF1605" s="8"/>
      <c r="AG1605" s="8"/>
      <c r="AH1605" s="8"/>
      <c r="AI1605" s="8"/>
      <c r="AJ1605" s="5">
        <v>155.04237039342917</v>
      </c>
      <c r="AK1605" s="8">
        <v>2.7312683325824478</v>
      </c>
      <c r="AL1605">
        <v>0.17439204521154333</v>
      </c>
      <c r="AM1605" s="8"/>
      <c r="AN1605" s="8"/>
      <c r="AO1605" s="8"/>
      <c r="AP1605" s="8"/>
      <c r="AQ1605" s="9">
        <f>AK1605/AJ1605</f>
        <v>1.7616270479170908E-2</v>
      </c>
      <c r="AR1605" s="8"/>
      <c r="AS1605" s="8"/>
      <c r="AT1605" s="8"/>
      <c r="AU1605" s="5"/>
      <c r="AV1605" s="5"/>
      <c r="AW1605" s="5"/>
      <c r="AX1605" s="5"/>
      <c r="AY1605" s="5">
        <v>211.50173600143452</v>
      </c>
      <c r="AZ1605" s="5"/>
      <c r="BA1605" s="5"/>
      <c r="BB1605" s="5"/>
      <c r="BC1605" s="5"/>
      <c r="BD1605" s="5"/>
      <c r="BE1605" s="5">
        <v>0</v>
      </c>
      <c r="BF1605" s="5"/>
      <c r="BG1605" s="5"/>
      <c r="BH1605" s="5">
        <v>211.50173600143452</v>
      </c>
      <c r="BI1605" s="8"/>
      <c r="BJ1605" s="5"/>
      <c r="BK1605" s="5">
        <f>AC1605+AJ1605+BH1605</f>
        <v>673.91245451425925</v>
      </c>
      <c r="BL1605" s="5"/>
      <c r="BM1605" s="8">
        <f>BH1605/BK1605</f>
        <v>0.31384155996030694</v>
      </c>
      <c r="BN1605" s="8"/>
      <c r="BO1605" s="7"/>
      <c r="BP1605" s="5"/>
      <c r="BQ1605" s="5"/>
      <c r="BR1605" s="5"/>
      <c r="BS1605" s="5"/>
      <c r="BT1605" s="7"/>
      <c r="BU1605" s="7"/>
      <c r="BV1605" s="7"/>
      <c r="BW1605" s="7"/>
      <c r="BX1605" s="8">
        <f>AC1605/BK1605</f>
        <v>0.456095366780155</v>
      </c>
      <c r="BY1605" s="8">
        <f>AJ1605/BK1605</f>
        <v>0.23006307325953809</v>
      </c>
      <c r="BZ1605" s="8">
        <f>BH1605/BK1605</f>
        <v>0.31384155996030694</v>
      </c>
      <c r="CA1605" s="5">
        <v>202.08113614044004</v>
      </c>
      <c r="CB1605" s="18">
        <v>8.9624277412916822</v>
      </c>
      <c r="CC1605" s="5">
        <v>64.015365796952636</v>
      </c>
      <c r="CD1605" s="5"/>
      <c r="CE1605" s="5">
        <v>4.4855200590768689</v>
      </c>
      <c r="CF1605" s="18"/>
      <c r="CG1605" s="5">
        <v>124.61782254311886</v>
      </c>
      <c r="CH1605" s="9">
        <f>AK1605/CA1605</f>
        <v>1.3515701587724161E-2</v>
      </c>
      <c r="CI1605" s="18"/>
      <c r="CJ1605" s="5"/>
      <c r="CK1605" s="8"/>
      <c r="CL1605" s="5"/>
      <c r="CM1605" s="5"/>
      <c r="CN1605" s="8"/>
      <c r="CO1605" s="5"/>
      <c r="CP1605" s="5"/>
      <c r="CQ1605" s="5"/>
      <c r="CS1605" s="8"/>
      <c r="CV1605" s="8"/>
      <c r="CY1605" s="8"/>
      <c r="DB1605" s="8"/>
      <c r="DE1605" s="8"/>
      <c r="DH1605" s="8"/>
      <c r="DK1605" s="8"/>
      <c r="DL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3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</row>
    <row r="1606" spans="1:166" x14ac:dyDescent="0.25">
      <c r="A1606" t="s">
        <v>29</v>
      </c>
      <c r="C1606" s="6">
        <v>44307</v>
      </c>
      <c r="D1606" s="5">
        <v>8</v>
      </c>
      <c r="E1606" t="s">
        <v>208</v>
      </c>
      <c r="F1606" t="s">
        <v>14</v>
      </c>
      <c r="G1606">
        <v>104</v>
      </c>
      <c r="H1606" t="s">
        <v>11</v>
      </c>
      <c r="I1606" s="7">
        <v>7</v>
      </c>
      <c r="J1606">
        <v>1000</v>
      </c>
      <c r="K1606" s="5">
        <f t="shared" si="25"/>
        <v>142.85714285714286</v>
      </c>
      <c r="L1606" s="5"/>
      <c r="M1606" s="8"/>
      <c r="N1606" s="8"/>
      <c r="O1606" s="8"/>
      <c r="P1606" s="8"/>
      <c r="Q1606" s="5"/>
      <c r="R1606" s="5"/>
      <c r="S1606" s="5"/>
      <c r="T1606" s="5"/>
      <c r="U1606" s="5">
        <v>104</v>
      </c>
      <c r="V1606" s="5"/>
      <c r="W1606" s="5"/>
      <c r="X1606" s="8"/>
      <c r="Y1606" s="8"/>
      <c r="Z1606" s="8"/>
      <c r="AA1606" s="8"/>
      <c r="AB1606" s="8"/>
      <c r="AC1606" s="5"/>
      <c r="AD1606" s="8"/>
      <c r="AE1606" s="8"/>
      <c r="AF1606" s="8"/>
      <c r="AG1606" s="8"/>
      <c r="AH1606" s="8"/>
      <c r="AI1606" s="8"/>
      <c r="AJ1606" s="5"/>
      <c r="AK1606" s="17"/>
      <c r="AL1606" s="17"/>
      <c r="AM1606" s="17"/>
      <c r="AN1606" s="17"/>
      <c r="AO1606" s="17"/>
      <c r="AP1606" s="17"/>
      <c r="AQ1606" s="9"/>
      <c r="AR1606" s="8"/>
      <c r="AS1606" s="8"/>
      <c r="AT1606" s="8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>
        <v>9.3466666666666676</v>
      </c>
      <c r="BH1606" s="5"/>
      <c r="BI1606" s="8"/>
      <c r="BJ1606" s="5"/>
      <c r="BK1606" s="5"/>
      <c r="BL1606" s="5"/>
      <c r="BM1606" s="8"/>
      <c r="BN1606" s="5">
        <f t="shared" ref="BN1606:BN1612" si="26">BP1606*(1/(BO1606/100))</f>
        <v>9.3466666666666676</v>
      </c>
      <c r="BO1606" s="7">
        <v>41</v>
      </c>
      <c r="BP1606" s="5">
        <v>3.8321333333333336</v>
      </c>
      <c r="BQ1606" s="5">
        <f t="shared" ref="BQ1606:BQ1612" si="27">BN1606-BP1606</f>
        <v>5.5145333333333344</v>
      </c>
      <c r="BR1606" s="5"/>
      <c r="BS1606" s="5"/>
      <c r="BT1606" s="7">
        <v>0.1688164464023495</v>
      </c>
      <c r="BU1606" s="7"/>
      <c r="BV1606" s="7"/>
      <c r="BW1606" s="7"/>
      <c r="BX1606" s="7"/>
      <c r="BY1606" s="7"/>
      <c r="BZ1606" s="7"/>
      <c r="CA1606" s="5"/>
      <c r="CB1606" s="5"/>
      <c r="CC1606" s="5"/>
      <c r="CD1606" s="5">
        <v>1.8666666666666665</v>
      </c>
      <c r="CE1606" s="18"/>
      <c r="CF1606" s="18"/>
      <c r="CG1606" s="18"/>
      <c r="CH1606" s="18"/>
      <c r="CI1606" s="18"/>
      <c r="CJ1606" s="5"/>
      <c r="CK1606" s="8"/>
      <c r="CL1606" s="5"/>
      <c r="CM1606" s="5"/>
      <c r="CN1606" s="8"/>
      <c r="CO1606" s="5"/>
      <c r="CP1606" s="5"/>
      <c r="CQ1606" s="5"/>
      <c r="CR1606" s="9"/>
      <c r="CS1606" s="8"/>
      <c r="CT1606" s="8"/>
      <c r="CU1606" s="9"/>
      <c r="CV1606" s="8"/>
      <c r="CW1606" s="8"/>
      <c r="CX1606" s="9"/>
      <c r="CY1606" s="8"/>
      <c r="CZ1606" s="8"/>
      <c r="DA1606" s="9"/>
      <c r="DB1606" s="8"/>
      <c r="DC1606" s="8"/>
      <c r="DD1606" s="9"/>
      <c r="DE1606" s="8"/>
      <c r="DF1606" s="8"/>
      <c r="DG1606" s="9"/>
      <c r="DH1606" s="8"/>
      <c r="DI1606" s="8"/>
      <c r="DJ1606" s="9"/>
      <c r="DK1606" s="8"/>
      <c r="DL1606" s="8"/>
      <c r="DM1606" s="9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</row>
    <row r="1607" spans="1:166" x14ac:dyDescent="0.25">
      <c r="A1607" t="s">
        <v>29</v>
      </c>
      <c r="C1607" s="6">
        <v>44314</v>
      </c>
      <c r="D1607" s="5"/>
      <c r="E1607" s="6"/>
      <c r="G1607">
        <v>111</v>
      </c>
      <c r="H1607" t="s">
        <v>11</v>
      </c>
      <c r="I1607" s="7">
        <v>7</v>
      </c>
      <c r="J1607">
        <v>1000</v>
      </c>
      <c r="K1607" s="5">
        <f t="shared" si="25"/>
        <v>142.85714285714286</v>
      </c>
      <c r="L1607" s="5"/>
      <c r="M1607" s="8"/>
      <c r="N1607" s="8"/>
      <c r="O1607" s="8"/>
      <c r="P1607" s="8"/>
      <c r="Q1607" s="5"/>
      <c r="R1607" s="5"/>
      <c r="S1607" s="5"/>
      <c r="T1607" s="5"/>
      <c r="U1607" s="5"/>
      <c r="V1607" s="5"/>
      <c r="W1607" s="5"/>
      <c r="X1607" s="8"/>
      <c r="Y1607" s="8"/>
      <c r="Z1607" s="8"/>
      <c r="AA1607" s="8"/>
      <c r="AB1607" s="8"/>
      <c r="AC1607" s="5"/>
      <c r="AD1607" s="8"/>
      <c r="AE1607" s="8"/>
      <c r="AF1607" s="8"/>
      <c r="AG1607" s="8"/>
      <c r="AH1607" s="8"/>
      <c r="AI1607" s="8"/>
      <c r="AJ1607" s="5"/>
      <c r="AK1607" s="17"/>
      <c r="AL1607" s="17"/>
      <c r="AM1607" s="17"/>
      <c r="AN1607" s="17"/>
      <c r="AO1607" s="17"/>
      <c r="AP1607" s="17"/>
      <c r="AQ1607" s="9"/>
      <c r="AR1607" s="8"/>
      <c r="AS1607" s="8"/>
      <c r="AT1607" s="8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>
        <v>55.790666666666674</v>
      </c>
      <c r="BH1607" s="5"/>
      <c r="BI1607" s="8"/>
      <c r="BJ1607" s="5"/>
      <c r="BK1607" s="5"/>
      <c r="BL1607" s="5"/>
      <c r="BM1607" s="8"/>
      <c r="BN1607" s="5">
        <f t="shared" si="26"/>
        <v>55.790666666666667</v>
      </c>
      <c r="BO1607" s="7">
        <v>41</v>
      </c>
      <c r="BP1607" s="5">
        <v>22.874173333333335</v>
      </c>
      <c r="BQ1607" s="5">
        <f t="shared" si="27"/>
        <v>32.916493333333335</v>
      </c>
      <c r="BR1607" s="5"/>
      <c r="BS1607" s="5"/>
      <c r="BT1607" s="7">
        <v>1.0076728340675478</v>
      </c>
      <c r="BU1607" s="7"/>
      <c r="BV1607" s="7"/>
      <c r="BW1607" s="7"/>
      <c r="BX1607" s="7"/>
      <c r="BY1607" s="7"/>
      <c r="BZ1607" s="7"/>
      <c r="CA1607" s="5"/>
      <c r="CB1607" s="5"/>
      <c r="CC1607" s="5"/>
      <c r="CD1607" s="5">
        <v>12.266666666666667</v>
      </c>
      <c r="CE1607" s="18"/>
      <c r="CF1607" s="18"/>
      <c r="CG1607" s="18"/>
      <c r="CH1607" s="18"/>
      <c r="CI1607" s="18"/>
      <c r="CJ1607" s="5"/>
      <c r="CK1607" s="8"/>
      <c r="CL1607" s="5"/>
      <c r="CM1607" s="5"/>
      <c r="CN1607" s="8"/>
      <c r="CO1607" s="5"/>
      <c r="CP1607" s="5"/>
      <c r="CQ1607" s="5"/>
      <c r="CR1607" s="9"/>
      <c r="CS1607" s="8"/>
      <c r="CT1607" s="8"/>
      <c r="CU1607" s="9"/>
      <c r="CV1607" s="8"/>
      <c r="CW1607" s="8"/>
      <c r="CX1607" s="9"/>
      <c r="CY1607" s="8"/>
      <c r="CZ1607" s="8"/>
      <c r="DA1607" s="9"/>
      <c r="DB1607" s="8"/>
      <c r="DC1607" s="8"/>
      <c r="DD1607" s="9"/>
      <c r="DE1607" s="8"/>
      <c r="DF1607" s="8"/>
      <c r="DG1607" s="9"/>
      <c r="DH1607" s="8"/>
      <c r="DI1607" s="8"/>
      <c r="DJ1607" s="9"/>
      <c r="DK1607" s="8"/>
      <c r="DL1607" s="8"/>
      <c r="DM1607" s="9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</row>
    <row r="1608" spans="1:166" x14ac:dyDescent="0.25">
      <c r="A1608" t="s">
        <v>29</v>
      </c>
      <c r="C1608" s="6">
        <v>44321</v>
      </c>
      <c r="D1608" s="5"/>
      <c r="E1608" s="6"/>
      <c r="G1608">
        <v>118</v>
      </c>
      <c r="H1608" t="s">
        <v>11</v>
      </c>
      <c r="I1608" s="7">
        <v>7</v>
      </c>
      <c r="J1608">
        <v>1000</v>
      </c>
      <c r="K1608" s="5">
        <f t="shared" si="25"/>
        <v>142.85714285714286</v>
      </c>
      <c r="L1608" s="5">
        <v>1800</v>
      </c>
      <c r="M1608" s="8"/>
      <c r="N1608" s="8"/>
      <c r="O1608" s="8"/>
      <c r="P1608" s="8"/>
      <c r="Q1608" s="5"/>
      <c r="R1608" s="5"/>
      <c r="S1608" s="5"/>
      <c r="T1608" s="5"/>
      <c r="U1608" s="5"/>
      <c r="V1608" s="5"/>
      <c r="W1608" s="5"/>
      <c r="X1608" s="8"/>
      <c r="Y1608" s="8"/>
      <c r="Z1608" s="8"/>
      <c r="AA1608" s="8"/>
      <c r="AB1608" s="8"/>
      <c r="AC1608" s="5"/>
      <c r="AD1608" s="8"/>
      <c r="AE1608" s="8"/>
      <c r="AF1608" s="8"/>
      <c r="AG1608" s="8"/>
      <c r="AH1608" s="8"/>
      <c r="AI1608" s="8"/>
      <c r="AJ1608" s="5"/>
      <c r="AK1608" s="17"/>
      <c r="AL1608" s="17"/>
      <c r="AM1608" s="17"/>
      <c r="AN1608" s="17"/>
      <c r="AO1608" s="17"/>
      <c r="AP1608" s="17"/>
      <c r="AQ1608" s="9"/>
      <c r="AR1608" s="8"/>
      <c r="AS1608" s="8"/>
      <c r="AT1608" s="8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>
        <v>100.63333333333335</v>
      </c>
      <c r="BH1608" s="5"/>
      <c r="BI1608" s="8"/>
      <c r="BJ1608" s="5"/>
      <c r="BK1608" s="5"/>
      <c r="BL1608" s="5"/>
      <c r="BM1608" s="8"/>
      <c r="BN1608" s="5">
        <f t="shared" si="26"/>
        <v>100.63333333333335</v>
      </c>
      <c r="BO1608" s="7">
        <v>41</v>
      </c>
      <c r="BP1608" s="5">
        <v>41.259666666666675</v>
      </c>
      <c r="BQ1608" s="5">
        <f t="shared" si="27"/>
        <v>59.373666666666679</v>
      </c>
      <c r="BR1608" s="5"/>
      <c r="BS1608" s="5"/>
      <c r="BT1608" s="7">
        <v>1.8176064610866378</v>
      </c>
      <c r="BU1608" s="7"/>
      <c r="BV1608" s="7"/>
      <c r="BW1608" s="7"/>
      <c r="BX1608" s="7"/>
      <c r="BY1608" s="7"/>
      <c r="BZ1608" s="7"/>
      <c r="CA1608" s="5"/>
      <c r="CB1608" s="5"/>
      <c r="CC1608" s="5"/>
      <c r="CD1608" s="5">
        <v>20.8</v>
      </c>
      <c r="CE1608" s="18"/>
      <c r="CF1608" s="18"/>
      <c r="CG1608" s="18"/>
      <c r="CH1608" s="18"/>
      <c r="CI1608" s="18"/>
      <c r="CJ1608" s="5"/>
      <c r="CK1608" s="8"/>
      <c r="CL1608" s="5"/>
      <c r="CM1608" s="5"/>
      <c r="CN1608" s="8">
        <f>CR1608+CU1608+CX1608+DA1608+DD1608+DG1608+DJ1608+DM1608+DP1608+DS1608+DV1608+DY1608</f>
        <v>1.3638968159690987</v>
      </c>
      <c r="CO1608" s="5">
        <f>CT1608+CW1608+CZ1608+DC1608+DF1608+DI1608+DL1608+DO1608+DR1608+DU1608+DX1608+EA1608</f>
        <v>409.16904479072963</v>
      </c>
      <c r="CP1608" s="5"/>
      <c r="CQ1608" s="5">
        <f>CT1608+CW1608+CZ1608+DC1608+DF1608+DI1608</f>
        <v>282.62003486311983</v>
      </c>
      <c r="CR1608" s="9">
        <v>5.3792546387022529E-2</v>
      </c>
      <c r="CS1608">
        <v>300</v>
      </c>
      <c r="CT1608" s="5">
        <f>CR1608*CS1608</f>
        <v>16.13776391610676</v>
      </c>
      <c r="CU1608" s="9">
        <v>0.15213786879544844</v>
      </c>
      <c r="CV1608">
        <v>300</v>
      </c>
      <c r="CW1608" s="5">
        <f>CU1608*CV1608</f>
        <v>45.641360638634531</v>
      </c>
      <c r="CX1608" s="9">
        <v>0.17310031534070569</v>
      </c>
      <c r="CY1608">
        <v>300</v>
      </c>
      <c r="CZ1608" s="5">
        <f>CX1608*CY1608</f>
        <v>51.93009460221171</v>
      </c>
      <c r="DA1608" s="9">
        <v>0.19459690162513588</v>
      </c>
      <c r="DB1608">
        <v>300</v>
      </c>
      <c r="DC1608" s="5">
        <f>DA1608*DB1608</f>
        <v>58.379070487540766</v>
      </c>
      <c r="DD1608" s="9">
        <v>0.17941578276758066</v>
      </c>
      <c r="DE1608">
        <v>300</v>
      </c>
      <c r="DF1608" s="5">
        <f>DD1608*DE1608</f>
        <v>53.824734830274195</v>
      </c>
      <c r="DG1608" s="9">
        <v>0.18902336796117292</v>
      </c>
      <c r="DH1608">
        <v>300</v>
      </c>
      <c r="DI1608" s="5">
        <f>DG1608*DH1608</f>
        <v>56.707010388351875</v>
      </c>
      <c r="DJ1608" s="9">
        <v>0.21016921599045885</v>
      </c>
      <c r="DK1608">
        <v>300</v>
      </c>
      <c r="DL1608" s="5">
        <f>DJ1608*DK1608</f>
        <v>63.050764797137653</v>
      </c>
      <c r="DM1608" s="9">
        <v>0.21166081710157383</v>
      </c>
      <c r="DN1608">
        <v>300</v>
      </c>
      <c r="DO1608" s="5">
        <f>DM1608*DN1608</f>
        <v>63.498245130472149</v>
      </c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5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</row>
    <row r="1609" spans="1:166" x14ac:dyDescent="0.25">
      <c r="A1609" t="s">
        <v>29</v>
      </c>
      <c r="C1609" s="6">
        <v>44328</v>
      </c>
      <c r="D1609" s="5"/>
      <c r="E1609" s="6"/>
      <c r="G1609">
        <v>125</v>
      </c>
      <c r="H1609" t="s">
        <v>11</v>
      </c>
      <c r="I1609" s="7">
        <v>7</v>
      </c>
      <c r="J1609">
        <v>1000</v>
      </c>
      <c r="K1609" s="5">
        <f t="shared" si="25"/>
        <v>142.85714285714286</v>
      </c>
      <c r="L1609" s="5"/>
      <c r="M1609" s="8"/>
      <c r="N1609" s="8"/>
      <c r="O1609" s="8"/>
      <c r="P1609" s="8"/>
      <c r="Q1609" s="5"/>
      <c r="R1609" s="5"/>
      <c r="S1609" s="5"/>
      <c r="T1609" s="5"/>
      <c r="U1609" s="5"/>
      <c r="V1609" s="5"/>
      <c r="W1609" s="5"/>
      <c r="X1609" s="8"/>
      <c r="Y1609" s="8"/>
      <c r="Z1609" s="8"/>
      <c r="AA1609" s="8"/>
      <c r="AB1609" s="8"/>
      <c r="AC1609" s="5"/>
      <c r="AD1609" s="8"/>
      <c r="AE1609" s="8"/>
      <c r="AF1609" s="8"/>
      <c r="AG1609" s="8"/>
      <c r="AH1609" s="8"/>
      <c r="AI1609" s="8"/>
      <c r="AJ1609" s="5"/>
      <c r="AK1609" s="17"/>
      <c r="AL1609" s="17"/>
      <c r="AM1609" s="17"/>
      <c r="AN1609" s="17"/>
      <c r="AO1609" s="17"/>
      <c r="AP1609" s="17"/>
      <c r="AQ1609" s="9"/>
      <c r="AR1609" s="8"/>
      <c r="AS1609" s="8"/>
      <c r="AT1609" s="8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>
        <v>135.90666666666669</v>
      </c>
      <c r="BH1609" s="5"/>
      <c r="BI1609" s="8"/>
      <c r="BJ1609" s="5"/>
      <c r="BK1609" s="5"/>
      <c r="BL1609" s="5"/>
      <c r="BM1609" s="8"/>
      <c r="BN1609" s="5">
        <f t="shared" si="26"/>
        <v>135.90666666666667</v>
      </c>
      <c r="BO1609" s="7">
        <v>41</v>
      </c>
      <c r="BP1609" s="5">
        <v>55.72173333333334</v>
      </c>
      <c r="BQ1609" s="5">
        <f t="shared" si="27"/>
        <v>80.184933333333333</v>
      </c>
      <c r="BR1609" s="5"/>
      <c r="BS1609" s="5"/>
      <c r="BT1609" s="7">
        <v>2.454701908957416</v>
      </c>
      <c r="BU1609" s="7"/>
      <c r="BV1609" s="7"/>
      <c r="BW1609" s="7"/>
      <c r="BX1609" s="7"/>
      <c r="BY1609" s="7"/>
      <c r="BZ1609" s="7"/>
      <c r="CA1609" s="5"/>
      <c r="CB1609" s="5"/>
      <c r="CC1609" s="5"/>
      <c r="CD1609" s="5">
        <v>25.333333333333336</v>
      </c>
      <c r="CE1609" s="18"/>
      <c r="CF1609" s="18"/>
      <c r="CG1609" s="18"/>
      <c r="CH1609" s="18"/>
      <c r="CI1609" s="18"/>
      <c r="CJ1609" s="5"/>
      <c r="CK1609" s="8"/>
      <c r="CL1609" s="5"/>
      <c r="CM1609" s="5"/>
      <c r="CN1609" s="8"/>
      <c r="CO1609" s="5"/>
      <c r="CP1609" s="5"/>
      <c r="CQ1609" s="5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</row>
    <row r="1610" spans="1:166" x14ac:dyDescent="0.25">
      <c r="A1610" t="s">
        <v>29</v>
      </c>
      <c r="C1610" s="6">
        <v>44335</v>
      </c>
      <c r="D1610" s="5">
        <v>9</v>
      </c>
      <c r="E1610" s="6" t="s">
        <v>207</v>
      </c>
      <c r="F1610" t="s">
        <v>15</v>
      </c>
      <c r="G1610">
        <v>132</v>
      </c>
      <c r="H1610" t="s">
        <v>11</v>
      </c>
      <c r="I1610" s="7">
        <v>7</v>
      </c>
      <c r="J1610">
        <v>1000</v>
      </c>
      <c r="K1610" s="5">
        <f t="shared" si="25"/>
        <v>142.85714285714286</v>
      </c>
      <c r="L1610" s="5"/>
      <c r="M1610" s="8"/>
      <c r="N1610" s="8"/>
      <c r="O1610" s="8"/>
      <c r="P1610" s="8"/>
      <c r="Q1610" s="5"/>
      <c r="R1610" s="5"/>
      <c r="S1610" s="5"/>
      <c r="T1610" s="5"/>
      <c r="U1610" s="5"/>
      <c r="V1610" s="5">
        <v>132</v>
      </c>
      <c r="W1610" s="5"/>
      <c r="X1610" s="8"/>
      <c r="Y1610" s="8"/>
      <c r="Z1610" s="8"/>
      <c r="AA1610" s="8"/>
      <c r="AB1610" s="8"/>
      <c r="AC1610" s="5"/>
      <c r="AD1610" s="8"/>
      <c r="AE1610" s="8"/>
      <c r="AF1610" s="8"/>
      <c r="AG1610" s="8"/>
      <c r="AH1610" s="8"/>
      <c r="AI1610" s="8"/>
      <c r="AJ1610" s="5"/>
      <c r="AK1610" s="17"/>
      <c r="AL1610" s="17"/>
      <c r="AM1610" s="17"/>
      <c r="AN1610" s="17"/>
      <c r="AO1610" s="17"/>
      <c r="AP1610" s="17"/>
      <c r="AQ1610" s="9"/>
      <c r="AR1610" s="8"/>
      <c r="AS1610" s="8"/>
      <c r="AT1610" s="8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>
        <v>162.608</v>
      </c>
      <c r="BH1610" s="5"/>
      <c r="BI1610" s="8"/>
      <c r="BJ1610" s="5"/>
      <c r="BK1610" s="5"/>
      <c r="BL1610" s="5"/>
      <c r="BM1610" s="8"/>
      <c r="BN1610" s="5">
        <f t="shared" si="26"/>
        <v>162.608</v>
      </c>
      <c r="BO1610" s="7">
        <v>41</v>
      </c>
      <c r="BP1610" s="5">
        <v>66.669280000000001</v>
      </c>
      <c r="BQ1610" s="5">
        <f t="shared" si="27"/>
        <v>95.938720000000004</v>
      </c>
      <c r="BR1610" s="5"/>
      <c r="BS1610" s="5"/>
      <c r="BT1610" s="7">
        <v>2.9369726872246695</v>
      </c>
      <c r="BU1610" s="7"/>
      <c r="BV1610" s="7"/>
      <c r="BW1610" s="7">
        <v>2.9369726872246695</v>
      </c>
      <c r="BX1610" s="7"/>
      <c r="BY1610" s="7"/>
      <c r="BZ1610" s="7"/>
      <c r="CA1610" s="5"/>
      <c r="CB1610" s="5"/>
      <c r="CC1610" s="5"/>
      <c r="CD1610" s="5">
        <v>32.133333333333333</v>
      </c>
      <c r="CE1610" s="18"/>
      <c r="CF1610" s="18"/>
      <c r="CG1610" s="18"/>
      <c r="CH1610" s="18"/>
      <c r="CI1610" s="18"/>
      <c r="CJ1610" s="5"/>
      <c r="CK1610" s="8"/>
      <c r="CL1610" s="5"/>
      <c r="CM1610" s="5"/>
      <c r="CN1610" s="8"/>
      <c r="CO1610" s="5"/>
      <c r="CP1610" s="5"/>
      <c r="CQ1610" s="5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</row>
    <row r="1611" spans="1:166" x14ac:dyDescent="0.25">
      <c r="A1611" t="s">
        <v>29</v>
      </c>
      <c r="C1611" s="6">
        <v>44342</v>
      </c>
      <c r="D1611" s="5"/>
      <c r="E1611" s="6"/>
      <c r="G1611">
        <v>139</v>
      </c>
      <c r="H1611" t="s">
        <v>11</v>
      </c>
      <c r="I1611" s="7">
        <v>7</v>
      </c>
      <c r="J1611">
        <v>1000</v>
      </c>
      <c r="K1611" s="5">
        <f t="shared" si="25"/>
        <v>142.85714285714286</v>
      </c>
      <c r="L1611" s="5"/>
      <c r="M1611" s="8"/>
      <c r="N1611" s="8"/>
      <c r="O1611" s="8"/>
      <c r="P1611" s="8"/>
      <c r="Q1611" s="5"/>
      <c r="R1611" s="5"/>
      <c r="S1611" s="5"/>
      <c r="T1611" s="5"/>
      <c r="U1611" s="5"/>
      <c r="V1611" s="5"/>
      <c r="W1611" s="5"/>
      <c r="X1611" s="8"/>
      <c r="Y1611" s="8"/>
      <c r="Z1611" s="8"/>
      <c r="AA1611" s="8"/>
      <c r="AB1611" s="8"/>
      <c r="AC1611" s="5"/>
      <c r="AD1611" s="8"/>
      <c r="AE1611" s="8"/>
      <c r="AF1611" s="8"/>
      <c r="AG1611" s="8"/>
      <c r="AH1611" s="8"/>
      <c r="AI1611" s="8"/>
      <c r="AJ1611" s="5"/>
      <c r="AK1611" s="17"/>
      <c r="AL1611" s="17"/>
      <c r="AM1611" s="17"/>
      <c r="AN1611" s="17"/>
      <c r="AO1611" s="17"/>
      <c r="AP1611" s="17"/>
      <c r="AQ1611" s="9"/>
      <c r="AR1611" s="8"/>
      <c r="AS1611" s="8"/>
      <c r="AT1611" s="8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>
        <v>215.96199999999999</v>
      </c>
      <c r="BH1611" s="5"/>
      <c r="BI1611" s="8"/>
      <c r="BJ1611" s="5"/>
      <c r="BK1611" s="5"/>
      <c r="BL1611" s="5"/>
      <c r="BM1611" s="8"/>
      <c r="BN1611" s="5">
        <f t="shared" si="26"/>
        <v>215.96199999999996</v>
      </c>
      <c r="BO1611" s="7">
        <v>41</v>
      </c>
      <c r="BP1611" s="5">
        <v>88.544419999999988</v>
      </c>
      <c r="BQ1611" s="5">
        <f t="shared" si="27"/>
        <v>127.41757999999997</v>
      </c>
      <c r="BR1611" s="5"/>
      <c r="BS1611" s="5"/>
      <c r="BT1611" s="7">
        <v>3.9006352422907486</v>
      </c>
      <c r="BU1611" s="7"/>
      <c r="BV1611" s="7"/>
      <c r="BW1611" s="7"/>
      <c r="BX1611" s="7"/>
      <c r="BY1611" s="7"/>
      <c r="BZ1611" s="7"/>
      <c r="CA1611" s="5"/>
      <c r="CB1611" s="5"/>
      <c r="CC1611" s="5"/>
      <c r="CD1611" s="5">
        <v>47.133333333333333</v>
      </c>
      <c r="CE1611" s="18"/>
      <c r="CF1611" s="18"/>
      <c r="CG1611" s="18"/>
      <c r="CH1611" s="18"/>
      <c r="CI1611" s="18"/>
      <c r="CJ1611" s="5"/>
      <c r="CK1611" s="8"/>
      <c r="CL1611" s="5"/>
      <c r="CM1611" s="5"/>
      <c r="CN1611" s="8"/>
      <c r="CO1611" s="5"/>
      <c r="CP1611" s="5"/>
      <c r="CQ1611" s="5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</row>
    <row r="1612" spans="1:166" x14ac:dyDescent="0.25">
      <c r="A1612" t="s">
        <v>29</v>
      </c>
      <c r="C1612" s="6">
        <v>44348</v>
      </c>
      <c r="D1612" s="5"/>
      <c r="E1612" s="6"/>
      <c r="G1612">
        <v>145</v>
      </c>
      <c r="H1612" t="s">
        <v>11</v>
      </c>
      <c r="I1612" s="7">
        <v>7</v>
      </c>
      <c r="J1612">
        <v>1000</v>
      </c>
      <c r="K1612" s="5">
        <f t="shared" si="25"/>
        <v>142.85714285714286</v>
      </c>
      <c r="L1612" s="5"/>
      <c r="M1612" s="8"/>
      <c r="N1612" s="8"/>
      <c r="O1612" s="8"/>
      <c r="P1612" s="8"/>
      <c r="Q1612" s="5"/>
      <c r="R1612" s="5"/>
      <c r="S1612" s="5"/>
      <c r="T1612" s="5"/>
      <c r="U1612" s="5"/>
      <c r="V1612" s="5"/>
      <c r="W1612" s="5">
        <v>145</v>
      </c>
      <c r="X1612" s="8"/>
      <c r="Y1612" s="8"/>
      <c r="Z1612" s="8"/>
      <c r="AA1612" s="8"/>
      <c r="AB1612" s="8"/>
      <c r="AC1612" s="5"/>
      <c r="AD1612" s="8"/>
      <c r="AE1612" s="8"/>
      <c r="AF1612" s="8"/>
      <c r="AG1612" s="8"/>
      <c r="AH1612" s="8"/>
      <c r="AI1612" s="8"/>
      <c r="AJ1612" s="5"/>
      <c r="AK1612" s="17"/>
      <c r="AL1612" s="17"/>
      <c r="AM1612" s="17"/>
      <c r="AN1612" s="17"/>
      <c r="AO1612" s="17"/>
      <c r="AP1612" s="17"/>
      <c r="AQ1612" s="9"/>
      <c r="AR1612" s="8"/>
      <c r="AS1612" s="8"/>
      <c r="AT1612" s="8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>
        <v>234.73866666666669</v>
      </c>
      <c r="BH1612" s="5"/>
      <c r="BI1612" s="8"/>
      <c r="BJ1612" s="5"/>
      <c r="BK1612" s="5"/>
      <c r="BL1612" s="5"/>
      <c r="BM1612" s="8"/>
      <c r="BN1612" s="5">
        <f t="shared" si="26"/>
        <v>234.73866666666669</v>
      </c>
      <c r="BO1612" s="7">
        <v>41</v>
      </c>
      <c r="BP1612" s="5">
        <v>96.242853333333343</v>
      </c>
      <c r="BQ1612" s="5">
        <f t="shared" si="27"/>
        <v>138.49581333333333</v>
      </c>
      <c r="BR1612" s="5"/>
      <c r="BS1612" s="5"/>
      <c r="BT1612" s="7">
        <v>4.2397732745961827</v>
      </c>
      <c r="BU1612" s="7"/>
      <c r="BV1612" s="7"/>
      <c r="BW1612" s="7"/>
      <c r="BX1612" s="7"/>
      <c r="BY1612" s="7"/>
      <c r="BZ1612" s="7"/>
      <c r="CA1612" s="5"/>
      <c r="CB1612" s="5"/>
      <c r="CC1612" s="5"/>
      <c r="CD1612" s="5">
        <v>54.4</v>
      </c>
      <c r="CE1612" s="18"/>
      <c r="CF1612" s="18"/>
      <c r="CG1612" s="18"/>
      <c r="CH1612" s="18"/>
      <c r="CI1612" s="18"/>
      <c r="CJ1612" s="5"/>
      <c r="CK1612" s="8"/>
      <c r="CL1612" s="5"/>
      <c r="CM1612" s="5"/>
      <c r="CN1612" s="8"/>
      <c r="CO1612" s="5"/>
      <c r="CP1612" s="5"/>
      <c r="CQ1612" s="5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</row>
    <row r="1613" spans="1:166" x14ac:dyDescent="0.25">
      <c r="A1613" t="s">
        <v>29</v>
      </c>
      <c r="C1613" s="6">
        <v>44349</v>
      </c>
      <c r="D1613" s="5">
        <v>10</v>
      </c>
      <c r="E1613" s="6" t="s">
        <v>108</v>
      </c>
      <c r="F1613" t="s">
        <v>16</v>
      </c>
      <c r="G1613">
        <v>146</v>
      </c>
      <c r="H1613" t="s">
        <v>11</v>
      </c>
      <c r="I1613" s="7">
        <v>7</v>
      </c>
      <c r="J1613">
        <v>1000</v>
      </c>
      <c r="K1613" s="5">
        <f t="shared" si="25"/>
        <v>142.85714285714286</v>
      </c>
      <c r="L1613" s="5"/>
      <c r="M1613" s="8"/>
      <c r="N1613" s="8"/>
      <c r="O1613" s="8"/>
      <c r="P1613" s="8"/>
      <c r="Q1613" s="5"/>
      <c r="R1613" s="5"/>
      <c r="S1613" s="5"/>
      <c r="T1613" s="5"/>
      <c r="U1613" s="5"/>
      <c r="V1613" s="5"/>
      <c r="W1613" s="5"/>
      <c r="X1613" s="8"/>
      <c r="Y1613" s="8"/>
      <c r="Z1613" s="8"/>
      <c r="AA1613" s="8"/>
      <c r="AB1613" s="8"/>
      <c r="AC1613" s="5"/>
      <c r="AD1613" s="8"/>
      <c r="AE1613" s="8"/>
      <c r="AF1613" s="8"/>
      <c r="AG1613" s="8"/>
      <c r="AH1613" s="8"/>
      <c r="AI1613" s="8"/>
      <c r="AJ1613" s="5"/>
      <c r="AK1613" s="17"/>
      <c r="AL1613" s="17"/>
      <c r="AM1613" s="17"/>
      <c r="AN1613" s="17"/>
      <c r="AO1613" s="17"/>
      <c r="AP1613" s="17"/>
      <c r="AQ1613" s="9"/>
      <c r="AR1613" s="8"/>
      <c r="AS1613" s="8"/>
      <c r="AT1613" s="8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8"/>
      <c r="BJ1613" s="5"/>
      <c r="BK1613" s="5"/>
      <c r="BL1613" s="5"/>
      <c r="BM1613" s="8"/>
      <c r="BN1613" s="8"/>
      <c r="BO1613" s="7"/>
      <c r="BP1613" s="5"/>
      <c r="BQ1613" s="5"/>
      <c r="BR1613" s="5"/>
      <c r="BS1613" s="5"/>
      <c r="BT1613" s="7"/>
      <c r="BU1613" s="7"/>
      <c r="BV1613" s="7"/>
      <c r="BW1613" s="7"/>
      <c r="BX1613" s="7"/>
      <c r="BY1613" s="7"/>
      <c r="BZ1613" s="7"/>
      <c r="CA1613" s="5"/>
      <c r="CB1613" s="5"/>
      <c r="CC1613" s="5"/>
      <c r="CD1613" s="5"/>
      <c r="CE1613" s="18"/>
      <c r="CF1613" s="18"/>
      <c r="CG1613" s="18"/>
      <c r="CH1613" s="18"/>
      <c r="CI1613" s="18"/>
      <c r="CJ1613" s="5"/>
      <c r="CK1613" s="8"/>
      <c r="CL1613" s="5"/>
      <c r="CM1613" s="5"/>
      <c r="CN1613" s="8"/>
      <c r="CO1613" s="5"/>
      <c r="CP1613" s="5"/>
      <c r="CQ1613" s="5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</row>
    <row r="1614" spans="1:166" x14ac:dyDescent="0.25">
      <c r="A1614" t="s">
        <v>30</v>
      </c>
      <c r="C1614" s="6">
        <v>44203</v>
      </c>
      <c r="D1614" s="5">
        <v>1</v>
      </c>
      <c r="E1614" s="6" t="s">
        <v>209</v>
      </c>
      <c r="F1614" t="s">
        <v>10</v>
      </c>
      <c r="G1614">
        <v>0</v>
      </c>
      <c r="H1614" t="s">
        <v>11</v>
      </c>
      <c r="I1614" s="7">
        <v>4.7</v>
      </c>
      <c r="J1614">
        <v>1500</v>
      </c>
      <c r="K1614" s="5">
        <f t="shared" si="25"/>
        <v>141.84397163120565</v>
      </c>
      <c r="L1614" s="5"/>
      <c r="M1614" s="8"/>
      <c r="N1614" s="8"/>
      <c r="O1614" s="8"/>
      <c r="P1614" s="8"/>
      <c r="Q1614" s="5"/>
      <c r="R1614" s="5"/>
      <c r="S1614" s="5"/>
      <c r="T1614" s="5"/>
      <c r="U1614" s="5"/>
      <c r="V1614" s="5"/>
      <c r="W1614" s="5"/>
      <c r="X1614" s="8"/>
      <c r="Y1614" s="8"/>
      <c r="Z1614" s="8"/>
      <c r="AA1614" s="8"/>
      <c r="AB1614" s="8"/>
      <c r="AC1614" s="5"/>
      <c r="AD1614" s="8"/>
      <c r="AE1614" s="8"/>
      <c r="AF1614" s="8"/>
      <c r="AG1614" s="8"/>
      <c r="AH1614" s="8"/>
      <c r="AI1614" s="8"/>
      <c r="AJ1614" s="5"/>
      <c r="AK1614" s="17"/>
      <c r="AL1614" s="17"/>
      <c r="AM1614" s="17"/>
      <c r="AN1614" s="17"/>
      <c r="AO1614" s="17"/>
      <c r="AP1614" s="17"/>
      <c r="AQ1614" s="9"/>
      <c r="AR1614" s="8"/>
      <c r="AS1614" s="8"/>
      <c r="AT1614" s="8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8"/>
      <c r="BJ1614" s="5"/>
      <c r="BK1614" s="5"/>
      <c r="BL1614" s="5"/>
      <c r="BM1614" s="8"/>
      <c r="BN1614" s="8"/>
      <c r="BO1614" s="7"/>
      <c r="BP1614" s="5"/>
      <c r="BQ1614" s="5"/>
      <c r="BR1614" s="5"/>
      <c r="BS1614" s="5"/>
      <c r="BT1614" s="7"/>
      <c r="BU1614" s="7"/>
      <c r="BV1614" s="7"/>
      <c r="BW1614" s="7"/>
      <c r="BX1614" s="7"/>
      <c r="BY1614" s="7"/>
      <c r="BZ1614" s="7"/>
      <c r="CA1614" s="5"/>
      <c r="CB1614" s="5"/>
      <c r="CC1614" s="5"/>
      <c r="CD1614" s="5"/>
      <c r="CE1614" s="18"/>
      <c r="CF1614" s="18"/>
      <c r="CG1614" s="18"/>
      <c r="CH1614" s="18"/>
      <c r="CI1614" s="18"/>
      <c r="CJ1614" s="5"/>
      <c r="CK1614" s="8"/>
      <c r="CL1614" s="5"/>
      <c r="CM1614" s="5"/>
      <c r="CN1614" s="8"/>
      <c r="CO1614" s="5"/>
      <c r="CP1614" s="5"/>
      <c r="CQ1614" s="5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</row>
    <row r="1615" spans="1:166" x14ac:dyDescent="0.25">
      <c r="A1615" t="s">
        <v>30</v>
      </c>
      <c r="C1615" s="6">
        <v>44217</v>
      </c>
      <c r="D1615" s="5"/>
      <c r="E1615" s="6"/>
      <c r="G1615">
        <v>14</v>
      </c>
      <c r="H1615" t="s">
        <v>11</v>
      </c>
      <c r="I1615" s="7">
        <v>4.7</v>
      </c>
      <c r="J1615">
        <v>1500</v>
      </c>
      <c r="K1615" s="5">
        <f t="shared" si="25"/>
        <v>141.84397163120565</v>
      </c>
      <c r="L1615" s="5"/>
      <c r="M1615" s="8"/>
      <c r="N1615" s="8"/>
      <c r="O1615" s="8"/>
      <c r="P1615" s="8"/>
      <c r="Q1615" s="5"/>
      <c r="R1615" s="5"/>
      <c r="S1615" s="5"/>
      <c r="T1615" s="5"/>
      <c r="U1615" s="5"/>
      <c r="V1615" s="5"/>
      <c r="W1615" s="5"/>
      <c r="X1615" s="8"/>
      <c r="Y1615" s="8"/>
      <c r="Z1615" s="8"/>
      <c r="AA1615" s="8"/>
      <c r="AB1615" s="8"/>
      <c r="AC1615" s="5"/>
      <c r="AD1615" s="8"/>
      <c r="AE1615" s="8"/>
      <c r="AF1615" s="8"/>
      <c r="AG1615" s="8"/>
      <c r="AH1615" s="8"/>
      <c r="AI1615" s="8"/>
      <c r="AJ1615" s="5"/>
      <c r="AK1615" s="8"/>
      <c r="AL1615" s="8"/>
      <c r="AM1615" s="8"/>
      <c r="AN1615" s="8"/>
      <c r="AO1615" s="8"/>
      <c r="AP1615" s="8"/>
      <c r="AQ1615" s="9"/>
      <c r="AR1615" s="8"/>
      <c r="AS1615" s="8"/>
      <c r="AT1615" s="8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8"/>
      <c r="BJ1615" s="5"/>
      <c r="BK1615" s="5"/>
      <c r="BL1615" s="5"/>
      <c r="BM1615" s="8"/>
      <c r="BN1615" s="8"/>
      <c r="BO1615" s="7"/>
      <c r="BP1615" s="5"/>
      <c r="BQ1615" s="5"/>
      <c r="BR1615" s="5"/>
      <c r="BS1615" s="5"/>
      <c r="BT1615" s="7"/>
      <c r="BU1615" s="7"/>
      <c r="BV1615" s="7"/>
      <c r="BW1615" s="7"/>
      <c r="BX1615" s="7"/>
      <c r="BY1615" s="7"/>
      <c r="BZ1615" s="7"/>
      <c r="CA1615" s="5"/>
      <c r="CB1615" s="5"/>
      <c r="CC1615" s="5"/>
      <c r="CD1615" s="5"/>
      <c r="CE1615" s="5"/>
      <c r="CF1615" s="5"/>
      <c r="CG1615" s="5"/>
      <c r="CH1615" s="5"/>
      <c r="CM1615" s="5"/>
      <c r="CN1615" s="8">
        <f>CR1615+CU1615+CX1615+DA1615+DD1615+DG1615+DJ1615+DM1615+DP1615+DS1615+DV1615+DY1615</f>
        <v>1.8623397967492517</v>
      </c>
      <c r="CO1615" s="5">
        <f>CT1615+CW1615+CZ1615+DC1615+DF1615+DI1615+DL1615+DO1615+DR1615+DU1615+DX1615+EA1615</f>
        <v>558.70193902477558</v>
      </c>
      <c r="CP1615" s="5"/>
      <c r="CQ1615" s="5">
        <f>CT1615+CW1615+CZ1615+DC1615+DF1615+DI1615</f>
        <v>418.43199805665273</v>
      </c>
      <c r="CR1615">
        <v>0.19518518518518518</v>
      </c>
      <c r="CS1615">
        <v>300</v>
      </c>
      <c r="CT1615">
        <v>58.555555555555557</v>
      </c>
      <c r="CU1615">
        <v>0.24004664723032068</v>
      </c>
      <c r="CV1615">
        <v>300</v>
      </c>
      <c r="CW1615">
        <v>72.013994169096208</v>
      </c>
      <c r="CX1615">
        <v>0.24093769666456891</v>
      </c>
      <c r="CY1615">
        <v>300</v>
      </c>
      <c r="CZ1615">
        <v>72.281308999370665</v>
      </c>
      <c r="DA1615">
        <v>0.25250670241286866</v>
      </c>
      <c r="DB1615">
        <v>300</v>
      </c>
      <c r="DC1615">
        <v>75.752010723860593</v>
      </c>
      <c r="DD1615">
        <v>0.24132911392405063</v>
      </c>
      <c r="DE1615">
        <v>300</v>
      </c>
      <c r="DF1615">
        <v>72.398734177215189</v>
      </c>
      <c r="DG1615">
        <v>0.22476798143851509</v>
      </c>
      <c r="DH1615">
        <v>300</v>
      </c>
      <c r="DI1615">
        <v>67.430394431554532</v>
      </c>
      <c r="DJ1615">
        <v>0.23716646989374263</v>
      </c>
      <c r="DK1615">
        <v>300</v>
      </c>
      <c r="DL1615">
        <v>71.149940968122792</v>
      </c>
      <c r="DM1615">
        <v>0.23040000000000002</v>
      </c>
      <c r="DN1615">
        <v>300</v>
      </c>
      <c r="DO1615">
        <v>69.12</v>
      </c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5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</row>
    <row r="1616" spans="1:166" x14ac:dyDescent="0.25">
      <c r="A1616" t="s">
        <v>30</v>
      </c>
      <c r="C1616" s="6">
        <v>44231</v>
      </c>
      <c r="D1616" s="5"/>
      <c r="E1616" s="6"/>
      <c r="G1616">
        <v>28</v>
      </c>
      <c r="H1616" t="s">
        <v>11</v>
      </c>
      <c r="I1616" s="7">
        <v>4.7</v>
      </c>
      <c r="J1616">
        <v>1500</v>
      </c>
      <c r="K1616" s="5">
        <f t="shared" si="25"/>
        <v>141.84397163120565</v>
      </c>
      <c r="L1616" s="5"/>
      <c r="M1616" s="5">
        <v>279</v>
      </c>
      <c r="N1616" s="7">
        <v>6.9666666666666668</v>
      </c>
      <c r="O1616" s="7"/>
      <c r="P1616" s="7"/>
      <c r="Q1616" s="5"/>
      <c r="R1616" s="5"/>
      <c r="S1616" s="5"/>
      <c r="T1616" s="5"/>
      <c r="U1616" s="5"/>
      <c r="V1616" s="5"/>
      <c r="W1616" s="5"/>
      <c r="X1616" s="8"/>
      <c r="Y1616" s="8"/>
      <c r="Z1616" s="8"/>
      <c r="AA1616" s="8"/>
      <c r="AB1616" s="8"/>
      <c r="AC1616" s="5"/>
      <c r="AD1616" s="8"/>
      <c r="AE1616" s="8"/>
      <c r="AF1616" s="8"/>
      <c r="AG1616" s="8"/>
      <c r="AH1616" s="8"/>
      <c r="AI1616" s="8"/>
      <c r="AJ1616" s="5"/>
      <c r="AK1616" s="8"/>
      <c r="AL1616" s="8"/>
      <c r="AM1616" s="8"/>
      <c r="AN1616" s="8"/>
      <c r="AO1616" s="8"/>
      <c r="AP1616" s="8"/>
      <c r="AQ1616" s="9"/>
      <c r="AR1616" s="8"/>
      <c r="AS1616" s="8"/>
      <c r="AT1616" s="8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8"/>
      <c r="BJ1616" s="5"/>
      <c r="BK1616" s="5"/>
      <c r="BL1616" s="5"/>
      <c r="BM1616" s="8"/>
      <c r="BN1616" s="8"/>
      <c r="BO1616" s="7"/>
      <c r="BP1616" s="5"/>
      <c r="BQ1616" s="5"/>
      <c r="BR1616" s="5"/>
      <c r="BS1616" s="5"/>
      <c r="BT1616" s="7"/>
      <c r="BU1616" s="7"/>
      <c r="BV1616" s="7"/>
      <c r="BW1616" s="7"/>
      <c r="BX1616" s="7"/>
      <c r="BY1616" s="7"/>
      <c r="BZ1616" s="7"/>
      <c r="CA1616" s="5"/>
      <c r="CB1616" s="5"/>
      <c r="CC1616" s="5"/>
      <c r="CD1616" s="5"/>
      <c r="CE1616" s="5"/>
      <c r="CF1616" s="5"/>
      <c r="CG1616" s="5"/>
      <c r="CH1616" s="5"/>
      <c r="CM1616" s="5"/>
      <c r="CN1616" s="8"/>
      <c r="CO1616" s="5"/>
      <c r="CP1616" s="5"/>
      <c r="CQ1616" s="5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</row>
    <row r="1617" spans="1:166" x14ac:dyDescent="0.25">
      <c r="A1617" t="s">
        <v>30</v>
      </c>
      <c r="C1617" s="6">
        <v>44236</v>
      </c>
      <c r="D1617" s="5"/>
      <c r="E1617" s="6"/>
      <c r="G1617">
        <v>33</v>
      </c>
      <c r="H1617" t="s">
        <v>11</v>
      </c>
      <c r="I1617" s="7">
        <v>4.7</v>
      </c>
      <c r="J1617">
        <v>1500</v>
      </c>
      <c r="K1617" s="5">
        <f t="shared" si="25"/>
        <v>141.84397163120565</v>
      </c>
      <c r="L1617" s="5"/>
      <c r="M1617" s="5">
        <v>439.16666666666663</v>
      </c>
      <c r="N1617" s="7">
        <v>10.916666666666666</v>
      </c>
      <c r="O1617" s="7"/>
      <c r="P1617" s="7"/>
      <c r="Q1617" s="5"/>
      <c r="R1617" s="5"/>
      <c r="S1617" s="5"/>
      <c r="T1617" s="5"/>
      <c r="U1617" s="5"/>
      <c r="V1617" s="5"/>
      <c r="W1617" s="5"/>
      <c r="X1617" s="8"/>
      <c r="Y1617" s="8"/>
      <c r="Z1617" s="8"/>
      <c r="AA1617" s="8"/>
      <c r="AB1617" s="8"/>
      <c r="AC1617" s="5"/>
      <c r="AD1617" s="8"/>
      <c r="AE1617" s="8"/>
      <c r="AF1617" s="8"/>
      <c r="AG1617" s="8"/>
      <c r="AH1617" s="8"/>
      <c r="AI1617" s="8"/>
      <c r="AJ1617" s="5"/>
      <c r="AK1617" s="8"/>
      <c r="AL1617" s="8"/>
      <c r="AM1617" s="8"/>
      <c r="AN1617" s="8"/>
      <c r="AO1617" s="8"/>
      <c r="AP1617" s="8"/>
      <c r="AQ1617" s="9"/>
      <c r="AR1617" s="8"/>
      <c r="AS1617" s="8"/>
      <c r="AT1617" s="8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8"/>
      <c r="BJ1617" s="5"/>
      <c r="BK1617" s="5"/>
      <c r="BL1617" s="5"/>
      <c r="BM1617" s="8"/>
      <c r="BN1617" s="8"/>
      <c r="BO1617" s="7"/>
      <c r="BP1617" s="5"/>
      <c r="BQ1617" s="5"/>
      <c r="BR1617" s="5"/>
      <c r="BS1617" s="5"/>
      <c r="BT1617" s="7"/>
      <c r="BU1617" s="7"/>
      <c r="BV1617" s="7"/>
      <c r="BW1617" s="7"/>
      <c r="BX1617" s="7"/>
      <c r="BY1617" s="7"/>
      <c r="BZ1617" s="7"/>
      <c r="CA1617" s="5"/>
      <c r="CB1617" s="5"/>
      <c r="CC1617" s="5"/>
      <c r="CD1617" s="5"/>
      <c r="CE1617" s="5"/>
      <c r="CF1617" s="5"/>
      <c r="CG1617" s="5"/>
      <c r="CH1617" s="5"/>
      <c r="CM1617" s="5"/>
      <c r="CN1617" s="8"/>
      <c r="CO1617" s="5"/>
      <c r="CP1617" s="5"/>
      <c r="CQ1617" s="5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</row>
    <row r="1618" spans="1:166" x14ac:dyDescent="0.25">
      <c r="A1618" t="s">
        <v>30</v>
      </c>
      <c r="C1618" s="6">
        <v>44237</v>
      </c>
      <c r="D1618" s="5">
        <v>4</v>
      </c>
      <c r="E1618" t="s">
        <v>210</v>
      </c>
      <c r="F1618" t="s">
        <v>12</v>
      </c>
      <c r="G1618">
        <v>34</v>
      </c>
      <c r="H1618" t="s">
        <v>11</v>
      </c>
      <c r="I1618" s="7">
        <v>4.7</v>
      </c>
      <c r="J1618">
        <v>1500</v>
      </c>
      <c r="K1618" s="5">
        <f t="shared" si="25"/>
        <v>141.84397163120565</v>
      </c>
      <c r="L1618" s="5"/>
      <c r="M1618" s="8"/>
      <c r="N1618" s="8"/>
      <c r="O1618" s="8"/>
      <c r="P1618" s="8"/>
      <c r="Q1618" s="5"/>
      <c r="R1618" s="5">
        <v>34</v>
      </c>
      <c r="S1618" s="5"/>
      <c r="T1618" s="5"/>
      <c r="U1618" s="5"/>
      <c r="V1618" s="5"/>
      <c r="W1618" s="5"/>
      <c r="X1618" s="8"/>
      <c r="Y1618" s="8"/>
      <c r="Z1618" s="8"/>
      <c r="AA1618" s="8"/>
      <c r="AB1618" s="8"/>
      <c r="AC1618" s="5">
        <v>9.4070707070707069</v>
      </c>
      <c r="AE1618" s="8"/>
      <c r="AF1618" s="8"/>
      <c r="AG1618" s="8"/>
      <c r="AH1618" s="8"/>
      <c r="AI1618" s="8"/>
      <c r="AJ1618" s="5">
        <v>12.580808080808081</v>
      </c>
      <c r="AK1618" s="8">
        <v>0.32592201818181815</v>
      </c>
      <c r="AL1618">
        <v>2.392895203973253E-2</v>
      </c>
      <c r="AM1618" s="8"/>
      <c r="AN1618" s="8"/>
      <c r="AO1618" s="8"/>
      <c r="AP1618" s="8"/>
      <c r="AQ1618" s="9">
        <f>AK1618/AJ1618</f>
        <v>2.5906286471296665E-2</v>
      </c>
      <c r="AR1618" s="8"/>
      <c r="AS1618" s="8"/>
      <c r="AT1618" s="8"/>
      <c r="AU1618" s="5"/>
      <c r="AV1618" s="5"/>
      <c r="AW1618" s="5"/>
      <c r="AX1618" s="5"/>
      <c r="AY1618" s="5">
        <v>0</v>
      </c>
      <c r="AZ1618" s="5"/>
      <c r="BA1618" s="5"/>
      <c r="BB1618" s="5"/>
      <c r="BC1618" s="5"/>
      <c r="BD1618" s="5"/>
      <c r="BE1618" s="5">
        <v>0</v>
      </c>
      <c r="BF1618" s="5"/>
      <c r="BG1618" s="5"/>
      <c r="BH1618" s="5"/>
      <c r="BI1618" s="8"/>
      <c r="BJ1618" s="5"/>
      <c r="BK1618" s="5">
        <f>AC1618+AJ1618+BH1618</f>
        <v>21.987878787878788</v>
      </c>
      <c r="BL1618" s="5"/>
      <c r="BM1618" s="8">
        <f>BH1618/BK1618</f>
        <v>0</v>
      </c>
      <c r="BN1618" s="8"/>
      <c r="BO1618" s="7"/>
      <c r="BP1618" s="5"/>
      <c r="BQ1618" s="5"/>
      <c r="BR1618" s="5"/>
      <c r="BS1618" s="5"/>
      <c r="BT1618" s="7"/>
      <c r="BU1618" s="7"/>
      <c r="BV1618" s="7"/>
      <c r="BW1618" s="7"/>
      <c r="BX1618" s="8">
        <f>AC1618/BK1618</f>
        <v>0.42782984196986401</v>
      </c>
      <c r="BY1618" s="8">
        <f>AJ1618/BK1618</f>
        <v>0.57217015803013604</v>
      </c>
      <c r="BZ1618" s="8">
        <f>BH1618/BK1618</f>
        <v>0</v>
      </c>
      <c r="CA1618" s="5">
        <f>CB1618+CC1618+CE1618+CG1618</f>
        <v>3.9393939393939394</v>
      </c>
      <c r="CB1618" s="5">
        <v>3.9393939393939394</v>
      </c>
      <c r="CC1618" s="5"/>
      <c r="CD1618" s="5"/>
      <c r="CE1618" s="5"/>
      <c r="CF1618" s="18"/>
      <c r="CG1618" s="5"/>
      <c r="CH1618" s="9">
        <f>AK1618/CA1618</f>
        <v>8.2734050769230766E-2</v>
      </c>
      <c r="CM1618" s="5"/>
      <c r="CN1618" s="8"/>
      <c r="CO1618" s="5"/>
      <c r="CP1618" s="5"/>
      <c r="CQ1618" s="5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</row>
    <row r="1619" spans="1:166" x14ac:dyDescent="0.25">
      <c r="A1619" t="s">
        <v>30</v>
      </c>
      <c r="C1619" s="6">
        <v>44252</v>
      </c>
      <c r="D1619" s="5"/>
      <c r="E1619" s="6"/>
      <c r="G1619">
        <v>49</v>
      </c>
      <c r="H1619" t="s">
        <v>11</v>
      </c>
      <c r="I1619" s="7">
        <v>4.7</v>
      </c>
      <c r="J1619">
        <v>1500</v>
      </c>
      <c r="K1619" s="5">
        <f t="shared" si="25"/>
        <v>141.84397163120565</v>
      </c>
      <c r="L1619" s="5"/>
      <c r="M1619" s="5">
        <v>705</v>
      </c>
      <c r="N1619" s="7">
        <v>15.1</v>
      </c>
      <c r="O1619" s="7"/>
      <c r="P1619" s="7"/>
      <c r="Q1619" s="5"/>
      <c r="R1619" s="5"/>
      <c r="S1619" s="5"/>
      <c r="T1619" s="5"/>
      <c r="U1619" s="5"/>
      <c r="V1619" s="5"/>
      <c r="W1619" s="5"/>
      <c r="X1619" s="8"/>
      <c r="Y1619" s="8"/>
      <c r="Z1619" s="8"/>
      <c r="AA1619" s="8"/>
      <c r="AB1619" s="8"/>
      <c r="AC1619" s="5"/>
      <c r="AE1619" s="8"/>
      <c r="AF1619" s="8"/>
      <c r="AG1619" s="8"/>
      <c r="AH1619" s="8"/>
      <c r="AI1619" s="8"/>
      <c r="AJ1619" s="5"/>
      <c r="AK1619" s="8"/>
      <c r="AL1619" s="8"/>
      <c r="AM1619" s="8"/>
      <c r="AN1619" s="8"/>
      <c r="AO1619" s="8"/>
      <c r="AP1619" s="8"/>
      <c r="AQ1619" s="9"/>
      <c r="AR1619" s="8"/>
      <c r="AS1619" s="8"/>
      <c r="AT1619" s="8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8"/>
      <c r="BJ1619" s="5"/>
      <c r="BK1619" s="5"/>
      <c r="BL1619" s="5"/>
      <c r="BM1619" s="8"/>
      <c r="BN1619" s="8"/>
      <c r="BO1619" s="7"/>
      <c r="BP1619" s="5"/>
      <c r="BQ1619" s="5"/>
      <c r="BR1619" s="5"/>
      <c r="BS1619" s="5"/>
      <c r="BT1619" s="7"/>
      <c r="BU1619" s="7"/>
      <c r="BV1619" s="7"/>
      <c r="BW1619" s="7"/>
      <c r="BX1619" s="7"/>
      <c r="BY1619" s="7"/>
      <c r="BZ1619" s="7"/>
      <c r="CA1619" s="5"/>
      <c r="CB1619" s="5"/>
      <c r="CC1619" s="5"/>
      <c r="CD1619" s="5"/>
      <c r="CE1619" s="5"/>
      <c r="CF1619" s="5"/>
      <c r="CG1619" s="5"/>
      <c r="CH1619" s="5"/>
      <c r="CM1619" s="5"/>
      <c r="CN1619" s="8"/>
      <c r="CO1619" s="5"/>
      <c r="CP1619" s="5"/>
      <c r="CQ1619" s="5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</row>
    <row r="1620" spans="1:166" x14ac:dyDescent="0.25">
      <c r="A1620" t="s">
        <v>30</v>
      </c>
      <c r="C1620" s="6">
        <v>44257</v>
      </c>
      <c r="D1620" s="5"/>
      <c r="E1620" s="6"/>
      <c r="G1620">
        <v>54</v>
      </c>
      <c r="H1620" t="s">
        <v>11</v>
      </c>
      <c r="I1620" s="7">
        <v>4.7</v>
      </c>
      <c r="J1620">
        <v>1500</v>
      </c>
      <c r="K1620" s="5">
        <f t="shared" si="25"/>
        <v>141.84397163120565</v>
      </c>
      <c r="L1620" s="5"/>
      <c r="M1620" s="5">
        <v>891.5</v>
      </c>
      <c r="N1620" s="7">
        <v>16.925000000000001</v>
      </c>
      <c r="O1620" s="7"/>
      <c r="P1620" s="7"/>
      <c r="Q1620" s="5"/>
      <c r="R1620" s="5"/>
      <c r="S1620" s="5"/>
      <c r="T1620" s="5"/>
      <c r="U1620" s="5"/>
      <c r="V1620" s="5"/>
      <c r="W1620" s="5"/>
      <c r="X1620" s="8"/>
      <c r="Y1620" s="8"/>
      <c r="Z1620" s="8"/>
      <c r="AA1620" s="8"/>
      <c r="AB1620" s="8"/>
      <c r="AC1620" s="5"/>
      <c r="AE1620" s="8"/>
      <c r="AF1620" s="8"/>
      <c r="AG1620" s="8"/>
      <c r="AH1620" s="8"/>
      <c r="AI1620" s="8"/>
      <c r="AJ1620" s="5"/>
      <c r="AK1620" s="8"/>
      <c r="AL1620" s="8"/>
      <c r="AM1620" s="8"/>
      <c r="AN1620" s="8"/>
      <c r="AO1620" s="8"/>
      <c r="AP1620" s="8"/>
      <c r="AQ1620" s="9"/>
      <c r="AR1620" s="8"/>
      <c r="AS1620" s="8"/>
      <c r="AT1620" s="8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8"/>
      <c r="BJ1620" s="5"/>
      <c r="BK1620" s="5"/>
      <c r="BL1620" s="5"/>
      <c r="BM1620" s="8"/>
      <c r="BN1620" s="8"/>
      <c r="BO1620" s="7"/>
      <c r="BP1620" s="5"/>
      <c r="BQ1620" s="5"/>
      <c r="BR1620" s="5"/>
      <c r="BS1620" s="5"/>
      <c r="BT1620" s="7"/>
      <c r="BU1620" s="7"/>
      <c r="BV1620" s="7"/>
      <c r="BW1620" s="7"/>
      <c r="BX1620" s="7"/>
      <c r="BY1620" s="7"/>
      <c r="BZ1620" s="7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8"/>
      <c r="CL1620" s="5"/>
      <c r="CM1620" s="5"/>
      <c r="CN1620" s="8"/>
      <c r="CO1620" s="5"/>
      <c r="CP1620" s="5"/>
      <c r="CQ1620" s="5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</row>
    <row r="1621" spans="1:166" x14ac:dyDescent="0.25">
      <c r="A1621" t="s">
        <v>30</v>
      </c>
      <c r="C1621" s="6">
        <v>44258</v>
      </c>
      <c r="D1621" s="5">
        <v>5</v>
      </c>
      <c r="E1621" t="s">
        <v>206</v>
      </c>
      <c r="F1621" t="s">
        <v>13</v>
      </c>
      <c r="G1621">
        <v>55</v>
      </c>
      <c r="H1621" t="s">
        <v>11</v>
      </c>
      <c r="I1621" s="7">
        <v>4.7</v>
      </c>
      <c r="J1621">
        <v>1500</v>
      </c>
      <c r="K1621" s="5">
        <f t="shared" si="25"/>
        <v>141.84397163120565</v>
      </c>
      <c r="L1621" s="5"/>
      <c r="M1621" s="8"/>
      <c r="N1621" s="8"/>
      <c r="O1621" s="8"/>
      <c r="P1621" s="8"/>
      <c r="Q1621" s="5"/>
      <c r="R1621" s="5"/>
      <c r="S1621" s="5">
        <v>55</v>
      </c>
      <c r="T1621" s="5"/>
      <c r="U1621" s="5"/>
      <c r="V1621" s="5"/>
      <c r="W1621" s="5"/>
      <c r="X1621" s="8"/>
      <c r="Y1621" s="8"/>
      <c r="Z1621" s="8"/>
      <c r="AA1621" s="8"/>
      <c r="AB1621" s="8"/>
      <c r="AC1621" s="5">
        <v>72.749030632583839</v>
      </c>
      <c r="AE1621" s="8"/>
      <c r="AF1621" s="8">
        <v>0.45947984656481794</v>
      </c>
      <c r="AG1621" s="8">
        <v>1.5819893394300195E-2</v>
      </c>
      <c r="AH1621" s="8">
        <v>0.44492165917439747</v>
      </c>
      <c r="AI1621" s="8">
        <v>6.1345058964242104E-2</v>
      </c>
      <c r="AJ1621" s="5">
        <v>57.829501146136224</v>
      </c>
      <c r="AK1621" s="8">
        <v>1.4593855188367066</v>
      </c>
      <c r="AL1621">
        <v>0.15094151982836357</v>
      </c>
      <c r="AM1621" s="8">
        <v>0.45947984656481794</v>
      </c>
      <c r="AN1621" s="8">
        <v>1.5819893394300195E-2</v>
      </c>
      <c r="AO1621" s="8"/>
      <c r="AP1621" s="8"/>
      <c r="AQ1621" s="9">
        <f>AK1621/AJ1621</f>
        <v>2.5236003941116702E-2</v>
      </c>
      <c r="AR1621" s="8"/>
      <c r="AS1621" s="8"/>
      <c r="AT1621" s="8"/>
      <c r="AU1621" s="5"/>
      <c r="AV1621" s="5"/>
      <c r="AW1621" s="5"/>
      <c r="AX1621" s="5"/>
      <c r="AY1621" s="5">
        <v>0</v>
      </c>
      <c r="AZ1621" s="5"/>
      <c r="BA1621" s="5"/>
      <c r="BB1621" s="5"/>
      <c r="BC1621" s="5"/>
      <c r="BD1621" s="5"/>
      <c r="BE1621" s="5">
        <v>2.9540069675346881</v>
      </c>
      <c r="BG1621" s="5"/>
      <c r="BH1621" s="5">
        <v>2.9540069675346881</v>
      </c>
      <c r="BI1621" s="8"/>
      <c r="BJ1621" s="5"/>
      <c r="BK1621" s="5">
        <f>AC1621+AJ1621+BH1621</f>
        <v>133.53253874625474</v>
      </c>
      <c r="BL1621" s="5"/>
      <c r="BM1621" s="8">
        <f>BH1621/BK1621</f>
        <v>2.2122001088798596E-2</v>
      </c>
      <c r="BN1621" s="8"/>
      <c r="BO1621" s="7"/>
      <c r="BP1621" s="5"/>
      <c r="BQ1621" s="5"/>
      <c r="BR1621" s="5"/>
      <c r="BS1621" s="5"/>
      <c r="BT1621" s="7"/>
      <c r="BU1621" s="7"/>
      <c r="BV1621" s="7"/>
      <c r="BW1621" s="7"/>
      <c r="BX1621" s="8">
        <f>AC1621/BK1621</f>
        <v>0.54480377079346343</v>
      </c>
      <c r="BY1621" s="8">
        <f>AJ1621/BK1621</f>
        <v>0.43307422811773805</v>
      </c>
      <c r="BZ1621" s="8">
        <f>BH1621/BK1621</f>
        <v>2.2122001088798596E-2</v>
      </c>
      <c r="CA1621" s="5">
        <f>CB1621+CC1621+CE1621+CG1621</f>
        <v>60.622959533952326</v>
      </c>
      <c r="CB1621" s="5">
        <v>37.367695701242248</v>
      </c>
      <c r="CC1621" s="5">
        <v>0</v>
      </c>
      <c r="CD1621" s="5"/>
      <c r="CE1621" s="5">
        <v>1.0403534083484725</v>
      </c>
      <c r="CF1621" s="18"/>
      <c r="CG1621" s="5">
        <v>22.214910424361602</v>
      </c>
      <c r="CH1621" s="9">
        <f>AK1621/CA1621</f>
        <v>2.4073148689142555E-2</v>
      </c>
      <c r="CI1621" s="18"/>
      <c r="CJ1621" s="5"/>
      <c r="CK1621" s="8"/>
      <c r="CL1621" s="5"/>
      <c r="CM1621" s="5"/>
      <c r="CN1621" s="8"/>
      <c r="CO1621" s="5"/>
      <c r="CP1621" s="5"/>
      <c r="CQ1621" s="5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</row>
    <row r="1622" spans="1:166" x14ac:dyDescent="0.25">
      <c r="A1622" t="s">
        <v>30</v>
      </c>
      <c r="C1622" s="6">
        <v>44264</v>
      </c>
      <c r="D1622" s="5"/>
      <c r="E1622" s="6"/>
      <c r="G1622">
        <v>61</v>
      </c>
      <c r="H1622" t="s">
        <v>11</v>
      </c>
      <c r="I1622" s="7">
        <v>4.7</v>
      </c>
      <c r="J1622">
        <v>1500</v>
      </c>
      <c r="K1622" s="5">
        <f t="shared" si="25"/>
        <v>141.84397163120565</v>
      </c>
      <c r="L1622" s="5"/>
      <c r="M1622" s="5">
        <v>983.5</v>
      </c>
      <c r="N1622" s="7">
        <v>18.649999999999999</v>
      </c>
      <c r="O1622" s="7"/>
      <c r="P1622" s="7"/>
      <c r="Q1622" s="5"/>
      <c r="R1622" s="5"/>
      <c r="S1622" s="5"/>
      <c r="T1622" s="5"/>
      <c r="U1622" s="5"/>
      <c r="V1622" s="5"/>
      <c r="W1622" s="5"/>
      <c r="X1622" s="8"/>
      <c r="Y1622" s="8"/>
      <c r="Z1622" s="8"/>
      <c r="AA1622" s="8"/>
      <c r="AB1622" s="8"/>
      <c r="AC1622" s="5"/>
      <c r="AE1622" s="8"/>
      <c r="AJ1622" s="5"/>
      <c r="AK1622" s="8"/>
      <c r="AL1622" s="8"/>
      <c r="AO1622" s="8"/>
      <c r="AP1622" s="8"/>
      <c r="AQ1622" s="9"/>
      <c r="AR1622" s="8"/>
      <c r="AS1622" s="8"/>
      <c r="AT1622" s="8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G1622" s="5"/>
      <c r="BH1622" s="5"/>
      <c r="BI1622" s="8"/>
      <c r="BJ1622" s="5"/>
      <c r="BK1622" s="5"/>
      <c r="BL1622" s="5"/>
      <c r="BM1622" s="8"/>
      <c r="BN1622" s="8"/>
      <c r="BO1622" s="7"/>
      <c r="BP1622" s="5"/>
      <c r="BQ1622" s="5"/>
      <c r="BR1622" s="5"/>
      <c r="BS1622" s="5"/>
      <c r="BT1622" s="7"/>
      <c r="BU1622" s="7"/>
      <c r="BV1622" s="7"/>
      <c r="BW1622" s="7"/>
      <c r="BX1622" s="7"/>
      <c r="BY1622" s="7"/>
      <c r="BZ1622" s="7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8"/>
      <c r="CL1622" s="5"/>
      <c r="CM1622" s="5"/>
      <c r="CN1622" s="8"/>
      <c r="CO1622" s="5"/>
      <c r="CP1622" s="5"/>
      <c r="CQ1622" s="5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</row>
    <row r="1623" spans="1:166" x14ac:dyDescent="0.25">
      <c r="A1623" t="s">
        <v>30</v>
      </c>
      <c r="C1623" s="6">
        <v>44265</v>
      </c>
      <c r="D1623" s="5"/>
      <c r="E1623" s="6"/>
      <c r="G1623">
        <v>62</v>
      </c>
      <c r="H1623" t="s">
        <v>11</v>
      </c>
      <c r="I1623" s="7">
        <v>4.7</v>
      </c>
      <c r="J1623">
        <v>1500</v>
      </c>
      <c r="K1623" s="5">
        <f t="shared" si="25"/>
        <v>141.84397163120565</v>
      </c>
      <c r="L1623" s="5">
        <v>1500</v>
      </c>
      <c r="M1623" s="8"/>
      <c r="N1623" s="8"/>
      <c r="O1623" s="8"/>
      <c r="P1623" s="8"/>
      <c r="Q1623" s="5"/>
      <c r="R1623" s="5"/>
      <c r="S1623" s="5"/>
      <c r="T1623" s="5"/>
      <c r="U1623" s="5"/>
      <c r="V1623" s="5"/>
      <c r="W1623" s="5"/>
      <c r="X1623" s="8"/>
      <c r="Y1623" s="8"/>
      <c r="Z1623" s="8"/>
      <c r="AA1623" s="8"/>
      <c r="AB1623" s="8"/>
      <c r="AC1623" s="5"/>
      <c r="AD1623" s="8"/>
      <c r="AE1623" s="8"/>
      <c r="AF1623" s="8"/>
      <c r="AG1623" s="8"/>
      <c r="AH1623" s="8"/>
      <c r="AI1623" s="8"/>
      <c r="AJ1623" s="5"/>
      <c r="AK1623" s="8"/>
      <c r="AL1623" s="8"/>
      <c r="AM1623" s="8"/>
      <c r="AN1623" s="8"/>
      <c r="AO1623" s="8"/>
      <c r="AP1623" s="8"/>
      <c r="AQ1623" s="9"/>
      <c r="AR1623" s="8"/>
      <c r="AS1623" s="8"/>
      <c r="AT1623" s="8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G1623" s="5"/>
      <c r="BH1623" s="5"/>
      <c r="BI1623" s="8"/>
      <c r="BJ1623" s="5"/>
      <c r="BK1623" s="5"/>
      <c r="BL1623" s="5"/>
      <c r="BM1623" s="8"/>
      <c r="BN1623" s="8"/>
      <c r="BO1623" s="7"/>
      <c r="BP1623" s="5"/>
      <c r="BQ1623" s="5"/>
      <c r="BR1623" s="5"/>
      <c r="BS1623" s="5"/>
      <c r="BT1623" s="7"/>
      <c r="BU1623" s="7"/>
      <c r="BV1623" s="7"/>
      <c r="BW1623" s="7"/>
      <c r="BX1623" s="7"/>
      <c r="BY1623" s="7"/>
      <c r="BZ1623" s="7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8"/>
      <c r="CL1623" s="5"/>
      <c r="CM1623" s="5"/>
      <c r="CN1623" s="8">
        <f>CR1623+CU1623+CX1623+DA1623+DD1623+DG1623+DJ1623+DM1623+DP1623+DS1623+DV1623+DY1623</f>
        <v>1.1440341583837015</v>
      </c>
      <c r="CO1623" s="5">
        <f>CT1623+CW1623+CZ1623+DC1623+DF1623+DI1623+DL1623+DO1623+DR1623+DU1623+DX1623+EA1623</f>
        <v>343.21024751511038</v>
      </c>
      <c r="CP1623" s="5"/>
      <c r="CQ1623" s="5">
        <f>CT1623+CW1623+CZ1623+DC1623+DF1623+DI1623</f>
        <v>343.21024751511038</v>
      </c>
      <c r="CR1623">
        <v>0.13350921436761565</v>
      </c>
      <c r="CS1623">
        <v>300</v>
      </c>
      <c r="CT1623">
        <v>40.052764310284701</v>
      </c>
      <c r="CU1623">
        <v>0.15788724852076283</v>
      </c>
      <c r="CV1623">
        <v>300</v>
      </c>
      <c r="CW1623">
        <v>47.366174556228856</v>
      </c>
      <c r="CX1623">
        <v>0.19976552438133677</v>
      </c>
      <c r="CY1623">
        <v>300</v>
      </c>
      <c r="CZ1623">
        <v>59.929657314401027</v>
      </c>
      <c r="DA1623">
        <v>0.22405278592960473</v>
      </c>
      <c r="DB1623">
        <v>300</v>
      </c>
      <c r="DC1623">
        <v>67.215835778881427</v>
      </c>
      <c r="DD1623">
        <v>0.20730602910700324</v>
      </c>
      <c r="DE1623">
        <v>300</v>
      </c>
      <c r="DF1623">
        <v>62.191808732100959</v>
      </c>
      <c r="DG1623">
        <v>0.22151335607737815</v>
      </c>
      <c r="DH1623">
        <v>300</v>
      </c>
      <c r="DI1623">
        <v>66.454006823213433</v>
      </c>
      <c r="DJ1623" s="8"/>
      <c r="DK1623" s="5"/>
      <c r="DL1623" s="8"/>
      <c r="DM1623" s="8"/>
      <c r="DN1623" s="5"/>
      <c r="DO1623" s="8"/>
      <c r="DP1623" s="8"/>
      <c r="DQ1623" s="5"/>
      <c r="DR1623" s="8"/>
      <c r="DS1623" s="8"/>
      <c r="DT1623" s="5"/>
      <c r="DU1623" s="8"/>
      <c r="DV1623" s="8"/>
      <c r="DW1623" s="5"/>
      <c r="DX1623" s="8"/>
      <c r="DY1623" s="8"/>
      <c r="DZ1623" s="5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</row>
    <row r="1624" spans="1:166" x14ac:dyDescent="0.25">
      <c r="A1624" t="s">
        <v>30</v>
      </c>
      <c r="C1624" s="6">
        <v>44272</v>
      </c>
      <c r="D1624" s="5"/>
      <c r="E1624" s="6"/>
      <c r="G1624">
        <v>69</v>
      </c>
      <c r="H1624" t="s">
        <v>11</v>
      </c>
      <c r="I1624" s="7">
        <v>4.7</v>
      </c>
      <c r="J1624">
        <v>1500</v>
      </c>
      <c r="K1624" s="5">
        <f t="shared" si="25"/>
        <v>141.84397163120565</v>
      </c>
      <c r="L1624" s="5"/>
      <c r="M1624" s="8"/>
      <c r="N1624" s="8"/>
      <c r="O1624" s="8"/>
      <c r="P1624" s="8"/>
      <c r="Q1624" s="5"/>
      <c r="R1624" s="5"/>
      <c r="S1624" s="5"/>
      <c r="T1624" s="5"/>
      <c r="U1624" s="5"/>
      <c r="V1624" s="5"/>
      <c r="W1624" s="5"/>
      <c r="X1624" s="8"/>
      <c r="Y1624" s="8"/>
      <c r="Z1624" s="8"/>
      <c r="AA1624" s="8"/>
      <c r="AB1624" s="8"/>
      <c r="AC1624" s="5">
        <v>153.54236770710025</v>
      </c>
      <c r="AD1624" s="8"/>
      <c r="AE1624" s="8"/>
      <c r="AF1624" s="8"/>
      <c r="AG1624" s="8"/>
      <c r="AH1624" s="8"/>
      <c r="AI1624" s="8"/>
      <c r="AJ1624" s="5">
        <v>107.61012939326017</v>
      </c>
      <c r="AK1624" s="8">
        <v>2.8370568471733115</v>
      </c>
      <c r="AL1624">
        <v>0.63630550727097313</v>
      </c>
      <c r="AM1624" s="8"/>
      <c r="AN1624" s="8"/>
      <c r="AO1624" s="8"/>
      <c r="AP1624" s="8"/>
      <c r="AQ1624" s="9">
        <f>AK1624/AJ1624</f>
        <v>2.6364217413077491E-2</v>
      </c>
      <c r="AR1624" s="8"/>
      <c r="AS1624" s="8"/>
      <c r="AT1624" s="8"/>
      <c r="AU1624" s="5"/>
      <c r="AV1624" s="5"/>
      <c r="AW1624" s="5"/>
      <c r="AX1624" s="5"/>
      <c r="AY1624" s="5">
        <v>0</v>
      </c>
      <c r="AZ1624" s="5"/>
      <c r="BA1624" s="5"/>
      <c r="BB1624" s="5"/>
      <c r="BC1624" s="5"/>
      <c r="BD1624" s="5"/>
      <c r="BE1624" s="5">
        <v>30.78339845556788</v>
      </c>
      <c r="BF1624" s="5"/>
      <c r="BG1624" s="5"/>
      <c r="BH1624" s="5">
        <v>30.78339845556788</v>
      </c>
      <c r="BI1624" s="8"/>
      <c r="BJ1624" s="5"/>
      <c r="BK1624" s="5">
        <f>AC1624+AJ1624+BH1624</f>
        <v>291.93589555592825</v>
      </c>
      <c r="BL1624" s="5"/>
      <c r="BM1624" s="8">
        <f>BH1624/BK1624</f>
        <v>0.10544574656346253</v>
      </c>
      <c r="BN1624" s="8"/>
      <c r="BO1624" s="7"/>
      <c r="BP1624" s="5"/>
      <c r="BQ1624" s="5"/>
      <c r="BR1624" s="5"/>
      <c r="BS1624" s="5"/>
      <c r="BT1624" s="7"/>
      <c r="BU1624" s="7"/>
      <c r="BV1624" s="7"/>
      <c r="BW1624" s="7"/>
      <c r="BX1624" s="8">
        <f>AC1624/BK1624</f>
        <v>0.52594549024097326</v>
      </c>
      <c r="BY1624" s="8">
        <f>AJ1624/BK1624</f>
        <v>0.36860876319556435</v>
      </c>
      <c r="BZ1624" s="8">
        <f>BH1624/BK1624</f>
        <v>0.10544574656346253</v>
      </c>
      <c r="CA1624" s="5">
        <f>CB1624+CC1624+CE1624+CG1624</f>
        <v>145.68144554865097</v>
      </c>
      <c r="CB1624" s="5">
        <v>113.02670961250469</v>
      </c>
      <c r="CC1624" s="5">
        <v>18.24922201223935</v>
      </c>
      <c r="CD1624" s="5"/>
      <c r="CE1624" s="5">
        <v>2.7982621444775799</v>
      </c>
      <c r="CF1624" s="18"/>
      <c r="CG1624" s="5">
        <v>11.607251779429371</v>
      </c>
      <c r="CH1624" s="9">
        <f>AK1624/CA1624</f>
        <v>1.947438698516939E-2</v>
      </c>
      <c r="CI1624" s="18"/>
      <c r="CJ1624" s="5"/>
      <c r="CK1624" s="8"/>
      <c r="CL1624" s="5"/>
      <c r="CM1624" s="5"/>
      <c r="CN1624" s="8"/>
      <c r="CO1624" s="5"/>
      <c r="CP1624" s="5"/>
      <c r="CQ1624" s="5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</row>
    <row r="1625" spans="1:166" x14ac:dyDescent="0.25">
      <c r="A1625" t="s">
        <v>30</v>
      </c>
      <c r="C1625" s="6">
        <v>44277</v>
      </c>
      <c r="D1625" s="5"/>
      <c r="E1625" s="6"/>
      <c r="G1625">
        <v>74</v>
      </c>
      <c r="H1625" t="s">
        <v>11</v>
      </c>
      <c r="I1625" s="7">
        <v>4.7</v>
      </c>
      <c r="J1625">
        <v>1500</v>
      </c>
      <c r="K1625" s="5">
        <f t="shared" si="25"/>
        <v>141.84397163120565</v>
      </c>
      <c r="L1625" s="5"/>
      <c r="M1625" s="5">
        <v>1140</v>
      </c>
      <c r="N1625" s="7">
        <v>20.92</v>
      </c>
      <c r="O1625" s="7"/>
      <c r="P1625" s="7"/>
      <c r="Q1625" s="5"/>
      <c r="R1625" s="5"/>
      <c r="S1625" s="5"/>
      <c r="T1625" s="5"/>
      <c r="U1625" s="5"/>
      <c r="V1625" s="5"/>
      <c r="W1625" s="5"/>
      <c r="X1625" s="8"/>
      <c r="Y1625" s="8"/>
      <c r="Z1625" s="8"/>
      <c r="AA1625" s="8"/>
      <c r="AB1625" s="8"/>
      <c r="AC1625" s="5"/>
      <c r="AD1625" s="8"/>
      <c r="AE1625" s="8"/>
      <c r="AF1625" s="8"/>
      <c r="AG1625" s="8"/>
      <c r="AH1625" s="8"/>
      <c r="AI1625" s="8"/>
      <c r="AJ1625" s="5"/>
      <c r="AK1625" s="8"/>
      <c r="AL1625" s="8"/>
      <c r="AM1625" s="8"/>
      <c r="AN1625" s="8"/>
      <c r="AO1625" s="8"/>
      <c r="AP1625" s="8"/>
      <c r="AQ1625" s="9"/>
      <c r="AR1625" s="8"/>
      <c r="AS1625" s="8"/>
      <c r="AT1625" s="8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8"/>
      <c r="BJ1625" s="5"/>
      <c r="BK1625" s="5"/>
      <c r="BL1625" s="5"/>
      <c r="BM1625" s="8"/>
      <c r="BN1625" s="8"/>
      <c r="BO1625" s="7"/>
      <c r="BP1625" s="5"/>
      <c r="BQ1625" s="5"/>
      <c r="BR1625" s="5"/>
      <c r="BS1625" s="5"/>
      <c r="BT1625" s="7"/>
      <c r="BU1625" s="7"/>
      <c r="BV1625" s="7"/>
      <c r="BW1625" s="7"/>
      <c r="BX1625" s="7"/>
      <c r="BY1625" s="7"/>
      <c r="BZ1625" s="7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8"/>
      <c r="CL1625" s="5"/>
      <c r="CM1625" s="5"/>
      <c r="CN1625" s="8"/>
      <c r="CO1625" s="5"/>
      <c r="CP1625" s="5"/>
      <c r="CQ1625" s="5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</row>
    <row r="1626" spans="1:166" x14ac:dyDescent="0.25">
      <c r="A1626" t="s">
        <v>30</v>
      </c>
      <c r="C1626" s="6">
        <v>44284</v>
      </c>
      <c r="D1626" s="5">
        <v>6</v>
      </c>
      <c r="E1626" s="6" t="s">
        <v>239</v>
      </c>
      <c r="F1626" t="s">
        <v>89</v>
      </c>
      <c r="G1626">
        <v>81</v>
      </c>
      <c r="H1626" t="s">
        <v>11</v>
      </c>
      <c r="I1626" s="7">
        <v>4.7</v>
      </c>
      <c r="J1626">
        <v>1500</v>
      </c>
      <c r="K1626" s="5">
        <f t="shared" si="25"/>
        <v>141.84397163120565</v>
      </c>
      <c r="L1626" s="5"/>
      <c r="M1626" s="5">
        <v>1182.8</v>
      </c>
      <c r="N1626" s="7">
        <v>22.44</v>
      </c>
      <c r="O1626" s="7"/>
      <c r="P1626" s="7"/>
      <c r="Q1626" s="5"/>
      <c r="R1626" s="5"/>
      <c r="S1626" s="5"/>
      <c r="T1626" s="5">
        <v>81</v>
      </c>
      <c r="U1626" s="5"/>
      <c r="V1626" s="5"/>
      <c r="W1626" s="5"/>
      <c r="X1626" s="8"/>
      <c r="Y1626" s="8"/>
      <c r="Z1626" s="8"/>
      <c r="AA1626" s="8"/>
      <c r="AB1626" s="8"/>
      <c r="AC1626" s="5"/>
      <c r="AD1626" s="8"/>
      <c r="AE1626" s="8"/>
      <c r="AF1626" s="8"/>
      <c r="AG1626" s="8"/>
      <c r="AH1626" s="8"/>
      <c r="AI1626" s="8"/>
      <c r="AJ1626" s="5"/>
      <c r="AK1626" s="8"/>
      <c r="AL1626" s="8"/>
      <c r="AM1626" s="8"/>
      <c r="AN1626" s="8"/>
      <c r="AO1626" s="8"/>
      <c r="AP1626" s="8"/>
      <c r="AQ1626" s="9"/>
      <c r="AR1626" s="8"/>
      <c r="AS1626" s="8"/>
      <c r="AT1626" s="8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8"/>
      <c r="BJ1626" s="5"/>
      <c r="BK1626" s="5"/>
      <c r="BL1626" s="5"/>
      <c r="BM1626" s="8"/>
      <c r="BN1626" s="8"/>
      <c r="BO1626" s="7"/>
      <c r="BP1626" s="5"/>
      <c r="BQ1626" s="5"/>
      <c r="BR1626" s="5"/>
      <c r="BS1626" s="5"/>
      <c r="BT1626" s="7"/>
      <c r="BU1626" s="7"/>
      <c r="BV1626" s="7"/>
      <c r="BW1626" s="7"/>
      <c r="BX1626" s="7"/>
      <c r="BY1626" s="7"/>
      <c r="BZ1626" s="7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8"/>
      <c r="CL1626" s="5"/>
      <c r="CM1626" s="5"/>
      <c r="CN1626" s="8"/>
      <c r="CO1626" s="5"/>
      <c r="CP1626" s="5"/>
      <c r="CQ1626" s="5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</row>
    <row r="1627" spans="1:166" x14ac:dyDescent="0.25">
      <c r="A1627" t="s">
        <v>30</v>
      </c>
      <c r="C1627" s="6">
        <v>44285</v>
      </c>
      <c r="G1627">
        <v>82</v>
      </c>
      <c r="H1627" t="s">
        <v>11</v>
      </c>
      <c r="I1627" s="7">
        <v>4.7</v>
      </c>
      <c r="J1627">
        <v>1500</v>
      </c>
      <c r="K1627" s="5">
        <f t="shared" si="25"/>
        <v>141.84397163120565</v>
      </c>
      <c r="L1627" s="5"/>
      <c r="M1627" s="8"/>
      <c r="N1627" s="8"/>
      <c r="O1627" s="8"/>
      <c r="P1627" s="8"/>
      <c r="Q1627" s="5"/>
      <c r="R1627" s="5"/>
      <c r="S1627" s="5"/>
      <c r="T1627" s="5"/>
      <c r="U1627" s="5"/>
      <c r="V1627" s="5"/>
      <c r="W1627" s="5"/>
      <c r="X1627" s="8"/>
      <c r="Y1627" s="8"/>
      <c r="Z1627" s="8"/>
      <c r="AA1627" s="8"/>
      <c r="AB1627" s="8"/>
      <c r="AC1627" s="5">
        <v>254.73125940497485</v>
      </c>
      <c r="AD1627" s="8"/>
      <c r="AE1627" s="8"/>
      <c r="AF1627" s="8">
        <v>0.75922852656244633</v>
      </c>
      <c r="AG1627" s="8">
        <v>2.423237752729054E-2</v>
      </c>
      <c r="AH1627" s="8">
        <v>0.46507293002782601</v>
      </c>
      <c r="AI1627" s="8">
        <v>6.8794283154628322E-2</v>
      </c>
      <c r="AJ1627" s="5">
        <v>158.41725640723755</v>
      </c>
      <c r="AK1627" s="8">
        <v>3.2234759961638906</v>
      </c>
      <c r="AL1627">
        <v>0.1950220920393804</v>
      </c>
      <c r="AM1627" s="8">
        <v>0.75922852656244633</v>
      </c>
      <c r="AN1627" s="8">
        <v>2.423237752729054E-2</v>
      </c>
      <c r="AO1627" s="8"/>
      <c r="AP1627" s="8"/>
      <c r="AQ1627" s="9">
        <f>AK1627/AJ1627</f>
        <v>2.0348010496264477E-2</v>
      </c>
      <c r="AR1627" s="8"/>
      <c r="AS1627" s="8"/>
      <c r="AT1627" s="8"/>
      <c r="AU1627" s="5"/>
      <c r="AV1627" s="5"/>
      <c r="AW1627" s="5"/>
      <c r="AY1627" s="5">
        <v>81.225947916805566</v>
      </c>
      <c r="AZ1627" s="5"/>
      <c r="BA1627" s="5"/>
      <c r="BB1627" s="5"/>
      <c r="BC1627" s="5"/>
      <c r="BD1627" s="5"/>
      <c r="BE1627" s="5">
        <v>14.20807509787743</v>
      </c>
      <c r="BF1627" s="5"/>
      <c r="BG1627" s="5"/>
      <c r="BH1627" s="5">
        <v>95.434023014682992</v>
      </c>
      <c r="BI1627" s="8"/>
      <c r="BJ1627" s="5"/>
      <c r="BK1627" s="5">
        <f>AC1627+AJ1627+BH1627</f>
        <v>508.58253882689542</v>
      </c>
      <c r="BL1627" s="5"/>
      <c r="BM1627" s="8">
        <f>BH1627/BK1627</f>
        <v>0.18764706950972526</v>
      </c>
      <c r="BN1627" s="8"/>
      <c r="BO1627" s="7"/>
      <c r="BP1627" s="5"/>
      <c r="BQ1627" s="5"/>
      <c r="BR1627" s="5"/>
      <c r="BS1627" s="5"/>
      <c r="BT1627" s="7"/>
      <c r="BU1627" s="7"/>
      <c r="BV1627" s="7"/>
      <c r="BW1627" s="7"/>
      <c r="BX1627" s="8">
        <f>AC1627/BK1627</f>
        <v>0.50086512996010846</v>
      </c>
      <c r="BY1627" s="8">
        <f>AJ1627/BK1627</f>
        <v>0.31148780053016628</v>
      </c>
      <c r="BZ1627" s="8">
        <f>BH1627/BK1627</f>
        <v>0.18764706950972526</v>
      </c>
      <c r="CA1627" s="5">
        <f>CB1627+CC1627+CE1627+CG1627</f>
        <v>201.08322330525911</v>
      </c>
      <c r="CB1627" s="18">
        <v>82.900647543208521</v>
      </c>
      <c r="CC1627" s="5">
        <v>42.522693968522461</v>
      </c>
      <c r="CD1627" s="5"/>
      <c r="CE1627" s="5">
        <v>13.114925755953365</v>
      </c>
      <c r="CF1627" s="18"/>
      <c r="CG1627" s="5">
        <v>62.544956037574764</v>
      </c>
      <c r="CH1627" s="9">
        <f>AK1627/CA1627</f>
        <v>1.6030556618193935E-2</v>
      </c>
      <c r="CI1627" s="18"/>
      <c r="CJ1627" s="5"/>
      <c r="CK1627" s="8"/>
      <c r="CL1627" s="5"/>
      <c r="CM1627" s="5"/>
      <c r="CN1627" s="8"/>
      <c r="CO1627" s="5"/>
      <c r="CP1627" s="5"/>
      <c r="CQ1627" s="5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</row>
    <row r="1628" spans="1:166" x14ac:dyDescent="0.25">
      <c r="A1628" t="s">
        <v>30</v>
      </c>
      <c r="C1628" s="6">
        <v>44293</v>
      </c>
      <c r="D1628" s="5"/>
      <c r="E1628" s="6"/>
      <c r="G1628">
        <v>90</v>
      </c>
      <c r="H1628" t="s">
        <v>11</v>
      </c>
      <c r="I1628" s="7">
        <v>4.7</v>
      </c>
      <c r="J1628">
        <v>1500</v>
      </c>
      <c r="K1628" s="5">
        <f t="shared" si="25"/>
        <v>141.84397163120565</v>
      </c>
      <c r="L1628" s="5"/>
      <c r="M1628" s="8"/>
      <c r="N1628" s="8"/>
      <c r="O1628" s="8"/>
      <c r="P1628" s="8"/>
      <c r="Q1628" s="5"/>
      <c r="R1628" s="5"/>
      <c r="S1628" s="5"/>
      <c r="T1628" s="5"/>
      <c r="U1628" s="5"/>
      <c r="V1628" s="5"/>
      <c r="W1628" s="5"/>
      <c r="X1628" s="8"/>
      <c r="Y1628" s="8"/>
      <c r="Z1628" s="8"/>
      <c r="AA1628" s="8"/>
      <c r="AB1628" s="8"/>
      <c r="AC1628" s="5"/>
      <c r="AD1628" s="8"/>
      <c r="AE1628" s="8"/>
      <c r="AF1628" s="8"/>
      <c r="AG1628" s="8"/>
      <c r="AH1628" s="8"/>
      <c r="AI1628" s="8"/>
      <c r="AJ1628" s="5"/>
      <c r="AK1628" s="8"/>
      <c r="AL1628" s="8"/>
      <c r="AM1628" s="8"/>
      <c r="AN1628" s="8"/>
      <c r="AO1628" s="8"/>
      <c r="AP1628" s="8"/>
      <c r="AQ1628" s="9"/>
      <c r="AR1628" s="8"/>
      <c r="AS1628" s="8"/>
      <c r="AT1628" s="8"/>
      <c r="AU1628" s="5"/>
      <c r="AV1628" s="5"/>
      <c r="AW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8"/>
      <c r="BJ1628" s="5"/>
      <c r="BK1628" s="5"/>
      <c r="BL1628" s="5"/>
      <c r="BM1628" s="8"/>
      <c r="BN1628" s="8"/>
      <c r="BO1628" s="7"/>
      <c r="BP1628" s="5"/>
      <c r="BQ1628" s="5"/>
      <c r="BR1628" s="5"/>
      <c r="BS1628" s="5"/>
      <c r="BT1628" s="7"/>
      <c r="BU1628" s="7"/>
      <c r="BV1628" s="7"/>
      <c r="BW1628" s="7"/>
      <c r="BX1628" s="7"/>
      <c r="BY1628" s="7"/>
      <c r="BZ1628" s="7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8"/>
      <c r="CL1628" s="5"/>
      <c r="CM1628" s="5"/>
      <c r="CN1628" s="8"/>
      <c r="CO1628" s="5"/>
      <c r="CP1628" s="5"/>
      <c r="CQ1628" s="5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>
        <v>21.87</v>
      </c>
      <c r="EC1628" s="8">
        <v>0.82</v>
      </c>
      <c r="ED1628" s="8"/>
      <c r="EE1628" s="8">
        <v>1.41</v>
      </c>
      <c r="EF1628" s="8"/>
      <c r="EG1628" s="8">
        <v>5.2</v>
      </c>
      <c r="EH1628" s="8"/>
      <c r="EI1628" s="8">
        <v>4.8</v>
      </c>
      <c r="EJ1628" s="8"/>
      <c r="EK1628" s="8">
        <v>4.5999999999999996</v>
      </c>
      <c r="EL1628" s="8"/>
      <c r="EM1628" s="8">
        <v>2.6</v>
      </c>
      <c r="EN1628" s="8"/>
      <c r="EO1628" s="8">
        <v>1.42</v>
      </c>
      <c r="EP1628" s="8"/>
      <c r="EQ1628" s="8">
        <v>1.02</v>
      </c>
      <c r="ER1628" s="8"/>
      <c r="ES1628" s="8">
        <v>12.23</v>
      </c>
      <c r="ET1628" s="8">
        <v>2.8</v>
      </c>
      <c r="EU1628" s="8">
        <v>2</v>
      </c>
      <c r="EV1628" s="8">
        <v>1.8</v>
      </c>
      <c r="EW1628" s="8">
        <v>1.01</v>
      </c>
      <c r="EX1628" s="8">
        <v>1</v>
      </c>
      <c r="EY1628" s="8">
        <v>1.4</v>
      </c>
      <c r="EZ1628" s="8">
        <v>1.01</v>
      </c>
      <c r="FA1628" s="8">
        <v>1.21</v>
      </c>
      <c r="FB1628" s="8">
        <v>1.548</v>
      </c>
      <c r="FC1628" s="8">
        <v>0.34799999999999998</v>
      </c>
      <c r="FD1628" s="8">
        <v>0.25</v>
      </c>
      <c r="FE1628" s="8">
        <v>0.21800000000000003</v>
      </c>
      <c r="FF1628" s="8">
        <v>0.11000000000000001</v>
      </c>
      <c r="FG1628" s="8">
        <v>0.16999999999999998</v>
      </c>
      <c r="FH1628" s="8">
        <v>0.16699999999999998</v>
      </c>
      <c r="FI1628" s="8">
        <v>0.19</v>
      </c>
      <c r="FJ1628" s="8">
        <v>9.5000000000000001E-2</v>
      </c>
    </row>
    <row r="1629" spans="1:166" x14ac:dyDescent="0.25">
      <c r="A1629" t="s">
        <v>30</v>
      </c>
      <c r="C1629" s="6">
        <v>44294</v>
      </c>
      <c r="D1629" s="5"/>
      <c r="E1629" s="6"/>
      <c r="G1629">
        <v>91</v>
      </c>
      <c r="H1629" t="s">
        <v>11</v>
      </c>
      <c r="I1629" s="7">
        <v>4.7</v>
      </c>
      <c r="J1629">
        <v>1500</v>
      </c>
      <c r="K1629" s="5">
        <f t="shared" si="25"/>
        <v>141.84397163120565</v>
      </c>
      <c r="L1629" s="5"/>
      <c r="M1629" s="8"/>
      <c r="N1629" s="8"/>
      <c r="O1629" s="8"/>
      <c r="P1629" s="8"/>
      <c r="Q1629" s="5"/>
      <c r="R1629" s="5"/>
      <c r="S1629" s="5"/>
      <c r="T1629" s="5"/>
      <c r="U1629" s="5"/>
      <c r="V1629" s="5"/>
      <c r="W1629" s="5"/>
      <c r="X1629" s="8"/>
      <c r="Y1629" s="8"/>
      <c r="Z1629" s="8"/>
      <c r="AA1629" s="8"/>
      <c r="AB1629" s="8"/>
      <c r="AC1629" s="5"/>
      <c r="AD1629" s="8"/>
      <c r="AE1629" s="8"/>
      <c r="AF1629" s="8"/>
      <c r="AG1629" s="8"/>
      <c r="AH1629" s="8"/>
      <c r="AI1629" s="8"/>
      <c r="AJ1629" s="5"/>
      <c r="AK1629" s="8"/>
      <c r="AL1629" s="8"/>
      <c r="AM1629" s="8"/>
      <c r="AN1629" s="8"/>
      <c r="AO1629" s="8"/>
      <c r="AP1629" s="8"/>
      <c r="AQ1629" s="9"/>
      <c r="AR1629" s="8"/>
      <c r="AS1629" s="8"/>
      <c r="AT1629" s="8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8"/>
      <c r="BJ1629" s="5"/>
      <c r="BK1629" s="5"/>
      <c r="BL1629" s="5"/>
      <c r="BM1629" s="8"/>
      <c r="BN1629" s="8"/>
      <c r="BO1629" s="7"/>
      <c r="BP1629" s="5"/>
      <c r="BQ1629" s="5"/>
      <c r="BR1629" s="5"/>
      <c r="BS1629" s="5"/>
      <c r="BT1629" s="7"/>
      <c r="BU1629" s="7"/>
      <c r="BV1629" s="7"/>
      <c r="BW1629" s="7"/>
      <c r="BX1629" s="7"/>
      <c r="BY1629" s="7"/>
      <c r="BZ1629" s="7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8"/>
      <c r="CL1629" s="5"/>
      <c r="CM1629" s="5"/>
      <c r="CN1629" s="8">
        <f>CR1629+CU1629+CX1629+DA1629+DD1629+DG1629+DJ1629+DM1629+DP1629+DS1629+DV1629+DY1629</f>
        <v>1.4750871976147246</v>
      </c>
      <c r="CO1629" s="5">
        <f>CT1629+CW1629+CZ1629+DC1629+DF1629+DI1629+DL1629+DO1629+DR1629+DU1629+DX1629+EA1629</f>
        <v>442.5261592844173</v>
      </c>
      <c r="CP1629" s="5"/>
      <c r="CQ1629" s="5">
        <f>CT1629+CW1629+CZ1629+DC1629+DF1629+DI1629</f>
        <v>316.40190298013471</v>
      </c>
      <c r="CR1629">
        <v>9.5059571738827217E-2</v>
      </c>
      <c r="CS1629">
        <v>300</v>
      </c>
      <c r="CT1629">
        <v>28.517871521648168</v>
      </c>
      <c r="CU1629">
        <v>0.169728149984882</v>
      </c>
      <c r="CV1629">
        <v>300</v>
      </c>
      <c r="CW1629">
        <v>50.918444995464611</v>
      </c>
      <c r="CX1629">
        <v>0.18807343320178513</v>
      </c>
      <c r="CY1629">
        <v>300</v>
      </c>
      <c r="CZ1629">
        <v>56.422029960535539</v>
      </c>
      <c r="DA1629">
        <v>0.20679851885134637</v>
      </c>
      <c r="DB1629">
        <v>300</v>
      </c>
      <c r="DC1629">
        <v>62.039555655403909</v>
      </c>
      <c r="DD1629">
        <v>0.20552697600176292</v>
      </c>
      <c r="DE1629">
        <v>300</v>
      </c>
      <c r="DF1629">
        <v>61.658092800528877</v>
      </c>
      <c r="DG1629">
        <v>0.18948636015517875</v>
      </c>
      <c r="DH1629">
        <v>300</v>
      </c>
      <c r="DI1629">
        <v>56.845908046553632</v>
      </c>
      <c r="DJ1629">
        <v>0.21008748675766969</v>
      </c>
      <c r="DK1629">
        <v>300</v>
      </c>
      <c r="DL1629">
        <v>63.026246027300907</v>
      </c>
      <c r="DM1629">
        <v>0.21032670092327246</v>
      </c>
      <c r="DN1629">
        <v>300</v>
      </c>
      <c r="DO1629">
        <v>63.098010276981725</v>
      </c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</row>
    <row r="1630" spans="1:166" x14ac:dyDescent="0.25">
      <c r="A1630" t="s">
        <v>30</v>
      </c>
      <c r="C1630" s="6">
        <v>44300</v>
      </c>
      <c r="D1630" s="5"/>
      <c r="E1630" s="6"/>
      <c r="G1630">
        <v>97</v>
      </c>
      <c r="H1630" t="s">
        <v>11</v>
      </c>
      <c r="I1630" s="7">
        <v>4.7</v>
      </c>
      <c r="J1630">
        <v>1500</v>
      </c>
      <c r="K1630" s="5">
        <f t="shared" si="25"/>
        <v>141.84397163120565</v>
      </c>
      <c r="L1630" s="5"/>
      <c r="M1630" s="8"/>
      <c r="N1630" s="8"/>
      <c r="O1630" s="8"/>
      <c r="P1630" s="8"/>
      <c r="Q1630" s="5"/>
      <c r="R1630" s="5"/>
      <c r="S1630" s="5"/>
      <c r="T1630" s="5"/>
      <c r="U1630" s="5"/>
      <c r="V1630" s="5"/>
      <c r="W1630" s="5"/>
      <c r="X1630" s="8"/>
      <c r="Y1630" s="8"/>
      <c r="Z1630" s="8"/>
      <c r="AA1630" s="8"/>
      <c r="AB1630" s="8"/>
      <c r="AC1630" s="5">
        <v>271.47457551279143</v>
      </c>
      <c r="AD1630" s="8"/>
      <c r="AE1630" s="8"/>
      <c r="AF1630" s="8"/>
      <c r="AG1630" s="8"/>
      <c r="AH1630" s="8"/>
      <c r="AI1630" s="8"/>
      <c r="AJ1630" s="5">
        <v>139.01410551420346</v>
      </c>
      <c r="AK1630" s="8">
        <v>2.6750915730344427</v>
      </c>
      <c r="AL1630">
        <v>0.13420484074272379</v>
      </c>
      <c r="AM1630" s="8"/>
      <c r="AN1630" s="8"/>
      <c r="AO1630" s="8"/>
      <c r="AP1630" s="8"/>
      <c r="AQ1630" s="9">
        <f>AK1630/AJ1630</f>
        <v>1.9243310332713835E-2</v>
      </c>
      <c r="AR1630" s="8"/>
      <c r="AS1630" s="8"/>
      <c r="AT1630" s="8"/>
      <c r="AU1630" s="5"/>
      <c r="AV1630" s="5"/>
      <c r="AW1630" s="5"/>
      <c r="AX1630" s="5"/>
      <c r="AY1630" s="5">
        <v>161.47581359620733</v>
      </c>
      <c r="AZ1630" s="5"/>
      <c r="BA1630" s="5"/>
      <c r="BB1630" s="5"/>
      <c r="BC1630" s="5"/>
      <c r="BD1630" s="5"/>
      <c r="BE1630" s="5">
        <v>0</v>
      </c>
      <c r="BF1630" s="5"/>
      <c r="BG1630" s="5"/>
      <c r="BH1630" s="5">
        <v>161.47581359620733</v>
      </c>
      <c r="BI1630" s="8"/>
      <c r="BJ1630" s="5"/>
      <c r="BK1630" s="5">
        <f>AC1630+AJ1630+BH1630</f>
        <v>571.9644946232022</v>
      </c>
      <c r="BL1630" s="5"/>
      <c r="BM1630" s="8">
        <f>BH1630/BK1630</f>
        <v>0.28231789755163755</v>
      </c>
      <c r="BN1630" s="8"/>
      <c r="BO1630" s="7"/>
      <c r="BP1630" s="5"/>
      <c r="BQ1630" s="5"/>
      <c r="BR1630" s="5"/>
      <c r="BS1630" s="5"/>
      <c r="BT1630" s="7"/>
      <c r="BU1630" s="7"/>
      <c r="BV1630" s="7"/>
      <c r="BW1630" s="7"/>
      <c r="BX1630" s="8">
        <f>AC1630/BK1630</f>
        <v>0.47463536297236947</v>
      </c>
      <c r="BY1630" s="8">
        <f>AJ1630/BK1630</f>
        <v>0.24304673947599306</v>
      </c>
      <c r="BZ1630" s="8">
        <f>BH1630/BK1630</f>
        <v>0.28231789755163755</v>
      </c>
      <c r="CA1630" s="5">
        <f>CB1630+CC1630+CE1630+CG1630</f>
        <v>167.87931422307906</v>
      </c>
      <c r="CB1630" s="5">
        <v>12.282380621236324</v>
      </c>
      <c r="CC1630" s="5">
        <v>70.594787385242256</v>
      </c>
      <c r="CD1630" s="5"/>
      <c r="CE1630" s="5">
        <v>9.087974105810698</v>
      </c>
      <c r="CF1630" s="18"/>
      <c r="CG1630" s="5">
        <v>75.914172110789778</v>
      </c>
      <c r="CH1630" s="9">
        <f>AK1630/CA1630</f>
        <v>1.5934611035399896E-2</v>
      </c>
      <c r="CI1630" s="18"/>
      <c r="CJ1630" s="5"/>
      <c r="CK1630" s="8"/>
      <c r="CL1630" s="5"/>
      <c r="CM1630" s="5"/>
      <c r="CN1630" s="8"/>
      <c r="CO1630" s="5"/>
      <c r="CP1630" s="5"/>
      <c r="CQ1630" s="5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</row>
    <row r="1631" spans="1:166" x14ac:dyDescent="0.25">
      <c r="A1631" t="s">
        <v>30</v>
      </c>
      <c r="C1631" s="6">
        <v>44307</v>
      </c>
      <c r="D1631" s="5">
        <v>8</v>
      </c>
      <c r="E1631" t="s">
        <v>208</v>
      </c>
      <c r="F1631" t="s">
        <v>14</v>
      </c>
      <c r="G1631">
        <v>104</v>
      </c>
      <c r="H1631" t="s">
        <v>11</v>
      </c>
      <c r="I1631" s="7">
        <v>4.7</v>
      </c>
      <c r="J1631">
        <v>1500</v>
      </c>
      <c r="K1631" s="5">
        <f t="shared" si="25"/>
        <v>141.84397163120565</v>
      </c>
      <c r="L1631" s="5"/>
      <c r="M1631" s="8"/>
      <c r="N1631" s="8"/>
      <c r="O1631" s="8"/>
      <c r="P1631" s="8"/>
      <c r="Q1631" s="5"/>
      <c r="R1631" s="5"/>
      <c r="S1631" s="5"/>
      <c r="T1631" s="5"/>
      <c r="U1631" s="5">
        <v>104</v>
      </c>
      <c r="V1631" s="5"/>
      <c r="W1631" s="5"/>
      <c r="X1631" s="8"/>
      <c r="Y1631" s="8"/>
      <c r="Z1631" s="8"/>
      <c r="AA1631" s="8"/>
      <c r="AB1631" s="8"/>
      <c r="AC1631" s="5"/>
      <c r="AD1631" s="8"/>
      <c r="AE1631" s="8"/>
      <c r="AF1631" s="8"/>
      <c r="AG1631" s="8"/>
      <c r="AH1631" s="8"/>
      <c r="AI1631" s="8"/>
      <c r="AJ1631" s="5"/>
      <c r="AK1631" s="8"/>
      <c r="AL1631" s="8"/>
      <c r="AM1631" s="8"/>
      <c r="AN1631" s="8"/>
      <c r="AO1631" s="8"/>
      <c r="AP1631" s="8"/>
      <c r="AQ1631" s="9"/>
      <c r="AR1631" s="8"/>
      <c r="AS1631" s="8"/>
      <c r="AT1631" s="8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>
        <v>8.8360000000000003</v>
      </c>
      <c r="BH1631" s="5"/>
      <c r="BI1631" s="8"/>
      <c r="BJ1631" s="5"/>
      <c r="BK1631" s="5"/>
      <c r="BL1631" s="5"/>
      <c r="BM1631" s="8"/>
      <c r="BN1631" s="5">
        <f t="shared" ref="BN1631:BN1633" si="28">BP1631*(1/(BO1631/100))</f>
        <v>8.8360000000000003</v>
      </c>
      <c r="BO1631" s="7">
        <v>41</v>
      </c>
      <c r="BP1631" s="5">
        <v>3.62276</v>
      </c>
      <c r="BQ1631" s="5">
        <f t="shared" ref="BQ1631:BQ1633" si="29">BN1631-BP1631</f>
        <v>5.2132400000000008</v>
      </c>
      <c r="BR1631" s="5"/>
      <c r="BS1631" s="5"/>
      <c r="BT1631" s="7">
        <v>0.15959295154185021</v>
      </c>
      <c r="BU1631" s="7"/>
      <c r="BV1631" s="7"/>
      <c r="BW1631" s="7"/>
      <c r="BX1631" s="7"/>
      <c r="BY1631" s="7"/>
      <c r="BZ1631" s="7"/>
      <c r="CA1631" s="5"/>
      <c r="CB1631" s="5"/>
      <c r="CC1631" s="5"/>
      <c r="CD1631" s="5">
        <v>1.6</v>
      </c>
      <c r="CE1631" s="5"/>
      <c r="CF1631" s="5"/>
      <c r="CG1631" s="5"/>
      <c r="CH1631" s="5"/>
      <c r="CI1631" s="5"/>
      <c r="CJ1631" s="5"/>
      <c r="CK1631" s="8"/>
      <c r="CL1631" s="5"/>
      <c r="CM1631" s="5"/>
      <c r="CN1631" s="8"/>
      <c r="CO1631" s="5"/>
      <c r="CP1631" s="5"/>
      <c r="CQ1631" s="5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</row>
    <row r="1632" spans="1:166" x14ac:dyDescent="0.25">
      <c r="A1632" t="s">
        <v>30</v>
      </c>
      <c r="C1632" s="6">
        <v>44314</v>
      </c>
      <c r="D1632" s="5"/>
      <c r="E1632" s="6"/>
      <c r="G1632">
        <v>111</v>
      </c>
      <c r="H1632" t="s">
        <v>11</v>
      </c>
      <c r="I1632" s="7">
        <v>4.7</v>
      </c>
      <c r="J1632">
        <v>1500</v>
      </c>
      <c r="K1632" s="5">
        <f t="shared" si="25"/>
        <v>141.84397163120565</v>
      </c>
      <c r="L1632" s="5"/>
      <c r="M1632" s="8"/>
      <c r="N1632" s="8"/>
      <c r="O1632" s="8"/>
      <c r="P1632" s="8"/>
      <c r="Q1632" s="5"/>
      <c r="R1632" s="5"/>
      <c r="S1632" s="5"/>
      <c r="T1632" s="5"/>
      <c r="U1632" s="5"/>
      <c r="V1632" s="5"/>
      <c r="W1632" s="5"/>
      <c r="X1632" s="8"/>
      <c r="Y1632" s="8"/>
      <c r="Z1632" s="8"/>
      <c r="AA1632" s="8"/>
      <c r="AB1632" s="8"/>
      <c r="AC1632" s="5"/>
      <c r="AD1632" s="8"/>
      <c r="AE1632" s="8"/>
      <c r="AF1632" s="8"/>
      <c r="AG1632" s="8"/>
      <c r="AH1632" s="8"/>
      <c r="AI1632" s="8"/>
      <c r="AJ1632" s="5"/>
      <c r="AK1632" s="8"/>
      <c r="AL1632" s="8"/>
      <c r="AM1632" s="8"/>
      <c r="AN1632" s="8"/>
      <c r="AO1632" s="8"/>
      <c r="AP1632" s="8"/>
      <c r="AQ1632" s="9"/>
      <c r="AR1632" s="8"/>
      <c r="AS1632" s="8"/>
      <c r="AT1632" s="8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>
        <v>57.407111111111114</v>
      </c>
      <c r="BH1632" s="5"/>
      <c r="BI1632" s="8"/>
      <c r="BJ1632" s="5"/>
      <c r="BK1632" s="5"/>
      <c r="BL1632" s="5"/>
      <c r="BM1632" s="8"/>
      <c r="BN1632" s="5">
        <f t="shared" si="28"/>
        <v>57.407111111111114</v>
      </c>
      <c r="BO1632" s="7">
        <v>41</v>
      </c>
      <c r="BP1632" s="5">
        <v>23.536915555555556</v>
      </c>
      <c r="BQ1632" s="5">
        <f t="shared" si="29"/>
        <v>33.870195555555554</v>
      </c>
      <c r="BR1632" s="5"/>
      <c r="BS1632" s="5"/>
      <c r="BT1632" s="7">
        <v>1.0368685266764561</v>
      </c>
      <c r="BU1632" s="7"/>
      <c r="BV1632" s="7"/>
      <c r="BW1632" s="7"/>
      <c r="BX1632" s="7"/>
      <c r="BY1632" s="7"/>
      <c r="BZ1632" s="7"/>
      <c r="CA1632" s="5"/>
      <c r="CB1632" s="5"/>
      <c r="CC1632" s="5"/>
      <c r="CD1632" s="5">
        <v>11.28888888888889</v>
      </c>
      <c r="CE1632" s="5"/>
      <c r="CF1632" s="5"/>
      <c r="CG1632" s="5"/>
      <c r="CH1632" s="5"/>
      <c r="CI1632" s="5"/>
      <c r="CJ1632" s="5"/>
      <c r="CK1632" s="8"/>
      <c r="CL1632" s="5"/>
      <c r="CM1632" s="5"/>
      <c r="CN1632" s="8"/>
      <c r="CO1632" s="5"/>
      <c r="CP1632" s="5"/>
      <c r="CQ1632" s="5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</row>
    <row r="1633" spans="1:166" x14ac:dyDescent="0.25">
      <c r="A1633" t="s">
        <v>30</v>
      </c>
      <c r="C1633" s="6">
        <v>44321</v>
      </c>
      <c r="D1633" s="5"/>
      <c r="E1633" s="6"/>
      <c r="G1633">
        <v>118</v>
      </c>
      <c r="H1633" t="s">
        <v>11</v>
      </c>
      <c r="I1633" s="7">
        <v>4.7</v>
      </c>
      <c r="J1633">
        <v>1500</v>
      </c>
      <c r="K1633" s="5">
        <f t="shared" si="25"/>
        <v>141.84397163120565</v>
      </c>
      <c r="L1633" s="5"/>
      <c r="M1633" s="8"/>
      <c r="N1633" s="8"/>
      <c r="O1633" s="8"/>
      <c r="P1633" s="8"/>
      <c r="Q1633" s="5"/>
      <c r="R1633" s="5"/>
      <c r="S1633" s="5"/>
      <c r="T1633" s="5"/>
      <c r="U1633" s="5"/>
      <c r="V1633" s="5"/>
      <c r="W1633" s="5"/>
      <c r="X1633" s="8"/>
      <c r="Y1633" s="8"/>
      <c r="Z1633" s="8"/>
      <c r="AA1633" s="8"/>
      <c r="AB1633" s="8"/>
      <c r="AC1633" s="5"/>
      <c r="AD1633" s="8"/>
      <c r="AE1633" s="8"/>
      <c r="AF1633" s="8"/>
      <c r="AG1633" s="8"/>
      <c r="AH1633" s="8"/>
      <c r="AI1633" s="8"/>
      <c r="AJ1633" s="5"/>
      <c r="AK1633" s="8"/>
      <c r="AL1633" s="8"/>
      <c r="AM1633" s="8"/>
      <c r="AN1633" s="8"/>
      <c r="AO1633" s="8"/>
      <c r="AP1633" s="8"/>
      <c r="AQ1633" s="9"/>
      <c r="AR1633" s="8"/>
      <c r="AS1633" s="8"/>
      <c r="AT1633" s="8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>
        <v>99.792888888888882</v>
      </c>
      <c r="BH1633" s="5"/>
      <c r="BI1633" s="8"/>
      <c r="BJ1633" s="5"/>
      <c r="BK1633" s="5"/>
      <c r="BL1633" s="5"/>
      <c r="BM1633" s="8"/>
      <c r="BN1633" s="5">
        <f t="shared" si="28"/>
        <v>99.792888888888868</v>
      </c>
      <c r="BO1633" s="7">
        <v>41</v>
      </c>
      <c r="BP1633" s="5">
        <v>40.915084444444439</v>
      </c>
      <c r="BQ1633" s="5">
        <f t="shared" si="29"/>
        <v>58.877804444444429</v>
      </c>
      <c r="BR1633" s="5"/>
      <c r="BS1633" s="5"/>
      <c r="BT1633" s="7">
        <v>1.8024266275085656</v>
      </c>
      <c r="BU1633" s="7"/>
      <c r="BV1633" s="7"/>
      <c r="BW1633" s="7"/>
      <c r="BX1633" s="7"/>
      <c r="BY1633" s="7"/>
      <c r="BZ1633" s="7"/>
      <c r="CA1633" s="5"/>
      <c r="CB1633" s="5"/>
      <c r="CC1633" s="5"/>
      <c r="CD1633" s="5">
        <v>19.155555555555555</v>
      </c>
      <c r="CE1633" s="5"/>
      <c r="CF1633" s="5"/>
      <c r="CG1633" s="5"/>
      <c r="CH1633" s="5"/>
      <c r="CI1633" s="5"/>
      <c r="CJ1633" s="5"/>
      <c r="CK1633" s="8"/>
      <c r="CL1633" s="5"/>
      <c r="CM1633" s="5"/>
      <c r="CN1633" s="8"/>
      <c r="CO1633" s="5"/>
      <c r="CP1633" s="5"/>
      <c r="CQ1633" s="5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</row>
    <row r="1634" spans="1:166" x14ac:dyDescent="0.25">
      <c r="A1634" t="s">
        <v>30</v>
      </c>
      <c r="C1634" s="6">
        <v>44322</v>
      </c>
      <c r="D1634" s="5"/>
      <c r="E1634" s="6"/>
      <c r="G1634">
        <v>119</v>
      </c>
      <c r="H1634" t="s">
        <v>11</v>
      </c>
      <c r="I1634" s="7">
        <v>4.7</v>
      </c>
      <c r="J1634">
        <v>1500</v>
      </c>
      <c r="K1634" s="5">
        <f t="shared" si="25"/>
        <v>141.84397163120565</v>
      </c>
      <c r="L1634" s="5">
        <v>2100</v>
      </c>
      <c r="M1634" s="8"/>
      <c r="N1634" s="8"/>
      <c r="O1634" s="8"/>
      <c r="P1634" s="8"/>
      <c r="Q1634" s="5"/>
      <c r="R1634" s="5"/>
      <c r="S1634" s="5"/>
      <c r="T1634" s="5"/>
      <c r="U1634" s="5"/>
      <c r="V1634" s="5"/>
      <c r="W1634" s="5"/>
      <c r="X1634" s="8"/>
      <c r="Y1634" s="8"/>
      <c r="Z1634" s="8"/>
      <c r="AA1634" s="8"/>
      <c r="AB1634" s="8"/>
      <c r="AC1634" s="5"/>
      <c r="AD1634" s="8"/>
      <c r="AE1634" s="8"/>
      <c r="AF1634" s="8"/>
      <c r="AG1634" s="8"/>
      <c r="AH1634" s="8"/>
      <c r="AI1634" s="8"/>
      <c r="AJ1634" s="5"/>
      <c r="AK1634" s="8"/>
      <c r="AL1634" s="8"/>
      <c r="AM1634" s="8"/>
      <c r="AN1634" s="8"/>
      <c r="AO1634" s="8"/>
      <c r="AP1634" s="8"/>
      <c r="AQ1634" s="9"/>
      <c r="AR1634" s="8"/>
      <c r="AS1634" s="8"/>
      <c r="AT1634" s="8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8"/>
      <c r="BJ1634" s="5"/>
      <c r="BK1634" s="5"/>
      <c r="BL1634" s="5"/>
      <c r="BM1634" s="8"/>
      <c r="BN1634" s="8"/>
      <c r="BO1634" s="7"/>
      <c r="BP1634" s="5"/>
      <c r="BQ1634" s="5"/>
      <c r="BR1634" s="5"/>
      <c r="BS1634" s="5"/>
      <c r="BT1634" s="7"/>
      <c r="BU1634" s="7"/>
      <c r="BV1634" s="7"/>
      <c r="BW1634" s="7"/>
      <c r="BX1634" s="7"/>
      <c r="BY1634" s="7"/>
      <c r="BZ1634" s="7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8"/>
      <c r="CL1634" s="5"/>
      <c r="CM1634" s="5"/>
      <c r="CN1634" s="8">
        <f>CR1634+CU1634+CX1634+DA1634+DD1634+DG1634+DJ1634+DM1634+DP1634+DS1634+DV1634+DY1634</f>
        <v>1.1938377971632508</v>
      </c>
      <c r="CO1634" s="5">
        <f>CT1634+CW1634+CZ1634+DC1634+DF1634+DI1634+DL1634+DO1634+DR1634+DU1634+DX1634+EA1634</f>
        <v>358.1513391489753</v>
      </c>
      <c r="CP1634" s="5"/>
      <c r="CQ1634" s="5">
        <f>CT1634+CW1634+CZ1634+DC1634+DF1634+DI1634</f>
        <v>241.68147048425377</v>
      </c>
      <c r="CR1634">
        <v>4.8445439830643228E-2</v>
      </c>
      <c r="CS1634">
        <v>300</v>
      </c>
      <c r="CT1634">
        <v>14.533631949192969</v>
      </c>
      <c r="CU1634">
        <v>0.12918684781413581</v>
      </c>
      <c r="CV1634">
        <v>300</v>
      </c>
      <c r="CW1634">
        <v>38.756054344240745</v>
      </c>
      <c r="CX1634">
        <v>0.15117077762808173</v>
      </c>
      <c r="CY1634">
        <v>300</v>
      </c>
      <c r="CZ1634">
        <v>45.35123328842451</v>
      </c>
      <c r="DA1634">
        <v>0.15237197615491596</v>
      </c>
      <c r="DB1634">
        <v>300</v>
      </c>
      <c r="DC1634">
        <v>45.711592846474794</v>
      </c>
      <c r="DD1634">
        <v>0.15687182013026213</v>
      </c>
      <c r="DE1634">
        <v>300</v>
      </c>
      <c r="DF1634">
        <v>47.061546039078635</v>
      </c>
      <c r="DG1634">
        <v>0.16755804005614028</v>
      </c>
      <c r="DH1634">
        <v>300</v>
      </c>
      <c r="DI1634">
        <v>50.26741201684208</v>
      </c>
      <c r="DJ1634">
        <v>0.19285373647168802</v>
      </c>
      <c r="DK1634">
        <v>300</v>
      </c>
      <c r="DL1634">
        <v>57.856120941506411</v>
      </c>
      <c r="DM1634">
        <v>0.19537915907738376</v>
      </c>
      <c r="DN1634">
        <v>300</v>
      </c>
      <c r="DO1634">
        <v>58.613747723215127</v>
      </c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</row>
    <row r="1635" spans="1:166" x14ac:dyDescent="0.25">
      <c r="A1635" t="s">
        <v>30</v>
      </c>
      <c r="C1635" s="6">
        <v>44328</v>
      </c>
      <c r="D1635" s="5"/>
      <c r="E1635" s="6"/>
      <c r="G1635">
        <v>125</v>
      </c>
      <c r="H1635" t="s">
        <v>11</v>
      </c>
      <c r="I1635" s="7">
        <v>4.7</v>
      </c>
      <c r="J1635">
        <v>1500</v>
      </c>
      <c r="K1635" s="5">
        <f t="shared" si="25"/>
        <v>141.84397163120565</v>
      </c>
      <c r="L1635" s="5"/>
      <c r="M1635" s="8"/>
      <c r="N1635" s="8"/>
      <c r="O1635" s="8"/>
      <c r="P1635" s="8"/>
      <c r="Q1635" s="5"/>
      <c r="R1635" s="5"/>
      <c r="S1635" s="5"/>
      <c r="T1635" s="5"/>
      <c r="U1635" s="5"/>
      <c r="V1635" s="5"/>
      <c r="W1635" s="5"/>
      <c r="X1635" s="8"/>
      <c r="Y1635" s="8"/>
      <c r="Z1635" s="8"/>
      <c r="AA1635" s="8"/>
      <c r="AB1635" s="8"/>
      <c r="AC1635" s="5"/>
      <c r="AD1635" s="8"/>
      <c r="AE1635" s="8"/>
      <c r="AF1635" s="8"/>
      <c r="AG1635" s="8"/>
      <c r="AH1635" s="8"/>
      <c r="AI1635" s="8"/>
      <c r="AJ1635" s="5"/>
      <c r="AK1635" s="8"/>
      <c r="AL1635" s="8"/>
      <c r="AM1635" s="8"/>
      <c r="AN1635" s="8"/>
      <c r="AO1635" s="8"/>
      <c r="AP1635" s="8"/>
      <c r="AQ1635" s="9"/>
      <c r="AR1635" s="8"/>
      <c r="AS1635" s="8"/>
      <c r="AT1635" s="8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>
        <v>129.27911111111112</v>
      </c>
      <c r="BH1635" s="5"/>
      <c r="BI1635" s="8"/>
      <c r="BJ1635" s="5"/>
      <c r="BK1635" s="5"/>
      <c r="BL1635" s="5"/>
      <c r="BM1635" s="8"/>
      <c r="BN1635" s="5">
        <f t="shared" ref="BN1635:BN1638" si="30">BP1635*(1/(BO1635/100))</f>
        <v>129.27911111111112</v>
      </c>
      <c r="BO1635" s="7">
        <v>41</v>
      </c>
      <c r="BP1635" s="5">
        <v>53.00443555555556</v>
      </c>
      <c r="BQ1635" s="5">
        <f t="shared" ref="BQ1635:BQ1638" si="31">BN1635-BP1635</f>
        <v>76.274675555555561</v>
      </c>
      <c r="BR1635" s="5"/>
      <c r="BS1635" s="5"/>
      <c r="BT1635" s="7">
        <v>2.3349971610376898</v>
      </c>
      <c r="BU1635" s="7"/>
      <c r="BV1635" s="7"/>
      <c r="BW1635" s="7"/>
      <c r="BX1635" s="7"/>
      <c r="BY1635" s="7"/>
      <c r="BZ1635" s="7"/>
      <c r="CA1635" s="5"/>
      <c r="CB1635" s="5"/>
      <c r="CC1635" s="5"/>
      <c r="CD1635" s="5">
        <v>23.377777777777776</v>
      </c>
      <c r="CE1635" s="5"/>
      <c r="CF1635" s="5"/>
      <c r="CG1635" s="5"/>
      <c r="CH1635" s="5"/>
      <c r="CI1635" s="5"/>
      <c r="CJ1635" s="5"/>
      <c r="CK1635" s="8"/>
      <c r="CL1635" s="5"/>
      <c r="CM1635" s="5"/>
      <c r="CN1635" s="8"/>
      <c r="CO1635" s="5"/>
      <c r="CP1635" s="5"/>
      <c r="CQ1635" s="5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</row>
    <row r="1636" spans="1:166" x14ac:dyDescent="0.25">
      <c r="A1636" t="s">
        <v>30</v>
      </c>
      <c r="C1636" s="6">
        <v>44335</v>
      </c>
      <c r="D1636" s="5">
        <v>9</v>
      </c>
      <c r="E1636" s="6" t="s">
        <v>207</v>
      </c>
      <c r="F1636" t="s">
        <v>15</v>
      </c>
      <c r="G1636">
        <v>132</v>
      </c>
      <c r="H1636" t="s">
        <v>11</v>
      </c>
      <c r="I1636" s="7">
        <v>4.7</v>
      </c>
      <c r="J1636">
        <v>1500</v>
      </c>
      <c r="K1636" s="5">
        <f t="shared" si="25"/>
        <v>141.84397163120565</v>
      </c>
      <c r="L1636" s="5"/>
      <c r="M1636" s="8"/>
      <c r="N1636" s="8"/>
      <c r="O1636" s="8"/>
      <c r="P1636" s="8"/>
      <c r="Q1636" s="5"/>
      <c r="R1636" s="5"/>
      <c r="S1636" s="5"/>
      <c r="T1636" s="5"/>
      <c r="U1636" s="5"/>
      <c r="V1636" s="5">
        <v>132</v>
      </c>
      <c r="W1636" s="5"/>
      <c r="X1636" s="8"/>
      <c r="Y1636" s="8"/>
      <c r="Z1636" s="8"/>
      <c r="AA1636" s="8"/>
      <c r="AB1636" s="8"/>
      <c r="AC1636" s="5"/>
      <c r="AD1636" s="8"/>
      <c r="AE1636" s="8"/>
      <c r="AF1636" s="8"/>
      <c r="AG1636" s="8"/>
      <c r="AH1636" s="8"/>
      <c r="AI1636" s="8"/>
      <c r="AJ1636" s="5"/>
      <c r="AK1636" s="8"/>
      <c r="AL1636" s="8"/>
      <c r="AM1636" s="8"/>
      <c r="AN1636" s="8"/>
      <c r="AO1636" s="8"/>
      <c r="AP1636" s="8"/>
      <c r="AQ1636" s="9"/>
      <c r="AR1636" s="8"/>
      <c r="AS1636" s="8"/>
      <c r="AT1636" s="8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>
        <v>174.17599999999999</v>
      </c>
      <c r="BH1636" s="5"/>
      <c r="BI1636" s="8"/>
      <c r="BJ1636" s="5"/>
      <c r="BK1636" s="5"/>
      <c r="BL1636" s="5"/>
      <c r="BM1636" s="8"/>
      <c r="BN1636" s="5">
        <f t="shared" si="30"/>
        <v>174.17599999999996</v>
      </c>
      <c r="BO1636" s="7">
        <v>41</v>
      </c>
      <c r="BP1636" s="5">
        <v>71.412159999999986</v>
      </c>
      <c r="BQ1636" s="5">
        <f t="shared" si="31"/>
        <v>102.76383999999997</v>
      </c>
      <c r="BR1636" s="5"/>
      <c r="BS1636" s="5"/>
      <c r="BT1636" s="7">
        <v>3.1459101321585896</v>
      </c>
      <c r="BU1636" s="7"/>
      <c r="BV1636" s="7"/>
      <c r="BW1636" s="7"/>
      <c r="BX1636" s="7"/>
      <c r="BY1636" s="7"/>
      <c r="BZ1636" s="7"/>
      <c r="CA1636" s="5"/>
      <c r="CB1636" s="5"/>
      <c r="CC1636" s="5"/>
      <c r="CD1636" s="5">
        <v>34.488888888888887</v>
      </c>
      <c r="CE1636" s="5"/>
      <c r="CF1636" s="5"/>
      <c r="CG1636" s="5"/>
      <c r="CH1636" s="5"/>
      <c r="CI1636" s="5"/>
      <c r="CJ1636" s="5"/>
      <c r="CK1636" s="8"/>
      <c r="CL1636" s="5"/>
      <c r="CM1636" s="5"/>
      <c r="CN1636" s="8"/>
      <c r="CO1636" s="5"/>
      <c r="CP1636" s="5"/>
      <c r="CQ1636" s="5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</row>
    <row r="1637" spans="1:166" x14ac:dyDescent="0.25">
      <c r="A1637" t="s">
        <v>30</v>
      </c>
      <c r="C1637" s="6">
        <v>44342</v>
      </c>
      <c r="D1637" s="5"/>
      <c r="E1637" s="6"/>
      <c r="G1637">
        <v>139</v>
      </c>
      <c r="H1637" t="s">
        <v>11</v>
      </c>
      <c r="I1637" s="7">
        <v>4.7</v>
      </c>
      <c r="J1637">
        <v>1500</v>
      </c>
      <c r="K1637" s="5">
        <f t="shared" si="25"/>
        <v>141.84397163120565</v>
      </c>
      <c r="L1637" s="5"/>
      <c r="M1637" s="8"/>
      <c r="N1637" s="8"/>
      <c r="O1637" s="8"/>
      <c r="P1637" s="8"/>
      <c r="Q1637" s="5"/>
      <c r="R1637" s="5"/>
      <c r="S1637" s="5"/>
      <c r="T1637" s="5"/>
      <c r="U1637" s="5"/>
      <c r="V1637" s="5"/>
      <c r="W1637" s="5"/>
      <c r="X1637" s="8"/>
      <c r="Y1637" s="8"/>
      <c r="Z1637" s="8"/>
      <c r="AA1637" s="8"/>
      <c r="AB1637" s="8"/>
      <c r="AC1637" s="5"/>
      <c r="AD1637" s="8"/>
      <c r="AE1637" s="8"/>
      <c r="AF1637" s="8"/>
      <c r="AG1637" s="8"/>
      <c r="AH1637" s="8"/>
      <c r="AI1637" s="8"/>
      <c r="AJ1637" s="5"/>
      <c r="AK1637" s="8"/>
      <c r="AL1637" s="8"/>
      <c r="AM1637" s="8"/>
      <c r="AN1637" s="8"/>
      <c r="AO1637" s="8"/>
      <c r="AP1637" s="8"/>
      <c r="AQ1637" s="9"/>
      <c r="AR1637" s="8"/>
      <c r="AS1637" s="8"/>
      <c r="AT1637" s="8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>
        <v>244.08266666666668</v>
      </c>
      <c r="BH1637" s="5"/>
      <c r="BI1637" s="8"/>
      <c r="BJ1637" s="5"/>
      <c r="BK1637" s="5"/>
      <c r="BL1637" s="5"/>
      <c r="BM1637" s="8"/>
      <c r="BN1637" s="5">
        <f t="shared" si="30"/>
        <v>244.08266666666665</v>
      </c>
      <c r="BO1637" s="7">
        <v>41</v>
      </c>
      <c r="BP1637" s="5">
        <v>100.07389333333333</v>
      </c>
      <c r="BQ1637" s="5">
        <f t="shared" si="31"/>
        <v>144.00877333333332</v>
      </c>
      <c r="BR1637" s="5"/>
      <c r="BS1637" s="5"/>
      <c r="BT1637" s="7">
        <v>4.4085415565345079</v>
      </c>
      <c r="BU1637" s="7"/>
      <c r="BV1637" s="7"/>
      <c r="BW1637" s="7"/>
      <c r="BX1637" s="7"/>
      <c r="BY1637" s="7"/>
      <c r="BZ1637" s="7"/>
      <c r="CA1637" s="5"/>
      <c r="CB1637" s="5"/>
      <c r="CC1637" s="5"/>
      <c r="CD1637" s="5">
        <v>53.111111111111107</v>
      </c>
      <c r="CE1637" s="5"/>
      <c r="CF1637" s="5"/>
      <c r="CG1637" s="5"/>
      <c r="CH1637" s="5"/>
      <c r="CI1637" s="5"/>
      <c r="CJ1637" s="5"/>
      <c r="CK1637" s="8"/>
      <c r="CL1637" s="5"/>
      <c r="CM1637" s="5"/>
      <c r="CN1637" s="8"/>
      <c r="CO1637" s="5"/>
      <c r="CP1637" s="5"/>
      <c r="CQ1637" s="5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</row>
    <row r="1638" spans="1:166" x14ac:dyDescent="0.25">
      <c r="A1638" t="s">
        <v>30</v>
      </c>
      <c r="C1638" s="6">
        <v>44348</v>
      </c>
      <c r="D1638" s="5"/>
      <c r="E1638" s="6"/>
      <c r="G1638">
        <v>145</v>
      </c>
      <c r="H1638" t="s">
        <v>11</v>
      </c>
      <c r="I1638" s="7">
        <v>4.7</v>
      </c>
      <c r="J1638">
        <v>1500</v>
      </c>
      <c r="K1638" s="5">
        <f t="shared" ref="K1638:K1701" si="32">1000000/I1638/J1638</f>
        <v>141.84397163120565</v>
      </c>
      <c r="L1638" s="5"/>
      <c r="M1638" s="8"/>
      <c r="N1638" s="8"/>
      <c r="O1638" s="8"/>
      <c r="P1638" s="8"/>
      <c r="Q1638" s="5"/>
      <c r="R1638" s="5"/>
      <c r="S1638" s="5"/>
      <c r="T1638" s="5"/>
      <c r="U1638" s="5"/>
      <c r="V1638" s="5"/>
      <c r="W1638" s="5"/>
      <c r="X1638" s="8"/>
      <c r="Y1638" s="8"/>
      <c r="Z1638" s="8"/>
      <c r="AA1638" s="8"/>
      <c r="AB1638" s="8"/>
      <c r="AC1638" s="5"/>
      <c r="AD1638" s="8"/>
      <c r="AE1638" s="8"/>
      <c r="AF1638" s="8"/>
      <c r="AG1638" s="8"/>
      <c r="AH1638" s="8"/>
      <c r="AI1638" s="8"/>
      <c r="AJ1638" s="5"/>
      <c r="AK1638" s="8"/>
      <c r="AL1638" s="8"/>
      <c r="AM1638" s="8"/>
      <c r="AN1638" s="8"/>
      <c r="AO1638" s="8"/>
      <c r="AP1638" s="8"/>
      <c r="AQ1638" s="9"/>
      <c r="AR1638" s="8"/>
      <c r="AS1638" s="8"/>
      <c r="AT1638" s="8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>
        <v>266.27066666666667</v>
      </c>
      <c r="BH1638" s="5"/>
      <c r="BI1638" s="8"/>
      <c r="BJ1638" s="5"/>
      <c r="BK1638" s="5"/>
      <c r="BL1638" s="5"/>
      <c r="BM1638" s="8"/>
      <c r="BN1638" s="5">
        <f t="shared" si="30"/>
        <v>266.27066666666661</v>
      </c>
      <c r="BO1638" s="7">
        <v>41</v>
      </c>
      <c r="BP1638" s="5">
        <v>109.17097333333332</v>
      </c>
      <c r="BQ1638" s="5">
        <f t="shared" si="31"/>
        <v>157.09969333333328</v>
      </c>
      <c r="BR1638" s="5"/>
      <c r="BS1638" s="5"/>
      <c r="BT1638" s="7">
        <v>4.8092939794419971</v>
      </c>
      <c r="BU1638" s="7"/>
      <c r="BV1638" s="7"/>
      <c r="BW1638" s="7"/>
      <c r="BX1638" s="7"/>
      <c r="BY1638" s="7"/>
      <c r="BZ1638" s="7"/>
      <c r="CA1638" s="5"/>
      <c r="CB1638" s="5"/>
      <c r="CC1638" s="5"/>
      <c r="CD1638" s="5">
        <v>62.133333333333326</v>
      </c>
      <c r="CE1638" s="5"/>
      <c r="CF1638" s="5"/>
      <c r="CG1638" s="5"/>
      <c r="CH1638" s="5"/>
      <c r="CI1638" s="5"/>
      <c r="CJ1638" s="5"/>
      <c r="CK1638" s="8"/>
      <c r="CL1638" s="5"/>
      <c r="CM1638" s="5"/>
      <c r="CN1638" s="8"/>
      <c r="CO1638" s="5"/>
      <c r="CP1638" s="5"/>
      <c r="CQ1638" s="5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</row>
    <row r="1639" spans="1:166" x14ac:dyDescent="0.25">
      <c r="A1639" t="s">
        <v>30</v>
      </c>
      <c r="C1639" s="6">
        <v>44349</v>
      </c>
      <c r="D1639" s="5">
        <v>10</v>
      </c>
      <c r="E1639" s="6" t="s">
        <v>108</v>
      </c>
      <c r="F1639" t="s">
        <v>16</v>
      </c>
      <c r="G1639">
        <v>146</v>
      </c>
      <c r="H1639" t="s">
        <v>11</v>
      </c>
      <c r="I1639" s="7">
        <v>4.7</v>
      </c>
      <c r="J1639">
        <v>1500</v>
      </c>
      <c r="K1639" s="5">
        <f t="shared" si="32"/>
        <v>141.84397163120565</v>
      </c>
      <c r="L1639" s="5"/>
      <c r="M1639" s="8"/>
      <c r="N1639" s="8"/>
      <c r="O1639" s="8"/>
      <c r="P1639" s="8"/>
      <c r="Q1639" s="5"/>
      <c r="R1639" s="5"/>
      <c r="S1639" s="5"/>
      <c r="T1639" s="5"/>
      <c r="U1639" s="5"/>
      <c r="V1639" s="5"/>
      <c r="W1639" s="5"/>
      <c r="X1639" s="8"/>
      <c r="Y1639" s="8"/>
      <c r="Z1639" s="8"/>
      <c r="AA1639" s="8"/>
      <c r="AB1639" s="8"/>
      <c r="AC1639" s="5"/>
      <c r="AD1639" s="8"/>
      <c r="AE1639" s="8"/>
      <c r="AF1639" s="8"/>
      <c r="AG1639" s="8"/>
      <c r="AH1639" s="8"/>
      <c r="AI1639" s="8"/>
      <c r="AJ1639" s="5"/>
      <c r="AK1639" s="8"/>
      <c r="AL1639" s="8"/>
      <c r="AM1639" s="8"/>
      <c r="AN1639" s="8"/>
      <c r="AO1639" s="8"/>
      <c r="AP1639" s="8"/>
      <c r="AQ1639" s="9"/>
      <c r="AR1639" s="8"/>
      <c r="AS1639" s="8"/>
      <c r="AT1639" s="8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8"/>
      <c r="BJ1639" s="5"/>
      <c r="BK1639" s="5"/>
      <c r="BL1639" s="5"/>
      <c r="BM1639" s="8"/>
      <c r="BN1639" s="8"/>
      <c r="BO1639" s="7"/>
      <c r="BP1639" s="5"/>
      <c r="BQ1639" s="5"/>
      <c r="BR1639" s="5"/>
      <c r="BS1639" s="5"/>
      <c r="BT1639" s="7"/>
      <c r="BU1639" s="7"/>
      <c r="BV1639" s="7"/>
      <c r="BW1639" s="7"/>
      <c r="BX1639" s="7"/>
      <c r="BY1639" s="7"/>
      <c r="BZ1639" s="7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8"/>
      <c r="CL1639" s="5"/>
      <c r="CM1639" s="5"/>
      <c r="CN1639" s="8"/>
      <c r="CO1639" s="5"/>
      <c r="CP1639" s="5"/>
      <c r="CQ1639" s="5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</row>
    <row r="1640" spans="1:166" x14ac:dyDescent="0.25">
      <c r="A1640" t="s">
        <v>28</v>
      </c>
      <c r="C1640" s="6">
        <v>44203</v>
      </c>
      <c r="D1640" s="5">
        <v>1</v>
      </c>
      <c r="E1640" s="6" t="s">
        <v>209</v>
      </c>
      <c r="F1640" t="s">
        <v>10</v>
      </c>
      <c r="G1640">
        <v>0</v>
      </c>
      <c r="H1640" t="s">
        <v>11</v>
      </c>
      <c r="I1640" s="7">
        <v>14</v>
      </c>
      <c r="J1640">
        <v>500</v>
      </c>
      <c r="K1640" s="5">
        <f t="shared" si="32"/>
        <v>142.85714285714286</v>
      </c>
      <c r="L1640" s="5"/>
      <c r="M1640" s="8"/>
      <c r="N1640" s="8"/>
      <c r="O1640" s="8"/>
      <c r="P1640" s="8"/>
      <c r="Q1640" s="5"/>
      <c r="R1640" s="5"/>
      <c r="S1640" s="5"/>
      <c r="T1640" s="5"/>
      <c r="U1640" s="5"/>
      <c r="V1640" s="5"/>
      <c r="W1640" s="5"/>
      <c r="X1640" s="8"/>
      <c r="Y1640" s="8"/>
      <c r="Z1640" s="8"/>
      <c r="AA1640" s="8"/>
      <c r="AB1640" s="8"/>
      <c r="AC1640" s="5"/>
      <c r="AD1640" s="8"/>
      <c r="AE1640" s="8"/>
      <c r="AF1640" s="8"/>
      <c r="AG1640" s="8"/>
      <c r="AH1640" s="8"/>
      <c r="AI1640" s="8"/>
      <c r="AJ1640" s="5"/>
      <c r="AK1640" s="8"/>
      <c r="AL1640" s="8"/>
      <c r="AM1640" s="8"/>
      <c r="AN1640" s="8"/>
      <c r="AO1640" s="8"/>
      <c r="AP1640" s="8"/>
      <c r="AQ1640" s="9"/>
      <c r="AR1640" s="8"/>
      <c r="AS1640" s="8"/>
      <c r="AT1640" s="8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8"/>
      <c r="BJ1640" s="5"/>
      <c r="BK1640" s="5"/>
      <c r="BL1640" s="5"/>
      <c r="BM1640" s="8"/>
      <c r="BN1640" s="8"/>
      <c r="BO1640" s="7"/>
      <c r="BP1640" s="5"/>
      <c r="BQ1640" s="5"/>
      <c r="BR1640" s="5"/>
      <c r="BS1640" s="5"/>
      <c r="BT1640" s="7"/>
      <c r="BU1640" s="7"/>
      <c r="BV1640" s="7"/>
      <c r="BW1640" s="7"/>
      <c r="BX1640" s="7"/>
      <c r="BY1640" s="7"/>
      <c r="BZ1640" s="7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8"/>
      <c r="CL1640" s="5"/>
      <c r="CM1640" s="5"/>
      <c r="CN1640" s="8"/>
      <c r="CO1640" s="5"/>
      <c r="CP1640" s="5"/>
      <c r="CQ1640" s="5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</row>
    <row r="1641" spans="1:166" x14ac:dyDescent="0.25">
      <c r="A1641" t="s">
        <v>28</v>
      </c>
      <c r="C1641" s="6">
        <v>44217</v>
      </c>
      <c r="D1641" s="5"/>
      <c r="E1641" s="6"/>
      <c r="G1641">
        <v>14</v>
      </c>
      <c r="H1641" t="s">
        <v>11</v>
      </c>
      <c r="I1641" s="7">
        <v>14</v>
      </c>
      <c r="J1641">
        <v>500</v>
      </c>
      <c r="K1641" s="5">
        <f t="shared" si="32"/>
        <v>142.85714285714286</v>
      </c>
      <c r="L1641" s="5"/>
      <c r="M1641" s="8"/>
      <c r="N1641" s="8"/>
      <c r="O1641" s="8"/>
      <c r="P1641" s="8"/>
      <c r="Q1641" s="5"/>
      <c r="R1641" s="5"/>
      <c r="S1641" s="5"/>
      <c r="T1641" s="5"/>
      <c r="U1641" s="5"/>
      <c r="V1641" s="5"/>
      <c r="W1641" s="5"/>
      <c r="X1641" s="8"/>
      <c r="Y1641" s="8"/>
      <c r="Z1641" s="8"/>
      <c r="AA1641" s="8"/>
      <c r="AB1641" s="8"/>
      <c r="AC1641" s="5"/>
      <c r="AD1641" s="8"/>
      <c r="AE1641" s="8"/>
      <c r="AF1641" s="8"/>
      <c r="AG1641" s="8"/>
      <c r="AH1641" s="8"/>
      <c r="AI1641" s="8"/>
      <c r="AJ1641" s="5"/>
      <c r="AK1641" s="8"/>
      <c r="AL1641" s="8"/>
      <c r="AM1641" s="8"/>
      <c r="AN1641" s="8"/>
      <c r="AO1641" s="8"/>
      <c r="AP1641" s="8"/>
      <c r="AQ1641" s="9"/>
      <c r="AR1641" s="8"/>
      <c r="AS1641" s="8"/>
      <c r="AT1641" s="8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8"/>
      <c r="BJ1641" s="5"/>
      <c r="BK1641" s="5"/>
      <c r="BL1641" s="5"/>
      <c r="BM1641" s="8"/>
      <c r="BN1641" s="8"/>
      <c r="BO1641" s="7"/>
      <c r="BP1641" s="5"/>
      <c r="BQ1641" s="5"/>
      <c r="BR1641" s="5"/>
      <c r="BS1641" s="5"/>
      <c r="BT1641" s="7"/>
      <c r="BU1641" s="7"/>
      <c r="BV1641" s="7"/>
      <c r="BW1641" s="7"/>
      <c r="BX1641" s="7"/>
      <c r="BY1641" s="7"/>
      <c r="BZ1641" s="7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8"/>
      <c r="CL1641" s="5"/>
      <c r="CM1641" s="5"/>
      <c r="CN1641" s="8">
        <f>CR1641+CU1641+CX1641+DA1641+DD1641+DG1641+DJ1641+DM1641+DP1641+DS1641+DV1641+DY1641</f>
        <v>1.8020715179037434</v>
      </c>
      <c r="CO1641" s="5">
        <f>CT1641+CW1641+CZ1641+DC1641+DF1641+DI1641+DL1641+DO1641+DR1641+DU1641+DX1641+EA1641</f>
        <v>540.62145537112315</v>
      </c>
      <c r="CP1641" s="5"/>
      <c r="CQ1641" s="5">
        <f>CT1641+CW1641+CZ1641+DC1641+DF1641+DI1641</f>
        <v>411.30362877967394</v>
      </c>
      <c r="CR1641">
        <v>0.18145407434669167</v>
      </c>
      <c r="CS1641">
        <v>300</v>
      </c>
      <c r="CT1641">
        <v>54.436222304007508</v>
      </c>
      <c r="CU1641">
        <v>0.23615292488916242</v>
      </c>
      <c r="CV1641">
        <v>300</v>
      </c>
      <c r="CW1641">
        <v>70.845877466748732</v>
      </c>
      <c r="CX1641">
        <v>0.24875823671566591</v>
      </c>
      <c r="CY1641">
        <v>300</v>
      </c>
      <c r="CZ1641">
        <v>74.627471014699765</v>
      </c>
      <c r="DA1641">
        <v>0.25258208393301401</v>
      </c>
      <c r="DB1641">
        <v>300</v>
      </c>
      <c r="DC1641">
        <v>75.774625179904206</v>
      </c>
      <c r="DD1641">
        <v>0.23073014023200278</v>
      </c>
      <c r="DE1641">
        <v>300</v>
      </c>
      <c r="DF1641">
        <v>69.219042069600832</v>
      </c>
      <c r="DG1641">
        <v>0.22133463581570956</v>
      </c>
      <c r="DH1641">
        <v>300</v>
      </c>
      <c r="DI1641">
        <v>66.400390744712865</v>
      </c>
      <c r="DJ1641">
        <v>0.2271541907690687</v>
      </c>
      <c r="DK1641">
        <v>300</v>
      </c>
      <c r="DL1641">
        <v>68.146257230720607</v>
      </c>
      <c r="DM1641">
        <v>0.20390523120242862</v>
      </c>
      <c r="DN1641">
        <v>300</v>
      </c>
      <c r="DO1641">
        <v>61.17156936072859</v>
      </c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</row>
    <row r="1642" spans="1:166" x14ac:dyDescent="0.25">
      <c r="A1642" t="s">
        <v>28</v>
      </c>
      <c r="C1642" s="6">
        <v>44231</v>
      </c>
      <c r="D1642" s="5"/>
      <c r="E1642" s="6"/>
      <c r="G1642">
        <v>28</v>
      </c>
      <c r="H1642" t="s">
        <v>11</v>
      </c>
      <c r="I1642" s="7">
        <v>14</v>
      </c>
      <c r="J1642">
        <v>500</v>
      </c>
      <c r="K1642" s="5">
        <f t="shared" si="32"/>
        <v>142.85714285714286</v>
      </c>
      <c r="L1642" s="5"/>
      <c r="M1642" s="5">
        <v>283</v>
      </c>
      <c r="N1642" s="7">
        <v>7.2</v>
      </c>
      <c r="O1642" s="7"/>
      <c r="P1642" s="7"/>
      <c r="Q1642" s="5"/>
      <c r="R1642" s="5"/>
      <c r="S1642" s="5"/>
      <c r="T1642" s="5"/>
      <c r="U1642" s="5"/>
      <c r="V1642" s="5"/>
      <c r="W1642" s="5"/>
      <c r="X1642" s="8"/>
      <c r="Y1642" s="8"/>
      <c r="Z1642" s="8"/>
      <c r="AA1642" s="8"/>
      <c r="AB1642" s="8"/>
      <c r="AC1642" s="5"/>
      <c r="AD1642" s="8"/>
      <c r="AE1642" s="8"/>
      <c r="AF1642" s="8"/>
      <c r="AG1642" s="8"/>
      <c r="AH1642" s="8"/>
      <c r="AI1642" s="8"/>
      <c r="AJ1642" s="5"/>
      <c r="AK1642" s="17"/>
      <c r="AL1642" s="17"/>
      <c r="AM1642" s="17"/>
      <c r="AN1642" s="17"/>
      <c r="AO1642" s="17"/>
      <c r="AP1642" s="17"/>
      <c r="AQ1642" s="9"/>
      <c r="AR1642" s="8"/>
      <c r="AS1642" s="8"/>
      <c r="AT1642" s="8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8"/>
      <c r="BJ1642" s="5"/>
      <c r="BK1642" s="5"/>
      <c r="BL1642" s="5"/>
      <c r="BM1642" s="8"/>
      <c r="BN1642" s="8"/>
      <c r="BO1642" s="7"/>
      <c r="BP1642" s="5"/>
      <c r="BQ1642" s="5"/>
      <c r="BR1642" s="5"/>
      <c r="BS1642" s="5"/>
      <c r="BT1642" s="7"/>
      <c r="BU1642" s="7"/>
      <c r="BV1642" s="7"/>
      <c r="BW1642" s="7"/>
      <c r="BX1642" s="7"/>
      <c r="BY1642" s="7"/>
      <c r="BZ1642" s="7"/>
      <c r="CA1642" s="5"/>
      <c r="CB1642" s="18"/>
      <c r="CC1642" s="18"/>
      <c r="CD1642" s="5"/>
      <c r="CE1642" s="18"/>
      <c r="CF1642" s="18"/>
      <c r="CG1642" s="18"/>
      <c r="CH1642" s="18"/>
      <c r="CI1642" s="18"/>
      <c r="CJ1642" s="5"/>
      <c r="CK1642" s="8"/>
      <c r="CL1642" s="5"/>
      <c r="CM1642" s="5"/>
      <c r="CN1642" s="8"/>
      <c r="CO1642" s="5"/>
      <c r="CP1642" s="5"/>
      <c r="CQ1642" s="5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</row>
    <row r="1643" spans="1:166" x14ac:dyDescent="0.25">
      <c r="A1643" t="s">
        <v>28</v>
      </c>
      <c r="C1643" s="6">
        <v>44236</v>
      </c>
      <c r="D1643" s="5"/>
      <c r="E1643" s="6"/>
      <c r="G1643">
        <v>33</v>
      </c>
      <c r="H1643" t="s">
        <v>11</v>
      </c>
      <c r="I1643" s="7">
        <v>14</v>
      </c>
      <c r="J1643">
        <v>500</v>
      </c>
      <c r="K1643" s="5">
        <f t="shared" si="32"/>
        <v>142.85714285714286</v>
      </c>
      <c r="L1643" s="5"/>
      <c r="M1643" s="5">
        <v>417.5</v>
      </c>
      <c r="N1643" s="7">
        <v>10.616666666666667</v>
      </c>
      <c r="O1643" s="7"/>
      <c r="P1643" s="7"/>
      <c r="Q1643" s="5"/>
      <c r="R1643" s="5"/>
      <c r="S1643" s="5"/>
      <c r="T1643" s="5"/>
      <c r="U1643" s="5"/>
      <c r="V1643" s="5"/>
      <c r="W1643" s="5"/>
      <c r="X1643" s="8"/>
      <c r="Y1643" s="8"/>
      <c r="Z1643" s="8"/>
      <c r="AA1643" s="8"/>
      <c r="AB1643" s="8"/>
      <c r="AC1643" s="5"/>
      <c r="AD1643" s="8"/>
      <c r="AE1643" s="8"/>
      <c r="AF1643" s="8"/>
      <c r="AG1643" s="8"/>
      <c r="AH1643" s="8"/>
      <c r="AI1643" s="8"/>
      <c r="AJ1643" s="5"/>
      <c r="AK1643" s="17"/>
      <c r="AL1643" s="17"/>
      <c r="AM1643" s="17"/>
      <c r="AN1643" s="17"/>
      <c r="AO1643" s="17"/>
      <c r="AP1643" s="17"/>
      <c r="AQ1643" s="9"/>
      <c r="AR1643" s="8"/>
      <c r="AS1643" s="8"/>
      <c r="AT1643" s="8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8"/>
      <c r="BJ1643" s="5"/>
      <c r="BK1643" s="5"/>
      <c r="BL1643" s="5"/>
      <c r="BM1643" s="8"/>
      <c r="BN1643" s="8"/>
      <c r="BO1643" s="7"/>
      <c r="BP1643" s="5"/>
      <c r="BQ1643" s="5"/>
      <c r="BR1643" s="5"/>
      <c r="BS1643" s="5"/>
      <c r="BT1643" s="7"/>
      <c r="BU1643" s="7"/>
      <c r="BV1643" s="7"/>
      <c r="BW1643" s="7"/>
      <c r="BX1643" s="7"/>
      <c r="BY1643" s="7"/>
      <c r="BZ1643" s="7"/>
      <c r="CA1643" s="5"/>
      <c r="CB1643" s="18"/>
      <c r="CC1643" s="18"/>
      <c r="CD1643" s="5"/>
      <c r="CE1643" s="18"/>
      <c r="CF1643" s="18"/>
      <c r="CG1643" s="18"/>
      <c r="CH1643" s="18"/>
      <c r="CI1643" s="18"/>
      <c r="CJ1643" s="5"/>
      <c r="CK1643" s="8"/>
      <c r="CL1643" s="5"/>
      <c r="CM1643" s="5"/>
      <c r="CN1643" s="8"/>
      <c r="CO1643" s="5"/>
      <c r="CP1643" s="5"/>
      <c r="CQ1643" s="5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</row>
    <row r="1644" spans="1:166" x14ac:dyDescent="0.25">
      <c r="A1644" t="s">
        <v>28</v>
      </c>
      <c r="C1644" s="6">
        <v>44237</v>
      </c>
      <c r="D1644" s="5">
        <v>4</v>
      </c>
      <c r="E1644" t="s">
        <v>210</v>
      </c>
      <c r="F1644" t="s">
        <v>12</v>
      </c>
      <c r="G1644">
        <v>34</v>
      </c>
      <c r="H1644" t="s">
        <v>11</v>
      </c>
      <c r="I1644" s="7">
        <v>14</v>
      </c>
      <c r="J1644">
        <v>500</v>
      </c>
      <c r="K1644" s="5">
        <f t="shared" si="32"/>
        <v>142.85714285714286</v>
      </c>
      <c r="L1644" s="5"/>
      <c r="M1644" s="8"/>
      <c r="N1644" s="8"/>
      <c r="O1644" s="8"/>
      <c r="P1644" s="8"/>
      <c r="Q1644" s="5"/>
      <c r="R1644" s="5">
        <v>34</v>
      </c>
      <c r="S1644" s="5"/>
      <c r="T1644" s="5"/>
      <c r="U1644" s="5"/>
      <c r="V1644" s="5"/>
      <c r="W1644" s="5"/>
      <c r="X1644" s="8"/>
      <c r="Y1644" s="8"/>
      <c r="Z1644" s="8"/>
      <c r="AA1644" s="8"/>
      <c r="AC1644" s="5">
        <v>32.4</v>
      </c>
      <c r="AE1644" s="8"/>
      <c r="AF1644" s="8"/>
      <c r="AG1644" s="8"/>
      <c r="AH1644" s="8"/>
      <c r="AI1644" s="8"/>
      <c r="AJ1644" s="5">
        <v>46.199999999999996</v>
      </c>
      <c r="AK1644" s="8">
        <v>1.1583982333333334</v>
      </c>
      <c r="AL1644">
        <v>4.9796970818511532E-2</v>
      </c>
      <c r="AM1644" s="8"/>
      <c r="AN1644" s="8"/>
      <c r="AO1644" s="8"/>
      <c r="AP1644" s="8"/>
      <c r="AQ1644" s="9">
        <f>AK1644/AJ1644</f>
        <v>2.5073554834054837E-2</v>
      </c>
      <c r="AR1644" s="8"/>
      <c r="AS1644" s="8"/>
      <c r="AT1644" s="8"/>
      <c r="AU1644" s="5"/>
      <c r="AV1644" s="5"/>
      <c r="AW1644" s="5"/>
      <c r="AX1644" s="5"/>
      <c r="AY1644" s="5">
        <v>0</v>
      </c>
      <c r="AZ1644" s="5"/>
      <c r="BA1644" s="5"/>
      <c r="BB1644" s="5"/>
      <c r="BC1644" s="5"/>
      <c r="BD1644" s="5"/>
      <c r="BE1644" s="5">
        <v>0</v>
      </c>
      <c r="BF1644" s="5"/>
      <c r="BG1644" s="5"/>
      <c r="BH1644" s="5"/>
      <c r="BI1644" s="8"/>
      <c r="BJ1644" s="5"/>
      <c r="BK1644" s="5">
        <f>AC1644+AJ1644+BH1644</f>
        <v>78.599999999999994</v>
      </c>
      <c r="BL1644" s="5"/>
      <c r="BM1644" s="8">
        <f>BH1644/BK1644</f>
        <v>0</v>
      </c>
      <c r="BN1644" s="8"/>
      <c r="BO1644" s="7"/>
      <c r="BP1644" s="5"/>
      <c r="BQ1644" s="5"/>
      <c r="BR1644" s="5"/>
      <c r="BS1644" s="5"/>
      <c r="BT1644" s="7"/>
      <c r="BU1644" s="7"/>
      <c r="BV1644" s="7"/>
      <c r="BW1644" s="7"/>
      <c r="BX1644" s="8">
        <f>AC1644/BK1644</f>
        <v>0.41221374045801529</v>
      </c>
      <c r="BY1644" s="8">
        <f>AJ1644/BK1644</f>
        <v>0.58778625954198471</v>
      </c>
      <c r="BZ1644" s="8">
        <f>BH1644/BK1644</f>
        <v>0</v>
      </c>
      <c r="CA1644" s="5">
        <f>CB1644+CC1644+CE1644+CG1644</f>
        <v>12.666666666666666</v>
      </c>
      <c r="CB1644" s="18">
        <v>12.666666666666666</v>
      </c>
      <c r="CC1644" s="5"/>
      <c r="CD1644" s="5"/>
      <c r="CE1644" s="5"/>
      <c r="CF1644" s="18"/>
      <c r="CG1644" s="5"/>
      <c r="CH1644" s="9">
        <f>AK1644/CA1644</f>
        <v>9.145249210526317E-2</v>
      </c>
      <c r="CM1644" s="5"/>
      <c r="CN1644" s="8"/>
      <c r="CO1644" s="5"/>
      <c r="CP1644" s="5"/>
      <c r="CQ1644" s="5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</row>
    <row r="1645" spans="1:166" x14ac:dyDescent="0.25">
      <c r="A1645" t="s">
        <v>28</v>
      </c>
      <c r="C1645" s="6">
        <v>44252</v>
      </c>
      <c r="D1645" s="5"/>
      <c r="E1645" s="6"/>
      <c r="G1645">
        <v>49</v>
      </c>
      <c r="H1645" t="s">
        <v>11</v>
      </c>
      <c r="I1645" s="7">
        <v>14</v>
      </c>
      <c r="J1645">
        <v>500</v>
      </c>
      <c r="K1645" s="5">
        <f t="shared" si="32"/>
        <v>142.85714285714286</v>
      </c>
      <c r="L1645" s="5"/>
      <c r="M1645" s="5">
        <v>601</v>
      </c>
      <c r="N1645" s="7">
        <v>13.566666666666666</v>
      </c>
      <c r="O1645" s="7"/>
      <c r="P1645" s="7"/>
      <c r="Q1645" s="5"/>
      <c r="R1645" s="5"/>
      <c r="S1645" s="5"/>
      <c r="T1645" s="5"/>
      <c r="U1645" s="5"/>
      <c r="V1645" s="5"/>
      <c r="W1645" s="5"/>
      <c r="X1645" s="8"/>
      <c r="Y1645" s="8"/>
      <c r="Z1645" s="8"/>
      <c r="AA1645" s="8"/>
      <c r="AC1645" s="5"/>
      <c r="AE1645" s="8"/>
      <c r="AF1645" s="8"/>
      <c r="AG1645" s="8"/>
      <c r="AH1645" s="8"/>
      <c r="AI1645" s="8"/>
      <c r="AJ1645" s="5"/>
      <c r="AK1645" s="17"/>
      <c r="AL1645" s="17"/>
      <c r="AM1645" s="17"/>
      <c r="AN1645" s="17"/>
      <c r="AO1645" s="17"/>
      <c r="AP1645" s="17"/>
      <c r="AQ1645" s="9"/>
      <c r="AR1645" s="8"/>
      <c r="AS1645" s="8"/>
      <c r="AT1645" s="8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8"/>
      <c r="BJ1645" s="5"/>
      <c r="BK1645" s="5"/>
      <c r="BL1645" s="5"/>
      <c r="BM1645" s="8"/>
      <c r="BN1645" s="8"/>
      <c r="BO1645" s="7"/>
      <c r="BP1645" s="5"/>
      <c r="BQ1645" s="5"/>
      <c r="BR1645" s="5"/>
      <c r="BS1645" s="5"/>
      <c r="BT1645" s="7"/>
      <c r="BU1645" s="7"/>
      <c r="BV1645" s="7"/>
      <c r="BW1645" s="7"/>
      <c r="BX1645" s="7"/>
      <c r="BY1645" s="7"/>
      <c r="BZ1645" s="7"/>
      <c r="CA1645" s="5"/>
      <c r="CB1645" s="18"/>
      <c r="CC1645" s="18"/>
      <c r="CD1645" s="5"/>
      <c r="CE1645" s="18"/>
      <c r="CF1645" s="18"/>
      <c r="CG1645" s="18"/>
      <c r="CH1645" s="18"/>
      <c r="CM1645" s="5"/>
      <c r="CN1645" s="8"/>
      <c r="CO1645" s="5"/>
      <c r="CP1645" s="5"/>
      <c r="CQ1645" s="5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</row>
    <row r="1646" spans="1:166" x14ac:dyDescent="0.25">
      <c r="A1646" t="s">
        <v>28</v>
      </c>
      <c r="C1646" s="6">
        <v>44257</v>
      </c>
      <c r="D1646" s="5"/>
      <c r="E1646" s="6"/>
      <c r="G1646">
        <v>54</v>
      </c>
      <c r="H1646" t="s">
        <v>11</v>
      </c>
      <c r="I1646" s="7">
        <v>14</v>
      </c>
      <c r="J1646">
        <v>500</v>
      </c>
      <c r="K1646" s="5">
        <f t="shared" si="32"/>
        <v>142.85714285714286</v>
      </c>
      <c r="L1646" s="5"/>
      <c r="M1646" s="5">
        <v>703.14285714285711</v>
      </c>
      <c r="N1646" s="7">
        <v>15.285714285714286</v>
      </c>
      <c r="O1646" s="7"/>
      <c r="P1646" s="7"/>
      <c r="Q1646" s="5"/>
      <c r="R1646" s="5"/>
      <c r="S1646" s="5"/>
      <c r="T1646" s="5"/>
      <c r="U1646" s="5"/>
      <c r="V1646" s="5"/>
      <c r="W1646" s="5"/>
      <c r="X1646" s="8"/>
      <c r="Y1646" s="8"/>
      <c r="Z1646" s="8"/>
      <c r="AA1646" s="8"/>
      <c r="AC1646" s="5"/>
      <c r="AE1646" s="8"/>
      <c r="AF1646" s="8"/>
      <c r="AG1646" s="8"/>
      <c r="AH1646" s="8"/>
      <c r="AI1646" s="8"/>
      <c r="AJ1646" s="5"/>
      <c r="AK1646" s="17"/>
      <c r="AL1646" s="17"/>
      <c r="AM1646" s="17"/>
      <c r="AN1646" s="17"/>
      <c r="AO1646" s="17"/>
      <c r="AP1646" s="17"/>
      <c r="AQ1646" s="9"/>
      <c r="AR1646" s="8"/>
      <c r="AS1646" s="8"/>
      <c r="AT1646" s="8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8"/>
      <c r="BJ1646" s="5"/>
      <c r="BK1646" s="5"/>
      <c r="BL1646" s="5"/>
      <c r="BM1646" s="8"/>
      <c r="BN1646" s="8"/>
      <c r="BO1646" s="7"/>
      <c r="BP1646" s="5"/>
      <c r="BQ1646" s="5"/>
      <c r="BR1646" s="5"/>
      <c r="BS1646" s="5"/>
      <c r="BT1646" s="7"/>
      <c r="BU1646" s="7"/>
      <c r="BV1646" s="7"/>
      <c r="BW1646" s="7"/>
      <c r="BX1646" s="7"/>
      <c r="BY1646" s="7"/>
      <c r="BZ1646" s="7"/>
      <c r="CA1646" s="5"/>
      <c r="CB1646" s="18"/>
      <c r="CC1646" s="18"/>
      <c r="CD1646" s="5"/>
      <c r="CE1646" s="18"/>
      <c r="CF1646" s="18"/>
      <c r="CG1646" s="18"/>
      <c r="CH1646" s="18"/>
      <c r="CM1646" s="5"/>
      <c r="CN1646" s="8"/>
      <c r="CO1646" s="5"/>
      <c r="CP1646" s="5"/>
      <c r="CQ1646" s="5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</row>
    <row r="1647" spans="1:166" x14ac:dyDescent="0.25">
      <c r="A1647" t="s">
        <v>28</v>
      </c>
      <c r="C1647" s="6">
        <v>44258</v>
      </c>
      <c r="D1647" s="5">
        <v>5</v>
      </c>
      <c r="E1647" t="s">
        <v>206</v>
      </c>
      <c r="F1647" t="s">
        <v>13</v>
      </c>
      <c r="G1647">
        <v>55</v>
      </c>
      <c r="H1647" t="s">
        <v>11</v>
      </c>
      <c r="I1647" s="7">
        <v>14</v>
      </c>
      <c r="J1647">
        <v>500</v>
      </c>
      <c r="K1647" s="5">
        <f t="shared" si="32"/>
        <v>142.85714285714286</v>
      </c>
      <c r="L1647" s="5"/>
      <c r="M1647" s="8"/>
      <c r="N1647" s="8"/>
      <c r="O1647" s="8"/>
      <c r="P1647" s="8"/>
      <c r="Q1647" s="5"/>
      <c r="R1647" s="5"/>
      <c r="S1647" s="5">
        <v>55</v>
      </c>
      <c r="T1647" s="5"/>
      <c r="U1647" s="5"/>
      <c r="V1647" s="5"/>
      <c r="W1647" s="5"/>
      <c r="X1647" s="8"/>
      <c r="Y1647" s="8"/>
      <c r="Z1647" s="8"/>
      <c r="AA1647" s="8"/>
      <c r="AC1647" s="5">
        <v>160.34391906438972</v>
      </c>
      <c r="AE1647" s="8"/>
      <c r="AF1647" s="8">
        <v>0.90605103686810096</v>
      </c>
      <c r="AG1647" s="8">
        <v>3.990241240211434E-2</v>
      </c>
      <c r="AH1647" s="8">
        <v>0.7190266968667155</v>
      </c>
      <c r="AI1647" s="8">
        <v>0.14559231872843842</v>
      </c>
      <c r="AJ1647" s="5">
        <v>130.74296269169787</v>
      </c>
      <c r="AK1647" s="8">
        <v>2.9976762360159248</v>
      </c>
      <c r="AL1647">
        <v>0.82550580274395491</v>
      </c>
      <c r="AM1647" s="8">
        <v>0.90605103686810096</v>
      </c>
      <c r="AN1647" s="8">
        <v>3.9902412402114354E-2</v>
      </c>
      <c r="AO1647" s="8"/>
      <c r="AP1647" s="8"/>
      <c r="AQ1647" s="9">
        <f>AK1647/AJ1647</f>
        <v>2.2928012141538202E-2</v>
      </c>
      <c r="AR1647" s="8"/>
      <c r="AS1647" s="8"/>
      <c r="AT1647" s="8"/>
      <c r="AU1647" s="5"/>
      <c r="AV1647" s="5"/>
      <c r="AW1647" s="5"/>
      <c r="AX1647" s="5"/>
      <c r="AY1647" s="5">
        <v>0</v>
      </c>
      <c r="AZ1647" s="5"/>
      <c r="BA1647" s="5"/>
      <c r="BB1647" s="5"/>
      <c r="BC1647" s="5"/>
      <c r="BD1647" s="5"/>
      <c r="BE1647" s="5">
        <v>8.0841379718442141</v>
      </c>
      <c r="BG1647" s="5"/>
      <c r="BH1647" s="5">
        <v>8.0841379718442141</v>
      </c>
      <c r="BI1647" s="8"/>
      <c r="BJ1647" s="5"/>
      <c r="BK1647" s="5">
        <f>AC1647+AJ1647+BH1647</f>
        <v>299.17101972793176</v>
      </c>
      <c r="BL1647" s="5"/>
      <c r="BM1647" s="8">
        <f>BH1647/BK1647</f>
        <v>2.7021795022779901E-2</v>
      </c>
      <c r="BN1647" s="8"/>
      <c r="BO1647" s="7"/>
      <c r="BP1647" s="5"/>
      <c r="BQ1647" s="5"/>
      <c r="BR1647" s="5"/>
      <c r="BS1647" s="5"/>
      <c r="BT1647" s="7"/>
      <c r="BU1647" s="7"/>
      <c r="BV1647" s="7"/>
      <c r="BW1647" s="7"/>
      <c r="BX1647" s="8">
        <f>AC1647/BK1647</f>
        <v>0.53596073312919013</v>
      </c>
      <c r="BY1647" s="8">
        <f>AJ1647/BK1647</f>
        <v>0.43701747184803008</v>
      </c>
      <c r="BZ1647" s="8">
        <f>BH1647/BK1647</f>
        <v>2.7021795022779901E-2</v>
      </c>
      <c r="CA1647" s="5">
        <f>CB1647+CC1647+CE1647+CG1647</f>
        <v>147.41244002687148</v>
      </c>
      <c r="CB1647" s="18">
        <v>104.54696080554012</v>
      </c>
      <c r="CC1647" s="5">
        <v>1.5290944123314065</v>
      </c>
      <c r="CD1647" s="5"/>
      <c r="CE1647" s="5">
        <v>3.7265605211675017</v>
      </c>
      <c r="CF1647" s="18"/>
      <c r="CG1647" s="5">
        <v>37.609824287832467</v>
      </c>
      <c r="CH1647" s="9">
        <f>AK1647/CA1647</f>
        <v>2.0335300300771665E-2</v>
      </c>
      <c r="CM1647" s="5"/>
      <c r="CN1647" s="8"/>
      <c r="CO1647" s="5"/>
      <c r="CP1647" s="5"/>
      <c r="CQ1647" s="5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</row>
    <row r="1648" spans="1:166" x14ac:dyDescent="0.25">
      <c r="A1648" t="s">
        <v>28</v>
      </c>
      <c r="C1648" s="6">
        <v>44264</v>
      </c>
      <c r="D1648" s="5"/>
      <c r="E1648" s="6"/>
      <c r="G1648">
        <v>61</v>
      </c>
      <c r="H1648" t="s">
        <v>11</v>
      </c>
      <c r="I1648" s="7">
        <v>14</v>
      </c>
      <c r="J1648">
        <v>500</v>
      </c>
      <c r="K1648" s="5">
        <f t="shared" si="32"/>
        <v>142.85714285714286</v>
      </c>
      <c r="L1648" s="5"/>
      <c r="M1648" s="5">
        <v>769.2</v>
      </c>
      <c r="N1648" s="7">
        <v>16.559999999999999</v>
      </c>
      <c r="O1648" s="7"/>
      <c r="P1648" s="7"/>
      <c r="Q1648" s="5"/>
      <c r="R1648" s="5"/>
      <c r="S1648" s="5"/>
      <c r="T1648" s="5"/>
      <c r="U1648" s="5"/>
      <c r="V1648" s="5"/>
      <c r="W1648" s="5"/>
      <c r="X1648" s="8"/>
      <c r="Y1648" s="8"/>
      <c r="Z1648" s="8"/>
      <c r="AA1648" s="8"/>
      <c r="AC1648" s="5"/>
      <c r="AE1648" s="8"/>
      <c r="AJ1648" s="5"/>
      <c r="AK1648" s="17"/>
      <c r="AL1648" s="17"/>
      <c r="AO1648" s="17"/>
      <c r="AP1648" s="17"/>
      <c r="AQ1648" s="9"/>
      <c r="AR1648" s="8"/>
      <c r="AS1648" s="8"/>
      <c r="AT1648" s="8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G1648" s="5"/>
      <c r="BH1648" s="5"/>
      <c r="BI1648" s="8"/>
      <c r="BJ1648" s="5"/>
      <c r="BK1648" s="5"/>
      <c r="BL1648" s="5"/>
      <c r="BM1648" s="8"/>
      <c r="BN1648" s="8"/>
      <c r="BO1648" s="7"/>
      <c r="BP1648" s="5"/>
      <c r="BQ1648" s="5"/>
      <c r="BR1648" s="5"/>
      <c r="BS1648" s="5"/>
      <c r="BT1648" s="7"/>
      <c r="BU1648" s="7"/>
      <c r="BV1648" s="7"/>
      <c r="BW1648" s="7"/>
      <c r="BX1648" s="7"/>
      <c r="BY1648" s="7"/>
      <c r="BZ1648" s="7"/>
      <c r="CA1648" s="5"/>
      <c r="CB1648" s="18"/>
      <c r="CC1648" s="18"/>
      <c r="CD1648" s="5"/>
      <c r="CE1648" s="18"/>
      <c r="CF1648" s="18"/>
      <c r="CG1648" s="18"/>
      <c r="CH1648" s="18"/>
      <c r="CM1648" s="5"/>
      <c r="CN1648" s="8"/>
      <c r="CO1648" s="5"/>
      <c r="CP1648" s="5"/>
      <c r="CQ1648" s="5"/>
      <c r="CR1648" s="21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</row>
    <row r="1649" spans="1:166" x14ac:dyDescent="0.25">
      <c r="A1649" t="s">
        <v>28</v>
      </c>
      <c r="C1649" s="6">
        <v>44265</v>
      </c>
      <c r="D1649" s="5"/>
      <c r="E1649" s="6"/>
      <c r="G1649">
        <v>62</v>
      </c>
      <c r="H1649" t="s">
        <v>11</v>
      </c>
      <c r="I1649" s="7">
        <v>14</v>
      </c>
      <c r="J1649">
        <v>500</v>
      </c>
      <c r="K1649" s="5">
        <f t="shared" si="32"/>
        <v>142.85714285714286</v>
      </c>
      <c r="L1649" s="5">
        <v>1300</v>
      </c>
      <c r="M1649" s="8"/>
      <c r="N1649" s="8"/>
      <c r="O1649" s="8"/>
      <c r="P1649" s="8"/>
      <c r="Q1649" s="5"/>
      <c r="R1649" s="5"/>
      <c r="S1649" s="5"/>
      <c r="T1649" s="5"/>
      <c r="U1649" s="5"/>
      <c r="V1649" s="5"/>
      <c r="W1649" s="5"/>
      <c r="X1649" s="8"/>
      <c r="Y1649" s="8"/>
      <c r="Z1649" s="8"/>
      <c r="AA1649" s="8"/>
      <c r="AB1649" s="8"/>
      <c r="AC1649" s="5"/>
      <c r="AD1649" s="8"/>
      <c r="AE1649" s="8"/>
      <c r="AF1649" s="8"/>
      <c r="AG1649" s="8"/>
      <c r="AH1649" s="8"/>
      <c r="AI1649" s="8"/>
      <c r="AJ1649" s="5"/>
      <c r="AK1649" s="8"/>
      <c r="AL1649" s="8"/>
      <c r="AM1649" s="8"/>
      <c r="AN1649" s="8"/>
      <c r="AO1649" s="8"/>
      <c r="AP1649" s="8"/>
      <c r="AQ1649" s="9"/>
      <c r="AR1649" s="8"/>
      <c r="AS1649" s="8"/>
      <c r="AT1649" s="8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G1649" s="5"/>
      <c r="BH1649" s="5"/>
      <c r="BI1649" s="8"/>
      <c r="BJ1649" s="5"/>
      <c r="BK1649" s="5"/>
      <c r="BL1649" s="5"/>
      <c r="BM1649" s="8"/>
      <c r="BN1649" s="8"/>
      <c r="BO1649" s="7"/>
      <c r="BP1649" s="5"/>
      <c r="BQ1649" s="5"/>
      <c r="BR1649" s="5"/>
      <c r="BS1649" s="5"/>
      <c r="BT1649" s="7"/>
      <c r="BU1649" s="7"/>
      <c r="BV1649" s="7"/>
      <c r="BW1649" s="7"/>
      <c r="BX1649" s="7"/>
      <c r="BY1649" s="7"/>
      <c r="BZ1649" s="7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8"/>
      <c r="CL1649" s="5"/>
      <c r="CM1649" s="5"/>
      <c r="CN1649" s="8">
        <f>CR1649+CU1649+CX1649+DA1649+DD1649+DG1649+DJ1649+DM1649+DP1649+DS1649+DV1649+DY1649</f>
        <v>1.152921728009219</v>
      </c>
      <c r="CO1649" s="5">
        <f>CT1649+CW1649+CZ1649+DC1649+DF1649+DI1649+DL1649+DO1649+DR1649+DU1649+DX1649+EA1649</f>
        <v>345.87651840276567</v>
      </c>
      <c r="CP1649" s="5"/>
      <c r="CQ1649" s="5">
        <f>CT1649+CW1649+CZ1649+DC1649+DF1649+DI1649</f>
        <v>345.87651840276567</v>
      </c>
      <c r="CR1649">
        <v>0.12883371020552209</v>
      </c>
      <c r="CS1649">
        <v>300</v>
      </c>
      <c r="CT1649">
        <v>38.650113061656626</v>
      </c>
      <c r="CU1649">
        <v>0.16473105529954754</v>
      </c>
      <c r="CV1649">
        <v>300</v>
      </c>
      <c r="CW1649">
        <v>49.419316589864266</v>
      </c>
      <c r="CX1649">
        <v>0.20234155263606368</v>
      </c>
      <c r="CY1649">
        <v>300</v>
      </c>
      <c r="CZ1649">
        <v>60.702465790819097</v>
      </c>
      <c r="DA1649">
        <v>0.22471933879967937</v>
      </c>
      <c r="DB1649">
        <v>300</v>
      </c>
      <c r="DC1649">
        <v>67.41580163990379</v>
      </c>
      <c r="DD1649">
        <v>0.21780112157345677</v>
      </c>
      <c r="DE1649">
        <v>300</v>
      </c>
      <c r="DF1649">
        <v>65.340336472037023</v>
      </c>
      <c r="DG1649">
        <v>0.21449494949494952</v>
      </c>
      <c r="DH1649">
        <v>300</v>
      </c>
      <c r="DI1649">
        <v>64.348484848484858</v>
      </c>
      <c r="DJ1649" s="8"/>
      <c r="DK1649" s="5"/>
      <c r="DL1649" s="8"/>
      <c r="DM1649" s="8"/>
      <c r="DN1649" s="5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</row>
    <row r="1650" spans="1:166" x14ac:dyDescent="0.25">
      <c r="A1650" t="s">
        <v>28</v>
      </c>
      <c r="C1650" s="6">
        <v>44272</v>
      </c>
      <c r="D1650" s="5"/>
      <c r="E1650" s="6"/>
      <c r="G1650">
        <v>69</v>
      </c>
      <c r="H1650" t="s">
        <v>11</v>
      </c>
      <c r="I1650" s="7">
        <v>14</v>
      </c>
      <c r="J1650">
        <v>500</v>
      </c>
      <c r="K1650" s="5">
        <f t="shared" si="32"/>
        <v>142.85714285714286</v>
      </c>
      <c r="L1650" s="5"/>
      <c r="M1650" s="8"/>
      <c r="N1650" s="8"/>
      <c r="O1650" s="8"/>
      <c r="P1650" s="8"/>
      <c r="Q1650" s="5"/>
      <c r="R1650" s="5"/>
      <c r="S1650" s="5"/>
      <c r="T1650" s="5"/>
      <c r="U1650" s="5"/>
      <c r="V1650" s="5"/>
      <c r="W1650" s="5"/>
      <c r="X1650" s="8"/>
      <c r="Y1650" s="8"/>
      <c r="Z1650" s="8"/>
      <c r="AA1650" s="8"/>
      <c r="AB1650" s="8"/>
      <c r="AC1650" s="5">
        <v>256.89448071519871</v>
      </c>
      <c r="AD1650" s="8"/>
      <c r="AE1650" s="8"/>
      <c r="AF1650" s="8"/>
      <c r="AG1650" s="8"/>
      <c r="AH1650" s="8"/>
      <c r="AI1650" s="8"/>
      <c r="AJ1650" s="5">
        <v>177.9157274217329</v>
      </c>
      <c r="AK1650" s="8">
        <v>3.5330152223529061</v>
      </c>
      <c r="AL1650">
        <v>0.11684932156718519</v>
      </c>
      <c r="AM1650" s="8"/>
      <c r="AN1650" s="8"/>
      <c r="AO1650" s="8"/>
      <c r="AP1650" s="8"/>
      <c r="AQ1650" s="9">
        <f>AK1650/AJ1650</f>
        <v>1.9857801631995232E-2</v>
      </c>
      <c r="AR1650" s="8"/>
      <c r="AS1650" s="8"/>
      <c r="AT1650" s="8"/>
      <c r="AU1650" s="5"/>
      <c r="AV1650" s="5"/>
      <c r="AW1650" s="5"/>
      <c r="AX1650" s="5"/>
      <c r="AY1650" s="5">
        <v>0</v>
      </c>
      <c r="AZ1650" s="5"/>
      <c r="BA1650" s="5"/>
      <c r="BB1650" s="5"/>
      <c r="BC1650" s="5"/>
      <c r="BD1650" s="5"/>
      <c r="BE1650" s="5">
        <v>59.357627112535511</v>
      </c>
      <c r="BF1650" s="5"/>
      <c r="BG1650" s="5"/>
      <c r="BH1650" s="5">
        <v>59.357627112535511</v>
      </c>
      <c r="BI1650" s="8"/>
      <c r="BJ1650" s="5"/>
      <c r="BK1650" s="5">
        <f>AC1650+AJ1650+BH1650</f>
        <v>494.16783524946709</v>
      </c>
      <c r="BL1650" s="5"/>
      <c r="BM1650" s="8">
        <f>BH1650/BK1650</f>
        <v>0.12011633068463559</v>
      </c>
      <c r="BN1650" s="8"/>
      <c r="BO1650" s="7"/>
      <c r="BP1650" s="5"/>
      <c r="BQ1650" s="5"/>
      <c r="BR1650" s="5"/>
      <c r="BS1650" s="5"/>
      <c r="BT1650" s="7"/>
      <c r="BU1650" s="7"/>
      <c r="BV1650" s="7"/>
      <c r="BW1650" s="7"/>
      <c r="BX1650" s="8">
        <f>AC1650/BK1650</f>
        <v>0.51985269455166494</v>
      </c>
      <c r="BY1650" s="8">
        <f>AJ1650/BK1650</f>
        <v>0.3600309747636995</v>
      </c>
      <c r="BZ1650" s="8">
        <f>BH1650/BK1650</f>
        <v>0.12011633068463559</v>
      </c>
      <c r="CA1650" s="5">
        <f>CB1650+CC1650+CE1650+CG1650</f>
        <v>202.09600300817092</v>
      </c>
      <c r="CB1650" s="18">
        <v>87.468166769890644</v>
      </c>
      <c r="CC1650" s="5">
        <v>49.088134834686976</v>
      </c>
      <c r="CD1650" s="5"/>
      <c r="CE1650" s="5">
        <v>13.124847506088013</v>
      </c>
      <c r="CF1650" s="18"/>
      <c r="CG1650" s="5">
        <v>52.414853897505303</v>
      </c>
      <c r="CH1650" s="9">
        <f>AK1650/CA1650</f>
        <v>1.7481865894250583E-2</v>
      </c>
      <c r="CI1650" s="18"/>
      <c r="CJ1650" s="5"/>
      <c r="CK1650" s="8"/>
      <c r="CL1650" s="5"/>
      <c r="CM1650" s="5"/>
      <c r="CN1650" s="8"/>
      <c r="CO1650" s="5"/>
      <c r="CP1650" s="5"/>
      <c r="CQ1650" s="5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</row>
    <row r="1651" spans="1:166" x14ac:dyDescent="0.25">
      <c r="A1651" t="s">
        <v>28</v>
      </c>
      <c r="C1651" s="6">
        <v>44277</v>
      </c>
      <c r="D1651" s="5">
        <v>6</v>
      </c>
      <c r="E1651" s="6" t="s">
        <v>239</v>
      </c>
      <c r="F1651" t="s">
        <v>89</v>
      </c>
      <c r="G1651">
        <v>74</v>
      </c>
      <c r="H1651" t="s">
        <v>11</v>
      </c>
      <c r="I1651" s="7">
        <v>14</v>
      </c>
      <c r="J1651">
        <v>500</v>
      </c>
      <c r="K1651" s="5">
        <f t="shared" si="32"/>
        <v>142.85714285714286</v>
      </c>
      <c r="L1651" s="5"/>
      <c r="M1651" s="5">
        <v>854</v>
      </c>
      <c r="N1651" s="7">
        <v>17.88</v>
      </c>
      <c r="O1651" s="7"/>
      <c r="P1651" s="7"/>
      <c r="Q1651" s="5"/>
      <c r="R1651" s="5"/>
      <c r="S1651" s="5"/>
      <c r="T1651" s="5">
        <v>74</v>
      </c>
      <c r="U1651" s="5"/>
      <c r="V1651" s="5"/>
      <c r="W1651" s="5"/>
      <c r="X1651" s="8"/>
      <c r="Y1651" s="8"/>
      <c r="Z1651" s="8"/>
      <c r="AA1651" s="8"/>
      <c r="AB1651" s="8"/>
      <c r="AC1651" s="5"/>
      <c r="AD1651" s="8"/>
      <c r="AE1651" s="8"/>
      <c r="AF1651" s="8"/>
      <c r="AG1651" s="8"/>
      <c r="AH1651" s="8"/>
      <c r="AI1651" s="8"/>
      <c r="AJ1651" s="5"/>
      <c r="AK1651" s="17"/>
      <c r="AL1651" s="17"/>
      <c r="AM1651" s="17"/>
      <c r="AN1651" s="17"/>
      <c r="AO1651" s="17"/>
      <c r="AP1651" s="17"/>
      <c r="AQ1651" s="9"/>
      <c r="AR1651" s="8"/>
      <c r="AS1651" s="8"/>
      <c r="AT1651" s="8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8"/>
      <c r="BJ1651" s="5"/>
      <c r="BK1651" s="5"/>
      <c r="BL1651" s="5"/>
      <c r="BM1651" s="8"/>
      <c r="BN1651" s="8"/>
      <c r="BO1651" s="7"/>
      <c r="BP1651" s="5"/>
      <c r="BQ1651" s="5"/>
      <c r="BR1651" s="5"/>
      <c r="BS1651" s="5"/>
      <c r="BT1651" s="7"/>
      <c r="BU1651" s="7"/>
      <c r="BV1651" s="7"/>
      <c r="BW1651" s="7"/>
      <c r="BX1651" s="7"/>
      <c r="BY1651" s="7"/>
      <c r="BZ1651" s="7"/>
      <c r="CA1651" s="5"/>
      <c r="CB1651" s="18"/>
      <c r="CC1651" s="18"/>
      <c r="CD1651" s="5"/>
      <c r="CE1651" s="18"/>
      <c r="CF1651" s="18"/>
      <c r="CG1651" s="18"/>
      <c r="CH1651" s="18"/>
      <c r="CI1651" s="18"/>
      <c r="CJ1651" s="5"/>
      <c r="CK1651" s="8"/>
      <c r="CL1651" s="5"/>
      <c r="CM1651" s="5"/>
      <c r="CN1651" s="8"/>
      <c r="CO1651" s="5"/>
      <c r="CP1651" s="5"/>
      <c r="CQ1651" s="5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</row>
    <row r="1652" spans="1:166" x14ac:dyDescent="0.25">
      <c r="A1652" t="s">
        <v>28</v>
      </c>
      <c r="C1652" s="6">
        <v>44284</v>
      </c>
      <c r="D1652" s="5"/>
      <c r="E1652" s="6"/>
      <c r="G1652">
        <v>81</v>
      </c>
      <c r="H1652" t="s">
        <v>11</v>
      </c>
      <c r="I1652" s="7">
        <v>14</v>
      </c>
      <c r="J1652">
        <v>500</v>
      </c>
      <c r="K1652" s="5">
        <f t="shared" si="32"/>
        <v>142.85714285714286</v>
      </c>
      <c r="L1652" s="5"/>
      <c r="M1652" s="5">
        <v>871.2</v>
      </c>
      <c r="N1652" s="7">
        <v>19.559999999999999</v>
      </c>
      <c r="O1652" s="7"/>
      <c r="P1652" s="7"/>
      <c r="Q1652" s="5"/>
      <c r="R1652" s="5"/>
      <c r="S1652" s="5"/>
      <c r="T1652" s="5"/>
      <c r="U1652" s="5"/>
      <c r="V1652" s="5"/>
      <c r="W1652" s="5"/>
      <c r="X1652" s="8"/>
      <c r="Y1652" s="8"/>
      <c r="Z1652" s="8"/>
      <c r="AA1652" s="8"/>
      <c r="AB1652" s="8"/>
      <c r="AC1652" s="5"/>
      <c r="AD1652" s="8"/>
      <c r="AE1652" s="8"/>
      <c r="AF1652" s="8"/>
      <c r="AG1652" s="8"/>
      <c r="AH1652" s="8"/>
      <c r="AI1652" s="8"/>
      <c r="AJ1652" s="5"/>
      <c r="AK1652" s="17"/>
      <c r="AL1652" s="17"/>
      <c r="AM1652" s="17"/>
      <c r="AN1652" s="17"/>
      <c r="AO1652" s="17"/>
      <c r="AP1652" s="17"/>
      <c r="AQ1652" s="9"/>
      <c r="AR1652" s="8"/>
      <c r="AS1652" s="8"/>
      <c r="AT1652" s="8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8"/>
      <c r="BJ1652" s="5"/>
      <c r="BK1652" s="5"/>
      <c r="BL1652" s="5"/>
      <c r="BM1652" s="8"/>
      <c r="BN1652" s="8"/>
      <c r="BO1652" s="7"/>
      <c r="BP1652" s="5"/>
      <c r="BQ1652" s="5"/>
      <c r="BR1652" s="5"/>
      <c r="BS1652" s="5"/>
      <c r="BT1652" s="7"/>
      <c r="BU1652" s="7"/>
      <c r="BV1652" s="7"/>
      <c r="BW1652" s="7"/>
      <c r="BX1652" s="7"/>
      <c r="BY1652" s="7"/>
      <c r="BZ1652" s="7"/>
      <c r="CA1652" s="5"/>
      <c r="CB1652" s="18"/>
      <c r="CC1652" s="18"/>
      <c r="CD1652" s="5"/>
      <c r="CE1652" s="18"/>
      <c r="CF1652" s="18"/>
      <c r="CG1652" s="18"/>
      <c r="CH1652" s="18"/>
      <c r="CI1652" s="18"/>
      <c r="CJ1652" s="5"/>
      <c r="CK1652" s="8"/>
      <c r="CL1652" s="5"/>
      <c r="CM1652" s="5"/>
      <c r="CN1652" s="8"/>
      <c r="CO1652" s="5"/>
      <c r="CP1652" s="5"/>
      <c r="CQ1652" s="5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</row>
    <row r="1653" spans="1:166" x14ac:dyDescent="0.25">
      <c r="A1653" t="s">
        <v>28</v>
      </c>
      <c r="C1653" s="6">
        <v>44285</v>
      </c>
      <c r="G1653">
        <v>82</v>
      </c>
      <c r="H1653" t="s">
        <v>11</v>
      </c>
      <c r="I1653" s="7">
        <v>14</v>
      </c>
      <c r="J1653">
        <v>500</v>
      </c>
      <c r="K1653" s="5">
        <f t="shared" si="32"/>
        <v>142.85714285714286</v>
      </c>
      <c r="L1653" s="5"/>
      <c r="M1653" s="8"/>
      <c r="N1653" s="8"/>
      <c r="O1653" s="8"/>
      <c r="P1653" s="8"/>
      <c r="Q1653" s="5"/>
      <c r="R1653" s="5"/>
      <c r="S1653" s="5"/>
      <c r="T1653" s="5"/>
      <c r="U1653" s="5"/>
      <c r="V1653" s="5"/>
      <c r="W1653" s="5"/>
      <c r="X1653" s="8"/>
      <c r="Y1653" s="8"/>
      <c r="Z1653" s="8"/>
      <c r="AA1653" s="8"/>
      <c r="AB1653" s="8"/>
      <c r="AC1653" s="5">
        <v>314.01232032057464</v>
      </c>
      <c r="AD1653" s="8"/>
      <c r="AE1653" s="8"/>
      <c r="AF1653" s="8">
        <v>0.96036233957273309</v>
      </c>
      <c r="AG1653" s="8">
        <v>7.5651556989337699E-3</v>
      </c>
      <c r="AH1653" s="8">
        <v>0.89411601390004003</v>
      </c>
      <c r="AI1653" s="8">
        <v>5.5415826128294488E-2</v>
      </c>
      <c r="AJ1653" s="5">
        <v>195.20394094169137</v>
      </c>
      <c r="AK1653" s="8">
        <v>3.7719371539931443</v>
      </c>
      <c r="AL1653">
        <v>0.3597931935636639</v>
      </c>
      <c r="AM1653" s="17">
        <v>0.96036233957273287</v>
      </c>
      <c r="AN1653" s="17">
        <v>7.5651556989337699E-3</v>
      </c>
      <c r="AO1653" s="8"/>
      <c r="AP1653" s="8"/>
      <c r="AQ1653" s="9">
        <f>AK1653/AJ1653</f>
        <v>1.9323058416734758E-2</v>
      </c>
      <c r="AR1653" s="8"/>
      <c r="AS1653" s="8"/>
      <c r="AT1653" s="8"/>
      <c r="AU1653" s="5"/>
      <c r="AV1653" s="5"/>
      <c r="AW1653" s="5"/>
      <c r="AY1653" s="5">
        <v>88.1303725324087</v>
      </c>
      <c r="AZ1653" s="5"/>
      <c r="BA1653" s="5"/>
      <c r="BB1653" s="5"/>
      <c r="BC1653" s="5"/>
      <c r="BD1653" s="5"/>
      <c r="BE1653" s="5">
        <v>8.3922363962139208</v>
      </c>
      <c r="BF1653" s="5"/>
      <c r="BG1653" s="5"/>
      <c r="BH1653" s="5">
        <v>96.522608928622617</v>
      </c>
      <c r="BI1653" s="8"/>
      <c r="BJ1653" s="5"/>
      <c r="BK1653" s="5">
        <f>AC1653+AJ1653+BH1653</f>
        <v>605.73887019088863</v>
      </c>
      <c r="BL1653" s="5"/>
      <c r="BM1653" s="8">
        <f>BH1653/BK1653</f>
        <v>0.15934689629246526</v>
      </c>
      <c r="BN1653" s="8"/>
      <c r="BO1653" s="7"/>
      <c r="BP1653" s="5"/>
      <c r="BQ1653" s="5"/>
      <c r="BR1653" s="5"/>
      <c r="BS1653" s="5"/>
      <c r="BT1653" s="7"/>
      <c r="BU1653" s="7"/>
      <c r="BV1653" s="7"/>
      <c r="BW1653" s="7"/>
      <c r="BX1653" s="8">
        <f>AC1653/BK1653</f>
        <v>0.51839552614746154</v>
      </c>
      <c r="BY1653" s="8">
        <f>AJ1653/BK1653</f>
        <v>0.32225757756007312</v>
      </c>
      <c r="BZ1653" s="8">
        <f>BH1653/BK1653</f>
        <v>0.15934689629246526</v>
      </c>
      <c r="CA1653" s="5">
        <f>CB1653+CC1653+CE1653+CG1653</f>
        <v>240.80587601124341</v>
      </c>
      <c r="CB1653" s="18">
        <v>53.637776867294157</v>
      </c>
      <c r="CC1653" s="5">
        <v>45.985288552289674</v>
      </c>
      <c r="CD1653" s="5"/>
      <c r="CE1653" s="5">
        <v>10.75328251173902</v>
      </c>
      <c r="CF1653" s="18"/>
      <c r="CG1653" s="5">
        <v>130.42952807992054</v>
      </c>
      <c r="CH1653" s="9">
        <f>AK1653/CA1653</f>
        <v>1.5663808609956968E-2</v>
      </c>
      <c r="CI1653" s="18"/>
      <c r="CJ1653" s="5"/>
      <c r="CK1653" s="8"/>
      <c r="CL1653" s="5"/>
      <c r="CM1653" s="5"/>
      <c r="CN1653" s="8"/>
      <c r="CO1653" s="5"/>
      <c r="CP1653" s="5"/>
      <c r="CQ1653" s="5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</row>
    <row r="1654" spans="1:166" ht="15.75" customHeight="1" x14ac:dyDescent="0.25">
      <c r="A1654" t="s">
        <v>28</v>
      </c>
      <c r="C1654" s="6">
        <v>44293</v>
      </c>
      <c r="D1654" s="5"/>
      <c r="E1654" s="6"/>
      <c r="G1654">
        <v>90</v>
      </c>
      <c r="H1654" t="s">
        <v>11</v>
      </c>
      <c r="I1654" s="7">
        <v>14</v>
      </c>
      <c r="J1654">
        <v>500</v>
      </c>
      <c r="K1654" s="5">
        <f t="shared" si="32"/>
        <v>142.85714285714286</v>
      </c>
      <c r="L1654" s="5"/>
      <c r="M1654" s="8"/>
      <c r="N1654" s="8"/>
      <c r="O1654" s="8"/>
      <c r="P1654" s="8"/>
      <c r="Q1654" s="5"/>
      <c r="R1654" s="5"/>
      <c r="S1654" s="5"/>
      <c r="T1654" s="5"/>
      <c r="U1654" s="5"/>
      <c r="V1654" s="5"/>
      <c r="W1654" s="5"/>
      <c r="X1654" s="8"/>
      <c r="Y1654" s="8"/>
      <c r="Z1654" s="8"/>
      <c r="AA1654" s="8"/>
      <c r="AB1654" s="8"/>
      <c r="AC1654" s="5"/>
      <c r="AD1654" s="8"/>
      <c r="AE1654" s="8"/>
      <c r="AF1654" s="8"/>
      <c r="AG1654" s="8"/>
      <c r="AH1654" s="8"/>
      <c r="AI1654" s="8"/>
      <c r="AJ1654" s="5"/>
      <c r="AK1654" s="8"/>
      <c r="AL1654" s="8"/>
      <c r="AM1654" s="8"/>
      <c r="AN1654" s="8"/>
      <c r="AO1654" s="8"/>
      <c r="AP1654" s="8"/>
      <c r="AQ1654" s="9"/>
      <c r="AR1654" s="8"/>
      <c r="AS1654" s="8"/>
      <c r="AT1654" s="8"/>
      <c r="AU1654" s="5"/>
      <c r="AV1654" s="5"/>
      <c r="AW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8"/>
      <c r="BJ1654" s="5"/>
      <c r="BK1654" s="5"/>
      <c r="BL1654" s="5"/>
      <c r="BM1654" s="8"/>
      <c r="BN1654" s="8"/>
      <c r="BO1654" s="7"/>
      <c r="BP1654" s="5"/>
      <c r="BQ1654" s="5"/>
      <c r="BR1654" s="5"/>
      <c r="BS1654" s="5"/>
      <c r="BT1654" s="7"/>
      <c r="BU1654" s="7"/>
      <c r="BV1654" s="7"/>
      <c r="BW1654" s="7"/>
      <c r="BX1654" s="7"/>
      <c r="BY1654" s="7"/>
      <c r="BZ1654" s="7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8"/>
      <c r="CL1654" s="5"/>
      <c r="CM1654" s="5"/>
      <c r="CN1654" s="8"/>
      <c r="CO1654" s="5"/>
      <c r="CP1654" s="5"/>
      <c r="CQ1654" s="5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>
        <v>22.38</v>
      </c>
      <c r="EC1654" s="8">
        <v>0.24000000000000005</v>
      </c>
      <c r="ED1654" s="8"/>
      <c r="EE1654" s="8">
        <v>0.82</v>
      </c>
      <c r="EF1654" s="8"/>
      <c r="EG1654" s="8">
        <v>4.2200000000000006</v>
      </c>
      <c r="EH1654" s="8"/>
      <c r="EI1654" s="8">
        <v>7.4</v>
      </c>
      <c r="EJ1654" s="8"/>
      <c r="EK1654" s="8">
        <v>5.2</v>
      </c>
      <c r="EL1654" s="8"/>
      <c r="EM1654" s="8">
        <v>3.2</v>
      </c>
      <c r="EN1654" s="8"/>
      <c r="EO1654" s="8">
        <v>0.77499999999999991</v>
      </c>
      <c r="EP1654" s="8"/>
      <c r="EQ1654" s="8">
        <v>0.52499999999999991</v>
      </c>
      <c r="ER1654" s="8"/>
      <c r="ES1654" s="8">
        <v>14.06</v>
      </c>
      <c r="ET1654" s="8">
        <v>3.6</v>
      </c>
      <c r="EU1654" s="8">
        <v>2.2000000000000002</v>
      </c>
      <c r="EV1654" s="8">
        <v>1.8</v>
      </c>
      <c r="EW1654" s="8">
        <v>1.6</v>
      </c>
      <c r="EX1654" s="8">
        <v>1.6</v>
      </c>
      <c r="EY1654" s="8">
        <v>1.01</v>
      </c>
      <c r="EZ1654" s="8">
        <v>1.25</v>
      </c>
      <c r="FA1654" s="8">
        <v>1</v>
      </c>
      <c r="FB1654" s="8">
        <v>1.234</v>
      </c>
      <c r="FC1654" s="8">
        <v>0.33200000000000002</v>
      </c>
      <c r="FD1654" s="8">
        <v>0.22200000000000003</v>
      </c>
      <c r="FE1654" s="8">
        <v>0.14000000000000001</v>
      </c>
      <c r="FF1654" s="8">
        <v>0.10600000000000001</v>
      </c>
      <c r="FG1654" s="8">
        <v>0.13</v>
      </c>
      <c r="FH1654" s="8">
        <v>0.11899999999999999</v>
      </c>
      <c r="FI1654" s="8">
        <v>9.6250000000000016E-2</v>
      </c>
      <c r="FJ1654" s="8">
        <v>8.8749999999999996E-2</v>
      </c>
    </row>
    <row r="1655" spans="1:166" x14ac:dyDescent="0.25">
      <c r="A1655" t="s">
        <v>28</v>
      </c>
      <c r="C1655" s="6">
        <v>44294</v>
      </c>
      <c r="D1655" s="5"/>
      <c r="E1655" s="6"/>
      <c r="G1655">
        <v>91</v>
      </c>
      <c r="H1655" t="s">
        <v>11</v>
      </c>
      <c r="I1655" s="7">
        <v>14</v>
      </c>
      <c r="J1655">
        <v>500</v>
      </c>
      <c r="K1655" s="5">
        <f t="shared" si="32"/>
        <v>142.85714285714286</v>
      </c>
      <c r="L1655" s="5"/>
      <c r="M1655" s="8"/>
      <c r="N1655" s="8"/>
      <c r="O1655" s="8"/>
      <c r="P1655" s="8"/>
      <c r="Q1655" s="5"/>
      <c r="R1655" s="5"/>
      <c r="S1655" s="5"/>
      <c r="T1655" s="5"/>
      <c r="U1655" s="5"/>
      <c r="V1655" s="5"/>
      <c r="W1655" s="5"/>
      <c r="X1655" s="8"/>
      <c r="Y1655" s="8"/>
      <c r="Z1655" s="8"/>
      <c r="AA1655" s="8"/>
      <c r="AB1655" s="8"/>
      <c r="AC1655" s="5"/>
      <c r="AD1655" s="8"/>
      <c r="AE1655" s="8"/>
      <c r="AF1655" s="8"/>
      <c r="AG1655" s="8"/>
      <c r="AH1655" s="8"/>
      <c r="AI1655" s="8"/>
      <c r="AJ1655" s="5"/>
      <c r="AK1655" s="8"/>
      <c r="AL1655" s="8"/>
      <c r="AM1655" s="8"/>
      <c r="AN1655" s="8"/>
      <c r="AO1655" s="8"/>
      <c r="AP1655" s="8"/>
      <c r="AQ1655" s="9"/>
      <c r="AR1655" s="8"/>
      <c r="AS1655" s="8"/>
      <c r="AT1655" s="8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8"/>
      <c r="BJ1655" s="5"/>
      <c r="BK1655" s="5"/>
      <c r="BL1655" s="5"/>
      <c r="BM1655" s="8"/>
      <c r="BN1655" s="8"/>
      <c r="BO1655" s="7"/>
      <c r="BP1655" s="5"/>
      <c r="BQ1655" s="5"/>
      <c r="BR1655" s="5"/>
      <c r="BS1655" s="5"/>
      <c r="BT1655" s="7"/>
      <c r="BU1655" s="7"/>
      <c r="BV1655" s="7"/>
      <c r="BW1655" s="7"/>
      <c r="BX1655" s="7"/>
      <c r="BY1655" s="7"/>
      <c r="BZ1655" s="7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8"/>
      <c r="CL1655" s="5"/>
      <c r="CM1655" s="5"/>
      <c r="CN1655" s="8">
        <f>CR1655+CU1655+CX1655+DA1655+DD1655+DG1655+DJ1655+DM1655+DP1655+DS1655+DV1655+DY1655</f>
        <v>1.5733378433297562</v>
      </c>
      <c r="CO1655" s="5">
        <f>CT1655+CW1655+CZ1655+DC1655+DF1655+DI1655+DL1655+DO1655+DR1655+DU1655+DX1655+EA1655</f>
        <v>472.00135299892679</v>
      </c>
      <c r="CP1655" s="5"/>
      <c r="CQ1655" s="5">
        <f>CT1655+CW1655+CZ1655+DC1655+DF1655+DI1655</f>
        <v>337.30198435006452</v>
      </c>
      <c r="CR1655">
        <v>9.9951071598031488E-2</v>
      </c>
      <c r="CS1655">
        <v>300</v>
      </c>
      <c r="CT1655">
        <v>29.985321479409443</v>
      </c>
      <c r="CU1655">
        <v>0.17906291529051677</v>
      </c>
      <c r="CV1655">
        <v>300</v>
      </c>
      <c r="CW1655">
        <v>53.718874587155028</v>
      </c>
      <c r="CX1655">
        <v>0.20476910107601282</v>
      </c>
      <c r="CY1655">
        <v>300</v>
      </c>
      <c r="CZ1655">
        <v>61.430730322803846</v>
      </c>
      <c r="DA1655">
        <v>0.2225303401408027</v>
      </c>
      <c r="DB1655">
        <v>300</v>
      </c>
      <c r="DC1655">
        <v>66.759102042240812</v>
      </c>
      <c r="DD1655">
        <v>0.20905307916186788</v>
      </c>
      <c r="DE1655">
        <v>300</v>
      </c>
      <c r="DF1655">
        <v>62.715923748560364</v>
      </c>
      <c r="DG1655">
        <v>0.20897344056631675</v>
      </c>
      <c r="DH1655">
        <v>300</v>
      </c>
      <c r="DI1655">
        <v>62.692032169895029</v>
      </c>
      <c r="DJ1655">
        <v>0.22773995614732917</v>
      </c>
      <c r="DK1655">
        <v>300</v>
      </c>
      <c r="DL1655">
        <v>68.321986844198761</v>
      </c>
      <c r="DM1655">
        <v>0.2212579393488785</v>
      </c>
      <c r="DN1655">
        <v>300</v>
      </c>
      <c r="DO1655">
        <v>66.377381804663543</v>
      </c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</row>
    <row r="1656" spans="1:166" x14ac:dyDescent="0.25">
      <c r="A1656" t="s">
        <v>28</v>
      </c>
      <c r="C1656" s="6">
        <v>44300</v>
      </c>
      <c r="D1656" s="5"/>
      <c r="E1656" s="6"/>
      <c r="G1656">
        <v>97</v>
      </c>
      <c r="H1656" t="s">
        <v>11</v>
      </c>
      <c r="I1656" s="7">
        <v>14</v>
      </c>
      <c r="J1656">
        <v>500</v>
      </c>
      <c r="K1656" s="5">
        <f t="shared" si="32"/>
        <v>142.85714285714286</v>
      </c>
      <c r="L1656" s="5"/>
      <c r="M1656" s="8"/>
      <c r="N1656" s="8"/>
      <c r="O1656" s="8"/>
      <c r="P1656" s="8"/>
      <c r="Q1656" s="5"/>
      <c r="R1656" s="5"/>
      <c r="S1656" s="5"/>
      <c r="T1656" s="5"/>
      <c r="U1656" s="5"/>
      <c r="V1656" s="5"/>
      <c r="W1656" s="5"/>
      <c r="X1656" s="8"/>
      <c r="Y1656" s="8"/>
      <c r="Z1656" s="8"/>
      <c r="AA1656" s="8"/>
      <c r="AB1656" s="8"/>
      <c r="AC1656" s="5">
        <v>360.10316836439245</v>
      </c>
      <c r="AD1656" s="8"/>
      <c r="AE1656" s="8"/>
      <c r="AF1656" s="8"/>
      <c r="AG1656" s="8"/>
      <c r="AH1656" s="8"/>
      <c r="AI1656" s="8"/>
      <c r="AJ1656" s="5">
        <v>180.8557358691512</v>
      </c>
      <c r="AK1656" s="8">
        <v>3.2670565278085077</v>
      </c>
      <c r="AL1656">
        <v>0.22895816351980502</v>
      </c>
      <c r="AM1656" s="8"/>
      <c r="AN1656" s="8"/>
      <c r="AO1656" s="8"/>
      <c r="AP1656" s="8"/>
      <c r="AQ1656" s="9">
        <f>AK1656/AJ1656</f>
        <v>1.8064434130926416E-2</v>
      </c>
      <c r="AR1656" s="8"/>
      <c r="AS1656" s="8"/>
      <c r="AT1656" s="8"/>
      <c r="AU1656" s="5"/>
      <c r="AV1656" s="5"/>
      <c r="AW1656" s="5"/>
      <c r="AX1656" s="5"/>
      <c r="AY1656" s="5">
        <v>238.65172761948156</v>
      </c>
      <c r="AZ1656" s="5"/>
      <c r="BA1656" s="5"/>
      <c r="BB1656" s="5"/>
      <c r="BC1656" s="5"/>
      <c r="BD1656" s="5"/>
      <c r="BE1656" s="5">
        <v>0</v>
      </c>
      <c r="BF1656" s="5"/>
      <c r="BG1656" s="5"/>
      <c r="BH1656" s="5">
        <v>238.65172761948156</v>
      </c>
      <c r="BI1656" s="8"/>
      <c r="BJ1656" s="5"/>
      <c r="BK1656" s="5">
        <f>AC1656+AJ1656+BH1656</f>
        <v>779.61063185302521</v>
      </c>
      <c r="BL1656" s="5"/>
      <c r="BM1656" s="8">
        <f>BH1656/BK1656</f>
        <v>0.30611656366491546</v>
      </c>
      <c r="BN1656" s="8"/>
      <c r="BO1656" s="7"/>
      <c r="BP1656" s="5"/>
      <c r="BQ1656" s="5"/>
      <c r="BR1656" s="5"/>
      <c r="BS1656" s="5"/>
      <c r="BT1656" s="7"/>
      <c r="BU1656" s="7"/>
      <c r="BV1656" s="7"/>
      <c r="BW1656" s="7"/>
      <c r="BX1656" s="8">
        <f>AC1656/BK1656</f>
        <v>0.46190130515341699</v>
      </c>
      <c r="BY1656" s="8">
        <f>AJ1656/BK1656</f>
        <v>0.23198213118166752</v>
      </c>
      <c r="BZ1656" s="8">
        <f>BH1656/BK1656</f>
        <v>0.30611656366491546</v>
      </c>
      <c r="CA1656" s="5">
        <f>CB1656+CC1656+CE1656+CG1656</f>
        <v>259.64969964478013</v>
      </c>
      <c r="CB1656" s="18">
        <v>20.98696255465013</v>
      </c>
      <c r="CC1656" s="5">
        <v>77.902432338190962</v>
      </c>
      <c r="CD1656" s="5"/>
      <c r="CE1656" s="5">
        <v>2.4884174606579399</v>
      </c>
      <c r="CF1656" s="18"/>
      <c r="CG1656" s="5">
        <v>158.27188729128108</v>
      </c>
      <c r="CH1656" s="9">
        <f>AK1656/CA1656</f>
        <v>1.2582554619851596E-2</v>
      </c>
      <c r="CI1656" s="18"/>
      <c r="CJ1656" s="5"/>
      <c r="CK1656" s="8"/>
      <c r="CL1656" s="5"/>
      <c r="CM1656" s="5"/>
      <c r="CN1656" s="8"/>
      <c r="CO1656" s="5"/>
      <c r="CP1656" s="5"/>
      <c r="CQ1656" s="5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</row>
    <row r="1657" spans="1:166" x14ac:dyDescent="0.25">
      <c r="A1657" t="s">
        <v>28</v>
      </c>
      <c r="C1657" s="6">
        <v>44307</v>
      </c>
      <c r="D1657" s="5">
        <v>8</v>
      </c>
      <c r="E1657" t="s">
        <v>208</v>
      </c>
      <c r="F1657" t="s">
        <v>14</v>
      </c>
      <c r="G1657">
        <v>104</v>
      </c>
      <c r="H1657" t="s">
        <v>11</v>
      </c>
      <c r="I1657" s="7">
        <v>14</v>
      </c>
      <c r="J1657">
        <v>500</v>
      </c>
      <c r="K1657" s="5">
        <f t="shared" si="32"/>
        <v>142.85714285714286</v>
      </c>
      <c r="L1657" s="5"/>
      <c r="M1657" s="8"/>
      <c r="N1657" s="8"/>
      <c r="O1657" s="8"/>
      <c r="P1657" s="8"/>
      <c r="Q1657" s="5"/>
      <c r="R1657" s="5"/>
      <c r="S1657" s="5"/>
      <c r="T1657" s="5"/>
      <c r="U1657" s="5">
        <v>104</v>
      </c>
      <c r="V1657" s="5"/>
      <c r="W1657" s="5"/>
      <c r="X1657" s="8"/>
      <c r="Y1657" s="8"/>
      <c r="Z1657" s="8"/>
      <c r="AA1657" s="8"/>
      <c r="AB1657" s="8"/>
      <c r="AC1657" s="5"/>
      <c r="AD1657" s="8"/>
      <c r="AE1657" s="8"/>
      <c r="AF1657" s="8"/>
      <c r="AG1657" s="8"/>
      <c r="AH1657" s="8"/>
      <c r="AI1657" s="8"/>
      <c r="AJ1657" s="5"/>
      <c r="AK1657" s="17"/>
      <c r="AL1657" s="17"/>
      <c r="AM1657" s="17"/>
      <c r="AN1657" s="17"/>
      <c r="AO1657" s="17"/>
      <c r="AP1657" s="17"/>
      <c r="AQ1657" s="9"/>
      <c r="AR1657" s="8"/>
      <c r="AS1657" s="8"/>
      <c r="AT1657" s="8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>
        <v>15.154666666666666</v>
      </c>
      <c r="BH1657" s="5"/>
      <c r="BI1657" s="8"/>
      <c r="BJ1657" s="5"/>
      <c r="BK1657" s="5"/>
      <c r="BL1657" s="5"/>
      <c r="BM1657" s="8"/>
      <c r="BN1657" s="5">
        <f t="shared" ref="BN1657:BN1659" si="33">BP1657*(1/(BO1657/100))</f>
        <v>15.154666666666664</v>
      </c>
      <c r="BO1657" s="7">
        <v>41</v>
      </c>
      <c r="BP1657" s="5">
        <v>6.2134133333333326</v>
      </c>
      <c r="BQ1657" s="5">
        <f t="shared" ref="BQ1657:BQ1659" si="34">BN1657-BP1657</f>
        <v>8.9412533333333322</v>
      </c>
      <c r="BR1657" s="5"/>
      <c r="BS1657" s="5"/>
      <c r="BT1657" s="7">
        <v>0.27371864904552129</v>
      </c>
      <c r="BU1657" s="7"/>
      <c r="BV1657" s="7"/>
      <c r="BW1657" s="7"/>
      <c r="BX1657" s="7"/>
      <c r="BY1657" s="7"/>
      <c r="BZ1657" s="7"/>
      <c r="CA1657" s="5"/>
      <c r="CB1657" s="18"/>
      <c r="CC1657" s="18"/>
      <c r="CD1657" s="5">
        <v>3.6</v>
      </c>
      <c r="CE1657" s="18"/>
      <c r="CF1657" s="18"/>
      <c r="CG1657" s="18"/>
      <c r="CH1657" s="18"/>
      <c r="CI1657" s="18"/>
      <c r="CJ1657" s="5"/>
      <c r="CK1657" s="8"/>
      <c r="CL1657" s="5"/>
      <c r="CM1657" s="5"/>
      <c r="CN1657" s="8"/>
      <c r="CO1657" s="5"/>
      <c r="CP1657" s="5"/>
      <c r="CQ1657" s="5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</row>
    <row r="1658" spans="1:166" x14ac:dyDescent="0.25">
      <c r="A1658" t="s">
        <v>28</v>
      </c>
      <c r="C1658" s="6">
        <v>44314</v>
      </c>
      <c r="D1658" s="5"/>
      <c r="E1658" s="6"/>
      <c r="G1658">
        <v>111</v>
      </c>
      <c r="H1658" t="s">
        <v>11</v>
      </c>
      <c r="I1658" s="7">
        <v>14</v>
      </c>
      <c r="J1658">
        <v>500</v>
      </c>
      <c r="K1658" s="5">
        <f t="shared" si="32"/>
        <v>142.85714285714286</v>
      </c>
      <c r="L1658" s="5"/>
      <c r="M1658" s="8"/>
      <c r="N1658" s="8"/>
      <c r="O1658" s="8"/>
      <c r="P1658" s="8"/>
      <c r="Q1658" s="5"/>
      <c r="R1658" s="5"/>
      <c r="S1658" s="5"/>
      <c r="T1658" s="5"/>
      <c r="U1658" s="5"/>
      <c r="V1658" s="5"/>
      <c r="W1658" s="5"/>
      <c r="X1658" s="8"/>
      <c r="Y1658" s="8"/>
      <c r="Z1658" s="8"/>
      <c r="AA1658" s="8"/>
      <c r="AB1658" s="8"/>
      <c r="AC1658" s="5"/>
      <c r="AD1658" s="8"/>
      <c r="AE1658" s="8"/>
      <c r="AF1658" s="8"/>
      <c r="AG1658" s="8"/>
      <c r="AH1658" s="8"/>
      <c r="AI1658" s="8"/>
      <c r="AJ1658" s="5"/>
      <c r="AK1658" s="17"/>
      <c r="AL1658" s="17"/>
      <c r="AM1658" s="17"/>
      <c r="AN1658" s="17"/>
      <c r="AO1658" s="17"/>
      <c r="AP1658" s="17"/>
      <c r="AQ1658" s="9"/>
      <c r="AR1658" s="8"/>
      <c r="AS1658" s="8"/>
      <c r="AT1658" s="8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>
        <v>79.547999999999988</v>
      </c>
      <c r="BH1658" s="5"/>
      <c r="BI1658" s="8"/>
      <c r="BJ1658" s="5"/>
      <c r="BK1658" s="5"/>
      <c r="BL1658" s="5"/>
      <c r="BM1658" s="8"/>
      <c r="BN1658" s="5">
        <f t="shared" si="33"/>
        <v>79.547999999999988</v>
      </c>
      <c r="BO1658" s="7">
        <v>41</v>
      </c>
      <c r="BP1658" s="5">
        <v>32.614679999999993</v>
      </c>
      <c r="BQ1658" s="5">
        <f t="shared" si="34"/>
        <v>46.933319999999995</v>
      </c>
      <c r="BR1658" s="5"/>
      <c r="BS1658" s="5"/>
      <c r="BT1658" s="7">
        <v>1.4367700440528632</v>
      </c>
      <c r="BU1658" s="7"/>
      <c r="BV1658" s="7"/>
      <c r="BW1658" s="7"/>
      <c r="BX1658" s="7"/>
      <c r="BY1658" s="7"/>
      <c r="BZ1658" s="7"/>
      <c r="CA1658" s="5"/>
      <c r="CB1658" s="18"/>
      <c r="CC1658" s="18"/>
      <c r="CD1658" s="5">
        <v>19.733333333333334</v>
      </c>
      <c r="CE1658" s="18"/>
      <c r="CF1658" s="18"/>
      <c r="CG1658" s="18"/>
      <c r="CH1658" s="18"/>
      <c r="CI1658" s="18"/>
      <c r="CJ1658" s="5"/>
      <c r="CK1658" s="8"/>
      <c r="CL1658" s="5"/>
      <c r="CM1658" s="5"/>
      <c r="CN1658" s="8"/>
      <c r="CO1658" s="5"/>
      <c r="CP1658" s="5"/>
      <c r="CQ1658" s="5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</row>
    <row r="1659" spans="1:166" x14ac:dyDescent="0.25">
      <c r="A1659" t="s">
        <v>28</v>
      </c>
      <c r="C1659" s="6">
        <v>44321</v>
      </c>
      <c r="D1659" s="5">
        <v>9</v>
      </c>
      <c r="E1659" s="6" t="s">
        <v>207</v>
      </c>
      <c r="F1659" t="s">
        <v>15</v>
      </c>
      <c r="G1659">
        <v>118</v>
      </c>
      <c r="H1659" t="s">
        <v>11</v>
      </c>
      <c r="I1659" s="7">
        <v>14</v>
      </c>
      <c r="J1659">
        <v>500</v>
      </c>
      <c r="K1659" s="5">
        <f t="shared" si="32"/>
        <v>142.85714285714286</v>
      </c>
      <c r="L1659" s="5"/>
      <c r="M1659" s="8"/>
      <c r="N1659" s="8"/>
      <c r="O1659" s="8"/>
      <c r="P1659" s="8"/>
      <c r="Q1659" s="5"/>
      <c r="R1659" s="5"/>
      <c r="S1659" s="5"/>
      <c r="T1659" s="5"/>
      <c r="U1659" s="5"/>
      <c r="V1659" s="5">
        <v>118</v>
      </c>
      <c r="W1659" s="5"/>
      <c r="X1659" s="8"/>
      <c r="Y1659" s="8"/>
      <c r="Z1659" s="8"/>
      <c r="AA1659" s="8"/>
      <c r="AB1659" s="8"/>
      <c r="AC1659" s="5"/>
      <c r="AD1659" s="8"/>
      <c r="AE1659" s="8"/>
      <c r="AF1659" s="8"/>
      <c r="AG1659" s="8"/>
      <c r="AH1659" s="8"/>
      <c r="AI1659" s="8"/>
      <c r="AJ1659" s="5"/>
      <c r="AK1659" s="17"/>
      <c r="AL1659" s="17"/>
      <c r="AM1659" s="17"/>
      <c r="AN1659" s="17"/>
      <c r="AO1659" s="17"/>
      <c r="AP1659" s="17"/>
      <c r="AQ1659" s="9"/>
      <c r="AR1659" s="8"/>
      <c r="AS1659" s="8"/>
      <c r="AT1659" s="8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>
        <v>155.84666666666666</v>
      </c>
      <c r="BH1659" s="5"/>
      <c r="BI1659" s="8"/>
      <c r="BJ1659" s="5"/>
      <c r="BK1659" s="5"/>
      <c r="BL1659" s="5"/>
      <c r="BM1659" s="8"/>
      <c r="BN1659" s="5">
        <f t="shared" si="33"/>
        <v>155.84666666666666</v>
      </c>
      <c r="BO1659" s="7">
        <v>41</v>
      </c>
      <c r="BP1659" s="5">
        <v>63.897133333333329</v>
      </c>
      <c r="BQ1659" s="5">
        <f t="shared" si="34"/>
        <v>91.949533333333335</v>
      </c>
      <c r="BR1659" s="5"/>
      <c r="BS1659" s="5"/>
      <c r="BT1659" s="7">
        <v>2.8148516886930981</v>
      </c>
      <c r="BU1659" s="7"/>
      <c r="BV1659" s="7"/>
      <c r="BW1659" s="7"/>
      <c r="BX1659" s="7"/>
      <c r="BY1659" s="7"/>
      <c r="BZ1659" s="7"/>
      <c r="CA1659" s="5"/>
      <c r="CB1659" s="18"/>
      <c r="CC1659" s="18"/>
      <c r="CD1659" s="5">
        <v>40.13333333333334</v>
      </c>
      <c r="CE1659" s="18"/>
      <c r="CF1659" s="18"/>
      <c r="CG1659" s="18"/>
      <c r="CH1659" s="18"/>
      <c r="CI1659" s="18"/>
      <c r="CJ1659" s="5"/>
      <c r="CK1659" s="8"/>
      <c r="CL1659" s="5"/>
      <c r="CM1659" s="5"/>
      <c r="CN1659" s="8"/>
      <c r="CO1659" s="5"/>
      <c r="CP1659" s="5"/>
      <c r="CQ1659" s="5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</row>
    <row r="1660" spans="1:166" x14ac:dyDescent="0.25">
      <c r="A1660" t="s">
        <v>28</v>
      </c>
      <c r="C1660" s="6">
        <v>44322</v>
      </c>
      <c r="D1660" s="5"/>
      <c r="E1660" s="6"/>
      <c r="G1660">
        <v>119</v>
      </c>
      <c r="H1660" t="s">
        <v>11</v>
      </c>
      <c r="I1660" s="7">
        <v>14</v>
      </c>
      <c r="J1660">
        <v>500</v>
      </c>
      <c r="K1660" s="5">
        <f t="shared" si="32"/>
        <v>142.85714285714286</v>
      </c>
      <c r="L1660" s="5">
        <v>2400</v>
      </c>
      <c r="M1660" s="8"/>
      <c r="N1660" s="8"/>
      <c r="O1660" s="8"/>
      <c r="P1660" s="8"/>
      <c r="Q1660" s="5"/>
      <c r="R1660" s="5"/>
      <c r="S1660" s="5"/>
      <c r="T1660" s="5"/>
      <c r="U1660" s="5"/>
      <c r="V1660" s="5"/>
      <c r="W1660" s="5"/>
      <c r="X1660" s="8"/>
      <c r="Y1660" s="8"/>
      <c r="Z1660" s="8"/>
      <c r="AA1660" s="8"/>
      <c r="AB1660" s="8"/>
      <c r="AC1660" s="5"/>
      <c r="AD1660" s="8"/>
      <c r="AE1660" s="8"/>
      <c r="AF1660" s="8"/>
      <c r="AG1660" s="8"/>
      <c r="AH1660" s="8"/>
      <c r="AI1660" s="8"/>
      <c r="AJ1660" s="5"/>
      <c r="AK1660" s="8"/>
      <c r="AL1660" s="8"/>
      <c r="AM1660" s="8"/>
      <c r="AN1660" s="8"/>
      <c r="AO1660" s="8"/>
      <c r="AP1660" s="8"/>
      <c r="AQ1660" s="9"/>
      <c r="AR1660" s="8"/>
      <c r="AS1660" s="8"/>
      <c r="AT1660" s="8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8"/>
      <c r="BJ1660" s="5"/>
      <c r="BK1660" s="5"/>
      <c r="BL1660" s="5"/>
      <c r="BM1660" s="8"/>
      <c r="BN1660" s="8"/>
      <c r="BO1660" s="7"/>
      <c r="BP1660" s="5"/>
      <c r="BQ1660" s="5"/>
      <c r="BR1660" s="5"/>
      <c r="BS1660" s="5"/>
      <c r="BT1660" s="7"/>
      <c r="BU1660" s="7"/>
      <c r="BV1660" s="7"/>
      <c r="BW1660" s="7"/>
      <c r="BX1660" s="7"/>
      <c r="BY1660" s="7"/>
      <c r="BZ1660" s="7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8"/>
      <c r="CL1660" s="5"/>
      <c r="CM1660" s="5"/>
      <c r="CN1660" s="8">
        <f>CR1660+CU1660+CX1660+DA1660+DD1660+DG1660+DJ1660+DM1660+DP1660+DS1660+DV1660+DY1660</f>
        <v>1.1960623248712055</v>
      </c>
      <c r="CO1660" s="5">
        <f>CT1660+CW1660+CZ1660+DC1660+DF1660+DI1660+DL1660+DO1660+DR1660+DU1660+DX1660+EA1660</f>
        <v>358.81869746136164</v>
      </c>
      <c r="CP1660" s="5"/>
      <c r="CQ1660" s="5">
        <f>CT1660+CW1660+CZ1660+DC1660+DF1660+DI1660</f>
        <v>243.49010230913069</v>
      </c>
      <c r="CR1660">
        <v>4.5571866060369552E-2</v>
      </c>
      <c r="CS1660">
        <v>300</v>
      </c>
      <c r="CT1660">
        <v>13.671559818110865</v>
      </c>
      <c r="CU1660">
        <v>0.12398687958141461</v>
      </c>
      <c r="CV1660">
        <v>300</v>
      </c>
      <c r="CW1660">
        <v>37.196063874424382</v>
      </c>
      <c r="CX1660">
        <v>0.15766606971902333</v>
      </c>
      <c r="CY1660">
        <v>300</v>
      </c>
      <c r="CZ1660">
        <v>47.299820915707002</v>
      </c>
      <c r="DA1660">
        <v>0.16371715216997618</v>
      </c>
      <c r="DB1660">
        <v>300</v>
      </c>
      <c r="DC1660">
        <v>49.115145650992844</v>
      </c>
      <c r="DD1660">
        <v>0.15786788095293477</v>
      </c>
      <c r="DE1660">
        <v>300</v>
      </c>
      <c r="DF1660">
        <v>47.360364285880436</v>
      </c>
      <c r="DG1660">
        <v>0.16282382588005054</v>
      </c>
      <c r="DH1660">
        <v>300</v>
      </c>
      <c r="DI1660">
        <v>48.847147764015162</v>
      </c>
      <c r="DJ1660">
        <v>0.18302838787166895</v>
      </c>
      <c r="DK1660">
        <v>300</v>
      </c>
      <c r="DL1660">
        <v>54.908516361500681</v>
      </c>
      <c r="DM1660">
        <v>0.2014002626357676</v>
      </c>
      <c r="DN1660">
        <v>300</v>
      </c>
      <c r="DO1660">
        <v>60.42007879073028</v>
      </c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</row>
    <row r="1661" spans="1:166" x14ac:dyDescent="0.25">
      <c r="A1661" t="s">
        <v>28</v>
      </c>
      <c r="C1661" s="6">
        <v>44328</v>
      </c>
      <c r="D1661" s="5"/>
      <c r="E1661" s="6"/>
      <c r="G1661">
        <v>125</v>
      </c>
      <c r="H1661" t="s">
        <v>11</v>
      </c>
      <c r="I1661" s="7">
        <v>14</v>
      </c>
      <c r="J1661">
        <v>500</v>
      </c>
      <c r="K1661" s="5">
        <f t="shared" si="32"/>
        <v>142.85714285714286</v>
      </c>
      <c r="L1661" s="5"/>
      <c r="M1661" s="8"/>
      <c r="N1661" s="8"/>
      <c r="O1661" s="8"/>
      <c r="P1661" s="8"/>
      <c r="Q1661" s="5"/>
      <c r="R1661" s="5"/>
      <c r="S1661" s="5"/>
      <c r="T1661" s="5"/>
      <c r="U1661" s="5"/>
      <c r="V1661" s="5"/>
      <c r="W1661" s="5"/>
      <c r="X1661" s="8"/>
      <c r="Y1661" s="8"/>
      <c r="Z1661" s="8"/>
      <c r="AA1661" s="8"/>
      <c r="AB1661" s="8"/>
      <c r="AC1661" s="5"/>
      <c r="AD1661" s="8"/>
      <c r="AE1661" s="8"/>
      <c r="AF1661" s="8"/>
      <c r="AG1661" s="8"/>
      <c r="AH1661" s="8"/>
      <c r="AI1661" s="8"/>
      <c r="AJ1661" s="5"/>
      <c r="AK1661" s="17"/>
      <c r="AL1661" s="17"/>
      <c r="AM1661" s="17"/>
      <c r="AN1661" s="17"/>
      <c r="AO1661" s="17"/>
      <c r="AP1661" s="17"/>
      <c r="AQ1661" s="9"/>
      <c r="AR1661" s="8"/>
      <c r="AS1661" s="8"/>
      <c r="AT1661" s="8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>
        <v>211.90533333333332</v>
      </c>
      <c r="BH1661" s="5"/>
      <c r="BI1661" s="8"/>
      <c r="BJ1661" s="5"/>
      <c r="BK1661" s="5"/>
      <c r="BL1661" s="5"/>
      <c r="BM1661" s="8"/>
      <c r="BN1661" s="5">
        <f t="shared" ref="BN1661:BN1664" si="35">BP1661*(1/(BO1661/100))</f>
        <v>211.90533333333329</v>
      </c>
      <c r="BO1661" s="7">
        <v>41</v>
      </c>
      <c r="BP1661" s="5">
        <v>86.88118666666665</v>
      </c>
      <c r="BQ1661" s="5">
        <f t="shared" ref="BQ1661:BQ1664" si="36">BN1661-BP1661</f>
        <v>125.02414666666664</v>
      </c>
      <c r="BR1661" s="5"/>
      <c r="BS1661" s="5"/>
      <c r="BT1661" s="7">
        <v>3.8273650513950068</v>
      </c>
      <c r="BU1661" s="7"/>
      <c r="BV1661" s="7"/>
      <c r="BW1661" s="7"/>
      <c r="BX1661" s="7"/>
      <c r="BY1661" s="7"/>
      <c r="BZ1661" s="7"/>
      <c r="CA1661" s="5"/>
      <c r="CB1661" s="18"/>
      <c r="CC1661" s="18"/>
      <c r="CD1661" s="5">
        <v>46.533333333333339</v>
      </c>
      <c r="CE1661" s="18"/>
      <c r="CF1661" s="18"/>
      <c r="CG1661" s="18"/>
      <c r="CH1661" s="18"/>
      <c r="CI1661" s="18"/>
      <c r="CJ1661" s="5"/>
      <c r="CK1661" s="8"/>
      <c r="CL1661" s="5"/>
      <c r="CM1661" s="5"/>
      <c r="CN1661" s="8"/>
      <c r="CO1661" s="5"/>
      <c r="CP1661" s="5"/>
      <c r="CQ1661" s="5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</row>
    <row r="1662" spans="1:166" x14ac:dyDescent="0.25">
      <c r="A1662" t="s">
        <v>28</v>
      </c>
      <c r="C1662" s="6">
        <v>44335</v>
      </c>
      <c r="D1662" s="5"/>
      <c r="E1662" s="6"/>
      <c r="G1662">
        <v>132</v>
      </c>
      <c r="H1662" t="s">
        <v>11</v>
      </c>
      <c r="I1662" s="7">
        <v>14</v>
      </c>
      <c r="J1662">
        <v>500</v>
      </c>
      <c r="K1662" s="5">
        <f t="shared" si="32"/>
        <v>142.85714285714286</v>
      </c>
      <c r="L1662" s="5"/>
      <c r="M1662" s="8"/>
      <c r="N1662" s="8"/>
      <c r="O1662" s="8"/>
      <c r="P1662" s="8"/>
      <c r="Q1662" s="5"/>
      <c r="R1662" s="5"/>
      <c r="S1662" s="5"/>
      <c r="T1662" s="5"/>
      <c r="U1662" s="5"/>
      <c r="V1662" s="5"/>
      <c r="W1662" s="5"/>
      <c r="X1662" s="8"/>
      <c r="Y1662" s="8"/>
      <c r="Z1662" s="8"/>
      <c r="AA1662" s="8"/>
      <c r="AB1662" s="8"/>
      <c r="AC1662" s="5"/>
      <c r="AD1662" s="8"/>
      <c r="AE1662" s="8"/>
      <c r="AF1662" s="8"/>
      <c r="AG1662" s="8"/>
      <c r="AH1662" s="8"/>
      <c r="AI1662" s="8"/>
      <c r="AJ1662" s="5"/>
      <c r="AK1662" s="17"/>
      <c r="AL1662" s="17"/>
      <c r="AM1662" s="17"/>
      <c r="AN1662" s="17"/>
      <c r="AO1662" s="17"/>
      <c r="AP1662" s="17"/>
      <c r="AQ1662" s="9"/>
      <c r="AR1662" s="8"/>
      <c r="AS1662" s="8"/>
      <c r="AT1662" s="8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>
        <v>243.61199999999999</v>
      </c>
      <c r="BH1662" s="5"/>
      <c r="BI1662" s="8"/>
      <c r="BJ1662" s="5"/>
      <c r="BK1662" s="5"/>
      <c r="BL1662" s="5"/>
      <c r="BM1662" s="8"/>
      <c r="BN1662" s="5">
        <f t="shared" si="35"/>
        <v>243.61199999999997</v>
      </c>
      <c r="BO1662" s="7">
        <v>41</v>
      </c>
      <c r="BP1662" s="5">
        <v>99.880919999999989</v>
      </c>
      <c r="BQ1662" s="5">
        <f t="shared" si="36"/>
        <v>143.73107999999996</v>
      </c>
      <c r="BR1662" s="5"/>
      <c r="BS1662" s="5"/>
      <c r="BT1662" s="7">
        <v>4.4000405286343609</v>
      </c>
      <c r="BU1662" s="7"/>
      <c r="BV1662" s="7"/>
      <c r="BW1662" s="7"/>
      <c r="BX1662" s="7"/>
      <c r="BY1662" s="7"/>
      <c r="BZ1662" s="7"/>
      <c r="CA1662" s="5"/>
      <c r="CB1662" s="18"/>
      <c r="CC1662" s="18"/>
      <c r="CD1662" s="5">
        <v>54.933333333333337</v>
      </c>
      <c r="CE1662" s="18"/>
      <c r="CF1662" s="18"/>
      <c r="CG1662" s="18"/>
      <c r="CH1662" s="18"/>
      <c r="CI1662" s="18"/>
      <c r="CJ1662" s="5"/>
      <c r="CK1662" s="8"/>
      <c r="CL1662" s="5"/>
      <c r="CM1662" s="5"/>
      <c r="CN1662" s="8"/>
      <c r="CO1662" s="5"/>
      <c r="CP1662" s="5"/>
      <c r="CQ1662" s="5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</row>
    <row r="1663" spans="1:166" x14ac:dyDescent="0.25">
      <c r="A1663" t="s">
        <v>28</v>
      </c>
      <c r="C1663" s="6">
        <v>44342</v>
      </c>
      <c r="D1663" s="5"/>
      <c r="E1663" s="6"/>
      <c r="G1663">
        <v>139</v>
      </c>
      <c r="H1663" t="s">
        <v>11</v>
      </c>
      <c r="I1663" s="7">
        <v>14</v>
      </c>
      <c r="J1663">
        <v>500</v>
      </c>
      <c r="K1663" s="5">
        <f t="shared" si="32"/>
        <v>142.85714285714286</v>
      </c>
      <c r="L1663" s="5"/>
      <c r="M1663" s="8"/>
      <c r="N1663" s="8"/>
      <c r="O1663" s="8"/>
      <c r="P1663" s="8"/>
      <c r="Q1663" s="5"/>
      <c r="R1663" s="5"/>
      <c r="S1663" s="5"/>
      <c r="T1663" s="5"/>
      <c r="U1663" s="5"/>
      <c r="V1663" s="5"/>
      <c r="W1663" s="5"/>
      <c r="X1663" s="8"/>
      <c r="Y1663" s="8"/>
      <c r="Z1663" s="8"/>
      <c r="AA1663" s="8"/>
      <c r="AB1663" s="8"/>
      <c r="AC1663" s="5"/>
      <c r="AD1663" s="8"/>
      <c r="AE1663" s="8"/>
      <c r="AF1663" s="8"/>
      <c r="AG1663" s="8"/>
      <c r="AH1663" s="8"/>
      <c r="AI1663" s="8"/>
      <c r="AJ1663" s="5"/>
      <c r="AK1663" s="17"/>
      <c r="AL1663" s="17"/>
      <c r="AM1663" s="17"/>
      <c r="AN1663" s="17"/>
      <c r="AO1663" s="17"/>
      <c r="AP1663" s="17"/>
      <c r="AQ1663" s="9"/>
      <c r="AR1663" s="8"/>
      <c r="AS1663" s="8"/>
      <c r="AT1663" s="8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>
        <v>271.15066666666667</v>
      </c>
      <c r="BH1663" s="5"/>
      <c r="BI1663" s="8"/>
      <c r="BJ1663" s="5"/>
      <c r="BK1663" s="5"/>
      <c r="BL1663" s="5"/>
      <c r="BM1663" s="8"/>
      <c r="BN1663" s="5">
        <f t="shared" si="35"/>
        <v>271.15066666666661</v>
      </c>
      <c r="BO1663" s="7">
        <v>41</v>
      </c>
      <c r="BP1663" s="5">
        <v>111.17177333333332</v>
      </c>
      <c r="BQ1663" s="5">
        <f t="shared" si="36"/>
        <v>159.9788933333333</v>
      </c>
      <c r="BR1663" s="5"/>
      <c r="BS1663" s="5"/>
      <c r="BT1663" s="7">
        <v>4.8974349486049924</v>
      </c>
      <c r="BU1663" s="7"/>
      <c r="BV1663" s="7"/>
      <c r="BW1663" s="7"/>
      <c r="BX1663" s="7"/>
      <c r="BY1663" s="7"/>
      <c r="BZ1663" s="7"/>
      <c r="CA1663" s="5"/>
      <c r="CB1663" s="18"/>
      <c r="CC1663" s="18"/>
      <c r="CD1663" s="5">
        <v>64.533333333333331</v>
      </c>
      <c r="CE1663" s="18"/>
      <c r="CF1663" s="18"/>
      <c r="CG1663" s="18"/>
      <c r="CH1663" s="18"/>
      <c r="CI1663" s="18"/>
      <c r="CJ1663" s="5"/>
      <c r="CK1663" s="8"/>
      <c r="CL1663" s="5"/>
      <c r="CM1663" s="5"/>
      <c r="CN1663" s="8"/>
      <c r="CO1663" s="5"/>
      <c r="CP1663" s="5"/>
      <c r="CQ1663" s="5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</row>
    <row r="1664" spans="1:166" x14ac:dyDescent="0.25">
      <c r="A1664" t="s">
        <v>28</v>
      </c>
      <c r="C1664" s="6">
        <v>44348</v>
      </c>
      <c r="D1664" s="5"/>
      <c r="E1664" s="6"/>
      <c r="G1664">
        <v>145</v>
      </c>
      <c r="H1664" t="s">
        <v>11</v>
      </c>
      <c r="I1664" s="7">
        <v>14</v>
      </c>
      <c r="J1664">
        <v>500</v>
      </c>
      <c r="K1664" s="5">
        <f t="shared" si="32"/>
        <v>142.85714285714286</v>
      </c>
      <c r="L1664" s="5"/>
      <c r="M1664" s="8"/>
      <c r="N1664" s="8"/>
      <c r="O1664" s="8"/>
      <c r="P1664" s="8"/>
      <c r="Q1664" s="5"/>
      <c r="R1664" s="5"/>
      <c r="S1664" s="5"/>
      <c r="T1664" s="5"/>
      <c r="U1664" s="5"/>
      <c r="V1664" s="5"/>
      <c r="W1664" s="5"/>
      <c r="X1664" s="8"/>
      <c r="Y1664" s="8"/>
      <c r="Z1664" s="8"/>
      <c r="AA1664" s="8"/>
      <c r="AB1664" s="8"/>
      <c r="AC1664" s="5"/>
      <c r="AD1664" s="8"/>
      <c r="AE1664" s="8"/>
      <c r="AF1664" s="8"/>
      <c r="AG1664" s="8"/>
      <c r="AH1664" s="8"/>
      <c r="AI1664" s="8"/>
      <c r="AJ1664" s="5"/>
      <c r="AK1664" s="17"/>
      <c r="AL1664" s="17"/>
      <c r="AM1664" s="17"/>
      <c r="AN1664" s="17"/>
      <c r="AO1664" s="17"/>
      <c r="AP1664" s="17"/>
      <c r="AQ1664" s="9"/>
      <c r="AR1664" s="8"/>
      <c r="AS1664" s="8"/>
      <c r="AT1664" s="8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>
        <v>287.96799999999996</v>
      </c>
      <c r="BH1664" s="5"/>
      <c r="BI1664" s="8"/>
      <c r="BJ1664" s="5"/>
      <c r="BK1664" s="5"/>
      <c r="BL1664" s="5"/>
      <c r="BM1664" s="8"/>
      <c r="BN1664" s="5">
        <f t="shared" si="35"/>
        <v>287.96799999999996</v>
      </c>
      <c r="BO1664" s="7">
        <v>41</v>
      </c>
      <c r="BP1664" s="5">
        <v>118.06687999999998</v>
      </c>
      <c r="BQ1664" s="5">
        <f t="shared" si="36"/>
        <v>169.90111999999999</v>
      </c>
      <c r="BR1664" s="5"/>
      <c r="BS1664" s="5"/>
      <c r="BT1664" s="7">
        <v>5.2011841409691622</v>
      </c>
      <c r="BU1664" s="7"/>
      <c r="BV1664" s="7"/>
      <c r="BW1664" s="7"/>
      <c r="BX1664" s="7"/>
      <c r="BY1664" s="7"/>
      <c r="BZ1664" s="7"/>
      <c r="CA1664" s="5"/>
      <c r="CB1664" s="18"/>
      <c r="CC1664" s="18"/>
      <c r="CD1664" s="5">
        <v>70.666666666666657</v>
      </c>
      <c r="CE1664" s="18"/>
      <c r="CF1664" s="18"/>
      <c r="CG1664" s="18"/>
      <c r="CH1664" s="18"/>
      <c r="CI1664" s="18"/>
      <c r="CJ1664" s="5"/>
      <c r="CK1664" s="8"/>
      <c r="CL1664" s="5"/>
      <c r="CM1664" s="5"/>
      <c r="CN1664" s="8"/>
      <c r="CO1664" s="5"/>
      <c r="CP1664" s="5"/>
      <c r="CQ1664" s="5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</row>
    <row r="1665" spans="1:166" x14ac:dyDescent="0.25">
      <c r="A1665" t="s">
        <v>28</v>
      </c>
      <c r="C1665" s="6">
        <v>44349</v>
      </c>
      <c r="D1665" s="5">
        <v>10</v>
      </c>
      <c r="E1665" s="6" t="s">
        <v>108</v>
      </c>
      <c r="F1665" t="s">
        <v>16</v>
      </c>
      <c r="G1665">
        <v>146</v>
      </c>
      <c r="H1665" t="s">
        <v>11</v>
      </c>
      <c r="I1665" s="7">
        <v>14</v>
      </c>
      <c r="J1665">
        <v>500</v>
      </c>
      <c r="K1665" s="5">
        <f t="shared" si="32"/>
        <v>142.85714285714286</v>
      </c>
      <c r="L1665" s="5"/>
      <c r="M1665" s="8"/>
      <c r="N1665" s="8"/>
      <c r="O1665" s="8"/>
      <c r="P1665" s="8"/>
      <c r="Q1665" s="5"/>
      <c r="R1665" s="5"/>
      <c r="S1665" s="5"/>
      <c r="T1665" s="5"/>
      <c r="U1665" s="5"/>
      <c r="V1665" s="5"/>
      <c r="W1665" s="5"/>
      <c r="X1665" s="8"/>
      <c r="Y1665" s="8"/>
      <c r="Z1665" s="8"/>
      <c r="AA1665" s="8"/>
      <c r="AB1665" s="8"/>
      <c r="AC1665" s="5"/>
      <c r="AD1665" s="8"/>
      <c r="AE1665" s="8"/>
      <c r="AF1665" s="8"/>
      <c r="AG1665" s="8"/>
      <c r="AH1665" s="8"/>
      <c r="AI1665" s="8"/>
      <c r="AJ1665" s="5"/>
      <c r="AK1665" s="17"/>
      <c r="AL1665" s="17"/>
      <c r="AM1665" s="17"/>
      <c r="AN1665" s="17"/>
      <c r="AO1665" s="17"/>
      <c r="AP1665" s="17"/>
      <c r="AQ1665" s="9"/>
      <c r="AR1665" s="8"/>
      <c r="AS1665" s="8"/>
      <c r="AT1665" s="8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8"/>
      <c r="BJ1665" s="5"/>
      <c r="BK1665" s="5"/>
      <c r="BL1665" s="5"/>
      <c r="BM1665" s="8"/>
      <c r="BN1665" s="8"/>
      <c r="BO1665" s="7"/>
      <c r="BP1665" s="5"/>
      <c r="BQ1665" s="5"/>
      <c r="BR1665" s="5"/>
      <c r="BS1665" s="5"/>
      <c r="BT1665" s="7"/>
      <c r="BU1665" s="7"/>
      <c r="BV1665" s="7"/>
      <c r="BW1665" s="7"/>
      <c r="BX1665" s="7"/>
      <c r="BY1665" s="7"/>
      <c r="BZ1665" s="7"/>
      <c r="CA1665" s="5"/>
      <c r="CB1665" s="18"/>
      <c r="CC1665" s="18"/>
      <c r="CD1665" s="5"/>
      <c r="CE1665" s="18"/>
      <c r="CF1665" s="18"/>
      <c r="CG1665" s="18"/>
      <c r="CH1665" s="18"/>
      <c r="CI1665" s="18"/>
      <c r="CJ1665" s="5"/>
      <c r="CK1665" s="8"/>
      <c r="CL1665" s="5"/>
      <c r="CM1665" s="5"/>
      <c r="CN1665" s="8"/>
      <c r="CO1665" s="5"/>
      <c r="CP1665" s="5"/>
      <c r="CQ1665" s="5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</row>
    <row r="1666" spans="1:166" x14ac:dyDescent="0.25">
      <c r="A1666" t="s">
        <v>71</v>
      </c>
      <c r="C1666" s="6">
        <v>43839</v>
      </c>
      <c r="D1666" s="5">
        <v>1</v>
      </c>
      <c r="E1666" s="6" t="s">
        <v>209</v>
      </c>
      <c r="F1666" s="13" t="s">
        <v>10</v>
      </c>
      <c r="G1666">
        <v>0</v>
      </c>
      <c r="H1666" t="s">
        <v>26</v>
      </c>
      <c r="I1666" s="7">
        <v>8.25</v>
      </c>
      <c r="J1666">
        <v>1000</v>
      </c>
      <c r="K1666" s="5">
        <f t="shared" si="32"/>
        <v>121.21212121212122</v>
      </c>
      <c r="L1666" s="5"/>
      <c r="M1666" s="8"/>
      <c r="N1666" s="8"/>
      <c r="O1666" s="8"/>
      <c r="P1666" s="8"/>
      <c r="Q1666" s="5"/>
      <c r="R1666" s="5"/>
      <c r="S1666" s="5"/>
      <c r="T1666" s="5"/>
      <c r="U1666" s="5"/>
      <c r="V1666" s="5"/>
      <c r="W1666" s="5"/>
      <c r="X1666" s="8"/>
      <c r="Y1666" s="8"/>
      <c r="Z1666" s="8"/>
      <c r="AA1666" s="8"/>
      <c r="AB1666" s="8"/>
      <c r="AC1666" s="5"/>
      <c r="AD1666" s="8"/>
      <c r="AE1666" s="8"/>
      <c r="AF1666" s="8"/>
      <c r="AG1666" s="8"/>
      <c r="AH1666" s="8"/>
      <c r="AI1666" s="8"/>
      <c r="AJ1666" s="5"/>
      <c r="AK1666" s="8"/>
      <c r="AL1666" s="8"/>
      <c r="AM1666" s="8"/>
      <c r="AN1666" s="8"/>
      <c r="AO1666" s="8"/>
      <c r="AP1666" s="8"/>
      <c r="AQ1666" s="9"/>
      <c r="AR1666" s="8"/>
      <c r="AS1666" s="8"/>
      <c r="AT1666" s="8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8"/>
      <c r="BJ1666" s="5"/>
      <c r="BK1666" s="5"/>
      <c r="BL1666" s="5"/>
      <c r="BM1666" s="8"/>
      <c r="BN1666" s="8"/>
      <c r="BO1666" s="7"/>
      <c r="BP1666" s="5"/>
      <c r="BQ1666" s="5"/>
      <c r="BR1666" s="5"/>
      <c r="BS1666" s="5"/>
      <c r="BT1666" s="7"/>
      <c r="BU1666" s="7"/>
      <c r="BV1666" s="7"/>
      <c r="BW1666" s="7"/>
      <c r="BX1666" s="7"/>
      <c r="BY1666" s="7"/>
      <c r="BZ1666" s="7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8"/>
      <c r="CL1666" s="5"/>
      <c r="CM1666" s="5"/>
      <c r="CN1666" s="8"/>
      <c r="CO1666" s="5"/>
      <c r="CP1666" s="5"/>
      <c r="CQ1666" s="5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</row>
    <row r="1667" spans="1:166" x14ac:dyDescent="0.25">
      <c r="A1667" t="s">
        <v>71</v>
      </c>
      <c r="C1667" s="6">
        <v>43845</v>
      </c>
      <c r="D1667" s="5"/>
      <c r="E1667" s="6"/>
      <c r="G1667">
        <v>6</v>
      </c>
      <c r="H1667" t="s">
        <v>26</v>
      </c>
      <c r="I1667" s="7">
        <v>8.25</v>
      </c>
      <c r="J1667">
        <v>1000</v>
      </c>
      <c r="K1667" s="5">
        <f t="shared" si="32"/>
        <v>121.21212121212122</v>
      </c>
      <c r="L1667" s="5"/>
      <c r="M1667" s="8"/>
      <c r="N1667" s="8"/>
      <c r="O1667" s="8"/>
      <c r="P1667" s="8"/>
      <c r="Q1667" s="5"/>
      <c r="R1667" s="5"/>
      <c r="S1667" s="5"/>
      <c r="T1667" s="5"/>
      <c r="U1667" s="5"/>
      <c r="V1667" s="5"/>
      <c r="W1667" s="5"/>
      <c r="X1667" s="8"/>
      <c r="Y1667" s="8"/>
      <c r="Z1667" s="8"/>
      <c r="AA1667" s="8"/>
      <c r="AB1667" s="8"/>
      <c r="AC1667" s="5"/>
      <c r="AD1667" s="8"/>
      <c r="AE1667" s="8"/>
      <c r="AF1667" s="8"/>
      <c r="AG1667" s="8"/>
      <c r="AH1667" s="8"/>
      <c r="AI1667" s="8"/>
      <c r="AJ1667" s="5"/>
      <c r="AK1667" s="8"/>
      <c r="AL1667" s="8"/>
      <c r="AM1667" s="8"/>
      <c r="AN1667" s="8"/>
      <c r="AO1667" s="8"/>
      <c r="AP1667" s="8"/>
      <c r="AQ1667" s="9"/>
      <c r="AR1667" s="8"/>
      <c r="AS1667" s="8"/>
      <c r="AT1667" s="8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8"/>
      <c r="BJ1667" s="5"/>
      <c r="BK1667" s="5"/>
      <c r="BL1667" s="5"/>
      <c r="BM1667" s="8"/>
      <c r="BN1667" s="8"/>
      <c r="BO1667" s="7"/>
      <c r="BP1667" s="5"/>
      <c r="BQ1667" s="5"/>
      <c r="BR1667" s="5"/>
      <c r="BS1667" s="5"/>
      <c r="BT1667" s="7"/>
      <c r="BU1667" s="7"/>
      <c r="BV1667" s="7"/>
      <c r="BW1667" s="7"/>
      <c r="BX1667" s="7"/>
      <c r="BY1667" s="7"/>
      <c r="BZ1667" s="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8"/>
      <c r="CL1667" s="5"/>
      <c r="CM1667" s="5"/>
      <c r="CN1667" s="8">
        <v>1.0998343297193862</v>
      </c>
      <c r="CO1667" s="5">
        <f>CT1667+CW1667+CZ1667+DC1667+DF1667+DI1667+DL1667+DO1667+DR1667+DU1667+DX1667+EA1667</f>
        <v>330.79782934092236</v>
      </c>
      <c r="CP1667" s="5"/>
      <c r="CQ1667" s="5">
        <f>CT1667+CW1667+CZ1667+DC1667+DF1667+DI1667</f>
        <v>330.79782934092236</v>
      </c>
      <c r="CR1667" s="8">
        <v>0.13844340211369141</v>
      </c>
      <c r="CS1667" s="5">
        <v>150</v>
      </c>
      <c r="CT1667" s="8">
        <v>20.766510317053712</v>
      </c>
      <c r="CU1667" s="8">
        <v>0.16020269134856102</v>
      </c>
      <c r="CV1667" s="5">
        <v>150</v>
      </c>
      <c r="CW1667" s="8">
        <v>24.030403702284154</v>
      </c>
      <c r="CX1667" s="8">
        <v>0.20611264528357057</v>
      </c>
      <c r="CY1667" s="5">
        <v>300</v>
      </c>
      <c r="CZ1667" s="8">
        <v>61.83379358507117</v>
      </c>
      <c r="DA1667" s="8">
        <v>0.23334738528864915</v>
      </c>
      <c r="DB1667" s="5">
        <v>300</v>
      </c>
      <c r="DC1667" s="8">
        <v>70.004215586594739</v>
      </c>
      <c r="DD1667" s="8">
        <v>0.20958005753676606</v>
      </c>
      <c r="DE1667" s="5">
        <v>300</v>
      </c>
      <c r="DF1667" s="8">
        <v>62.87401726102982</v>
      </c>
      <c r="DG1667" s="8">
        <v>0.15214814814814795</v>
      </c>
      <c r="DH1667" s="5">
        <v>600</v>
      </c>
      <c r="DI1667" s="8">
        <v>91.288888888888764</v>
      </c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>
        <v>14.75</v>
      </c>
      <c r="EC1667" s="8">
        <v>4.25</v>
      </c>
      <c r="ED1667" s="8"/>
      <c r="EE1667" s="8">
        <v>2.5</v>
      </c>
      <c r="EF1667" s="8"/>
      <c r="EG1667" s="8">
        <v>5.625</v>
      </c>
      <c r="EH1667" s="8"/>
      <c r="EI1667" s="8">
        <v>1.125</v>
      </c>
      <c r="EJ1667" s="8"/>
      <c r="EK1667" s="8">
        <v>1.25</v>
      </c>
      <c r="EL1667" s="8"/>
      <c r="EM1667" s="8"/>
      <c r="EN1667" s="8"/>
      <c r="EO1667" s="8"/>
      <c r="EP1667" s="8"/>
      <c r="EQ1667" s="8"/>
      <c r="ER1667" s="8"/>
      <c r="ES1667" s="8">
        <v>98.375</v>
      </c>
      <c r="ET1667" s="8">
        <v>14.125</v>
      </c>
      <c r="EU1667" s="8">
        <v>20</v>
      </c>
      <c r="EV1667" s="8">
        <v>20.875</v>
      </c>
      <c r="EW1667" s="8">
        <v>21.25</v>
      </c>
      <c r="EX1667" s="8">
        <v>22.125</v>
      </c>
      <c r="EY1667" s="8"/>
      <c r="EZ1667" s="8"/>
      <c r="FA1667" s="8"/>
      <c r="FB1667" s="8">
        <v>0.67625000000000002</v>
      </c>
      <c r="FC1667" s="8">
        <v>0.40875000000000006</v>
      </c>
      <c r="FD1667" s="8">
        <v>0.26749999999999996</v>
      </c>
      <c r="FE1667" s="8"/>
      <c r="FF1667" s="8"/>
      <c r="FG1667" s="8"/>
      <c r="FH1667" s="8"/>
      <c r="FI1667" s="8"/>
      <c r="FJ1667" s="8"/>
    </row>
    <row r="1668" spans="1:166" x14ac:dyDescent="0.25">
      <c r="A1668" t="s">
        <v>71</v>
      </c>
      <c r="C1668" s="6">
        <v>43867</v>
      </c>
      <c r="D1668" s="5"/>
      <c r="E1668" s="6"/>
      <c r="G1668">
        <v>28</v>
      </c>
      <c r="H1668" t="s">
        <v>26</v>
      </c>
      <c r="I1668" s="7">
        <v>8.25</v>
      </c>
      <c r="J1668">
        <v>1000</v>
      </c>
      <c r="K1668" s="5">
        <f t="shared" si="32"/>
        <v>121.21212121212122</v>
      </c>
      <c r="L1668" s="5"/>
      <c r="M1668" s="5">
        <v>219</v>
      </c>
      <c r="N1668" s="7">
        <v>5.6</v>
      </c>
      <c r="O1668" s="7"/>
      <c r="P1668" s="7"/>
      <c r="Q1668" s="5"/>
      <c r="R1668" s="5"/>
      <c r="S1668" s="5"/>
      <c r="T1668" s="5"/>
      <c r="U1668" s="5"/>
      <c r="V1668" s="5"/>
      <c r="W1668" s="5"/>
      <c r="X1668" s="8"/>
      <c r="Y1668" s="8"/>
      <c r="Z1668" s="8"/>
      <c r="AA1668" s="8"/>
      <c r="AB1668" s="8"/>
      <c r="AC1668" s="5"/>
      <c r="AD1668" s="8"/>
      <c r="AE1668" s="8"/>
      <c r="AF1668" s="8"/>
      <c r="AG1668" s="8"/>
      <c r="AH1668" s="8"/>
      <c r="AI1668" s="8"/>
      <c r="AJ1668" s="5"/>
      <c r="AK1668" s="8"/>
      <c r="AL1668" s="8"/>
      <c r="AM1668" s="8"/>
      <c r="AN1668" s="8"/>
      <c r="AO1668" s="8"/>
      <c r="AP1668" s="8"/>
      <c r="AQ1668" s="9"/>
      <c r="AR1668" s="8"/>
      <c r="AS1668" s="8"/>
      <c r="AT1668" s="8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8"/>
      <c r="BJ1668" s="5"/>
      <c r="BK1668" s="5"/>
      <c r="BL1668" s="5"/>
      <c r="BM1668" s="8"/>
      <c r="BN1668" s="8"/>
      <c r="BO1668" s="7"/>
      <c r="BP1668" s="5"/>
      <c r="BQ1668" s="5"/>
      <c r="BR1668" s="5"/>
      <c r="BS1668" s="5"/>
      <c r="BT1668" s="7"/>
      <c r="BU1668" s="7"/>
      <c r="BV1668" s="7"/>
      <c r="BW1668" s="7"/>
      <c r="BX1668" s="7"/>
      <c r="BY1668" s="7"/>
      <c r="BZ1668" s="7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8"/>
      <c r="CL1668" s="5"/>
      <c r="CM1668" s="5"/>
      <c r="CN1668" s="8"/>
      <c r="CO1668" s="5"/>
      <c r="CP1668" s="5"/>
      <c r="CQ1668" s="5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/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</row>
    <row r="1669" spans="1:166" x14ac:dyDescent="0.25">
      <c r="A1669" t="s">
        <v>71</v>
      </c>
      <c r="C1669" s="6">
        <v>43872</v>
      </c>
      <c r="D1669" s="5">
        <v>4</v>
      </c>
      <c r="E1669" t="s">
        <v>210</v>
      </c>
      <c r="F1669" s="13" t="s">
        <v>12</v>
      </c>
      <c r="G1669">
        <v>33</v>
      </c>
      <c r="H1669" t="s">
        <v>26</v>
      </c>
      <c r="I1669" s="7">
        <v>8.25</v>
      </c>
      <c r="J1669">
        <v>1000</v>
      </c>
      <c r="K1669" s="5">
        <f t="shared" si="32"/>
        <v>121.21212121212122</v>
      </c>
      <c r="L1669" s="5"/>
      <c r="M1669" s="5">
        <v>294.5</v>
      </c>
      <c r="N1669" s="7">
        <v>8.35</v>
      </c>
      <c r="O1669" s="7"/>
      <c r="P1669" s="7"/>
      <c r="Q1669" s="5"/>
      <c r="R1669" s="5">
        <v>33</v>
      </c>
      <c r="S1669" s="5"/>
      <c r="T1669" s="5"/>
      <c r="U1669" s="5"/>
      <c r="V1669" s="5"/>
      <c r="W1669" s="5"/>
      <c r="X1669" s="8"/>
      <c r="Y1669" s="8"/>
      <c r="Z1669" s="8"/>
      <c r="AA1669" s="8"/>
      <c r="AB1669" s="8"/>
      <c r="AC1669" s="5">
        <v>12.625</v>
      </c>
      <c r="AD1669" s="8"/>
      <c r="AE1669" s="8"/>
      <c r="AF1669" s="8"/>
      <c r="AG1669" s="8"/>
      <c r="AH1669" s="8"/>
      <c r="AI1669" s="8"/>
      <c r="AJ1669" s="5">
        <v>17</v>
      </c>
      <c r="AK1669" s="8">
        <v>0.32439224999999999</v>
      </c>
      <c r="AL1669" s="8"/>
      <c r="AM1669" s="8"/>
      <c r="AN1669" s="8"/>
      <c r="AO1669" s="8"/>
      <c r="AP1669" s="8"/>
      <c r="AQ1669" s="9">
        <f>AK1669/AJ1669</f>
        <v>1.908189705882353E-2</v>
      </c>
      <c r="AR1669" s="8"/>
      <c r="AS1669" s="8"/>
      <c r="AT1669" s="8"/>
      <c r="AU1669" s="5">
        <v>7.7499999999999999E-2</v>
      </c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>
        <v>7.7499999999999999E-2</v>
      </c>
      <c r="BI1669" s="8"/>
      <c r="BJ1669" s="5"/>
      <c r="BK1669" s="5">
        <f>AC1669+AJ1669+BH1669</f>
        <v>29.702500000000001</v>
      </c>
      <c r="BL1669" s="5"/>
      <c r="BM1669" s="8">
        <f>BH1669/BK1669</f>
        <v>2.6092079791263361E-3</v>
      </c>
      <c r="BN1669" s="8"/>
      <c r="BO1669" s="7"/>
      <c r="BP1669" s="5"/>
      <c r="BQ1669" s="5"/>
      <c r="BR1669" s="5"/>
      <c r="BS1669" s="5"/>
      <c r="BT1669" s="7"/>
      <c r="BU1669" s="7"/>
      <c r="BV1669" s="7"/>
      <c r="BW1669" s="7"/>
      <c r="BX1669" s="8">
        <f>AC1669/BK1669</f>
        <v>0.4250483965996128</v>
      </c>
      <c r="BY1669" s="8">
        <f>AJ1669/BK1669</f>
        <v>0.57234239542126086</v>
      </c>
      <c r="BZ1669" s="8">
        <f>BH1669/BK1669</f>
        <v>2.6092079791263361E-3</v>
      </c>
      <c r="CA1669" s="5">
        <v>5.75</v>
      </c>
      <c r="CB1669" s="5">
        <v>5.75</v>
      </c>
      <c r="CC1669" s="5"/>
      <c r="CD1669" s="5"/>
      <c r="CE1669" s="5"/>
      <c r="CF1669" s="5"/>
      <c r="CG1669" s="5"/>
      <c r="CH1669" s="9">
        <f>AK1669/CA1669</f>
        <v>5.6416043478260867E-2</v>
      </c>
      <c r="CI1669" s="5"/>
      <c r="CJ1669" s="5"/>
      <c r="CK1669" s="8"/>
      <c r="CL1669" s="5"/>
      <c r="CM1669" s="5"/>
      <c r="CN1669" s="8"/>
      <c r="CO1669" s="5"/>
      <c r="CP1669" s="5"/>
      <c r="CQ1669" s="5"/>
      <c r="CR1669" s="8"/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8"/>
      <c r="DE1669" s="8"/>
      <c r="DF1669" s="8"/>
      <c r="DG1669" s="8"/>
      <c r="DH1669" s="8"/>
      <c r="DI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</row>
    <row r="1670" spans="1:166" x14ac:dyDescent="0.25">
      <c r="A1670" t="s">
        <v>71</v>
      </c>
      <c r="C1670" s="6">
        <v>43880</v>
      </c>
      <c r="D1670" s="5"/>
      <c r="E1670" s="6"/>
      <c r="G1670">
        <v>41</v>
      </c>
      <c r="H1670" t="s">
        <v>26</v>
      </c>
      <c r="I1670" s="7">
        <v>8.25</v>
      </c>
      <c r="J1670">
        <v>1000</v>
      </c>
      <c r="K1670" s="5">
        <f t="shared" si="32"/>
        <v>121.21212121212122</v>
      </c>
      <c r="L1670" s="5"/>
      <c r="M1670" s="5">
        <v>462.25</v>
      </c>
      <c r="N1670" s="7">
        <v>11.45</v>
      </c>
      <c r="O1670" s="7"/>
      <c r="P1670" s="7"/>
      <c r="Q1670" s="5"/>
      <c r="R1670" s="5"/>
      <c r="S1670" s="5"/>
      <c r="T1670" s="5"/>
      <c r="U1670" s="5"/>
      <c r="V1670" s="5"/>
      <c r="W1670" s="5"/>
      <c r="X1670" s="8"/>
      <c r="Y1670" s="8"/>
      <c r="Z1670" s="8"/>
      <c r="AA1670" s="8"/>
      <c r="AB1670" s="8"/>
      <c r="AC1670" s="5"/>
      <c r="AD1670" s="8"/>
      <c r="AE1670" s="8"/>
      <c r="AF1670" s="8"/>
      <c r="AG1670" s="8"/>
      <c r="AH1670" s="8"/>
      <c r="AI1670" s="8"/>
      <c r="AJ1670" s="5"/>
      <c r="AK1670" s="8"/>
      <c r="AL1670" s="8"/>
      <c r="AM1670" s="8"/>
      <c r="AN1670" s="8"/>
      <c r="AO1670" s="8"/>
      <c r="AP1670" s="8"/>
      <c r="AQ1670" s="9"/>
      <c r="AR1670" s="8"/>
      <c r="AS1670" s="8"/>
      <c r="AT1670" s="8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8"/>
      <c r="BJ1670" s="5"/>
      <c r="BK1670" s="5"/>
      <c r="BL1670" s="5"/>
      <c r="BM1670" s="8"/>
      <c r="BN1670" s="8"/>
      <c r="BO1670" s="7"/>
      <c r="BP1670" s="5"/>
      <c r="BQ1670" s="5"/>
      <c r="BR1670" s="5"/>
      <c r="BS1670" s="5"/>
      <c r="BT1670" s="7"/>
      <c r="BU1670" s="7"/>
      <c r="BV1670" s="7"/>
      <c r="BW1670" s="7"/>
      <c r="BX1670" s="7"/>
      <c r="BY1670" s="7"/>
      <c r="BZ1670" s="7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8"/>
      <c r="CL1670" s="5"/>
      <c r="CM1670" s="5"/>
      <c r="CN1670" s="8">
        <v>1.2931193391278621</v>
      </c>
      <c r="CO1670" s="5">
        <f>CT1670+CW1670+CZ1670+DC1670+DF1670+DI1670+DL1670+DO1670+DR1670+DU1670+DX1670+EA1670</f>
        <v>410.48958996606814</v>
      </c>
      <c r="CP1670" s="5"/>
      <c r="CQ1670" s="5">
        <f>CT1670+CW1670+CZ1670+DC1670+DF1670+DI1670</f>
        <v>410.48958996606814</v>
      </c>
      <c r="CR1670" s="8">
        <v>0.16659525212031778</v>
      </c>
      <c r="CS1670" s="5">
        <v>150</v>
      </c>
      <c r="CT1670" s="8">
        <f>CR1670*CS1670</f>
        <v>24.989287818047668</v>
      </c>
      <c r="CU1670" s="8">
        <v>0.17044892608420908</v>
      </c>
      <c r="CV1670" s="5">
        <v>150</v>
      </c>
      <c r="CW1670" s="8">
        <f>CU1670*CV1670</f>
        <v>25.567338912631364</v>
      </c>
      <c r="CX1670" s="8">
        <v>0.22575522421576044</v>
      </c>
      <c r="CY1670" s="5">
        <v>300</v>
      </c>
      <c r="CZ1670" s="8">
        <f>CX1670*CY1670</f>
        <v>67.726567264728132</v>
      </c>
      <c r="DA1670" s="8">
        <v>0.24288272762725124</v>
      </c>
      <c r="DB1670" s="5">
        <v>300</v>
      </c>
      <c r="DC1670" s="8">
        <f>DA1670*DB1670</f>
        <v>72.864818288175371</v>
      </c>
      <c r="DD1670" s="8">
        <v>0.24373582588569515</v>
      </c>
      <c r="DE1670" s="5">
        <v>300</v>
      </c>
      <c r="DF1670" s="8">
        <f>DD1670*DE1670</f>
        <v>73.120747765708543</v>
      </c>
      <c r="DG1670" s="8">
        <v>0.24370138319462845</v>
      </c>
      <c r="DH1670" s="5">
        <v>600</v>
      </c>
      <c r="DI1670" s="8">
        <f>DG1670*DH1670</f>
        <v>146.22082991677706</v>
      </c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</row>
    <row r="1671" spans="1:166" x14ac:dyDescent="0.25">
      <c r="A1671" t="s">
        <v>71</v>
      </c>
      <c r="C1671" s="6">
        <v>43889</v>
      </c>
      <c r="D1671" s="5">
        <v>5</v>
      </c>
      <c r="E1671" t="s">
        <v>206</v>
      </c>
      <c r="F1671" s="13" t="s">
        <v>13</v>
      </c>
      <c r="G1671">
        <v>50</v>
      </c>
      <c r="H1671" t="s">
        <v>26</v>
      </c>
      <c r="I1671" s="7">
        <v>8.25</v>
      </c>
      <c r="J1671">
        <v>1000</v>
      </c>
      <c r="K1671" s="5">
        <f t="shared" si="32"/>
        <v>121.21212121212122</v>
      </c>
      <c r="L1671" s="5"/>
      <c r="M1671" s="5">
        <v>605.5</v>
      </c>
      <c r="N1671" s="7">
        <v>13.5</v>
      </c>
      <c r="O1671" s="7"/>
      <c r="P1671" s="7"/>
      <c r="Q1671" s="5"/>
      <c r="R1671" s="5"/>
      <c r="S1671" s="5">
        <v>50</v>
      </c>
      <c r="T1671" s="5"/>
      <c r="U1671" s="5"/>
      <c r="V1671" s="5"/>
      <c r="W1671" s="5"/>
      <c r="X1671" s="8"/>
      <c r="Y1671" s="8"/>
      <c r="Z1671" s="8"/>
      <c r="AA1671" s="8"/>
      <c r="AB1671" s="8"/>
      <c r="AC1671" s="5"/>
      <c r="AD1671" s="8"/>
      <c r="AE1671" s="8"/>
      <c r="AF1671" s="8"/>
      <c r="AG1671" s="8"/>
      <c r="AH1671" s="8"/>
      <c r="AI1671" s="8"/>
      <c r="AJ1671" s="5"/>
      <c r="AK1671" s="8"/>
      <c r="AL1671" s="8"/>
      <c r="AM1671" s="8"/>
      <c r="AN1671" s="8"/>
      <c r="AO1671" s="8"/>
      <c r="AP1671" s="8"/>
      <c r="AQ1671" s="9"/>
      <c r="AR1671" s="8"/>
      <c r="AS1671" s="8"/>
      <c r="AT1671" s="8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8"/>
      <c r="BJ1671" s="5"/>
      <c r="BK1671" s="5"/>
      <c r="BL1671" s="5"/>
      <c r="BM1671" s="8"/>
      <c r="BN1671" s="8"/>
      <c r="BO1671" s="7"/>
      <c r="BP1671" s="5"/>
      <c r="BQ1671" s="5"/>
      <c r="BR1671" s="5"/>
      <c r="BS1671" s="5"/>
      <c r="BT1671" s="7"/>
      <c r="BU1671" s="7"/>
      <c r="BV1671" s="7"/>
      <c r="BW1671" s="7"/>
      <c r="BX1671" s="7"/>
      <c r="BY1671" s="7"/>
      <c r="BZ1671" s="7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8"/>
      <c r="CL1671" s="5"/>
      <c r="CM1671" s="5"/>
      <c r="CN1671" s="8"/>
      <c r="CO1671" s="5"/>
      <c r="CP1671" s="5"/>
      <c r="CQ1671" s="5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</row>
    <row r="1672" spans="1:166" x14ac:dyDescent="0.25">
      <c r="A1672" t="s">
        <v>71</v>
      </c>
      <c r="C1672" s="6">
        <v>43893</v>
      </c>
      <c r="D1672" s="5"/>
      <c r="E1672" s="6"/>
      <c r="G1672">
        <v>54</v>
      </c>
      <c r="H1672" t="s">
        <v>26</v>
      </c>
      <c r="I1672" s="7">
        <v>8.25</v>
      </c>
      <c r="J1672">
        <v>1000</v>
      </c>
      <c r="K1672" s="5">
        <f t="shared" si="32"/>
        <v>121.21212121212122</v>
      </c>
      <c r="L1672" s="5"/>
      <c r="M1672" s="8"/>
      <c r="N1672" s="8"/>
      <c r="O1672" s="8"/>
      <c r="P1672" s="8"/>
      <c r="Q1672" s="5"/>
      <c r="R1672" s="5"/>
      <c r="S1672" s="5"/>
      <c r="T1672" s="5"/>
      <c r="U1672" s="5"/>
      <c r="V1672" s="5"/>
      <c r="W1672" s="5"/>
      <c r="X1672" s="8"/>
      <c r="Y1672" s="8"/>
      <c r="Z1672" s="8"/>
      <c r="AA1672" s="8"/>
      <c r="AB1672" s="8"/>
      <c r="AC1672" s="5"/>
      <c r="AD1672" s="8"/>
      <c r="AE1672" s="8"/>
      <c r="AF1672" s="8"/>
      <c r="AG1672" s="8"/>
      <c r="AH1672" s="8"/>
      <c r="AI1672" s="8"/>
      <c r="AJ1672" s="5"/>
      <c r="AK1672" s="8"/>
      <c r="AL1672" s="8"/>
      <c r="AM1672" s="8"/>
      <c r="AN1672" s="8"/>
      <c r="AO1672" s="8"/>
      <c r="AP1672" s="8"/>
      <c r="AQ1672" s="9"/>
      <c r="AR1672" s="8"/>
      <c r="AS1672" s="8"/>
      <c r="AT1672" s="8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8"/>
      <c r="BJ1672" s="5"/>
      <c r="BK1672" s="5"/>
      <c r="BL1672" s="5"/>
      <c r="BM1672" s="8"/>
      <c r="BN1672" s="8"/>
      <c r="BO1672" s="7"/>
      <c r="BP1672" s="5"/>
      <c r="BQ1672" s="5"/>
      <c r="BR1672" s="5"/>
      <c r="BS1672" s="5"/>
      <c r="BT1672" s="7"/>
      <c r="BU1672" s="7"/>
      <c r="BV1672" s="7"/>
      <c r="BW1672" s="7"/>
      <c r="BX1672" s="7"/>
      <c r="BY1672" s="7"/>
      <c r="BZ1672" s="7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8"/>
      <c r="CL1672" s="5"/>
      <c r="CM1672" s="5"/>
      <c r="CN1672" s="8">
        <v>1.5016690515561948</v>
      </c>
      <c r="CO1672" s="5">
        <f>CT1672+CW1672+CZ1672+DC1672+DF1672+DI1672+DL1672+DO1672+DR1672+DU1672+DX1672+EA1672</f>
        <v>461.90540639369652</v>
      </c>
      <c r="CP1672" s="5"/>
      <c r="CQ1672" s="5">
        <f>CT1672+CW1672+CZ1672+DC1672+DF1672+DI1672</f>
        <v>461.90540639369652</v>
      </c>
      <c r="CR1672" s="8">
        <v>0.23242709400058845</v>
      </c>
      <c r="CS1672" s="5">
        <v>150</v>
      </c>
      <c r="CT1672" s="8">
        <f>CR1672*CS1672</f>
        <v>34.864064100088264</v>
      </c>
      <c r="CU1672" s="8">
        <v>0.21838494786608248</v>
      </c>
      <c r="CV1672" s="5">
        <v>150</v>
      </c>
      <c r="CW1672" s="8">
        <f>CU1672*CV1672</f>
        <v>32.75774217991237</v>
      </c>
      <c r="CX1672" s="8">
        <v>0.2486834573415313</v>
      </c>
      <c r="CY1672" s="5">
        <v>300</v>
      </c>
      <c r="CZ1672" s="8">
        <f>CX1672*CY1672</f>
        <v>74.605037202459386</v>
      </c>
      <c r="DA1672" s="8">
        <v>0.27535392156032623</v>
      </c>
      <c r="DB1672" s="5">
        <v>300</v>
      </c>
      <c r="DC1672" s="8">
        <f>DA1672*DB1672</f>
        <v>82.606176468097871</v>
      </c>
      <c r="DD1672" s="8">
        <v>0.26339797343153748</v>
      </c>
      <c r="DE1672" s="5">
        <v>300</v>
      </c>
      <c r="DF1672" s="8">
        <f>DD1672*DE1672</f>
        <v>79.019392029461244</v>
      </c>
      <c r="DG1672" s="8">
        <v>0.26342165735612894</v>
      </c>
      <c r="DH1672" s="5">
        <v>600</v>
      </c>
      <c r="DI1672" s="8">
        <f>DG1672*DH1672</f>
        <v>158.05299441367737</v>
      </c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</row>
    <row r="1673" spans="1:166" x14ac:dyDescent="0.25">
      <c r="A1673" t="s">
        <v>71</v>
      </c>
      <c r="C1673" s="6">
        <v>43895</v>
      </c>
      <c r="D1673" s="5"/>
      <c r="E1673" s="6"/>
      <c r="G1673">
        <v>56</v>
      </c>
      <c r="H1673" t="s">
        <v>26</v>
      </c>
      <c r="I1673" s="7">
        <v>8.25</v>
      </c>
      <c r="J1673">
        <v>1000</v>
      </c>
      <c r="K1673" s="5">
        <f t="shared" si="32"/>
        <v>121.21212121212122</v>
      </c>
      <c r="L1673" s="5"/>
      <c r="M1673" s="5">
        <v>672</v>
      </c>
      <c r="N1673" s="7">
        <v>15</v>
      </c>
      <c r="O1673" s="7"/>
      <c r="P1673" s="7"/>
      <c r="Q1673" s="5"/>
      <c r="R1673" s="5"/>
      <c r="S1673" s="5"/>
      <c r="T1673" s="5"/>
      <c r="U1673" s="5"/>
      <c r="V1673" s="5"/>
      <c r="W1673" s="5"/>
      <c r="X1673" s="8"/>
      <c r="Y1673" s="8"/>
      <c r="Z1673" s="8"/>
      <c r="AA1673" s="8"/>
      <c r="AB1673" s="8"/>
      <c r="AC1673" s="5"/>
      <c r="AD1673" s="8"/>
      <c r="AE1673" s="8"/>
      <c r="AF1673" s="8"/>
      <c r="AG1673" s="8"/>
      <c r="AH1673" s="8"/>
      <c r="AI1673" s="8"/>
      <c r="AJ1673" s="5"/>
      <c r="AK1673" s="8"/>
      <c r="AL1673" s="8"/>
      <c r="AM1673" s="8"/>
      <c r="AN1673" s="8"/>
      <c r="AO1673" s="8"/>
      <c r="AP1673" s="8"/>
      <c r="AQ1673" s="9"/>
      <c r="AR1673" s="8"/>
      <c r="AS1673" s="8"/>
      <c r="AT1673" s="8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8"/>
      <c r="BJ1673" s="5"/>
      <c r="BK1673" s="5"/>
      <c r="BL1673" s="5"/>
      <c r="BM1673" s="8"/>
      <c r="BN1673" s="8"/>
      <c r="BO1673" s="7"/>
      <c r="BP1673" s="5"/>
      <c r="BQ1673" s="5"/>
      <c r="BR1673" s="5"/>
      <c r="BS1673" s="5"/>
      <c r="BT1673" s="7"/>
      <c r="BU1673" s="7"/>
      <c r="BV1673" s="7"/>
      <c r="BW1673" s="7"/>
      <c r="BX1673" s="7"/>
      <c r="BY1673" s="7"/>
      <c r="BZ1673" s="7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8"/>
      <c r="CL1673" s="5"/>
      <c r="CM1673" s="5"/>
      <c r="CN1673" s="8"/>
      <c r="CO1673" s="5"/>
      <c r="CP1673" s="5"/>
      <c r="CQ1673" s="5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8"/>
      <c r="DE1673" s="8"/>
      <c r="DF1673" s="8"/>
      <c r="DG1673" s="8"/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</row>
    <row r="1674" spans="1:166" x14ac:dyDescent="0.25">
      <c r="A1674" t="s">
        <v>71</v>
      </c>
      <c r="C1674" s="6">
        <v>43900</v>
      </c>
      <c r="D1674" s="5"/>
      <c r="E1674" s="6"/>
      <c r="G1674">
        <v>61</v>
      </c>
      <c r="H1674" t="s">
        <v>26</v>
      </c>
      <c r="I1674" s="7">
        <v>8.25</v>
      </c>
      <c r="J1674">
        <v>1000</v>
      </c>
      <c r="K1674" s="5">
        <f t="shared" si="32"/>
        <v>121.21212121212122</v>
      </c>
      <c r="L1674" s="5"/>
      <c r="M1674" s="8"/>
      <c r="N1674" s="8"/>
      <c r="O1674" s="8"/>
      <c r="P1674" s="8"/>
      <c r="Q1674" s="5"/>
      <c r="R1674" s="5"/>
      <c r="S1674" s="5"/>
      <c r="T1674" s="5"/>
      <c r="U1674" s="5"/>
      <c r="V1674" s="5"/>
      <c r="W1674" s="5"/>
      <c r="X1674" s="8"/>
      <c r="Y1674" s="8"/>
      <c r="Z1674" s="8"/>
      <c r="AA1674" s="8"/>
      <c r="AB1674" s="8"/>
      <c r="AC1674" s="5">
        <v>123.54798998044964</v>
      </c>
      <c r="AD1674" s="8"/>
      <c r="AE1674" s="8"/>
      <c r="AF1674" s="8"/>
      <c r="AG1674" s="8"/>
      <c r="AH1674" s="8"/>
      <c r="AI1674" s="8"/>
      <c r="AJ1674" s="5">
        <v>91.568222548061243</v>
      </c>
      <c r="AK1674" s="8">
        <v>1.9668821267151733</v>
      </c>
      <c r="AL1674" s="8"/>
      <c r="AM1674" s="8"/>
      <c r="AN1674" s="8"/>
      <c r="AO1674" s="8"/>
      <c r="AP1674" s="8"/>
      <c r="AQ1674" s="9">
        <f>AK1674/AJ1674</f>
        <v>2.1479964031002344E-2</v>
      </c>
      <c r="AR1674" s="8"/>
      <c r="AS1674" s="8"/>
      <c r="AT1674" s="8"/>
      <c r="AU1674" s="5">
        <v>12.902984685565331</v>
      </c>
      <c r="AV1674" s="5"/>
      <c r="AW1674" s="5"/>
      <c r="AX1674" s="5">
        <v>15.796320666340826</v>
      </c>
      <c r="AY1674" s="5"/>
      <c r="AZ1674" s="5"/>
      <c r="BA1674" s="5"/>
      <c r="BB1674" s="5"/>
      <c r="BC1674" s="5"/>
      <c r="BD1674" s="5"/>
      <c r="BE1674" s="5"/>
      <c r="BF1674" s="5"/>
      <c r="BG1674" s="5"/>
      <c r="BH1674" s="5">
        <v>28.699305351906155</v>
      </c>
      <c r="BI1674" s="8"/>
      <c r="BJ1674" s="5"/>
      <c r="BK1674" s="5">
        <f>AC1674+AJ1674+BH1674</f>
        <v>243.81551788041705</v>
      </c>
      <c r="BL1674" s="5"/>
      <c r="BM1674" s="8">
        <f>BH1674/BK1674</f>
        <v>0.11770910072254775</v>
      </c>
      <c r="BN1674" s="8"/>
      <c r="BO1674" s="7"/>
      <c r="BP1674" s="5"/>
      <c r="BQ1674" s="5"/>
      <c r="BR1674" s="5"/>
      <c r="BS1674" s="5"/>
      <c r="BT1674" s="7"/>
      <c r="BU1674" s="7"/>
      <c r="BV1674" s="7"/>
      <c r="BW1674" s="7"/>
      <c r="BX1674" s="8">
        <f>AC1674/BK1674</f>
        <v>0.50672734473383929</v>
      </c>
      <c r="BY1674" s="8">
        <f>AJ1674/BK1674</f>
        <v>0.37556355454361295</v>
      </c>
      <c r="BZ1674" s="8">
        <f>BH1674/BK1674</f>
        <v>0.11770910072254775</v>
      </c>
      <c r="CA1674" s="5">
        <v>178.47820951449987</v>
      </c>
      <c r="CB1674" s="5">
        <v>125.66055718475073</v>
      </c>
      <c r="CC1674" s="5">
        <v>22.163224991854023</v>
      </c>
      <c r="CD1674" s="5"/>
      <c r="CE1674" s="5">
        <v>14.341662593678723</v>
      </c>
      <c r="CF1674" s="5"/>
      <c r="CG1674" s="5">
        <v>16.312764744216356</v>
      </c>
      <c r="CH1674" s="9">
        <f>AK1674/CA1674</f>
        <v>1.1020292796893956E-2</v>
      </c>
      <c r="CI1674" s="5"/>
      <c r="CJ1674" s="5"/>
      <c r="CK1674" s="8"/>
      <c r="CL1674" s="5"/>
      <c r="CM1674" s="5"/>
      <c r="CN1674" s="8"/>
      <c r="CO1674" s="5"/>
      <c r="CP1674" s="5"/>
      <c r="CQ1674" s="5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</row>
    <row r="1675" spans="1:166" x14ac:dyDescent="0.25">
      <c r="A1675" t="s">
        <v>71</v>
      </c>
      <c r="C1675" s="6">
        <v>43901</v>
      </c>
      <c r="D1675" s="5"/>
      <c r="E1675" s="6"/>
      <c r="G1675">
        <v>62</v>
      </c>
      <c r="H1675" t="s">
        <v>26</v>
      </c>
      <c r="I1675" s="7">
        <v>8.25</v>
      </c>
      <c r="J1675">
        <v>1000</v>
      </c>
      <c r="K1675" s="5">
        <f t="shared" si="32"/>
        <v>121.21212121212122</v>
      </c>
      <c r="L1675" s="5"/>
      <c r="M1675" s="5">
        <v>719.5</v>
      </c>
      <c r="N1675" s="7">
        <v>16.350000000000001</v>
      </c>
      <c r="O1675" s="7"/>
      <c r="P1675" s="7"/>
      <c r="Q1675" s="5"/>
      <c r="R1675" s="5"/>
      <c r="S1675" s="5"/>
      <c r="T1675" s="5"/>
      <c r="U1675" s="5"/>
      <c r="V1675" s="5"/>
      <c r="W1675" s="5"/>
      <c r="X1675" s="8"/>
      <c r="Y1675" s="8"/>
      <c r="Z1675" s="8"/>
      <c r="AA1675" s="8"/>
      <c r="AB1675" s="8"/>
      <c r="AC1675" s="5"/>
      <c r="AD1675" s="8"/>
      <c r="AE1675" s="8"/>
      <c r="AF1675" s="8"/>
      <c r="AG1675" s="8"/>
      <c r="AH1675" s="8"/>
      <c r="AI1675" s="8"/>
      <c r="AJ1675" s="5"/>
      <c r="AK1675" s="8"/>
      <c r="AL1675" s="8"/>
      <c r="AM1675" s="8"/>
      <c r="AN1675" s="8"/>
      <c r="AO1675" s="8"/>
      <c r="AP1675" s="8"/>
      <c r="AQ1675" s="9"/>
      <c r="AR1675" s="8"/>
      <c r="AS1675" s="8"/>
      <c r="AT1675" s="8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8"/>
      <c r="BJ1675" s="5"/>
      <c r="BK1675" s="5"/>
      <c r="BL1675" s="5"/>
      <c r="BM1675" s="8"/>
      <c r="BN1675" s="8"/>
      <c r="BO1675" s="7"/>
      <c r="BP1675" s="5"/>
      <c r="BQ1675" s="5"/>
      <c r="BR1675" s="5"/>
      <c r="BS1675" s="5"/>
      <c r="BT1675" s="7"/>
      <c r="BU1675" s="7"/>
      <c r="BV1675" s="7"/>
      <c r="BW1675" s="7"/>
      <c r="BX1675" s="7"/>
      <c r="BY1675" s="7"/>
      <c r="BZ1675" s="7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8"/>
      <c r="CL1675" s="5"/>
      <c r="CM1675" s="5"/>
      <c r="CN1675" s="8"/>
      <c r="CO1675" s="5"/>
      <c r="CP1675" s="5"/>
      <c r="CQ1675" s="5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</row>
    <row r="1676" spans="1:166" x14ac:dyDescent="0.25">
      <c r="A1676" t="s">
        <v>71</v>
      </c>
      <c r="C1676" s="22">
        <v>43908</v>
      </c>
      <c r="D1676" s="5">
        <v>6</v>
      </c>
      <c r="E1676" s="6" t="s">
        <v>239</v>
      </c>
      <c r="F1676" t="s">
        <v>89</v>
      </c>
      <c r="G1676">
        <v>69</v>
      </c>
      <c r="H1676" t="s">
        <v>26</v>
      </c>
      <c r="I1676" s="7">
        <v>8.25</v>
      </c>
      <c r="J1676">
        <v>1000</v>
      </c>
      <c r="K1676" s="5">
        <f t="shared" si="32"/>
        <v>121.21212121212122</v>
      </c>
      <c r="L1676" s="5"/>
      <c r="M1676" s="5">
        <v>761.5</v>
      </c>
      <c r="N1676" s="7">
        <v>17.399999999999999</v>
      </c>
      <c r="O1676" s="7"/>
      <c r="P1676" s="7"/>
      <c r="Q1676" s="5"/>
      <c r="R1676" s="5"/>
      <c r="S1676" s="5"/>
      <c r="T1676" s="5">
        <v>69</v>
      </c>
      <c r="U1676" s="5"/>
      <c r="V1676" s="5"/>
      <c r="W1676" s="5"/>
      <c r="X1676" s="8"/>
      <c r="Y1676" s="8"/>
      <c r="Z1676" s="8"/>
      <c r="AA1676" s="8"/>
      <c r="AB1676" s="8"/>
      <c r="AC1676" s="5"/>
      <c r="AD1676" s="8"/>
      <c r="AE1676" s="8"/>
      <c r="AF1676" s="8"/>
      <c r="AG1676" s="8"/>
      <c r="AH1676" s="8"/>
      <c r="AI1676" s="8"/>
      <c r="AJ1676" s="5"/>
      <c r="AK1676" s="8"/>
      <c r="AL1676" s="8"/>
      <c r="AM1676" s="8"/>
      <c r="AN1676" s="8"/>
      <c r="AO1676" s="8"/>
      <c r="AP1676" s="8"/>
      <c r="AQ1676" s="9"/>
      <c r="AR1676" s="8"/>
      <c r="AS1676" s="8"/>
      <c r="AT1676" s="8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8"/>
      <c r="BJ1676" s="5"/>
      <c r="BK1676" s="5"/>
      <c r="BL1676" s="5"/>
      <c r="BM1676" s="8"/>
      <c r="BN1676" s="8"/>
      <c r="BO1676" s="7"/>
      <c r="BP1676" s="5"/>
      <c r="BQ1676" s="5"/>
      <c r="BR1676" s="5"/>
      <c r="BS1676" s="5"/>
      <c r="BT1676" s="7"/>
      <c r="BU1676" s="7"/>
      <c r="BV1676" s="7"/>
      <c r="BW1676" s="7"/>
      <c r="BX1676" s="7"/>
      <c r="BY1676" s="7"/>
      <c r="BZ1676" s="7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8"/>
      <c r="CL1676" s="5"/>
      <c r="CM1676" s="5"/>
      <c r="CN1676" s="8"/>
      <c r="CO1676" s="5"/>
      <c r="CP1676" s="5"/>
      <c r="CQ1676" s="5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</row>
    <row r="1677" spans="1:166" x14ac:dyDescent="0.25">
      <c r="A1677" t="s">
        <v>71</v>
      </c>
      <c r="C1677" s="6">
        <v>43909</v>
      </c>
      <c r="D1677" s="5"/>
      <c r="E1677" s="6"/>
      <c r="G1677">
        <v>70</v>
      </c>
      <c r="H1677" t="s">
        <v>26</v>
      </c>
      <c r="I1677" s="7">
        <v>8.25</v>
      </c>
      <c r="J1677">
        <v>1000</v>
      </c>
      <c r="K1677" s="5">
        <f t="shared" si="32"/>
        <v>121.21212121212122</v>
      </c>
      <c r="L1677" s="5"/>
      <c r="M1677" s="8"/>
      <c r="N1677" s="8"/>
      <c r="O1677" s="8"/>
      <c r="P1677" s="8"/>
      <c r="Q1677" s="5"/>
      <c r="R1677" s="5"/>
      <c r="S1677" s="5"/>
      <c r="T1677" s="5"/>
      <c r="U1677" s="5"/>
      <c r="V1677" s="5"/>
      <c r="W1677" s="5"/>
      <c r="X1677" s="8"/>
      <c r="Y1677" s="8"/>
      <c r="Z1677" s="8"/>
      <c r="AA1677" s="8"/>
      <c r="AB1677" s="8"/>
      <c r="AC1677" s="5"/>
      <c r="AD1677" s="8"/>
      <c r="AE1677" s="8"/>
      <c r="AF1677" s="8"/>
      <c r="AG1677" s="8"/>
      <c r="AH1677" s="8"/>
      <c r="AI1677" s="8"/>
      <c r="AJ1677" s="5"/>
      <c r="AK1677" s="8"/>
      <c r="AL1677" s="8"/>
      <c r="AM1677" s="8"/>
      <c r="AN1677" s="8"/>
      <c r="AO1677" s="8"/>
      <c r="AP1677" s="8"/>
      <c r="AQ1677" s="9"/>
      <c r="AR1677" s="8"/>
      <c r="AS1677" s="8"/>
      <c r="AT1677" s="8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8"/>
      <c r="BJ1677" s="5"/>
      <c r="BK1677" s="5"/>
      <c r="BL1677" s="5"/>
      <c r="BM1677" s="8"/>
      <c r="BN1677" s="8"/>
      <c r="BO1677" s="7"/>
      <c r="BP1677" s="5"/>
      <c r="BQ1677" s="5"/>
      <c r="BR1677" s="5"/>
      <c r="BS1677" s="5"/>
      <c r="BT1677" s="7"/>
      <c r="BU1677" s="7"/>
      <c r="BV1677" s="7"/>
      <c r="BW1677" s="7"/>
      <c r="BX1677" s="7"/>
      <c r="BY1677" s="7"/>
      <c r="BZ1677" s="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8"/>
      <c r="CL1677" s="5"/>
      <c r="CM1677" s="5"/>
      <c r="CN1677" s="8">
        <v>0.99367281283069109</v>
      </c>
      <c r="CO1677" s="5">
        <f>CT1677+CW1677+CZ1677+DC1677+DF1677+DI1677+DL1677+DO1677+DR1677+DU1677+DX1677+EA1677</f>
        <v>340.86493332542949</v>
      </c>
      <c r="CP1677" s="5"/>
      <c r="CQ1677" s="5">
        <f>CT1677+CW1677+CZ1677+DC1677+DF1677+DI1677</f>
        <v>340.86493332542949</v>
      </c>
      <c r="CR1677" s="8">
        <v>6.0091949164986981E-2</v>
      </c>
      <c r="CS1677" s="5">
        <v>150</v>
      </c>
      <c r="CT1677" s="8">
        <f>CR1677*CS1677</f>
        <v>9.0137923747480464</v>
      </c>
      <c r="CU1677" s="8">
        <v>0.11400953265702052</v>
      </c>
      <c r="CV1677" s="5">
        <v>150</v>
      </c>
      <c r="CW1677" s="8">
        <f>CU1677*CV1677</f>
        <v>17.101429898553079</v>
      </c>
      <c r="CX1677" s="8">
        <v>0.17201889450000651</v>
      </c>
      <c r="CY1677" s="5">
        <v>300</v>
      </c>
      <c r="CZ1677" s="8">
        <f>CX1677*CY1677</f>
        <v>51.605668350001956</v>
      </c>
      <c r="DA1677" s="8">
        <v>0.19706854126746964</v>
      </c>
      <c r="DB1677" s="5">
        <v>300</v>
      </c>
      <c r="DC1677" s="8">
        <f>DA1677*DB1677</f>
        <v>59.120562380240891</v>
      </c>
      <c r="DD1677" s="8">
        <v>0.22088952274279633</v>
      </c>
      <c r="DE1677" s="5">
        <v>300</v>
      </c>
      <c r="DF1677" s="8">
        <f>DD1677*DE1677</f>
        <v>66.266856822838903</v>
      </c>
      <c r="DG1677" s="8">
        <v>0.22959437249841103</v>
      </c>
      <c r="DH1677" s="5">
        <v>600</v>
      </c>
      <c r="DI1677" s="8">
        <f>DG1677*DH1677</f>
        <v>137.75662349904661</v>
      </c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</row>
    <row r="1678" spans="1:166" x14ac:dyDescent="0.25">
      <c r="A1678" t="s">
        <v>71</v>
      </c>
      <c r="C1678" s="6">
        <v>43915</v>
      </c>
      <c r="D1678" s="5"/>
      <c r="E1678" s="6"/>
      <c r="G1678">
        <v>76</v>
      </c>
      <c r="H1678" t="s">
        <v>26</v>
      </c>
      <c r="I1678" s="7">
        <v>8.25</v>
      </c>
      <c r="J1678">
        <v>1000</v>
      </c>
      <c r="K1678" s="5">
        <f t="shared" si="32"/>
        <v>121.21212121212122</v>
      </c>
      <c r="L1678" s="5"/>
      <c r="M1678" s="5">
        <v>783.75</v>
      </c>
      <c r="N1678" s="7">
        <v>17.7</v>
      </c>
      <c r="O1678" s="7"/>
      <c r="P1678" s="7"/>
      <c r="Q1678" s="5"/>
      <c r="R1678" s="5"/>
      <c r="S1678" s="5"/>
      <c r="T1678" s="5"/>
      <c r="U1678" s="5"/>
      <c r="V1678" s="5"/>
      <c r="W1678" s="5"/>
      <c r="X1678" s="8"/>
      <c r="Y1678" s="8"/>
      <c r="Z1678" s="8"/>
      <c r="AA1678" s="8"/>
      <c r="AB1678" s="8"/>
      <c r="AC1678" s="5"/>
      <c r="AD1678" s="8"/>
      <c r="AE1678" s="8"/>
      <c r="AF1678" s="8"/>
      <c r="AG1678" s="8"/>
      <c r="AH1678" s="8"/>
      <c r="AI1678" s="8"/>
      <c r="AJ1678" s="5"/>
      <c r="AK1678" s="8"/>
      <c r="AL1678" s="8"/>
      <c r="AM1678" s="8"/>
      <c r="AN1678" s="8"/>
      <c r="AO1678" s="8"/>
      <c r="AP1678" s="8"/>
      <c r="AQ1678" s="9"/>
      <c r="AR1678" s="8"/>
      <c r="AS1678" s="8"/>
      <c r="AT1678" s="8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8"/>
      <c r="BJ1678" s="5"/>
      <c r="BK1678" s="5"/>
      <c r="BL1678" s="5"/>
      <c r="BM1678" s="8"/>
      <c r="BN1678" s="8"/>
      <c r="BO1678" s="7"/>
      <c r="BP1678" s="5"/>
      <c r="BQ1678" s="5"/>
      <c r="BR1678" s="5"/>
      <c r="BS1678" s="5"/>
      <c r="BT1678" s="7"/>
      <c r="BU1678" s="7"/>
      <c r="BV1678" s="7"/>
      <c r="BW1678" s="7"/>
      <c r="BX1678" s="7"/>
      <c r="BY1678" s="7"/>
      <c r="BZ1678" s="7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8"/>
      <c r="CL1678" s="5"/>
      <c r="CM1678" s="5"/>
      <c r="CN1678" s="8"/>
      <c r="CO1678" s="5"/>
      <c r="CP1678" s="5"/>
      <c r="CQ1678" s="5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</row>
    <row r="1679" spans="1:166" x14ac:dyDescent="0.25">
      <c r="A1679" t="s">
        <v>71</v>
      </c>
      <c r="C1679" s="6">
        <v>43922</v>
      </c>
      <c r="D1679" s="5"/>
      <c r="E1679" s="6"/>
      <c r="G1679">
        <v>83</v>
      </c>
      <c r="H1679" t="s">
        <v>26</v>
      </c>
      <c r="I1679" s="7">
        <v>8.25</v>
      </c>
      <c r="J1679">
        <v>1000</v>
      </c>
      <c r="K1679" s="5">
        <f t="shared" si="32"/>
        <v>121.21212121212122</v>
      </c>
      <c r="L1679" s="5"/>
      <c r="M1679" s="8"/>
      <c r="N1679" s="8"/>
      <c r="O1679" s="8"/>
      <c r="P1679" s="8"/>
      <c r="Q1679" s="5"/>
      <c r="R1679" s="5"/>
      <c r="S1679" s="5"/>
      <c r="T1679" s="5"/>
      <c r="U1679" s="5"/>
      <c r="V1679" s="5"/>
      <c r="W1679" s="5"/>
      <c r="X1679" s="8"/>
      <c r="Y1679" s="8"/>
      <c r="Z1679" s="8"/>
      <c r="AA1679" s="8"/>
      <c r="AB1679" s="8"/>
      <c r="AC1679" s="5">
        <v>164.3228774127503</v>
      </c>
      <c r="AD1679" s="8"/>
      <c r="AE1679" s="8"/>
      <c r="AF1679" s="8"/>
      <c r="AG1679" s="8"/>
      <c r="AH1679" s="8"/>
      <c r="AI1679" s="8"/>
      <c r="AJ1679" s="5">
        <v>128.89418973923677</v>
      </c>
      <c r="AK1679" s="8">
        <v>2.670820924667221</v>
      </c>
      <c r="AL1679" s="8"/>
      <c r="AM1679" s="8"/>
      <c r="AN1679" s="8"/>
      <c r="AO1679" s="8"/>
      <c r="AP1679" s="8"/>
      <c r="AQ1679" s="9">
        <f>AK1679/AJ1679</f>
        <v>2.0721034284559334E-2</v>
      </c>
      <c r="AR1679" s="8"/>
      <c r="AS1679" s="8"/>
      <c r="AT1679" s="8"/>
      <c r="AU1679" s="5">
        <v>1.7972704266511761</v>
      </c>
      <c r="AV1679" s="5"/>
      <c r="AW1679" s="5"/>
      <c r="AX1679" s="5"/>
      <c r="AY1679" s="5">
        <v>239.2840568934545</v>
      </c>
      <c r="AZ1679" s="5"/>
      <c r="BA1679" s="5"/>
      <c r="BB1679" s="5"/>
      <c r="BC1679" s="5"/>
      <c r="BD1679" s="5"/>
      <c r="BE1679" s="5"/>
      <c r="BF1679" s="5"/>
      <c r="BG1679" s="5"/>
      <c r="BH1679" s="5">
        <v>241.08132732010569</v>
      </c>
      <c r="BI1679" s="8"/>
      <c r="BJ1679" s="5"/>
      <c r="BK1679" s="5">
        <f>AC1679+AJ1679+BH1679</f>
        <v>534.2983944720927</v>
      </c>
      <c r="BL1679" s="5"/>
      <c r="BM1679" s="8">
        <f>BH1679/BK1679</f>
        <v>0.45121102704847782</v>
      </c>
      <c r="BN1679" s="8"/>
      <c r="BO1679" s="7"/>
      <c r="BP1679" s="5"/>
      <c r="BQ1679" s="5"/>
      <c r="BR1679" s="5"/>
      <c r="BS1679" s="5"/>
      <c r="BT1679" s="7"/>
      <c r="BU1679" s="7"/>
      <c r="BV1679" s="7"/>
      <c r="BW1679" s="7"/>
      <c r="BX1679" s="8">
        <f>AC1679/BK1679</f>
        <v>0.30754888862263491</v>
      </c>
      <c r="BY1679" s="8">
        <f>AJ1679/BK1679</f>
        <v>0.24124008432888736</v>
      </c>
      <c r="BZ1679" s="8">
        <f>BH1679/BK1679</f>
        <v>0.45121102704847782</v>
      </c>
      <c r="CA1679" s="5">
        <v>190.97814440361128</v>
      </c>
      <c r="CB1679" s="5">
        <v>13.960649690690861</v>
      </c>
      <c r="CC1679" s="5">
        <v>80.817930680576666</v>
      </c>
      <c r="CD1679" s="5"/>
      <c r="CE1679" s="5">
        <v>7.1332554539239172</v>
      </c>
      <c r="CF1679" s="5"/>
      <c r="CG1679" s="5">
        <v>89.066308578419836</v>
      </c>
      <c r="CH1679" s="9">
        <f>AK1679/CA1679</f>
        <v>1.3984955885961145E-2</v>
      </c>
      <c r="CI1679" s="5"/>
      <c r="CJ1679" s="5"/>
      <c r="CK1679" s="8"/>
      <c r="CL1679" s="5"/>
      <c r="CM1679" s="5"/>
      <c r="CN1679" s="8">
        <v>1.1986579263286199</v>
      </c>
      <c r="CO1679" s="5">
        <f>CT1679+CW1679+CZ1679+DC1679+DF1679+DI1679+DL1679+DO1679+DR1679+DU1679+DX1679+EA1679</f>
        <v>411.01248408270737</v>
      </c>
      <c r="CP1679" s="5"/>
      <c r="CQ1679" s="5">
        <f>CT1679+CW1679+CZ1679+DC1679+DF1679+DI1679</f>
        <v>317.3094180866334</v>
      </c>
      <c r="CR1679" s="8">
        <v>0.10716651140951078</v>
      </c>
      <c r="CS1679" s="5">
        <v>150</v>
      </c>
      <c r="CT1679" s="8">
        <f>CR1679*CS1679</f>
        <v>16.074976711426618</v>
      </c>
      <c r="CU1679" s="8">
        <v>0.14297764729066217</v>
      </c>
      <c r="CV1679" s="5">
        <v>150</v>
      </c>
      <c r="CW1679" s="8">
        <f>CU1679*CV1679</f>
        <v>21.446647093599328</v>
      </c>
      <c r="CX1679" s="8">
        <v>0.15889618007586465</v>
      </c>
      <c r="CY1679" s="5">
        <v>300</v>
      </c>
      <c r="CZ1679" s="8">
        <f>CX1679*CY1679</f>
        <v>47.66885402275939</v>
      </c>
      <c r="DA1679" s="8">
        <v>0.16524451893410042</v>
      </c>
      <c r="DB1679" s="5">
        <v>300</v>
      </c>
      <c r="DC1679" s="8">
        <f>DA1679*DB1679</f>
        <v>49.573355680230122</v>
      </c>
      <c r="DD1679" s="8">
        <v>0.17174552532786774</v>
      </c>
      <c r="DE1679" s="5">
        <v>300</v>
      </c>
      <c r="DF1679" s="8">
        <f>DD1679*DE1679</f>
        <v>51.523657598360323</v>
      </c>
      <c r="DG1679" s="8">
        <v>0.21836987830042937</v>
      </c>
      <c r="DH1679" s="5">
        <v>600</v>
      </c>
      <c r="DI1679" s="8">
        <f>DG1679*DH1679</f>
        <v>131.02192698025763</v>
      </c>
      <c r="DJ1679" s="8">
        <v>0.23425766499018491</v>
      </c>
      <c r="DK1679" s="5">
        <v>400</v>
      </c>
      <c r="DL1679" s="8">
        <f>DJ1679*DK1679</f>
        <v>93.70306599607396</v>
      </c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>
        <v>13.625</v>
      </c>
      <c r="EC1679" s="8">
        <v>0.8125</v>
      </c>
      <c r="ED1679" s="8"/>
      <c r="EE1679" s="8">
        <v>1.5625</v>
      </c>
      <c r="EF1679" s="8"/>
      <c r="EG1679" s="8">
        <v>0.75</v>
      </c>
      <c r="EH1679" s="8"/>
      <c r="EI1679" s="8">
        <v>3.4375</v>
      </c>
      <c r="EJ1679" s="8"/>
      <c r="EK1679" s="8">
        <v>4.5</v>
      </c>
      <c r="EL1679" s="8"/>
      <c r="EM1679" s="8">
        <v>2.0625</v>
      </c>
      <c r="EN1679" s="8"/>
      <c r="EO1679" s="8">
        <v>0.5</v>
      </c>
      <c r="EP1679" s="8"/>
      <c r="EQ1679" s="8"/>
      <c r="ER1679" s="8"/>
      <c r="ES1679" s="8">
        <v>85.8125</v>
      </c>
      <c r="ET1679" s="8">
        <v>11</v>
      </c>
      <c r="EU1679" s="8">
        <v>15.375</v>
      </c>
      <c r="EV1679" s="8">
        <v>9.75</v>
      </c>
      <c r="EW1679" s="8">
        <v>9.625</v>
      </c>
      <c r="EX1679" s="8">
        <v>10.125</v>
      </c>
      <c r="EY1679" s="8"/>
      <c r="EZ1679" s="8">
        <v>15</v>
      </c>
      <c r="FA1679" s="8">
        <v>14.9375</v>
      </c>
      <c r="FB1679" s="8">
        <v>0.70250000000000001</v>
      </c>
      <c r="FC1679" s="8">
        <v>0.42749999999999999</v>
      </c>
      <c r="FD1679" s="8">
        <v>0.27500000000000002</v>
      </c>
      <c r="FE1679" s="8"/>
      <c r="FF1679" s="8"/>
      <c r="FG1679" s="8"/>
      <c r="FH1679" s="8"/>
      <c r="FI1679" s="8"/>
      <c r="FJ1679" s="8"/>
    </row>
    <row r="1680" spans="1:166" x14ac:dyDescent="0.25">
      <c r="A1680" t="s">
        <v>71</v>
      </c>
      <c r="C1680" s="6">
        <v>43941</v>
      </c>
      <c r="D1680" s="5">
        <v>8</v>
      </c>
      <c r="E1680" t="s">
        <v>208</v>
      </c>
      <c r="F1680" s="13" t="s">
        <v>14</v>
      </c>
      <c r="G1680">
        <v>102</v>
      </c>
      <c r="H1680" t="s">
        <v>26</v>
      </c>
      <c r="I1680" s="7">
        <v>8.25</v>
      </c>
      <c r="J1680">
        <v>1000</v>
      </c>
      <c r="K1680" s="5">
        <f t="shared" si="32"/>
        <v>121.21212121212122</v>
      </c>
      <c r="L1680" s="5"/>
      <c r="M1680" s="8"/>
      <c r="N1680" s="8"/>
      <c r="O1680" s="8"/>
      <c r="P1680" s="8"/>
      <c r="Q1680" s="5"/>
      <c r="R1680" s="5"/>
      <c r="S1680" s="5"/>
      <c r="T1680" s="5"/>
      <c r="U1680" s="5">
        <v>102</v>
      </c>
      <c r="V1680" s="5"/>
      <c r="W1680" s="5"/>
      <c r="X1680" s="8"/>
      <c r="Y1680" s="8"/>
      <c r="Z1680" s="8"/>
      <c r="AA1680" s="8"/>
      <c r="AB1680" s="8"/>
      <c r="AC1680" s="5"/>
      <c r="AD1680" s="8"/>
      <c r="AE1680" s="8"/>
      <c r="AF1680" s="8"/>
      <c r="AG1680" s="8"/>
      <c r="AH1680" s="8"/>
      <c r="AI1680" s="8"/>
      <c r="AJ1680" s="5"/>
      <c r="AK1680" s="8"/>
      <c r="AL1680" s="8"/>
      <c r="AM1680" s="8"/>
      <c r="AN1680" s="8"/>
      <c r="AO1680" s="8"/>
      <c r="AP1680" s="8"/>
      <c r="AQ1680" s="9"/>
      <c r="AR1680" s="8"/>
      <c r="AS1680" s="8"/>
      <c r="AT1680" s="8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8"/>
      <c r="BJ1680" s="5"/>
      <c r="BK1680" s="5"/>
      <c r="BL1680" s="5"/>
      <c r="BM1680" s="8"/>
      <c r="BN1680" s="8"/>
      <c r="BO1680" s="7"/>
      <c r="BP1680" s="5"/>
      <c r="BQ1680" s="5"/>
      <c r="BR1680" s="5"/>
      <c r="BS1680" s="5"/>
      <c r="BT1680" s="7"/>
      <c r="BU1680" s="7"/>
      <c r="BV1680" s="7"/>
      <c r="BW1680" s="7"/>
      <c r="BX1680" s="7"/>
      <c r="BY1680" s="7"/>
      <c r="BZ1680" s="7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8"/>
      <c r="CL1680" s="5"/>
      <c r="CM1680" s="5"/>
      <c r="CN1680" s="8"/>
      <c r="CO1680" s="5"/>
      <c r="CP1680" s="5"/>
      <c r="CQ1680" s="5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</row>
    <row r="1681" spans="1:166" x14ac:dyDescent="0.25">
      <c r="A1681" t="s">
        <v>71</v>
      </c>
      <c r="C1681" s="6">
        <v>43950</v>
      </c>
      <c r="D1681" s="5">
        <v>9</v>
      </c>
      <c r="E1681" s="6" t="s">
        <v>207</v>
      </c>
      <c r="F1681" s="13" t="s">
        <v>15</v>
      </c>
      <c r="G1681">
        <v>111</v>
      </c>
      <c r="H1681" t="s">
        <v>26</v>
      </c>
      <c r="I1681" s="7">
        <v>8.25</v>
      </c>
      <c r="J1681">
        <v>1000</v>
      </c>
      <c r="K1681" s="5">
        <f t="shared" si="32"/>
        <v>121.21212121212122</v>
      </c>
      <c r="L1681" s="5"/>
      <c r="M1681" s="8"/>
      <c r="N1681" s="8"/>
      <c r="O1681" s="8"/>
      <c r="P1681" s="8"/>
      <c r="Q1681" s="5"/>
      <c r="R1681" s="5"/>
      <c r="S1681" s="5"/>
      <c r="T1681" s="5"/>
      <c r="U1681" s="5"/>
      <c r="V1681" s="5">
        <v>111</v>
      </c>
      <c r="W1681" s="5"/>
      <c r="X1681" s="8"/>
      <c r="Y1681" s="8"/>
      <c r="Z1681" s="8"/>
      <c r="AA1681" s="8"/>
      <c r="AB1681" s="8"/>
      <c r="AC1681" s="5"/>
      <c r="AD1681" s="8"/>
      <c r="AE1681" s="8"/>
      <c r="AF1681" s="8"/>
      <c r="AG1681" s="8"/>
      <c r="AH1681" s="8"/>
      <c r="AI1681" s="8"/>
      <c r="AJ1681" s="5"/>
      <c r="AK1681" s="8"/>
      <c r="AL1681" s="8"/>
      <c r="AM1681" s="8"/>
      <c r="AN1681" s="8"/>
      <c r="AO1681" s="8"/>
      <c r="AP1681" s="8"/>
      <c r="AQ1681" s="9"/>
      <c r="AR1681" s="8"/>
      <c r="AS1681" s="8"/>
      <c r="AT1681" s="8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8"/>
      <c r="BJ1681" s="5"/>
      <c r="BK1681" s="5"/>
      <c r="BL1681" s="5"/>
      <c r="BM1681" s="8"/>
      <c r="BN1681" s="8"/>
      <c r="BO1681" s="7"/>
      <c r="BP1681" s="5"/>
      <c r="BQ1681" s="5"/>
      <c r="BR1681" s="5"/>
      <c r="BS1681" s="5"/>
      <c r="BT1681" s="7"/>
      <c r="BU1681" s="7"/>
      <c r="BV1681" s="7"/>
      <c r="BW1681" s="7"/>
      <c r="BX1681" s="7"/>
      <c r="BY1681" s="7"/>
      <c r="BZ1681" s="7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8"/>
      <c r="CL1681" s="5"/>
      <c r="CM1681" s="5"/>
      <c r="CN1681" s="8"/>
      <c r="CO1681" s="5"/>
      <c r="CP1681" s="5"/>
      <c r="CQ1681" s="5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</row>
    <row r="1682" spans="1:166" x14ac:dyDescent="0.25">
      <c r="A1682" t="s">
        <v>71</v>
      </c>
      <c r="C1682" s="6">
        <v>43979</v>
      </c>
      <c r="D1682" s="5">
        <v>10</v>
      </c>
      <c r="E1682" s="6" t="s">
        <v>108</v>
      </c>
      <c r="F1682" s="13" t="s">
        <v>16</v>
      </c>
      <c r="G1682">
        <v>140</v>
      </c>
      <c r="H1682" t="s">
        <v>26</v>
      </c>
      <c r="I1682" s="7">
        <v>8.25</v>
      </c>
      <c r="J1682">
        <v>1000</v>
      </c>
      <c r="K1682" s="5">
        <f t="shared" si="32"/>
        <v>121.21212121212122</v>
      </c>
      <c r="L1682" s="5"/>
      <c r="M1682" s="8"/>
      <c r="N1682" s="8"/>
      <c r="O1682" s="8"/>
      <c r="P1682" s="8"/>
      <c r="Q1682" s="5"/>
      <c r="R1682" s="5"/>
      <c r="S1682" s="5"/>
      <c r="T1682" s="5"/>
      <c r="U1682" s="5"/>
      <c r="V1682" s="5"/>
      <c r="W1682" s="5"/>
      <c r="X1682" s="8"/>
      <c r="Y1682" s="8"/>
      <c r="Z1682" s="8"/>
      <c r="AA1682" s="8"/>
      <c r="AB1682" s="8"/>
      <c r="AC1682" s="5"/>
      <c r="AD1682" s="8"/>
      <c r="AE1682" s="8"/>
      <c r="AF1682" s="8"/>
      <c r="AG1682" s="8"/>
      <c r="AH1682" s="8"/>
      <c r="AI1682" s="8"/>
      <c r="AJ1682" s="5"/>
      <c r="AK1682" s="8"/>
      <c r="AL1682" s="8"/>
      <c r="AM1682" s="8"/>
      <c r="AN1682" s="8"/>
      <c r="AO1682" s="8"/>
      <c r="AP1682" s="8"/>
      <c r="AQ1682" s="9"/>
      <c r="AR1682" s="8"/>
      <c r="AS1682" s="8"/>
      <c r="AT1682" s="8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>
        <v>232.5</v>
      </c>
      <c r="BH1682" s="5"/>
      <c r="BI1682" s="8"/>
      <c r="BJ1682" s="5"/>
      <c r="BK1682" s="5"/>
      <c r="BL1682" s="5"/>
      <c r="BM1682" s="8"/>
      <c r="BN1682" s="5">
        <f>BP1682*(1/(BO1682/100))</f>
        <v>232.49999999999997</v>
      </c>
      <c r="BO1682" s="7">
        <v>42</v>
      </c>
      <c r="BP1682" s="5">
        <v>97.649999999999991</v>
      </c>
      <c r="BQ1682" s="5">
        <f>BN1682-BP1682</f>
        <v>134.84999999999997</v>
      </c>
      <c r="BR1682" s="5"/>
      <c r="BS1682" s="5"/>
      <c r="BT1682" s="7">
        <v>4.3017621145374445</v>
      </c>
      <c r="BU1682" s="7"/>
      <c r="BV1682" s="7"/>
      <c r="BW1682" s="7"/>
      <c r="BX1682" s="7"/>
      <c r="BY1682" s="7"/>
      <c r="BZ1682" s="7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8"/>
      <c r="CL1682" s="5"/>
      <c r="CM1682" s="5"/>
      <c r="CN1682" s="8"/>
      <c r="CO1682" s="5"/>
      <c r="CP1682" s="5"/>
      <c r="CQ1682" s="5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</row>
    <row r="1683" spans="1:166" x14ac:dyDescent="0.25">
      <c r="A1683" t="s">
        <v>71</v>
      </c>
      <c r="C1683" s="6">
        <v>44028</v>
      </c>
      <c r="D1683" s="5"/>
      <c r="E1683" s="6"/>
      <c r="G1683">
        <v>189</v>
      </c>
      <c r="H1683" t="s">
        <v>26</v>
      </c>
      <c r="I1683" s="7">
        <v>8.25</v>
      </c>
      <c r="J1683">
        <v>1000</v>
      </c>
      <c r="K1683" s="5">
        <f t="shared" si="32"/>
        <v>121.21212121212122</v>
      </c>
      <c r="L1683" s="5"/>
      <c r="M1683" s="8"/>
      <c r="N1683" s="8"/>
      <c r="O1683" s="8"/>
      <c r="P1683" s="8"/>
      <c r="Q1683" s="5"/>
      <c r="R1683" s="5"/>
      <c r="S1683" s="5"/>
      <c r="T1683" s="5"/>
      <c r="U1683" s="5"/>
      <c r="V1683" s="5"/>
      <c r="W1683" s="5"/>
      <c r="X1683" s="8"/>
      <c r="Y1683" s="8"/>
      <c r="Z1683" s="8"/>
      <c r="AA1683" s="8"/>
      <c r="AB1683" s="8"/>
      <c r="AC1683" s="5"/>
      <c r="AD1683" s="8"/>
      <c r="AE1683" s="8"/>
      <c r="AF1683" s="8"/>
      <c r="AG1683" s="8"/>
      <c r="AH1683" s="8"/>
      <c r="AI1683" s="8"/>
      <c r="AJ1683" s="5"/>
      <c r="AK1683" s="8"/>
      <c r="AL1683" s="8"/>
      <c r="AM1683" s="8"/>
      <c r="AN1683" s="8"/>
      <c r="AO1683" s="8"/>
      <c r="AP1683" s="8"/>
      <c r="AQ1683" s="9"/>
      <c r="AR1683" s="8"/>
      <c r="AS1683" s="8"/>
      <c r="AT1683" s="8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8"/>
      <c r="BJ1683" s="5"/>
      <c r="BK1683" s="5"/>
      <c r="BL1683" s="5"/>
      <c r="BM1683" s="8"/>
      <c r="BN1683" s="8"/>
      <c r="BO1683" s="7"/>
      <c r="BP1683" s="5"/>
      <c r="BQ1683" s="5"/>
      <c r="BR1683" s="5"/>
      <c r="BS1683" s="5"/>
      <c r="BT1683" s="7"/>
      <c r="BU1683" s="7"/>
      <c r="BV1683" s="7"/>
      <c r="BW1683" s="7"/>
      <c r="BX1683" s="7"/>
      <c r="BY1683" s="7"/>
      <c r="BZ1683" s="7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8"/>
      <c r="CL1683" s="5"/>
      <c r="CM1683" s="5"/>
      <c r="CN1683" s="8">
        <v>0.89676090936018449</v>
      </c>
      <c r="CO1683" s="5">
        <f>CT1683+CW1683+CZ1683+DC1683+DF1683+DI1683+DL1683+DO1683+DR1683+DU1683+DX1683+EA1683</f>
        <v>307.05628464605115</v>
      </c>
      <c r="CP1683" s="5"/>
      <c r="CQ1683" s="5">
        <f>CT1683+CW1683+CZ1683+DC1683+DF1683+DI1683</f>
        <v>203.07717561006132</v>
      </c>
      <c r="CR1683" s="8">
        <v>4.6392758944915125E-2</v>
      </c>
      <c r="CS1683" s="5">
        <v>150</v>
      </c>
      <c r="CT1683" s="8">
        <f>CR1683*CS1683</f>
        <v>6.9589138417372691</v>
      </c>
      <c r="CU1683" s="8">
        <v>7.1343437764975925E-2</v>
      </c>
      <c r="CV1683" s="5">
        <v>150</v>
      </c>
      <c r="CW1683" s="8">
        <f>CU1683*CV1683</f>
        <v>10.701515664746388</v>
      </c>
      <c r="CX1683" s="8">
        <v>0.10352273779794946</v>
      </c>
      <c r="CY1683" s="5">
        <v>300</v>
      </c>
      <c r="CZ1683" s="8">
        <f>CX1683*CY1683</f>
        <v>31.05682133938484</v>
      </c>
      <c r="DA1683" s="8">
        <v>0.1194060748806632</v>
      </c>
      <c r="DB1683" s="5">
        <v>300</v>
      </c>
      <c r="DC1683" s="8">
        <f>DA1683*DB1683</f>
        <v>35.821822464198959</v>
      </c>
      <c r="DD1683" s="8">
        <v>0.12187738150300462</v>
      </c>
      <c r="DE1683" s="5">
        <v>300</v>
      </c>
      <c r="DF1683" s="8">
        <f>DD1683*DE1683</f>
        <v>36.563214450901384</v>
      </c>
      <c r="DG1683" s="8">
        <v>0.13662481308182081</v>
      </c>
      <c r="DH1683" s="5">
        <v>600</v>
      </c>
      <c r="DI1683" s="8">
        <f>DG1683*DH1683</f>
        <v>81.974887849092482</v>
      </c>
      <c r="DJ1683" s="8">
        <v>0.14700997419933209</v>
      </c>
      <c r="DK1683" s="5">
        <v>400</v>
      </c>
      <c r="DL1683" s="8">
        <f>DJ1683*DK1683</f>
        <v>58.803989679732837</v>
      </c>
      <c r="DM1683" s="8">
        <v>0.15058373118752338</v>
      </c>
      <c r="DN1683" s="5">
        <v>300</v>
      </c>
      <c r="DO1683" s="8">
        <f>DM1683*DN1683</f>
        <v>45.175119356257014</v>
      </c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>
        <v>9.5416666666666661</v>
      </c>
      <c r="EC1683" s="8">
        <v>1.3333333333333333</v>
      </c>
      <c r="ED1683" s="8"/>
      <c r="EE1683" s="8">
        <v>1.1666666666666667</v>
      </c>
      <c r="EF1683" s="8"/>
      <c r="EG1683" s="8">
        <v>0.91666666666666663</v>
      </c>
      <c r="EH1683" s="8"/>
      <c r="EI1683" s="8">
        <v>1</v>
      </c>
      <c r="EJ1683" s="8"/>
      <c r="EK1683" s="8">
        <v>1.9166666666666667</v>
      </c>
      <c r="EL1683" s="8"/>
      <c r="EM1683" s="8">
        <v>1.7083333333333335</v>
      </c>
      <c r="EN1683" s="8"/>
      <c r="EO1683" s="8">
        <v>0.83333333333333337</v>
      </c>
      <c r="EP1683" s="8"/>
      <c r="EQ1683" s="8">
        <v>0.66666666666666663</v>
      </c>
      <c r="ER1683" s="8"/>
      <c r="ES1683" s="8">
        <v>51.666666666666657</v>
      </c>
      <c r="ET1683" s="8">
        <v>6.666666666666667</v>
      </c>
      <c r="EU1683" s="8">
        <v>6</v>
      </c>
      <c r="EV1683" s="8">
        <v>6.833333333333333</v>
      </c>
      <c r="EW1683" s="8">
        <v>6.833333333333333</v>
      </c>
      <c r="EX1683" s="8">
        <v>6</v>
      </c>
      <c r="EY1683" s="8">
        <v>6.5</v>
      </c>
      <c r="EZ1683" s="8">
        <v>6.166666666666667</v>
      </c>
      <c r="FA1683" s="8">
        <v>6.666666666666667</v>
      </c>
      <c r="FB1683" s="8">
        <v>0.46666666666666667</v>
      </c>
      <c r="FC1683" s="8">
        <v>0.25</v>
      </c>
      <c r="FD1683" s="8">
        <v>0.21666666666666667</v>
      </c>
      <c r="FE1683" s="8"/>
      <c r="FF1683" s="8"/>
      <c r="FG1683" s="8"/>
      <c r="FH1683" s="8"/>
      <c r="FI1683" s="8"/>
      <c r="FJ1683" s="8"/>
    </row>
    <row r="1684" spans="1:166" x14ac:dyDescent="0.25">
      <c r="A1684" t="s">
        <v>71</v>
      </c>
      <c r="C1684" s="6">
        <v>44040</v>
      </c>
      <c r="D1684" s="5"/>
      <c r="E1684" s="6"/>
      <c r="G1684">
        <v>201</v>
      </c>
      <c r="H1684" t="s">
        <v>26</v>
      </c>
      <c r="I1684" s="7">
        <v>8.25</v>
      </c>
      <c r="J1684">
        <v>1000</v>
      </c>
      <c r="K1684" s="5">
        <f t="shared" si="32"/>
        <v>121.21212121212122</v>
      </c>
      <c r="L1684" s="5"/>
      <c r="M1684" s="8"/>
      <c r="N1684" s="8"/>
      <c r="O1684" s="8"/>
      <c r="P1684" s="8"/>
      <c r="Q1684" s="5"/>
      <c r="R1684" s="5"/>
      <c r="S1684" s="5"/>
      <c r="T1684" s="5"/>
      <c r="U1684" s="5"/>
      <c r="V1684" s="5"/>
      <c r="W1684" s="5"/>
      <c r="X1684" s="8"/>
      <c r="Y1684" s="8"/>
      <c r="Z1684" s="8"/>
      <c r="AA1684" s="8"/>
      <c r="AB1684" s="8"/>
      <c r="AC1684" s="5"/>
      <c r="AD1684" s="8"/>
      <c r="AE1684" s="8"/>
      <c r="AF1684" s="8"/>
      <c r="AG1684" s="8"/>
      <c r="AH1684" s="8"/>
      <c r="AI1684" s="8"/>
      <c r="AJ1684" s="5"/>
      <c r="AK1684" s="8"/>
      <c r="AL1684" s="8"/>
      <c r="AM1684" s="8"/>
      <c r="AN1684" s="8"/>
      <c r="AO1684" s="8"/>
      <c r="AP1684" s="8"/>
      <c r="AQ1684" s="9"/>
      <c r="AR1684" s="8"/>
      <c r="AS1684" s="8"/>
      <c r="AT1684" s="8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8"/>
      <c r="BJ1684" s="5"/>
      <c r="BK1684" s="5"/>
      <c r="BL1684" s="5"/>
      <c r="BM1684" s="8"/>
      <c r="BN1684" s="8"/>
      <c r="BO1684" s="7"/>
      <c r="BP1684" s="5"/>
      <c r="BQ1684" s="5"/>
      <c r="BR1684" s="5"/>
      <c r="BS1684" s="5"/>
      <c r="BT1684" s="7"/>
      <c r="BU1684" s="7"/>
      <c r="BV1684" s="7"/>
      <c r="BW1684" s="7"/>
      <c r="BX1684" s="7"/>
      <c r="BY1684" s="7"/>
      <c r="BZ1684" s="7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8"/>
      <c r="CL1684" s="5"/>
      <c r="CM1684" s="5"/>
      <c r="CN1684" s="8">
        <v>0.85771199217808491</v>
      </c>
      <c r="CO1684" s="5">
        <f>CT1684+CW1684+CZ1684+DC1684+DF1684+DI1684+DL1684+DO1684+DR1684+DU1684+DX1684+EA1684</f>
        <v>290.67898872803892</v>
      </c>
      <c r="CP1684" s="5"/>
      <c r="CQ1684" s="5">
        <f>CT1684+CW1684+CZ1684+DC1684+DF1684+DI1684</f>
        <v>189.92239800696535</v>
      </c>
      <c r="CR1684" s="8">
        <v>4.3303553702600792E-2</v>
      </c>
      <c r="CS1684" s="5">
        <v>150</v>
      </c>
      <c r="CT1684" s="8">
        <f>CR1684*CS1684</f>
        <v>6.4955330553901192</v>
      </c>
      <c r="CU1684" s="8">
        <v>7.5436619718309755E-2</v>
      </c>
      <c r="CV1684" s="5">
        <v>150</v>
      </c>
      <c r="CW1684" s="8">
        <f>CU1684*CV1684</f>
        <v>11.315492957746462</v>
      </c>
      <c r="CX1684" s="8">
        <v>0.10616920194829534</v>
      </c>
      <c r="CY1684" s="5">
        <v>300</v>
      </c>
      <c r="CZ1684" s="8">
        <f>CX1684*CY1684</f>
        <v>31.850760584488601</v>
      </c>
      <c r="DA1684" s="8">
        <v>0.11480318347058049</v>
      </c>
      <c r="DB1684" s="5">
        <v>300</v>
      </c>
      <c r="DC1684" s="8">
        <f>DA1684*DB1684</f>
        <v>34.440955041174149</v>
      </c>
      <c r="DD1684" s="8">
        <v>0.10682222624652914</v>
      </c>
      <c r="DE1684" s="5">
        <v>300</v>
      </c>
      <c r="DF1684" s="8">
        <f>DD1684*DE1684</f>
        <v>32.046667873958739</v>
      </c>
      <c r="DG1684" s="8">
        <v>0.12295498082367881</v>
      </c>
      <c r="DH1684" s="5">
        <v>600</v>
      </c>
      <c r="DI1684" s="8">
        <f>DG1684*DH1684</f>
        <v>73.772988494207283</v>
      </c>
      <c r="DJ1684" s="8">
        <v>0.1428992284064641</v>
      </c>
      <c r="DK1684" s="5">
        <v>400</v>
      </c>
      <c r="DL1684" s="8">
        <f>DJ1684*DK1684</f>
        <v>57.15969136258564</v>
      </c>
      <c r="DM1684" s="8">
        <v>0.14532299786162645</v>
      </c>
      <c r="DN1684" s="5">
        <v>300</v>
      </c>
      <c r="DO1684" s="8">
        <f>DM1684*DN1684</f>
        <v>43.596899358487931</v>
      </c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>
        <v>25.5</v>
      </c>
      <c r="EC1684" s="8">
        <v>1</v>
      </c>
      <c r="ED1684" s="8"/>
      <c r="EE1684" s="8">
        <v>1</v>
      </c>
      <c r="EF1684" s="8"/>
      <c r="EG1684" s="8">
        <v>2</v>
      </c>
      <c r="EH1684" s="8"/>
      <c r="EI1684" s="8">
        <v>6</v>
      </c>
      <c r="EJ1684" s="8"/>
      <c r="EK1684" s="8">
        <v>7</v>
      </c>
      <c r="EL1684" s="8"/>
      <c r="EM1684" s="8">
        <v>5.5</v>
      </c>
      <c r="EN1684" s="8"/>
      <c r="EO1684" s="8">
        <v>2</v>
      </c>
      <c r="EP1684" s="8"/>
      <c r="EQ1684" s="8">
        <v>1</v>
      </c>
      <c r="ER1684" s="8"/>
      <c r="ES1684" s="8">
        <v>51.5</v>
      </c>
      <c r="ET1684" s="8">
        <v>6</v>
      </c>
      <c r="EU1684" s="8">
        <v>7</v>
      </c>
      <c r="EV1684" s="8">
        <v>11</v>
      </c>
      <c r="EW1684" s="8">
        <v>5</v>
      </c>
      <c r="EX1684" s="8">
        <v>6</v>
      </c>
      <c r="EY1684" s="8">
        <v>7.5</v>
      </c>
      <c r="EZ1684" s="8">
        <v>4</v>
      </c>
      <c r="FA1684" s="8">
        <v>5</v>
      </c>
      <c r="FB1684" s="8">
        <v>0.58000000000000007</v>
      </c>
      <c r="FC1684" s="8">
        <v>0.28000000000000003</v>
      </c>
      <c r="FD1684" s="8">
        <v>0.3</v>
      </c>
      <c r="FE1684" s="8"/>
      <c r="FF1684" s="8"/>
      <c r="FG1684" s="8"/>
      <c r="FH1684" s="8"/>
      <c r="FI1684" s="8"/>
      <c r="FJ1684" s="8"/>
    </row>
    <row r="1685" spans="1:166" x14ac:dyDescent="0.25">
      <c r="A1685" t="s">
        <v>184</v>
      </c>
      <c r="C1685" s="6">
        <v>43511</v>
      </c>
      <c r="D1685" s="5">
        <v>1</v>
      </c>
      <c r="E1685" s="6" t="s">
        <v>209</v>
      </c>
      <c r="F1685" t="s">
        <v>10</v>
      </c>
      <c r="G1685">
        <v>0</v>
      </c>
      <c r="H1685" t="s">
        <v>24</v>
      </c>
      <c r="I1685" s="7">
        <v>10.4</v>
      </c>
      <c r="J1685">
        <v>1000</v>
      </c>
      <c r="K1685" s="5">
        <f t="shared" si="32"/>
        <v>96.15384615384616</v>
      </c>
      <c r="L1685" s="5"/>
      <c r="M1685" s="8"/>
      <c r="N1685" s="8"/>
      <c r="O1685" s="8"/>
      <c r="P1685" s="8"/>
      <c r="Q1685" s="5"/>
      <c r="R1685" s="5"/>
      <c r="S1685" s="5"/>
      <c r="T1685" s="5"/>
      <c r="U1685" s="5"/>
      <c r="V1685" s="5"/>
      <c r="W1685" s="5"/>
      <c r="X1685" s="8"/>
      <c r="Y1685" s="8"/>
      <c r="Z1685" s="8"/>
      <c r="AA1685" s="8"/>
      <c r="AB1685" s="8"/>
      <c r="AC1685" s="5"/>
      <c r="AD1685" s="8"/>
      <c r="AE1685" s="8"/>
      <c r="AF1685" s="8"/>
      <c r="AG1685" s="8"/>
      <c r="AH1685" s="8"/>
      <c r="AI1685" s="8"/>
      <c r="AJ1685" s="5"/>
      <c r="AK1685" s="8"/>
      <c r="AL1685" s="8"/>
      <c r="AM1685" s="8"/>
      <c r="AN1685" s="8"/>
      <c r="AO1685" s="8"/>
      <c r="AP1685" s="8"/>
      <c r="AQ1685" s="9"/>
      <c r="AR1685" s="8"/>
      <c r="AS1685" s="8"/>
      <c r="AT1685" s="8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8"/>
      <c r="BJ1685" s="5"/>
      <c r="BK1685" s="5"/>
      <c r="BL1685" s="5"/>
      <c r="BM1685" s="8"/>
      <c r="BN1685" s="8"/>
      <c r="BO1685" s="7"/>
      <c r="BP1685" s="5"/>
      <c r="BQ1685" s="5"/>
      <c r="BR1685" s="5"/>
      <c r="BS1685" s="5"/>
      <c r="BT1685" s="7"/>
      <c r="BU1685" s="7"/>
      <c r="BV1685" s="7"/>
      <c r="BW1685" s="7"/>
      <c r="BX1685" s="7"/>
      <c r="BY1685" s="7"/>
      <c r="BZ1685" s="7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8"/>
      <c r="CL1685" s="5"/>
      <c r="CM1685" s="5"/>
      <c r="CN1685" s="8"/>
      <c r="CO1685" s="5"/>
      <c r="CP1685" s="5"/>
      <c r="CQ1685" s="5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</row>
    <row r="1686" spans="1:166" x14ac:dyDescent="0.25">
      <c r="A1686" t="s">
        <v>184</v>
      </c>
      <c r="C1686" s="6">
        <v>43538</v>
      </c>
      <c r="D1686" s="5">
        <v>4</v>
      </c>
      <c r="E1686" t="s">
        <v>210</v>
      </c>
      <c r="F1686" t="s">
        <v>12</v>
      </c>
      <c r="G1686">
        <v>27</v>
      </c>
      <c r="H1686" t="s">
        <v>24</v>
      </c>
      <c r="I1686" s="7">
        <v>10.4</v>
      </c>
      <c r="J1686">
        <v>1000</v>
      </c>
      <c r="K1686" s="5">
        <f t="shared" si="32"/>
        <v>96.15384615384616</v>
      </c>
      <c r="L1686" s="5"/>
      <c r="M1686" s="5">
        <v>361.25</v>
      </c>
      <c r="N1686" s="7">
        <v>8.3125</v>
      </c>
      <c r="O1686" s="7"/>
      <c r="P1686" s="7"/>
      <c r="Q1686" s="5"/>
      <c r="R1686" s="5">
        <v>27</v>
      </c>
      <c r="S1686" s="5"/>
      <c r="T1686" s="5"/>
      <c r="U1686" s="5"/>
      <c r="V1686" s="5"/>
      <c r="W1686" s="5"/>
      <c r="X1686" s="7">
        <v>7.1875</v>
      </c>
      <c r="Y1686" s="7">
        <v>2.0625</v>
      </c>
      <c r="Z1686" s="8"/>
      <c r="AA1686" s="8"/>
      <c r="AB1686" s="8"/>
      <c r="AC1686" s="5"/>
      <c r="AD1686" s="8"/>
      <c r="AE1686" s="8"/>
      <c r="AF1686" s="8"/>
      <c r="AG1686" s="8"/>
      <c r="AH1686" s="8"/>
      <c r="AI1686" s="8"/>
      <c r="AJ1686" s="5"/>
      <c r="AK1686" s="8"/>
      <c r="AL1686" s="8"/>
      <c r="AM1686" s="8"/>
      <c r="AN1686" s="8"/>
      <c r="AO1686" s="8"/>
      <c r="AP1686" s="8"/>
      <c r="AQ1686" s="9"/>
      <c r="AR1686" s="8"/>
      <c r="AS1686" s="8"/>
      <c r="AT1686" s="8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8"/>
      <c r="BJ1686" s="5"/>
      <c r="BK1686" s="5"/>
      <c r="BL1686" s="5"/>
      <c r="BM1686" s="8"/>
      <c r="BN1686" s="8"/>
      <c r="BO1686" s="7"/>
      <c r="BP1686" s="5"/>
      <c r="BQ1686" s="5"/>
      <c r="BR1686" s="5"/>
      <c r="BS1686" s="5"/>
      <c r="BT1686" s="7"/>
      <c r="BU1686" s="7"/>
      <c r="BV1686" s="7"/>
      <c r="BW1686" s="7"/>
      <c r="BX1686" s="7"/>
      <c r="BY1686" s="7"/>
      <c r="BZ1686" s="7"/>
      <c r="CI1686" s="5"/>
      <c r="CJ1686" s="5"/>
      <c r="CK1686" s="8"/>
      <c r="CL1686" s="5"/>
      <c r="CM1686" s="5"/>
      <c r="CN1686" s="8"/>
      <c r="CO1686" s="5"/>
      <c r="CP1686" s="5"/>
      <c r="CQ1686" s="5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</row>
    <row r="1687" spans="1:166" x14ac:dyDescent="0.25">
      <c r="A1687" t="s">
        <v>184</v>
      </c>
      <c r="C1687" s="6">
        <v>43545</v>
      </c>
      <c r="D1687" s="5"/>
      <c r="E1687" s="6"/>
      <c r="G1687">
        <v>34</v>
      </c>
      <c r="H1687" t="s">
        <v>24</v>
      </c>
      <c r="I1687" s="7">
        <v>10.4</v>
      </c>
      <c r="J1687">
        <v>1000</v>
      </c>
      <c r="K1687" s="5">
        <f t="shared" si="32"/>
        <v>96.15384615384616</v>
      </c>
      <c r="L1687" s="5"/>
      <c r="M1687" s="5">
        <v>538.75</v>
      </c>
      <c r="N1687" s="7">
        <v>10.6875</v>
      </c>
      <c r="O1687" s="7"/>
      <c r="P1687" s="7"/>
      <c r="Q1687" s="5"/>
      <c r="R1687" s="5"/>
      <c r="S1687" s="5"/>
      <c r="T1687" s="5"/>
      <c r="U1687" s="5"/>
      <c r="V1687" s="5"/>
      <c r="W1687" s="5"/>
      <c r="X1687" s="7">
        <v>6.9375</v>
      </c>
      <c r="Y1687" s="7">
        <v>4.75</v>
      </c>
      <c r="Z1687" s="8"/>
      <c r="AA1687" s="8"/>
      <c r="AB1687" s="8"/>
      <c r="AC1687" s="5"/>
      <c r="AD1687" s="8"/>
      <c r="AE1687" s="8"/>
      <c r="AF1687" s="8"/>
      <c r="AG1687" s="8"/>
      <c r="AH1687" s="8"/>
      <c r="AI1687" s="8"/>
      <c r="AJ1687" s="5"/>
      <c r="AK1687" s="8"/>
      <c r="AL1687" s="8"/>
      <c r="AM1687" s="8"/>
      <c r="AN1687" s="8"/>
      <c r="AO1687" s="8"/>
      <c r="AP1687" s="8"/>
      <c r="AQ1687" s="9"/>
      <c r="AR1687" s="8"/>
      <c r="AS1687" s="8"/>
      <c r="AT1687" s="8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8"/>
      <c r="BJ1687" s="5"/>
      <c r="BK1687" s="5"/>
      <c r="BL1687" s="5"/>
      <c r="BM1687" s="8"/>
      <c r="BN1687" s="8"/>
      <c r="BO1687" s="7"/>
      <c r="BP1687" s="5"/>
      <c r="BQ1687" s="5"/>
      <c r="BR1687" s="5"/>
      <c r="BS1687" s="5"/>
      <c r="BT1687" s="7"/>
      <c r="BU1687" s="7"/>
      <c r="BV1687" s="7"/>
      <c r="BW1687" s="7"/>
      <c r="BX1687" s="7"/>
      <c r="BY1687" s="7"/>
      <c r="BZ1687" s="7"/>
      <c r="CI1687" s="5"/>
      <c r="CJ1687" s="5"/>
      <c r="CK1687" s="8"/>
      <c r="CL1687" s="5"/>
      <c r="CM1687" s="5"/>
      <c r="CN1687" s="8"/>
      <c r="CO1687" s="5"/>
      <c r="CP1687" s="5"/>
      <c r="CQ1687" s="5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</row>
    <row r="1688" spans="1:166" x14ac:dyDescent="0.25">
      <c r="A1688" t="s">
        <v>184</v>
      </c>
      <c r="C1688" s="6">
        <v>43551</v>
      </c>
      <c r="D1688" s="5"/>
      <c r="E1688" s="6"/>
      <c r="G1688">
        <v>40</v>
      </c>
      <c r="H1688" t="s">
        <v>24</v>
      </c>
      <c r="I1688" s="7">
        <v>10.4</v>
      </c>
      <c r="J1688">
        <v>1000</v>
      </c>
      <c r="K1688" s="5">
        <f t="shared" si="32"/>
        <v>96.15384615384616</v>
      </c>
      <c r="L1688" s="5"/>
      <c r="M1688" s="5">
        <v>687.5</v>
      </c>
      <c r="N1688" s="7">
        <v>12.8125</v>
      </c>
      <c r="O1688" s="7"/>
      <c r="P1688" s="7"/>
      <c r="Q1688" s="5"/>
      <c r="R1688" s="5"/>
      <c r="S1688" s="5"/>
      <c r="T1688" s="5"/>
      <c r="U1688" s="5"/>
      <c r="V1688" s="5"/>
      <c r="W1688" s="5"/>
      <c r="X1688" s="7">
        <v>7.3125</v>
      </c>
      <c r="Y1688" s="7">
        <v>6.4375</v>
      </c>
      <c r="Z1688" s="8"/>
      <c r="AA1688" s="8"/>
      <c r="AB1688" s="8"/>
      <c r="AC1688" s="5"/>
      <c r="AD1688" s="8"/>
      <c r="AE1688" s="8"/>
      <c r="AF1688" s="8"/>
      <c r="AG1688" s="8"/>
      <c r="AH1688" s="8"/>
      <c r="AI1688" s="8"/>
      <c r="AJ1688" s="5"/>
      <c r="AK1688" s="8"/>
      <c r="AL1688" s="8"/>
      <c r="AM1688" s="8"/>
      <c r="AN1688" s="8"/>
      <c r="AO1688" s="8"/>
      <c r="AP1688" s="8"/>
      <c r="AQ1688" s="9"/>
      <c r="AR1688" s="8"/>
      <c r="AS1688" s="8"/>
      <c r="AT1688" s="8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8"/>
      <c r="BJ1688" s="5"/>
      <c r="BK1688" s="5"/>
      <c r="BL1688" s="5"/>
      <c r="BM1688" s="8"/>
      <c r="BN1688" s="8"/>
      <c r="BO1688" s="7"/>
      <c r="BP1688" s="5"/>
      <c r="BQ1688" s="5"/>
      <c r="BR1688" s="5"/>
      <c r="BS1688" s="5"/>
      <c r="BT1688" s="7"/>
      <c r="BU1688" s="7"/>
      <c r="BV1688" s="7"/>
      <c r="BW1688" s="7"/>
      <c r="BX1688" s="7"/>
      <c r="BY1688" s="7"/>
      <c r="BZ1688" s="7"/>
      <c r="CI1688" s="5"/>
      <c r="CJ1688" s="5"/>
      <c r="CK1688" s="8"/>
      <c r="CL1688" s="5"/>
      <c r="CM1688" s="5"/>
      <c r="CN1688" s="8"/>
      <c r="CO1688" s="5"/>
      <c r="CP1688" s="5"/>
      <c r="CQ1688" s="5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</row>
    <row r="1689" spans="1:166" x14ac:dyDescent="0.25">
      <c r="A1689" t="s">
        <v>184</v>
      </c>
      <c r="C1689" s="6">
        <v>43553</v>
      </c>
      <c r="D1689" s="5"/>
      <c r="E1689" s="6"/>
      <c r="G1689">
        <v>42</v>
      </c>
      <c r="H1689" t="s">
        <v>24</v>
      </c>
      <c r="I1689" s="7">
        <v>10.4</v>
      </c>
      <c r="J1689">
        <v>1000</v>
      </c>
      <c r="K1689" s="5">
        <f t="shared" si="32"/>
        <v>96.15384615384616</v>
      </c>
      <c r="L1689" s="5"/>
      <c r="M1689" s="8"/>
      <c r="N1689" s="8"/>
      <c r="O1689" s="8"/>
      <c r="P1689" s="8"/>
      <c r="Q1689" s="5"/>
      <c r="R1689" s="5"/>
      <c r="S1689" s="5"/>
      <c r="T1689" s="5"/>
      <c r="U1689" s="5"/>
      <c r="V1689" s="5"/>
      <c r="W1689" s="5"/>
      <c r="X1689" s="8"/>
      <c r="Y1689" s="8"/>
      <c r="Z1689" s="8"/>
      <c r="AA1689" s="8"/>
      <c r="AB1689" s="8"/>
      <c r="AC1689" s="5">
        <v>129.77333333333334</v>
      </c>
      <c r="AD1689" s="8"/>
      <c r="AE1689" s="8"/>
      <c r="AF1689" s="8"/>
      <c r="AG1689" s="8"/>
      <c r="AH1689" s="8"/>
      <c r="AI1689" s="8"/>
      <c r="AJ1689" s="5">
        <v>106.30999999999999</v>
      </c>
      <c r="AK1689" s="8">
        <v>2.0015993333333331</v>
      </c>
      <c r="AL1689" s="8"/>
      <c r="AM1689" s="8"/>
      <c r="AN1689" s="8"/>
      <c r="AO1689" s="8"/>
      <c r="AP1689" s="8"/>
      <c r="AQ1689" s="9">
        <f>AK1689/AJ1689</f>
        <v>1.8827949706832221E-2</v>
      </c>
      <c r="AR1689" s="8"/>
      <c r="AS1689" s="8"/>
      <c r="AT1689" s="8"/>
      <c r="AU1689" s="5">
        <v>5.746666666666667</v>
      </c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>
        <f>AU1689+AX1689+AY1689+BG1689</f>
        <v>5.746666666666667</v>
      </c>
      <c r="BI1689" s="8"/>
      <c r="BJ1689" s="5"/>
      <c r="BK1689" s="5">
        <f>AC1689+AJ1689+BH1689</f>
        <v>241.82999999999998</v>
      </c>
      <c r="BL1689" s="5"/>
      <c r="BM1689" s="8">
        <f>BH1689/BK1689</f>
        <v>2.3763249665743155E-2</v>
      </c>
      <c r="BN1689" s="8"/>
      <c r="BO1689" s="7"/>
      <c r="BP1689" s="5"/>
      <c r="BQ1689" s="5"/>
      <c r="BR1689" s="5"/>
      <c r="BS1689" s="5"/>
      <c r="BT1689" s="7"/>
      <c r="BU1689" s="7"/>
      <c r="BV1689" s="7"/>
      <c r="BW1689" s="7"/>
      <c r="BX1689" s="8">
        <f>AC1689/BK1689</f>
        <v>0.53663041530551769</v>
      </c>
      <c r="BY1689" s="8">
        <f>AJ1689/BK1689</f>
        <v>0.43960633502873919</v>
      </c>
      <c r="BZ1689" s="8">
        <f>BH1689/BK1689</f>
        <v>2.3763249665743155E-2</v>
      </c>
      <c r="CA1689" s="5">
        <f>CB1689+CC1689+CD1689+CE1689+CF1689+CG1689</f>
        <v>82</v>
      </c>
      <c r="CB1689" s="5">
        <v>78.333333333333329</v>
      </c>
      <c r="CC1689" s="5"/>
      <c r="CD1689" s="5"/>
      <c r="CE1689" s="5"/>
      <c r="CF1689" s="5"/>
      <c r="CG1689" s="5">
        <v>3.6666666666666665</v>
      </c>
      <c r="CH1689" s="9">
        <f>AK1689/CA1689</f>
        <v>2.4409747967479672E-2</v>
      </c>
      <c r="CI1689" s="5"/>
      <c r="CJ1689" s="5"/>
      <c r="CK1689" s="8"/>
      <c r="CL1689" s="5"/>
      <c r="CM1689" s="5"/>
      <c r="CN1689" s="8"/>
      <c r="CO1689" s="5"/>
      <c r="CP1689" s="5"/>
      <c r="CQ1689" s="5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</row>
    <row r="1690" spans="1:166" x14ac:dyDescent="0.25">
      <c r="A1690" t="s">
        <v>184</v>
      </c>
      <c r="C1690" s="6">
        <v>43555</v>
      </c>
      <c r="D1690" s="5">
        <v>5</v>
      </c>
      <c r="E1690" t="s">
        <v>206</v>
      </c>
      <c r="F1690" t="s">
        <v>13</v>
      </c>
      <c r="G1690">
        <v>44</v>
      </c>
      <c r="H1690" t="s">
        <v>24</v>
      </c>
      <c r="I1690" s="7">
        <v>10.4</v>
      </c>
      <c r="J1690">
        <v>1000</v>
      </c>
      <c r="K1690" s="5">
        <f t="shared" si="32"/>
        <v>96.15384615384616</v>
      </c>
      <c r="L1690" s="5"/>
      <c r="M1690" s="8"/>
      <c r="N1690" s="8"/>
      <c r="O1690" s="8"/>
      <c r="P1690" s="8"/>
      <c r="Q1690" s="5"/>
      <c r="R1690" s="5"/>
      <c r="S1690" s="5">
        <v>44</v>
      </c>
      <c r="T1690" s="5"/>
      <c r="U1690" s="5"/>
      <c r="V1690" s="5"/>
      <c r="W1690" s="5"/>
      <c r="X1690" s="8"/>
      <c r="Y1690" s="8"/>
      <c r="Z1690" s="8"/>
      <c r="AA1690" s="8"/>
      <c r="AB1690" s="8"/>
      <c r="AD1690" s="8"/>
      <c r="AE1690" s="8"/>
      <c r="AF1690" s="8"/>
      <c r="AG1690" s="8"/>
      <c r="AH1690" s="8"/>
      <c r="AI1690" s="8"/>
      <c r="AQ1690" s="9"/>
      <c r="AR1690" s="8"/>
      <c r="AS1690" s="8"/>
      <c r="AT1690" s="8"/>
      <c r="AU1690"/>
      <c r="AV1690"/>
      <c r="AW1690"/>
      <c r="AY1690"/>
      <c r="AZ1690"/>
      <c r="BA1690"/>
      <c r="BB1690"/>
      <c r="BC1690"/>
      <c r="BD1690"/>
      <c r="BE1690" s="5"/>
      <c r="BF1690" s="5"/>
      <c r="BH1690" s="5"/>
      <c r="BI1690" s="8"/>
      <c r="BJ1690" s="5"/>
      <c r="BK1690" s="5"/>
      <c r="BL1690" s="5"/>
      <c r="BM1690" s="8"/>
      <c r="BN1690" s="8"/>
      <c r="BO1690" s="7"/>
      <c r="BP1690" s="5"/>
      <c r="BQ1690" s="5"/>
      <c r="BR1690" s="5"/>
      <c r="BS1690" s="5"/>
      <c r="BT1690" s="7"/>
      <c r="BU1690" s="7"/>
      <c r="BV1690" s="7"/>
      <c r="BW1690" s="7"/>
      <c r="BX1690" s="7"/>
      <c r="BY1690" s="7"/>
      <c r="BZ1690" s="7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8"/>
      <c r="CL1690" s="5"/>
      <c r="CM1690" s="5"/>
      <c r="CN1690" s="8"/>
      <c r="CO1690" s="5"/>
      <c r="CP1690" s="5"/>
      <c r="CQ1690" s="5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</row>
    <row r="1691" spans="1:166" x14ac:dyDescent="0.25">
      <c r="A1691" t="s">
        <v>184</v>
      </c>
      <c r="C1691" s="6">
        <v>43558</v>
      </c>
      <c r="D1691" s="5"/>
      <c r="E1691" s="6"/>
      <c r="G1691">
        <v>47</v>
      </c>
      <c r="H1691" t="s">
        <v>24</v>
      </c>
      <c r="I1691" s="7">
        <v>10.4</v>
      </c>
      <c r="J1691">
        <v>1000</v>
      </c>
      <c r="K1691" s="5">
        <f t="shared" si="32"/>
        <v>96.15384615384616</v>
      </c>
      <c r="L1691" s="5"/>
      <c r="M1691" s="5">
        <v>866.875</v>
      </c>
      <c r="N1691" s="7">
        <v>14.1875</v>
      </c>
      <c r="O1691" s="7"/>
      <c r="P1691" s="7"/>
      <c r="Q1691" s="5"/>
      <c r="R1691" s="5"/>
      <c r="S1691" s="5"/>
      <c r="T1691" s="5"/>
      <c r="U1691" s="5"/>
      <c r="V1691" s="5"/>
      <c r="W1691" s="5"/>
      <c r="X1691" s="8"/>
      <c r="Y1691" s="8"/>
      <c r="Z1691" s="7">
        <v>7.125</v>
      </c>
      <c r="AA1691" s="8"/>
      <c r="AB1691" s="7">
        <v>7.25</v>
      </c>
      <c r="AD1691" s="8"/>
      <c r="AE1691" s="8"/>
      <c r="AF1691" s="8"/>
      <c r="AG1691" s="8"/>
      <c r="AH1691" s="8"/>
      <c r="AI1691" s="8"/>
      <c r="AQ1691" s="9"/>
      <c r="AR1691" s="8"/>
      <c r="AS1691" s="8"/>
      <c r="AT1691" s="8"/>
      <c r="AU1691"/>
      <c r="AV1691"/>
      <c r="AW1691"/>
      <c r="AY1691"/>
      <c r="AZ1691"/>
      <c r="BA1691"/>
      <c r="BB1691"/>
      <c r="BC1691"/>
      <c r="BD1691"/>
      <c r="BE1691" s="5"/>
      <c r="BF1691" s="5"/>
      <c r="BH1691" s="5"/>
      <c r="BI1691" s="8"/>
      <c r="BJ1691" s="5"/>
      <c r="BK1691" s="5"/>
      <c r="BL1691" s="5"/>
      <c r="BM1691" s="8"/>
      <c r="BN1691" s="8"/>
      <c r="BO1691" s="7"/>
      <c r="BP1691" s="5"/>
      <c r="BQ1691" s="5"/>
      <c r="BR1691" s="5"/>
      <c r="BS1691" s="5"/>
      <c r="BT1691" s="7"/>
      <c r="BU1691" s="7"/>
      <c r="BV1691" s="7"/>
      <c r="BW1691" s="7"/>
      <c r="BX1691" s="7"/>
      <c r="BY1691" s="7"/>
      <c r="BZ1691" s="7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8"/>
      <c r="CL1691" s="5"/>
      <c r="CM1691" s="5"/>
      <c r="CN1691" s="8"/>
      <c r="CO1691" s="5"/>
      <c r="CP1691" s="5"/>
      <c r="CQ1691" s="5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</row>
    <row r="1692" spans="1:166" x14ac:dyDescent="0.25">
      <c r="A1692" t="s">
        <v>184</v>
      </c>
      <c r="C1692" s="6">
        <v>43567</v>
      </c>
      <c r="D1692" s="5"/>
      <c r="E1692" s="6"/>
      <c r="G1692">
        <v>56</v>
      </c>
      <c r="H1692" t="s">
        <v>24</v>
      </c>
      <c r="I1692" s="7">
        <v>10.4</v>
      </c>
      <c r="J1692">
        <v>1000</v>
      </c>
      <c r="K1692" s="5">
        <f t="shared" si="32"/>
        <v>96.15384615384616</v>
      </c>
      <c r="L1692" s="5"/>
      <c r="M1692" s="5">
        <v>1010.625</v>
      </c>
      <c r="N1692" s="7">
        <v>16.375</v>
      </c>
      <c r="O1692" s="7"/>
      <c r="P1692" s="7"/>
      <c r="Q1692" s="5"/>
      <c r="R1692" s="5"/>
      <c r="S1692" s="5"/>
      <c r="T1692" s="5"/>
      <c r="U1692" s="5"/>
      <c r="V1692" s="5"/>
      <c r="W1692" s="5"/>
      <c r="X1692" s="8"/>
      <c r="Y1692" s="8"/>
      <c r="Z1692" s="8"/>
      <c r="AA1692" s="7">
        <v>8.375</v>
      </c>
      <c r="AB1692" s="7">
        <v>11</v>
      </c>
      <c r="AC1692" s="5"/>
      <c r="AD1692" s="8"/>
      <c r="AE1692" s="8"/>
      <c r="AF1692" s="8"/>
      <c r="AG1692" s="8"/>
      <c r="AH1692" s="8"/>
      <c r="AI1692" s="8"/>
      <c r="AJ1692" s="5"/>
      <c r="AK1692" s="8"/>
      <c r="AL1692" s="8"/>
      <c r="AM1692" s="8"/>
      <c r="AN1692" s="8"/>
      <c r="AO1692" s="8"/>
      <c r="AP1692" s="8"/>
      <c r="AQ1692" s="9"/>
      <c r="AR1692" s="8"/>
      <c r="AS1692" s="8"/>
      <c r="AT1692" s="8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8"/>
      <c r="BJ1692" s="5"/>
      <c r="BK1692" s="5"/>
      <c r="BL1692" s="5"/>
      <c r="BM1692" s="8"/>
      <c r="BN1692" s="8"/>
      <c r="BO1692" s="7"/>
      <c r="BP1692" s="5"/>
      <c r="BQ1692" s="5"/>
      <c r="BR1692" s="5"/>
      <c r="BS1692" s="5"/>
      <c r="BT1692" s="7"/>
      <c r="BU1692" s="7"/>
      <c r="BV1692" s="7"/>
      <c r="BW1692" s="7"/>
      <c r="BX1692" s="7"/>
      <c r="BY1692" s="7"/>
      <c r="BZ1692" s="7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8"/>
      <c r="CL1692" s="5"/>
      <c r="CM1692" s="5"/>
      <c r="CN1692" s="8"/>
      <c r="CO1692" s="5"/>
      <c r="CP1692" s="5"/>
      <c r="CQ1692" s="5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</row>
    <row r="1693" spans="1:166" x14ac:dyDescent="0.25">
      <c r="A1693" t="s">
        <v>184</v>
      </c>
      <c r="C1693" s="6">
        <v>43570</v>
      </c>
      <c r="D1693" s="5"/>
      <c r="E1693" s="6"/>
      <c r="G1693">
        <v>59</v>
      </c>
      <c r="H1693" t="s">
        <v>24</v>
      </c>
      <c r="I1693" s="7">
        <v>10.4</v>
      </c>
      <c r="J1693">
        <v>1000</v>
      </c>
      <c r="K1693" s="5">
        <f t="shared" si="32"/>
        <v>96.15384615384616</v>
      </c>
      <c r="L1693" s="5"/>
      <c r="M1693" s="8"/>
      <c r="N1693" s="8"/>
      <c r="O1693" s="8"/>
      <c r="P1693" s="8"/>
      <c r="Q1693" s="5"/>
      <c r="R1693" s="5"/>
      <c r="S1693" s="5"/>
      <c r="T1693" s="5"/>
      <c r="U1693" s="5"/>
      <c r="V1693" s="5"/>
      <c r="W1693" s="5"/>
      <c r="X1693" s="8"/>
      <c r="Y1693" s="8"/>
      <c r="Z1693" s="8"/>
      <c r="AA1693" s="8"/>
      <c r="AB1693" s="8"/>
      <c r="AC1693" s="5">
        <v>266.41499999999996</v>
      </c>
      <c r="AD1693" s="8"/>
      <c r="AE1693" s="8"/>
      <c r="AF1693" s="8"/>
      <c r="AG1693" s="8"/>
      <c r="AH1693" s="8"/>
      <c r="AI1693" s="8"/>
      <c r="AJ1693" s="5">
        <v>197.0922222222222</v>
      </c>
      <c r="AK1693" s="8">
        <v>3.5354219444444444</v>
      </c>
      <c r="AL1693" s="8"/>
      <c r="AM1693" s="8"/>
      <c r="AN1693" s="8"/>
      <c r="AO1693" s="8"/>
      <c r="AP1693" s="8"/>
      <c r="AQ1693" s="9">
        <f>AK1693/AJ1693</f>
        <v>1.7937906958389475E-2</v>
      </c>
      <c r="AR1693" s="8"/>
      <c r="AS1693" s="8"/>
      <c r="AT1693" s="8"/>
      <c r="AU1693" s="5">
        <v>12.608888888888886</v>
      </c>
      <c r="AV1693" s="5"/>
      <c r="AW1693" s="5"/>
      <c r="AX1693" s="5">
        <v>3.9172222222222217</v>
      </c>
      <c r="AY1693" s="5"/>
      <c r="AZ1693" s="5"/>
      <c r="BA1693" s="5"/>
      <c r="BB1693" s="5"/>
      <c r="BC1693" s="5"/>
      <c r="BD1693" s="5"/>
      <c r="BE1693" s="5"/>
      <c r="BF1693" s="5"/>
      <c r="BG1693" s="5">
        <v>29.683333333333334</v>
      </c>
      <c r="BH1693" s="5">
        <f>AU1693+AX1693+AY1693+BG1693</f>
        <v>46.209444444444443</v>
      </c>
      <c r="BI1693" s="8"/>
      <c r="BJ1693" s="5"/>
      <c r="BK1693" s="5">
        <f>AC1693+AJ1693+BH1693</f>
        <v>509.71666666666658</v>
      </c>
      <c r="BL1693" s="5"/>
      <c r="BM1693" s="8">
        <f>BH1693/BK1693</f>
        <v>9.0657118878679888E-2</v>
      </c>
      <c r="BN1693" s="8"/>
      <c r="BO1693" s="7"/>
      <c r="BP1693" s="5"/>
      <c r="BQ1693" s="5"/>
      <c r="BR1693" s="5"/>
      <c r="BS1693" s="5"/>
      <c r="BT1693" s="7"/>
      <c r="BU1693" s="7"/>
      <c r="BV1693" s="7"/>
      <c r="BW1693" s="7"/>
      <c r="BX1693" s="8">
        <f>AC1693/BK1693</f>
        <v>0.52267272667821996</v>
      </c>
      <c r="BY1693" s="8">
        <f>AJ1693/BK1693</f>
        <v>0.38667015444310021</v>
      </c>
      <c r="BZ1693" s="8">
        <f>BH1693/BK1693</f>
        <v>9.0657118878679888E-2</v>
      </c>
      <c r="CA1693" s="5">
        <f>CB1693+CC1693+CD1693+CE1693+CF1693+CG1693</f>
        <v>194.55555555555554</v>
      </c>
      <c r="CB1693" s="5">
        <v>116.6111111111111</v>
      </c>
      <c r="CC1693" s="5">
        <v>55.888888888888886</v>
      </c>
      <c r="CD1693" s="5"/>
      <c r="CE1693" s="5">
        <v>13.055555555555555</v>
      </c>
      <c r="CF1693" s="5"/>
      <c r="CG1693" s="5">
        <v>9</v>
      </c>
      <c r="CH1693" s="9">
        <f>AK1693/CA1693</f>
        <v>1.8171786122215879E-2</v>
      </c>
      <c r="CI1693" s="5"/>
      <c r="CJ1693" s="5"/>
      <c r="CK1693" s="8"/>
      <c r="CL1693" s="5"/>
      <c r="CM1693" s="5"/>
      <c r="CN1693" s="8"/>
      <c r="CO1693" s="5"/>
      <c r="CP1693" s="5"/>
      <c r="CQ1693" s="5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</row>
    <row r="1694" spans="1:166" x14ac:dyDescent="0.25">
      <c r="A1694" t="s">
        <v>184</v>
      </c>
      <c r="C1694" s="6">
        <v>43571</v>
      </c>
      <c r="D1694" s="5"/>
      <c r="E1694" s="6"/>
      <c r="G1694">
        <v>60</v>
      </c>
      <c r="H1694" t="s">
        <v>24</v>
      </c>
      <c r="I1694" s="7">
        <v>10.4</v>
      </c>
      <c r="J1694">
        <v>1000</v>
      </c>
      <c r="K1694" s="5">
        <f t="shared" si="32"/>
        <v>96.15384615384616</v>
      </c>
      <c r="L1694" s="5"/>
      <c r="M1694" s="5">
        <v>1066.25</v>
      </c>
      <c r="N1694" s="7">
        <v>17.8125</v>
      </c>
      <c r="O1694" s="7"/>
      <c r="P1694" s="7"/>
      <c r="Q1694" s="5"/>
      <c r="R1694" s="5"/>
      <c r="S1694" s="5"/>
      <c r="T1694" s="5"/>
      <c r="U1694" s="5"/>
      <c r="V1694" s="5"/>
      <c r="W1694" s="5"/>
      <c r="X1694" s="8"/>
      <c r="Y1694" s="8"/>
      <c r="Z1694" s="8"/>
      <c r="AA1694" s="7">
        <v>8.5</v>
      </c>
      <c r="AB1694" s="7">
        <v>13</v>
      </c>
      <c r="AD1694" s="8"/>
      <c r="AE1694" s="8"/>
      <c r="AF1694" s="8"/>
      <c r="AG1694" s="8"/>
      <c r="AH1694" s="8"/>
      <c r="AI1694" s="8"/>
      <c r="AQ1694" s="9"/>
      <c r="AR1694" s="8"/>
      <c r="AS1694" s="8"/>
      <c r="AT1694" s="8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H1694" s="5"/>
      <c r="BI1694" s="8"/>
      <c r="BJ1694" s="5"/>
      <c r="BK1694" s="5"/>
      <c r="BL1694" s="5"/>
      <c r="BM1694" s="8"/>
      <c r="BN1694" s="8"/>
      <c r="BO1694" s="7"/>
      <c r="BP1694" s="5"/>
      <c r="BQ1694" s="5"/>
      <c r="BR1694" s="5"/>
      <c r="BS1694" s="5"/>
      <c r="BT1694" s="7"/>
      <c r="BU1694" s="7"/>
      <c r="BV1694" s="7"/>
      <c r="BW1694" s="7"/>
      <c r="BX1694" s="7"/>
      <c r="BY1694" s="7"/>
      <c r="BZ1694" s="7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8"/>
      <c r="CL1694" s="5"/>
      <c r="CM1694" s="5"/>
      <c r="CN1694" s="8"/>
      <c r="CO1694" s="5"/>
      <c r="CP1694" s="5"/>
      <c r="CQ1694" s="5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</row>
    <row r="1695" spans="1:166" x14ac:dyDescent="0.25">
      <c r="A1695" t="s">
        <v>184</v>
      </c>
      <c r="C1695" s="6">
        <v>43585</v>
      </c>
      <c r="D1695" s="5"/>
      <c r="E1695" s="6"/>
      <c r="G1695">
        <v>74</v>
      </c>
      <c r="H1695" t="s">
        <v>24</v>
      </c>
      <c r="I1695" s="7">
        <v>10.4</v>
      </c>
      <c r="J1695">
        <v>1000</v>
      </c>
      <c r="K1695" s="5">
        <f t="shared" si="32"/>
        <v>96.15384615384616</v>
      </c>
      <c r="L1695" s="5"/>
      <c r="M1695" s="5">
        <v>1206.875</v>
      </c>
      <c r="N1695" s="7">
        <v>20</v>
      </c>
      <c r="O1695" s="7"/>
      <c r="P1695" s="7"/>
      <c r="Q1695" s="5"/>
      <c r="R1695" s="5"/>
      <c r="S1695" s="5"/>
      <c r="T1695" s="5"/>
      <c r="U1695" s="5"/>
      <c r="V1695" s="5"/>
      <c r="W1695" s="5"/>
      <c r="X1695" s="8"/>
      <c r="Y1695" s="8"/>
      <c r="Z1695" s="8"/>
      <c r="AA1695" s="7">
        <v>9.0625</v>
      </c>
      <c r="AB1695" s="7">
        <v>16.5</v>
      </c>
      <c r="AC1695" s="5"/>
      <c r="AD1695" s="8"/>
      <c r="AE1695" s="8"/>
      <c r="AF1695" s="8"/>
      <c r="AG1695" s="8"/>
      <c r="AH1695" s="8"/>
      <c r="AI1695" s="8"/>
      <c r="AJ1695" s="5"/>
      <c r="AK1695" s="8"/>
      <c r="AL1695" s="8"/>
      <c r="AM1695" s="8"/>
      <c r="AN1695" s="8"/>
      <c r="AO1695" s="8"/>
      <c r="AP1695" s="8"/>
      <c r="AQ1695" s="9"/>
      <c r="AR1695" s="8"/>
      <c r="AS1695" s="8"/>
      <c r="AT1695" s="8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8"/>
      <c r="BJ1695" s="5"/>
      <c r="BK1695" s="5"/>
      <c r="BL1695" s="5"/>
      <c r="BM1695" s="8"/>
      <c r="BN1695" s="8"/>
      <c r="BO1695" s="7"/>
      <c r="BP1695" s="5"/>
      <c r="BQ1695" s="5"/>
      <c r="BR1695" s="5"/>
      <c r="BS1695" s="5"/>
      <c r="BT1695" s="7"/>
      <c r="BU1695" s="7"/>
      <c r="BV1695" s="7"/>
      <c r="BW1695" s="7"/>
      <c r="BX1695" s="7"/>
      <c r="BY1695" s="7"/>
      <c r="BZ1695" s="7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8"/>
      <c r="CL1695" s="5"/>
      <c r="CM1695" s="5"/>
      <c r="CN1695" s="8"/>
      <c r="CO1695" s="5"/>
      <c r="CP1695" s="5"/>
      <c r="CQ1695" s="5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</row>
    <row r="1696" spans="1:166" x14ac:dyDescent="0.25">
      <c r="A1696" t="s">
        <v>184</v>
      </c>
      <c r="C1696" s="6">
        <v>43592</v>
      </c>
      <c r="D1696" s="5"/>
      <c r="E1696" s="6"/>
      <c r="G1696">
        <v>81</v>
      </c>
      <c r="H1696" t="s">
        <v>24</v>
      </c>
      <c r="I1696" s="7">
        <v>10.4</v>
      </c>
      <c r="J1696">
        <v>1000</v>
      </c>
      <c r="K1696" s="5">
        <f t="shared" si="32"/>
        <v>96.15384615384616</v>
      </c>
      <c r="L1696" s="5"/>
      <c r="M1696" s="5">
        <v>1270.625</v>
      </c>
      <c r="N1696" s="7">
        <v>21.5625</v>
      </c>
      <c r="O1696" s="7"/>
      <c r="P1696" s="7"/>
      <c r="Q1696" s="5"/>
      <c r="R1696" s="5"/>
      <c r="S1696" s="5"/>
      <c r="T1696" s="5"/>
      <c r="U1696" s="5"/>
      <c r="V1696" s="5"/>
      <c r="W1696" s="5"/>
      <c r="X1696" s="8"/>
      <c r="Y1696" s="8"/>
      <c r="Z1696" s="8"/>
      <c r="AA1696" s="7">
        <v>8.8125</v>
      </c>
      <c r="AB1696" s="7">
        <v>18.875</v>
      </c>
      <c r="AC1696" s="5"/>
      <c r="AD1696" s="8"/>
      <c r="AE1696" s="8"/>
      <c r="AF1696" s="8"/>
      <c r="AG1696" s="8"/>
      <c r="AH1696" s="8"/>
      <c r="AI1696" s="8"/>
      <c r="AJ1696" s="5"/>
      <c r="AK1696" s="8"/>
      <c r="AL1696" s="8"/>
      <c r="AM1696" s="8"/>
      <c r="AN1696" s="8"/>
      <c r="AO1696" s="8"/>
      <c r="AP1696" s="8"/>
      <c r="AQ1696" s="9"/>
      <c r="AR1696" s="8"/>
      <c r="AS1696" s="8"/>
      <c r="AT1696" s="8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8"/>
      <c r="BJ1696" s="5"/>
      <c r="BK1696" s="5"/>
      <c r="BL1696" s="5"/>
      <c r="BM1696" s="8"/>
      <c r="BN1696" s="8"/>
      <c r="BO1696" s="7"/>
      <c r="BP1696" s="5"/>
      <c r="BQ1696" s="5"/>
      <c r="BR1696" s="5"/>
      <c r="BS1696" s="5"/>
      <c r="BT1696" s="7"/>
      <c r="BU1696" s="7"/>
      <c r="BV1696" s="7"/>
      <c r="BW1696" s="7"/>
      <c r="BX1696" s="7"/>
      <c r="BY1696" s="7"/>
      <c r="BZ1696" s="7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8"/>
      <c r="CL1696" s="5"/>
      <c r="CM1696" s="5"/>
      <c r="CN1696" s="8"/>
      <c r="CO1696" s="5"/>
      <c r="CP1696" s="5"/>
      <c r="CQ1696" s="5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</row>
    <row r="1697" spans="1:166" x14ac:dyDescent="0.25">
      <c r="A1697" t="s">
        <v>184</v>
      </c>
      <c r="C1697" s="6">
        <v>43640</v>
      </c>
      <c r="D1697" s="5"/>
      <c r="E1697" s="6"/>
      <c r="G1697">
        <v>129</v>
      </c>
      <c r="H1697" t="s">
        <v>24</v>
      </c>
      <c r="I1697" s="7">
        <v>10.4</v>
      </c>
      <c r="J1697">
        <v>1000</v>
      </c>
      <c r="K1697" s="5">
        <f t="shared" si="32"/>
        <v>96.15384615384616</v>
      </c>
      <c r="L1697" s="5"/>
      <c r="M1697" s="8"/>
      <c r="N1697" s="8"/>
      <c r="O1697" s="8"/>
      <c r="P1697" s="8"/>
      <c r="Q1697" s="5"/>
      <c r="R1697" s="5"/>
      <c r="S1697" s="5"/>
      <c r="T1697" s="5"/>
      <c r="U1697" s="5"/>
      <c r="V1697" s="5"/>
      <c r="W1697" s="5"/>
      <c r="X1697" s="8"/>
      <c r="Y1697" s="8"/>
      <c r="Z1697" s="8"/>
      <c r="AA1697" s="8"/>
      <c r="AB1697" s="8"/>
      <c r="AC1697" s="5">
        <v>655.0056315628816</v>
      </c>
      <c r="AD1697" s="8"/>
      <c r="AE1697" s="8"/>
      <c r="AF1697" s="8"/>
      <c r="AG1697" s="8"/>
      <c r="AH1697" s="8"/>
      <c r="AI1697" s="8"/>
      <c r="AJ1697" s="5">
        <v>294.57140018315022</v>
      </c>
      <c r="AK1697" s="8">
        <v>4.0222821435592193</v>
      </c>
      <c r="AL1697" s="8"/>
      <c r="AM1697" s="8"/>
      <c r="AN1697" s="8"/>
      <c r="AO1697" s="8"/>
      <c r="AP1697" s="8"/>
      <c r="AQ1697" s="9">
        <f>AK1697/AJ1697</f>
        <v>1.3654693364862846E-2</v>
      </c>
      <c r="AR1697" s="8"/>
      <c r="AS1697" s="8"/>
      <c r="AT1697" s="8"/>
      <c r="AU1697" s="5"/>
      <c r="AV1697" s="5"/>
      <c r="AW1697" s="5"/>
      <c r="AX1697" s="5"/>
      <c r="AY1697" s="5">
        <v>522.55417673992679</v>
      </c>
      <c r="AZ1697" s="5"/>
      <c r="BA1697" s="5"/>
      <c r="BB1697" s="5"/>
      <c r="BC1697" s="5"/>
      <c r="BD1697" s="5"/>
      <c r="BE1697" s="5"/>
      <c r="BF1697" s="5"/>
      <c r="BG1697" s="5">
        <v>285.32984340659345</v>
      </c>
      <c r="BH1697" s="5">
        <f>AU1697+AX1697+AY1697+BG1697</f>
        <v>807.88402014652024</v>
      </c>
      <c r="BI1697" s="8"/>
      <c r="BJ1697" s="5"/>
      <c r="BK1697" s="5">
        <f>AC1697+AJ1697+BH1697</f>
        <v>1757.461051892552</v>
      </c>
      <c r="BL1697" s="5"/>
      <c r="BM1697" s="8">
        <f>BH1697/BK1697</f>
        <v>0.4596881502873344</v>
      </c>
      <c r="BN1697" s="8"/>
      <c r="BO1697" s="7"/>
      <c r="BP1697" s="5"/>
      <c r="BQ1697" s="5"/>
      <c r="BR1697" s="5"/>
      <c r="BS1697" s="5"/>
      <c r="BT1697" s="7"/>
      <c r="BU1697" s="7"/>
      <c r="BV1697" s="7"/>
      <c r="BW1697" s="7"/>
      <c r="BX1697" s="8">
        <f>AC1697/BK1697</f>
        <v>0.37269994169004633</v>
      </c>
      <c r="BY1697" s="8">
        <f>AJ1697/BK1697</f>
        <v>0.16761190802261933</v>
      </c>
      <c r="BZ1697" s="8">
        <f>BH1697/BK1697</f>
        <v>0.4596881502873344</v>
      </c>
      <c r="CA1697" s="5">
        <f>CB1697+CC1697+CD1697+CE1697+CF1697+CG1697</f>
        <v>161.13366910866912</v>
      </c>
      <c r="CB1697" s="5"/>
      <c r="CC1697" s="5">
        <v>118.35402930402932</v>
      </c>
      <c r="CD1697" s="5">
        <v>42.779639804639807</v>
      </c>
      <c r="CE1697" s="5"/>
      <c r="CF1697" s="5"/>
      <c r="CG1697" s="5"/>
      <c r="CH1697" s="5"/>
      <c r="CI1697" s="5"/>
      <c r="CJ1697" s="5"/>
      <c r="CK1697" s="8"/>
      <c r="CL1697" s="5"/>
      <c r="CM1697" s="5"/>
      <c r="CN1697" s="8"/>
      <c r="CO1697" s="5"/>
      <c r="CP1697" s="5"/>
      <c r="CQ1697" s="5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</row>
    <row r="1698" spans="1:166" x14ac:dyDescent="0.25">
      <c r="A1698" t="s">
        <v>184</v>
      </c>
      <c r="C1698" s="6">
        <v>43641</v>
      </c>
      <c r="D1698" s="5">
        <v>9</v>
      </c>
      <c r="E1698" s="6" t="s">
        <v>207</v>
      </c>
      <c r="F1698" t="s">
        <v>15</v>
      </c>
      <c r="G1698">
        <v>130</v>
      </c>
      <c r="H1698" t="s">
        <v>24</v>
      </c>
      <c r="I1698" s="7">
        <v>10.4</v>
      </c>
      <c r="J1698">
        <v>1000</v>
      </c>
      <c r="K1698" s="5">
        <f t="shared" si="32"/>
        <v>96.15384615384616</v>
      </c>
      <c r="L1698" s="5"/>
      <c r="M1698" s="8"/>
      <c r="N1698" s="8"/>
      <c r="O1698" s="8"/>
      <c r="P1698" s="8"/>
      <c r="Q1698" s="5"/>
      <c r="R1698" s="5"/>
      <c r="S1698" s="5"/>
      <c r="T1698" s="5"/>
      <c r="U1698" s="5"/>
      <c r="V1698" s="5">
        <v>130</v>
      </c>
      <c r="W1698" s="5"/>
      <c r="X1698" s="8"/>
      <c r="Y1698" s="8"/>
      <c r="Z1698" s="8"/>
      <c r="AA1698" s="8"/>
      <c r="AB1698" s="8"/>
      <c r="AC1698" s="5"/>
      <c r="AD1698" s="8"/>
      <c r="AE1698" s="8"/>
      <c r="AF1698" s="8"/>
      <c r="AG1698" s="8"/>
      <c r="AH1698" s="8"/>
      <c r="AI1698" s="8"/>
      <c r="AJ1698" s="5"/>
      <c r="AK1698" s="8"/>
      <c r="AL1698" s="8"/>
      <c r="AM1698" s="8"/>
      <c r="AN1698" s="8"/>
      <c r="AO1698" s="8"/>
      <c r="AP1698" s="8"/>
      <c r="AQ1698" s="9"/>
      <c r="AR1698" s="8"/>
      <c r="AS1698" s="8"/>
      <c r="AT1698" s="8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8"/>
      <c r="BJ1698" s="5"/>
      <c r="BK1698" s="5"/>
      <c r="BL1698" s="5"/>
      <c r="BM1698" s="8"/>
      <c r="BN1698" s="8"/>
      <c r="BO1698" s="7"/>
      <c r="BP1698" s="5"/>
      <c r="BQ1698" s="5"/>
      <c r="BR1698" s="5"/>
      <c r="BS1698" s="5"/>
      <c r="BT1698" s="7"/>
      <c r="BU1698" s="7"/>
      <c r="BV1698" s="7"/>
      <c r="BW1698" s="7"/>
      <c r="BX1698" s="7"/>
      <c r="BY1698" s="7"/>
      <c r="BZ1698" s="7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8"/>
      <c r="CL1698" s="5"/>
      <c r="CM1698" s="5"/>
      <c r="CN1698" s="8"/>
      <c r="CO1698" s="5"/>
      <c r="CP1698" s="5"/>
      <c r="CQ1698" s="5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</row>
    <row r="1699" spans="1:166" x14ac:dyDescent="0.25">
      <c r="A1699" t="s">
        <v>184</v>
      </c>
      <c r="C1699" s="6">
        <v>43691</v>
      </c>
      <c r="D1699" s="5">
        <v>10</v>
      </c>
      <c r="E1699" s="6" t="s">
        <v>108</v>
      </c>
      <c r="F1699" t="s">
        <v>16</v>
      </c>
      <c r="G1699">
        <v>180</v>
      </c>
      <c r="H1699" t="s">
        <v>24</v>
      </c>
      <c r="I1699" s="7">
        <v>10.4</v>
      </c>
      <c r="J1699">
        <v>1000</v>
      </c>
      <c r="K1699" s="5">
        <f t="shared" si="32"/>
        <v>96.15384615384616</v>
      </c>
      <c r="L1699" s="5"/>
      <c r="M1699" s="8"/>
      <c r="N1699" s="8"/>
      <c r="O1699" s="8"/>
      <c r="P1699" s="8"/>
      <c r="Q1699" s="5"/>
      <c r="R1699" s="5"/>
      <c r="S1699" s="5"/>
      <c r="T1699" s="5"/>
      <c r="U1699" s="5"/>
      <c r="V1699" s="5"/>
      <c r="W1699" s="5"/>
      <c r="X1699" s="8"/>
      <c r="Y1699" s="8"/>
      <c r="Z1699" s="8"/>
      <c r="AA1699" s="8"/>
      <c r="AB1699" s="8"/>
      <c r="AC1699" s="5"/>
      <c r="AD1699" s="8"/>
      <c r="AE1699" s="8"/>
      <c r="AF1699" s="8"/>
      <c r="AG1699" s="8"/>
      <c r="AH1699" s="8"/>
      <c r="AI1699" s="8"/>
      <c r="AJ1699" s="5"/>
      <c r="AK1699" s="8"/>
      <c r="AL1699" s="8"/>
      <c r="AM1699" s="8"/>
      <c r="AN1699" s="8"/>
      <c r="AO1699" s="8"/>
      <c r="AP1699" s="8"/>
      <c r="AQ1699" s="9"/>
      <c r="AR1699" s="8"/>
      <c r="AS1699" s="8"/>
      <c r="AT1699" s="8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>
        <v>523.73737373737379</v>
      </c>
      <c r="BH1699" s="5"/>
      <c r="BI1699" s="8"/>
      <c r="BJ1699" s="5"/>
      <c r="BK1699" s="5"/>
      <c r="BL1699" s="5"/>
      <c r="BM1699" s="8"/>
      <c r="BN1699" s="5">
        <f>BP1699*(1/(BO1699/100))</f>
        <v>523.73737373737379</v>
      </c>
      <c r="BO1699" s="7">
        <v>37.96</v>
      </c>
      <c r="BP1699" s="5">
        <v>198.81070707070708</v>
      </c>
      <c r="BQ1699" s="5">
        <f>BN1699-BP1699</f>
        <v>324.92666666666673</v>
      </c>
      <c r="BR1699" s="5"/>
      <c r="BS1699" s="5"/>
      <c r="BT1699" s="7">
        <v>8.7581809282249825</v>
      </c>
      <c r="BU1699" s="7"/>
      <c r="BV1699" s="7"/>
      <c r="BW1699" s="7"/>
      <c r="BX1699" s="7"/>
      <c r="BY1699" s="7"/>
      <c r="BZ1699" s="7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8"/>
      <c r="CL1699" s="5"/>
      <c r="CM1699" s="5"/>
      <c r="CN1699" s="8"/>
      <c r="CO1699" s="5"/>
      <c r="CP1699" s="5"/>
      <c r="CQ1699" s="5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</row>
    <row r="1700" spans="1:166" x14ac:dyDescent="0.25">
      <c r="A1700" t="s">
        <v>185</v>
      </c>
      <c r="C1700" s="6">
        <v>43511</v>
      </c>
      <c r="D1700" s="5">
        <v>1</v>
      </c>
      <c r="E1700" s="6" t="s">
        <v>209</v>
      </c>
      <c r="F1700" t="s">
        <v>10</v>
      </c>
      <c r="G1700">
        <v>0</v>
      </c>
      <c r="H1700" t="s">
        <v>25</v>
      </c>
      <c r="I1700" s="7">
        <v>10.4</v>
      </c>
      <c r="J1700">
        <v>1000</v>
      </c>
      <c r="K1700" s="5">
        <f t="shared" si="32"/>
        <v>96.15384615384616</v>
      </c>
      <c r="L1700" s="5"/>
      <c r="M1700" s="8"/>
      <c r="N1700" s="8"/>
      <c r="O1700" s="8"/>
      <c r="P1700" s="8"/>
      <c r="Q1700" s="5"/>
      <c r="R1700" s="5"/>
      <c r="S1700" s="5"/>
      <c r="T1700" s="5"/>
      <c r="U1700" s="5"/>
      <c r="V1700" s="5"/>
      <c r="W1700" s="5"/>
      <c r="X1700" s="8"/>
      <c r="Y1700" s="8"/>
      <c r="Z1700" s="8"/>
      <c r="AA1700" s="8"/>
      <c r="AB1700" s="8"/>
      <c r="AC1700" s="5"/>
      <c r="AD1700" s="8"/>
      <c r="AE1700" s="8"/>
      <c r="AF1700" s="8"/>
      <c r="AG1700" s="8"/>
      <c r="AH1700" s="8"/>
      <c r="AI1700" s="8"/>
      <c r="AJ1700" s="5"/>
      <c r="AK1700" s="8"/>
      <c r="AL1700" s="8"/>
      <c r="AM1700" s="8"/>
      <c r="AN1700" s="8"/>
      <c r="AO1700" s="8"/>
      <c r="AP1700" s="8"/>
      <c r="AQ1700" s="9"/>
      <c r="AR1700" s="8"/>
      <c r="AS1700" s="8"/>
      <c r="AT1700" s="8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8"/>
      <c r="BJ1700" s="5"/>
      <c r="BK1700" s="5"/>
      <c r="BL1700" s="5"/>
      <c r="BM1700" s="8"/>
      <c r="BN1700" s="8"/>
      <c r="BO1700" s="7"/>
      <c r="BP1700" s="5"/>
      <c r="BQ1700" s="5"/>
      <c r="BR1700" s="5"/>
      <c r="BS1700" s="5"/>
      <c r="BT1700" s="7"/>
      <c r="BU1700" s="7"/>
      <c r="BV1700" s="7"/>
      <c r="BW1700" s="7"/>
      <c r="BX1700" s="7"/>
      <c r="BY1700" s="7"/>
      <c r="BZ1700" s="7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8"/>
      <c r="CL1700" s="5"/>
      <c r="CM1700" s="5"/>
      <c r="CN1700" s="8"/>
      <c r="CO1700" s="5"/>
      <c r="CP1700" s="5"/>
      <c r="CQ1700" s="5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</row>
    <row r="1701" spans="1:166" x14ac:dyDescent="0.25">
      <c r="A1701" t="s">
        <v>185</v>
      </c>
      <c r="C1701" s="6">
        <v>43538</v>
      </c>
      <c r="D1701" s="5">
        <v>4</v>
      </c>
      <c r="E1701" t="s">
        <v>210</v>
      </c>
      <c r="F1701" t="s">
        <v>12</v>
      </c>
      <c r="G1701">
        <v>27</v>
      </c>
      <c r="H1701" t="s">
        <v>25</v>
      </c>
      <c r="I1701" s="7">
        <v>10.4</v>
      </c>
      <c r="J1701">
        <v>1000</v>
      </c>
      <c r="K1701" s="5">
        <f t="shared" si="32"/>
        <v>96.15384615384616</v>
      </c>
      <c r="L1701" s="5"/>
      <c r="M1701" s="5">
        <v>357.14285714285717</v>
      </c>
      <c r="N1701" s="7">
        <v>8.6428571428571423</v>
      </c>
      <c r="O1701" s="7"/>
      <c r="P1701" s="7"/>
      <c r="Q1701" s="5"/>
      <c r="R1701" s="5">
        <v>27</v>
      </c>
      <c r="S1701" s="5"/>
      <c r="T1701" s="5"/>
      <c r="U1701" s="5"/>
      <c r="V1701" s="5"/>
      <c r="W1701" s="5"/>
      <c r="X1701" s="7">
        <v>6.2142857142857144</v>
      </c>
      <c r="Y1701" s="7">
        <v>2</v>
      </c>
      <c r="Z1701" s="8"/>
      <c r="AA1701" s="8"/>
      <c r="AB1701" s="8"/>
      <c r="AC1701" s="5"/>
      <c r="AD1701" s="8"/>
      <c r="AE1701" s="8"/>
      <c r="AF1701" s="8"/>
      <c r="AG1701" s="8"/>
      <c r="AH1701" s="8"/>
      <c r="AI1701" s="8"/>
      <c r="AJ1701" s="5"/>
      <c r="AK1701" s="8"/>
      <c r="AL1701" s="8"/>
      <c r="AM1701" s="8"/>
      <c r="AN1701" s="8"/>
      <c r="AO1701" s="8"/>
      <c r="AP1701" s="8"/>
      <c r="AQ1701" s="9"/>
      <c r="AR1701" s="8"/>
      <c r="AS1701" s="8"/>
      <c r="AT1701" s="8"/>
      <c r="AU1701"/>
      <c r="AV1701"/>
      <c r="AW1701"/>
      <c r="AY1701"/>
      <c r="AZ1701"/>
      <c r="BA1701"/>
      <c r="BB1701"/>
      <c r="BC1701"/>
      <c r="BD1701"/>
      <c r="BE1701" s="5"/>
      <c r="BF1701" s="5"/>
      <c r="BG1701" s="5"/>
      <c r="BH1701" s="5"/>
      <c r="BI1701" s="8"/>
      <c r="BJ1701" s="5"/>
      <c r="BK1701" s="5"/>
      <c r="BL1701" s="5"/>
      <c r="BM1701" s="8"/>
      <c r="BN1701" s="8"/>
      <c r="BO1701" s="7"/>
      <c r="BP1701" s="5"/>
      <c r="BQ1701" s="5"/>
      <c r="BR1701" s="5"/>
      <c r="BS1701" s="5"/>
      <c r="BT1701" s="7"/>
      <c r="BU1701" s="7"/>
      <c r="BV1701" s="7"/>
      <c r="BW1701" s="7"/>
      <c r="BX1701" s="7"/>
      <c r="BY1701" s="7"/>
      <c r="BZ1701" s="7"/>
      <c r="CI1701" s="5"/>
      <c r="CJ1701" s="5"/>
      <c r="CK1701" s="8"/>
      <c r="CL1701" s="5"/>
      <c r="CM1701" s="5"/>
      <c r="CN1701" s="8"/>
      <c r="CO1701" s="5"/>
      <c r="CP1701" s="5"/>
      <c r="CQ1701" s="5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</row>
    <row r="1702" spans="1:166" x14ac:dyDescent="0.25">
      <c r="A1702" t="s">
        <v>185</v>
      </c>
      <c r="C1702" s="6">
        <v>43545</v>
      </c>
      <c r="D1702" s="5"/>
      <c r="E1702" s="6"/>
      <c r="G1702">
        <v>34</v>
      </c>
      <c r="H1702" t="s">
        <v>25</v>
      </c>
      <c r="I1702" s="7">
        <v>10.4</v>
      </c>
      <c r="J1702">
        <v>1000</v>
      </c>
      <c r="K1702" s="5">
        <f t="shared" ref="K1702:K1765" si="37">1000000/I1702/J1702</f>
        <v>96.15384615384616</v>
      </c>
      <c r="L1702" s="5"/>
      <c r="M1702" s="5">
        <v>508.57142857142856</v>
      </c>
      <c r="N1702" s="7">
        <v>10.714285714285714</v>
      </c>
      <c r="O1702" s="7"/>
      <c r="P1702" s="7"/>
      <c r="Q1702" s="5"/>
      <c r="R1702" s="5"/>
      <c r="S1702" s="5"/>
      <c r="T1702" s="5"/>
      <c r="U1702" s="5"/>
      <c r="V1702" s="5"/>
      <c r="W1702" s="5"/>
      <c r="X1702" s="7">
        <v>7.2142857142857144</v>
      </c>
      <c r="Y1702" s="7">
        <v>4.4285714285714288</v>
      </c>
      <c r="Z1702" s="8"/>
      <c r="AA1702" s="8"/>
      <c r="AB1702" s="8"/>
      <c r="AC1702" s="5"/>
      <c r="AD1702" s="8"/>
      <c r="AE1702" s="8"/>
      <c r="AF1702" s="8"/>
      <c r="AG1702" s="8"/>
      <c r="AH1702" s="8"/>
      <c r="AI1702" s="8"/>
      <c r="AJ1702" s="5"/>
      <c r="AK1702" s="8"/>
      <c r="AL1702" s="8"/>
      <c r="AM1702" s="8"/>
      <c r="AN1702" s="8"/>
      <c r="AO1702" s="8"/>
      <c r="AP1702" s="8"/>
      <c r="AQ1702" s="9"/>
      <c r="AR1702" s="8"/>
      <c r="AS1702" s="8"/>
      <c r="AT1702" s="8"/>
      <c r="AU1702"/>
      <c r="AV1702"/>
      <c r="AW1702"/>
      <c r="AY1702"/>
      <c r="AZ1702"/>
      <c r="BA1702"/>
      <c r="BB1702"/>
      <c r="BC1702"/>
      <c r="BD1702"/>
      <c r="BE1702" s="5"/>
      <c r="BF1702" s="5"/>
      <c r="BG1702" s="5"/>
      <c r="BH1702" s="5"/>
      <c r="BI1702" s="8"/>
      <c r="BJ1702" s="5"/>
      <c r="BK1702" s="5"/>
      <c r="BL1702" s="5"/>
      <c r="BM1702" s="8"/>
      <c r="BN1702" s="8"/>
      <c r="BO1702" s="7"/>
      <c r="BP1702" s="5"/>
      <c r="BQ1702" s="5"/>
      <c r="BR1702" s="5"/>
      <c r="BS1702" s="5"/>
      <c r="BT1702" s="7"/>
      <c r="BU1702" s="7"/>
      <c r="BV1702" s="7"/>
      <c r="BW1702" s="7"/>
      <c r="BX1702" s="7"/>
      <c r="BY1702" s="7"/>
      <c r="BZ1702" s="7"/>
      <c r="CI1702" s="5"/>
      <c r="CJ1702" s="5"/>
      <c r="CK1702" s="8"/>
      <c r="CL1702" s="5"/>
      <c r="CM1702" s="5"/>
      <c r="CN1702" s="8"/>
      <c r="CO1702" s="5"/>
      <c r="CP1702" s="5"/>
      <c r="CQ1702" s="5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</row>
    <row r="1703" spans="1:166" x14ac:dyDescent="0.25">
      <c r="A1703" t="s">
        <v>185</v>
      </c>
      <c r="C1703" s="6">
        <v>43551</v>
      </c>
      <c r="D1703" s="5"/>
      <c r="E1703" s="6"/>
      <c r="G1703">
        <v>40</v>
      </c>
      <c r="H1703" t="s">
        <v>25</v>
      </c>
      <c r="I1703" s="7">
        <v>10.4</v>
      </c>
      <c r="J1703">
        <v>1000</v>
      </c>
      <c r="K1703" s="5">
        <f t="shared" si="37"/>
        <v>96.15384615384616</v>
      </c>
      <c r="L1703" s="5"/>
      <c r="M1703" s="5">
        <v>660.71428571428567</v>
      </c>
      <c r="N1703" s="7">
        <v>12.5</v>
      </c>
      <c r="O1703" s="7"/>
      <c r="P1703" s="7"/>
      <c r="Q1703" s="5"/>
      <c r="R1703" s="5"/>
      <c r="S1703" s="5"/>
      <c r="T1703" s="5"/>
      <c r="U1703" s="5"/>
      <c r="V1703" s="5"/>
      <c r="W1703" s="5"/>
      <c r="X1703" s="7">
        <v>7.4285714285714288</v>
      </c>
      <c r="Y1703" s="7">
        <v>6.0714285714285712</v>
      </c>
      <c r="Z1703" s="8"/>
      <c r="AA1703" s="8"/>
      <c r="AB1703" s="8"/>
      <c r="AC1703" s="5"/>
      <c r="AD1703" s="8"/>
      <c r="AE1703" s="8"/>
      <c r="AF1703" s="8"/>
      <c r="AG1703" s="8"/>
      <c r="AH1703" s="8"/>
      <c r="AI1703" s="8"/>
      <c r="AJ1703" s="5"/>
      <c r="AK1703" s="8"/>
      <c r="AL1703" s="8"/>
      <c r="AM1703" s="8"/>
      <c r="AN1703" s="8"/>
      <c r="AO1703" s="8"/>
      <c r="AP1703" s="8"/>
      <c r="AQ1703" s="9"/>
      <c r="AR1703" s="8"/>
      <c r="AS1703" s="8"/>
      <c r="AT1703" s="8"/>
      <c r="AU1703"/>
      <c r="AV1703"/>
      <c r="AW1703"/>
      <c r="AY1703"/>
      <c r="AZ1703"/>
      <c r="BA1703"/>
      <c r="BB1703"/>
      <c r="BC1703"/>
      <c r="BD1703"/>
      <c r="BE1703" s="5"/>
      <c r="BF1703" s="5"/>
      <c r="BG1703" s="5"/>
      <c r="BH1703" s="5"/>
      <c r="BI1703" s="8"/>
      <c r="BJ1703" s="5"/>
      <c r="BK1703" s="5"/>
      <c r="BL1703" s="5"/>
      <c r="BM1703" s="8"/>
      <c r="BN1703" s="8"/>
      <c r="BO1703" s="7"/>
      <c r="BP1703" s="5"/>
      <c r="BQ1703" s="5"/>
      <c r="BR1703" s="5"/>
      <c r="BS1703" s="5"/>
      <c r="BT1703" s="7"/>
      <c r="BU1703" s="7"/>
      <c r="BV1703" s="7"/>
      <c r="BW1703" s="7"/>
      <c r="BX1703" s="7"/>
      <c r="BY1703" s="7"/>
      <c r="BZ1703" s="7"/>
      <c r="CI1703" s="5"/>
      <c r="CJ1703" s="5"/>
      <c r="CK1703" s="8"/>
      <c r="CL1703" s="5"/>
      <c r="CM1703" s="5"/>
      <c r="CN1703" s="8"/>
      <c r="CO1703" s="5"/>
      <c r="CP1703" s="5"/>
      <c r="CQ1703" s="5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</row>
    <row r="1704" spans="1:166" x14ac:dyDescent="0.25">
      <c r="A1704" t="s">
        <v>185</v>
      </c>
      <c r="C1704" s="6">
        <v>43553</v>
      </c>
      <c r="D1704" s="5"/>
      <c r="E1704" s="6"/>
      <c r="G1704">
        <v>42</v>
      </c>
      <c r="H1704" t="s">
        <v>25</v>
      </c>
      <c r="I1704" s="7">
        <v>10.4</v>
      </c>
      <c r="J1704">
        <v>1000</v>
      </c>
      <c r="K1704" s="5">
        <f t="shared" si="37"/>
        <v>96.15384615384616</v>
      </c>
      <c r="L1704" s="5"/>
      <c r="M1704" s="8"/>
      <c r="N1704" s="8"/>
      <c r="O1704" s="8"/>
      <c r="P1704" s="8"/>
      <c r="Q1704" s="5"/>
      <c r="R1704" s="5"/>
      <c r="S1704" s="5"/>
      <c r="T1704" s="5"/>
      <c r="U1704" s="5"/>
      <c r="V1704" s="5"/>
      <c r="W1704" s="5"/>
      <c r="X1704" s="8"/>
      <c r="Y1704" s="8"/>
      <c r="Z1704" s="8"/>
      <c r="AA1704" s="8"/>
      <c r="AB1704" s="8"/>
      <c r="AC1704" s="5">
        <v>118.20333333333332</v>
      </c>
      <c r="AD1704" s="8"/>
      <c r="AE1704" s="8"/>
      <c r="AF1704" s="8"/>
      <c r="AG1704" s="8"/>
      <c r="AH1704" s="8"/>
      <c r="AI1704" s="8"/>
      <c r="AJ1704" s="5">
        <v>97.463333333333324</v>
      </c>
      <c r="AK1704" s="8">
        <v>1.7682276666666665</v>
      </c>
      <c r="AL1704" s="8"/>
      <c r="AM1704" s="8"/>
      <c r="AN1704" s="8"/>
      <c r="AO1704" s="8"/>
      <c r="AP1704" s="8"/>
      <c r="AQ1704" s="9">
        <f>AK1704/AJ1704</f>
        <v>1.8142491193269265E-2</v>
      </c>
      <c r="AR1704" s="8"/>
      <c r="AS1704" s="8"/>
      <c r="AT1704" s="8"/>
      <c r="AU1704" s="5">
        <v>3.1566666666666667</v>
      </c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>
        <f>AU1704+AX1704+AY1704+BG1704</f>
        <v>3.1566666666666667</v>
      </c>
      <c r="BI1704" s="8"/>
      <c r="BJ1704" s="5"/>
      <c r="BK1704" s="5">
        <f>AC1704+AJ1704+BH1704</f>
        <v>218.8233333333333</v>
      </c>
      <c r="BL1704" s="5"/>
      <c r="BM1704" s="8">
        <f>BH1704/BK1704</f>
        <v>1.4425640166344239E-2</v>
      </c>
      <c r="BN1704" s="8"/>
      <c r="BO1704" s="7"/>
      <c r="BP1704" s="5"/>
      <c r="BQ1704" s="5"/>
      <c r="BR1704" s="5"/>
      <c r="BS1704" s="5"/>
      <c r="BT1704" s="7"/>
      <c r="BU1704" s="7"/>
      <c r="BV1704" s="7"/>
      <c r="BW1704" s="7"/>
      <c r="BX1704" s="8">
        <f>AC1704/BK1704</f>
        <v>0.54017700732706753</v>
      </c>
      <c r="BY1704" s="8">
        <f>AJ1704/BK1704</f>
        <v>0.4453973525065883</v>
      </c>
      <c r="BZ1704" s="8">
        <f>BH1704/BK1704</f>
        <v>1.4425640166344239E-2</v>
      </c>
      <c r="CA1704" s="5">
        <f>CB1704+CC1704+CD1704+CE1704+CF1704+CG1704</f>
        <v>60.333333333333336</v>
      </c>
      <c r="CB1704" s="5">
        <v>53.333333333333336</v>
      </c>
      <c r="CC1704" s="5"/>
      <c r="CD1704" s="5"/>
      <c r="CE1704" s="5"/>
      <c r="CF1704" s="5"/>
      <c r="CG1704" s="5">
        <v>7</v>
      </c>
      <c r="CH1704" s="9">
        <f>AK1704/CA1704</f>
        <v>2.9307640883977897E-2</v>
      </c>
      <c r="CI1704" s="5"/>
      <c r="CJ1704" s="5"/>
      <c r="CK1704" s="8"/>
      <c r="CL1704" s="5"/>
      <c r="CM1704" s="5"/>
      <c r="CN1704" s="8"/>
      <c r="CO1704" s="5"/>
      <c r="CP1704" s="5"/>
      <c r="CQ1704" s="5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</row>
    <row r="1705" spans="1:166" x14ac:dyDescent="0.25">
      <c r="A1705" t="s">
        <v>185</v>
      </c>
      <c r="C1705" s="6">
        <v>43555</v>
      </c>
      <c r="D1705" s="5">
        <v>5</v>
      </c>
      <c r="E1705" t="s">
        <v>206</v>
      </c>
      <c r="F1705" t="s">
        <v>13</v>
      </c>
      <c r="G1705">
        <v>44</v>
      </c>
      <c r="H1705" t="s">
        <v>25</v>
      </c>
      <c r="I1705" s="7">
        <v>10.4</v>
      </c>
      <c r="J1705">
        <v>1000</v>
      </c>
      <c r="K1705" s="5">
        <f t="shared" si="37"/>
        <v>96.15384615384616</v>
      </c>
      <c r="L1705" s="5"/>
      <c r="M1705" s="8"/>
      <c r="N1705" s="8"/>
      <c r="O1705" s="8"/>
      <c r="P1705" s="8"/>
      <c r="Q1705" s="5"/>
      <c r="R1705" s="5"/>
      <c r="S1705" s="5">
        <v>44</v>
      </c>
      <c r="T1705" s="5"/>
      <c r="U1705" s="5"/>
      <c r="V1705" s="5"/>
      <c r="W1705" s="5"/>
      <c r="X1705" s="8"/>
      <c r="Y1705" s="8"/>
      <c r="Z1705" s="8"/>
      <c r="AA1705" s="8"/>
      <c r="AB1705" s="8"/>
      <c r="AD1705" s="8"/>
      <c r="AE1705" s="8"/>
      <c r="AF1705" s="8"/>
      <c r="AG1705" s="8"/>
      <c r="AH1705" s="8"/>
      <c r="AI1705" s="8"/>
      <c r="AQ1705" s="9"/>
      <c r="AR1705" s="8"/>
      <c r="AS1705" s="8"/>
      <c r="AT1705" s="8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H1705" s="5"/>
      <c r="BI1705" s="8"/>
      <c r="BJ1705" s="5"/>
      <c r="BK1705" s="5"/>
      <c r="BL1705" s="5"/>
      <c r="BM1705" s="8"/>
      <c r="BN1705" s="8"/>
      <c r="BO1705" s="7"/>
      <c r="BP1705" s="5"/>
      <c r="BQ1705" s="5"/>
      <c r="BR1705" s="5"/>
      <c r="BS1705" s="5"/>
      <c r="BT1705" s="7"/>
      <c r="BU1705" s="7"/>
      <c r="BV1705" s="7"/>
      <c r="BW1705" s="7"/>
      <c r="BX1705" s="7"/>
      <c r="BY1705" s="7"/>
      <c r="BZ1705" s="7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8"/>
      <c r="CL1705" s="5"/>
      <c r="CM1705" s="5"/>
      <c r="CN1705" s="8"/>
      <c r="CO1705" s="5"/>
      <c r="CP1705" s="5"/>
      <c r="CQ1705" s="5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</row>
    <row r="1706" spans="1:166" x14ac:dyDescent="0.25">
      <c r="A1706" t="s">
        <v>185</v>
      </c>
      <c r="C1706" s="6">
        <v>43558</v>
      </c>
      <c r="D1706" s="5"/>
      <c r="E1706" s="6"/>
      <c r="G1706">
        <v>47</v>
      </c>
      <c r="H1706" t="s">
        <v>25</v>
      </c>
      <c r="I1706" s="7">
        <v>10.4</v>
      </c>
      <c r="J1706">
        <v>1000</v>
      </c>
      <c r="K1706" s="5">
        <f t="shared" si="37"/>
        <v>96.15384615384616</v>
      </c>
      <c r="L1706" s="5"/>
      <c r="M1706" s="5">
        <v>845</v>
      </c>
      <c r="N1706" s="7">
        <v>14.5</v>
      </c>
      <c r="O1706" s="7"/>
      <c r="P1706" s="7"/>
      <c r="Q1706" s="5"/>
      <c r="R1706" s="5"/>
      <c r="S1706" s="5"/>
      <c r="T1706" s="5"/>
      <c r="U1706" s="5"/>
      <c r="V1706" s="5"/>
      <c r="W1706" s="5"/>
      <c r="X1706" s="8"/>
      <c r="Y1706" s="8"/>
      <c r="Z1706" s="7">
        <v>7.416666666666667</v>
      </c>
      <c r="AA1706" s="8"/>
      <c r="AB1706" s="7">
        <v>7</v>
      </c>
      <c r="AD1706" s="8"/>
      <c r="AE1706" s="8"/>
      <c r="AF1706" s="8"/>
      <c r="AG1706" s="8"/>
      <c r="AH1706" s="8"/>
      <c r="AI1706" s="8"/>
      <c r="AQ1706" s="9"/>
      <c r="AR1706" s="8"/>
      <c r="AS1706" s="8"/>
      <c r="AT1706" s="8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H1706" s="5"/>
      <c r="BI1706" s="8"/>
      <c r="BJ1706" s="5"/>
      <c r="BK1706" s="5"/>
      <c r="BL1706" s="5"/>
      <c r="BM1706" s="8"/>
      <c r="BN1706" s="8"/>
      <c r="BO1706" s="7"/>
      <c r="BP1706" s="5"/>
      <c r="BQ1706" s="5"/>
      <c r="BR1706" s="5"/>
      <c r="BS1706" s="5"/>
      <c r="BT1706" s="7"/>
      <c r="BU1706" s="7"/>
      <c r="BV1706" s="7"/>
      <c r="BW1706" s="7"/>
      <c r="BX1706" s="7"/>
      <c r="BY1706" s="7"/>
      <c r="BZ1706" s="7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8"/>
      <c r="CL1706" s="5"/>
      <c r="CM1706" s="5"/>
      <c r="CN1706" s="8"/>
      <c r="CO1706" s="5"/>
      <c r="CP1706" s="5"/>
      <c r="CQ1706" s="5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</row>
    <row r="1707" spans="1:166" x14ac:dyDescent="0.25">
      <c r="A1707" t="s">
        <v>185</v>
      </c>
      <c r="C1707" s="6">
        <v>43567</v>
      </c>
      <c r="D1707" s="5"/>
      <c r="E1707" s="6"/>
      <c r="G1707">
        <v>56</v>
      </c>
      <c r="H1707" t="s">
        <v>25</v>
      </c>
      <c r="I1707" s="7">
        <v>10.4</v>
      </c>
      <c r="J1707">
        <v>1000</v>
      </c>
      <c r="K1707" s="5">
        <f t="shared" si="37"/>
        <v>96.15384615384616</v>
      </c>
      <c r="L1707" s="5"/>
      <c r="M1707" s="5">
        <v>1022.1428571428571</v>
      </c>
      <c r="N1707" s="7">
        <v>16.642857142857142</v>
      </c>
      <c r="O1707" s="7"/>
      <c r="P1707" s="7"/>
      <c r="Q1707" s="5"/>
      <c r="R1707" s="5"/>
      <c r="S1707" s="5"/>
      <c r="T1707" s="5"/>
      <c r="U1707" s="5"/>
      <c r="V1707" s="5"/>
      <c r="W1707" s="5"/>
      <c r="X1707" s="8"/>
      <c r="Y1707" s="8"/>
      <c r="Z1707" s="8"/>
      <c r="AA1707" s="7">
        <v>9</v>
      </c>
      <c r="AB1707" s="7">
        <v>9.7142857142857135</v>
      </c>
      <c r="AC1707" s="5"/>
      <c r="AD1707" s="8"/>
      <c r="AE1707" s="8"/>
      <c r="AF1707" s="8"/>
      <c r="AG1707" s="8"/>
      <c r="AH1707" s="8"/>
      <c r="AI1707" s="8"/>
      <c r="AJ1707" s="5"/>
      <c r="AK1707" s="8"/>
      <c r="AL1707" s="8"/>
      <c r="AM1707" s="8"/>
      <c r="AN1707" s="8"/>
      <c r="AO1707" s="8"/>
      <c r="AP1707" s="8"/>
      <c r="AQ1707" s="9"/>
      <c r="AR1707" s="8"/>
      <c r="AS1707" s="8"/>
      <c r="AT1707" s="8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8"/>
      <c r="BJ1707" s="5"/>
      <c r="BK1707" s="5"/>
      <c r="BL1707" s="5"/>
      <c r="BM1707" s="8"/>
      <c r="BN1707" s="8"/>
      <c r="BO1707" s="7"/>
      <c r="BP1707" s="5"/>
      <c r="BQ1707" s="5"/>
      <c r="BR1707" s="5"/>
      <c r="BS1707" s="5"/>
      <c r="BT1707" s="7"/>
      <c r="BU1707" s="7"/>
      <c r="BV1707" s="7"/>
      <c r="BW1707" s="7"/>
      <c r="BX1707" s="7"/>
      <c r="BY1707" s="7"/>
      <c r="BZ1707" s="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8"/>
      <c r="CL1707" s="5"/>
      <c r="CM1707" s="5"/>
      <c r="CN1707" s="8"/>
      <c r="CO1707" s="5"/>
      <c r="CP1707" s="5"/>
      <c r="CQ1707" s="5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</row>
    <row r="1708" spans="1:166" x14ac:dyDescent="0.25">
      <c r="A1708" t="s">
        <v>185</v>
      </c>
      <c r="C1708" s="6">
        <v>43570</v>
      </c>
      <c r="D1708" s="5"/>
      <c r="E1708" s="6"/>
      <c r="G1708">
        <v>59</v>
      </c>
      <c r="H1708" t="s">
        <v>25</v>
      </c>
      <c r="I1708" s="7">
        <v>10.4</v>
      </c>
      <c r="J1708">
        <v>1000</v>
      </c>
      <c r="K1708" s="5">
        <f t="shared" si="37"/>
        <v>96.15384615384616</v>
      </c>
      <c r="L1708" s="5"/>
      <c r="M1708" s="8"/>
      <c r="N1708" s="8"/>
      <c r="O1708" s="8"/>
      <c r="P1708" s="8"/>
      <c r="Q1708" s="5"/>
      <c r="R1708" s="5"/>
      <c r="S1708" s="5"/>
      <c r="T1708" s="5"/>
      <c r="U1708" s="5"/>
      <c r="V1708" s="5"/>
      <c r="W1708" s="5"/>
      <c r="X1708" s="8"/>
      <c r="Y1708" s="8"/>
      <c r="Z1708" s="8"/>
      <c r="AA1708" s="8"/>
      <c r="AB1708" s="8"/>
      <c r="AC1708" s="5">
        <v>246.65650401069516</v>
      </c>
      <c r="AD1708" s="8"/>
      <c r="AE1708" s="8"/>
      <c r="AF1708" s="8"/>
      <c r="AG1708" s="8"/>
      <c r="AH1708" s="8"/>
      <c r="AI1708" s="8"/>
      <c r="AJ1708" s="5">
        <v>178.86477606951871</v>
      </c>
      <c r="AK1708" s="8">
        <v>3.3222244018493758</v>
      </c>
      <c r="AL1708" s="8"/>
      <c r="AM1708" s="8"/>
      <c r="AN1708" s="8"/>
      <c r="AO1708" s="8"/>
      <c r="AP1708" s="8"/>
      <c r="AQ1708" s="9">
        <f>AK1708/AJ1708</f>
        <v>1.8573944377724427E-2</v>
      </c>
      <c r="AR1708" s="8"/>
      <c r="AS1708" s="8"/>
      <c r="AT1708" s="8"/>
      <c r="AU1708" s="5">
        <v>15.682516711229946</v>
      </c>
      <c r="AV1708" s="5"/>
      <c r="AW1708" s="5"/>
      <c r="AX1708" s="5">
        <v>1.4965909090909086</v>
      </c>
      <c r="AY1708" s="5"/>
      <c r="AZ1708" s="5"/>
      <c r="BA1708" s="5"/>
      <c r="BB1708" s="5"/>
      <c r="BC1708" s="5"/>
      <c r="BD1708" s="5"/>
      <c r="BE1708" s="5"/>
      <c r="BF1708" s="5"/>
      <c r="BG1708" s="5">
        <v>5.6138859180035645</v>
      </c>
      <c r="BH1708" s="5">
        <f>AU1708+AX1708+AY1708+BG1708</f>
        <v>22.792993538324421</v>
      </c>
      <c r="BI1708" s="8"/>
      <c r="BJ1708" s="5"/>
      <c r="BK1708" s="5">
        <f>AC1708+AJ1708+BH1708</f>
        <v>448.31427361853827</v>
      </c>
      <c r="BL1708" s="5"/>
      <c r="BM1708" s="8">
        <f>BH1708/BK1708</f>
        <v>5.0841552186934223E-2</v>
      </c>
      <c r="BN1708" s="8"/>
      <c r="BO1708" s="7"/>
      <c r="BP1708" s="5"/>
      <c r="BQ1708" s="5"/>
      <c r="BR1708" s="5"/>
      <c r="BS1708" s="5"/>
      <c r="BT1708" s="7"/>
      <c r="BU1708" s="7"/>
      <c r="BV1708" s="7"/>
      <c r="BW1708" s="7"/>
      <c r="BX1708" s="8">
        <f>AC1708/BK1708</f>
        <v>0.55018659571069173</v>
      </c>
      <c r="BY1708" s="8">
        <f>AJ1708/BK1708</f>
        <v>0.39897185210237407</v>
      </c>
      <c r="BZ1708" s="8">
        <f>BH1708/BK1708</f>
        <v>5.0841552186934223E-2</v>
      </c>
      <c r="CA1708" s="5">
        <f>CB1708+CC1708+CD1708+CE1708+CF1708+CG1708</f>
        <v>198.79862967914437</v>
      </c>
      <c r="CB1708" s="5">
        <v>160.3534982174688</v>
      </c>
      <c r="CC1708" s="5">
        <v>10.493538324420676</v>
      </c>
      <c r="CD1708" s="5"/>
      <c r="CE1708" s="5">
        <v>3.7244318181818179</v>
      </c>
      <c r="CF1708" s="5"/>
      <c r="CG1708" s="5">
        <v>24.227161319073087</v>
      </c>
      <c r="CH1708" s="9">
        <f>AK1708/CA1708</f>
        <v>1.6711505543128523E-2</v>
      </c>
      <c r="CI1708" s="5"/>
      <c r="CJ1708" s="5"/>
      <c r="CK1708" s="8"/>
      <c r="CL1708" s="5"/>
      <c r="CM1708" s="5"/>
      <c r="CN1708" s="8"/>
      <c r="CO1708" s="5"/>
      <c r="CP1708" s="5"/>
      <c r="CQ1708" s="5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</row>
    <row r="1709" spans="1:166" x14ac:dyDescent="0.25">
      <c r="A1709" t="s">
        <v>185</v>
      </c>
      <c r="C1709" s="6">
        <v>43571</v>
      </c>
      <c r="D1709" s="5"/>
      <c r="E1709" s="6"/>
      <c r="G1709">
        <v>60</v>
      </c>
      <c r="H1709" t="s">
        <v>25</v>
      </c>
      <c r="I1709" s="7">
        <v>10.4</v>
      </c>
      <c r="J1709">
        <v>1000</v>
      </c>
      <c r="K1709" s="5">
        <f t="shared" si="37"/>
        <v>96.15384615384616</v>
      </c>
      <c r="L1709" s="5"/>
      <c r="M1709" s="5">
        <v>1085</v>
      </c>
      <c r="N1709" s="7">
        <v>18.357142857142858</v>
      </c>
      <c r="O1709" s="7"/>
      <c r="P1709" s="7"/>
      <c r="Q1709" s="5"/>
      <c r="R1709" s="5"/>
      <c r="S1709" s="5"/>
      <c r="T1709" s="5"/>
      <c r="U1709" s="5"/>
      <c r="V1709" s="5"/>
      <c r="W1709" s="5"/>
      <c r="X1709" s="8"/>
      <c r="Y1709" s="8"/>
      <c r="Z1709" s="8"/>
      <c r="AA1709" s="7">
        <v>9.9</v>
      </c>
      <c r="AB1709" s="7">
        <v>11.2</v>
      </c>
      <c r="AD1709" s="8"/>
      <c r="AE1709" s="8"/>
      <c r="AF1709" s="8"/>
      <c r="AG1709" s="8"/>
      <c r="AH1709" s="8"/>
      <c r="AI1709" s="8"/>
      <c r="AQ1709" s="9"/>
      <c r="AR1709" s="8"/>
      <c r="AS1709" s="8"/>
      <c r="AT1709" s="8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H1709" s="5"/>
      <c r="BI1709" s="8"/>
      <c r="BJ1709" s="5"/>
      <c r="BK1709" s="5"/>
      <c r="BL1709" s="5"/>
      <c r="BM1709" s="8"/>
      <c r="BN1709" s="8"/>
      <c r="BO1709" s="7"/>
      <c r="BP1709" s="5"/>
      <c r="BQ1709" s="5"/>
      <c r="BR1709" s="5"/>
      <c r="BS1709" s="5"/>
      <c r="BT1709" s="7"/>
      <c r="BU1709" s="7"/>
      <c r="BV1709" s="7"/>
      <c r="BW1709" s="7"/>
      <c r="BX1709" s="7"/>
      <c r="BY1709" s="7"/>
      <c r="BZ1709" s="7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8"/>
      <c r="CL1709" s="5"/>
      <c r="CM1709" s="5"/>
      <c r="CN1709" s="8"/>
      <c r="CO1709" s="5"/>
      <c r="CP1709" s="5"/>
      <c r="CQ1709" s="5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</row>
    <row r="1710" spans="1:166" x14ac:dyDescent="0.25">
      <c r="A1710" t="s">
        <v>185</v>
      </c>
      <c r="C1710" s="6">
        <v>43585</v>
      </c>
      <c r="D1710" s="5"/>
      <c r="E1710" s="6"/>
      <c r="G1710">
        <v>74</v>
      </c>
      <c r="H1710" t="s">
        <v>25</v>
      </c>
      <c r="I1710" s="7">
        <v>10.4</v>
      </c>
      <c r="J1710">
        <v>1000</v>
      </c>
      <c r="K1710" s="5">
        <f t="shared" si="37"/>
        <v>96.15384615384616</v>
      </c>
      <c r="L1710" s="5"/>
      <c r="M1710" s="5">
        <v>1241.4285714285713</v>
      </c>
      <c r="N1710" s="7">
        <v>20.285714285714285</v>
      </c>
      <c r="O1710" s="7"/>
      <c r="P1710" s="7"/>
      <c r="Q1710" s="5"/>
      <c r="R1710" s="5"/>
      <c r="S1710" s="5"/>
      <c r="T1710" s="5"/>
      <c r="U1710" s="5"/>
      <c r="V1710" s="5"/>
      <c r="W1710" s="5"/>
      <c r="X1710" s="8"/>
      <c r="Y1710" s="8"/>
      <c r="Z1710" s="8"/>
      <c r="AA1710" s="7">
        <v>11.357142857142858</v>
      </c>
      <c r="AB1710" s="7">
        <v>16.428571428571427</v>
      </c>
      <c r="AC1710" s="5"/>
      <c r="AD1710" s="8"/>
      <c r="AE1710" s="8"/>
      <c r="AF1710" s="8"/>
      <c r="AG1710" s="8"/>
      <c r="AH1710" s="8"/>
      <c r="AI1710" s="8"/>
      <c r="AJ1710" s="5"/>
      <c r="AK1710" s="8"/>
      <c r="AL1710" s="8"/>
      <c r="AM1710" s="8"/>
      <c r="AN1710" s="8"/>
      <c r="AO1710" s="8"/>
      <c r="AP1710" s="8"/>
      <c r="AQ1710" s="9"/>
      <c r="AR1710" s="8"/>
      <c r="AS1710" s="8"/>
      <c r="AT1710" s="8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8"/>
      <c r="BJ1710" s="5"/>
      <c r="BK1710" s="5"/>
      <c r="BL1710" s="5"/>
      <c r="BM1710" s="8"/>
      <c r="BN1710" s="8"/>
      <c r="BO1710" s="7"/>
      <c r="BP1710" s="5"/>
      <c r="BQ1710" s="5"/>
      <c r="BR1710" s="5"/>
      <c r="BS1710" s="5"/>
      <c r="BT1710" s="7"/>
      <c r="BU1710" s="7"/>
      <c r="BV1710" s="7"/>
      <c r="BW1710" s="7"/>
      <c r="BX1710" s="7"/>
      <c r="BY1710" s="7"/>
      <c r="BZ1710" s="7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8"/>
      <c r="CL1710" s="5"/>
      <c r="CM1710" s="5"/>
      <c r="CN1710" s="8"/>
      <c r="CO1710" s="5"/>
      <c r="CP1710" s="5"/>
      <c r="CQ1710" s="5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</row>
    <row r="1711" spans="1:166" x14ac:dyDescent="0.25">
      <c r="A1711" t="s">
        <v>185</v>
      </c>
      <c r="C1711" s="6">
        <v>43592</v>
      </c>
      <c r="D1711" s="5"/>
      <c r="E1711" s="6"/>
      <c r="G1711">
        <v>81</v>
      </c>
      <c r="H1711" t="s">
        <v>25</v>
      </c>
      <c r="I1711" s="7">
        <v>10.4</v>
      </c>
      <c r="J1711">
        <v>1000</v>
      </c>
      <c r="K1711" s="5">
        <f t="shared" si="37"/>
        <v>96.15384615384616</v>
      </c>
      <c r="L1711" s="5"/>
      <c r="M1711" s="5">
        <v>1320</v>
      </c>
      <c r="N1711" s="7">
        <v>21.928571428571427</v>
      </c>
      <c r="O1711" s="7"/>
      <c r="P1711" s="7"/>
      <c r="Q1711" s="5"/>
      <c r="R1711" s="5"/>
      <c r="S1711" s="5"/>
      <c r="T1711" s="5"/>
      <c r="U1711" s="5"/>
      <c r="V1711" s="5"/>
      <c r="W1711" s="5"/>
      <c r="X1711" s="8"/>
      <c r="Y1711" s="8"/>
      <c r="Z1711" s="8"/>
      <c r="AA1711" s="7">
        <v>11.857142857142858</v>
      </c>
      <c r="AB1711" s="7">
        <v>18</v>
      </c>
      <c r="AC1711" s="5"/>
      <c r="AD1711" s="8"/>
      <c r="AE1711" s="8"/>
      <c r="AF1711" s="8"/>
      <c r="AG1711" s="8"/>
      <c r="AH1711" s="8"/>
      <c r="AI1711" s="8"/>
      <c r="AJ1711" s="5"/>
      <c r="AK1711" s="8"/>
      <c r="AL1711" s="8"/>
      <c r="AM1711" s="8"/>
      <c r="AN1711" s="8"/>
      <c r="AO1711" s="8"/>
      <c r="AP1711" s="8"/>
      <c r="AQ1711" s="9"/>
      <c r="AR1711" s="8"/>
      <c r="AS1711" s="8"/>
      <c r="AT1711" s="8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8"/>
      <c r="BJ1711" s="5"/>
      <c r="BK1711" s="5"/>
      <c r="BL1711" s="5"/>
      <c r="BM1711" s="8"/>
      <c r="BN1711" s="8"/>
      <c r="BO1711" s="7"/>
      <c r="BP1711" s="5"/>
      <c r="BQ1711" s="5"/>
      <c r="BR1711" s="5"/>
      <c r="BS1711" s="5"/>
      <c r="BT1711" s="7"/>
      <c r="BU1711" s="7"/>
      <c r="BV1711" s="7"/>
      <c r="BW1711" s="7"/>
      <c r="BX1711" s="7"/>
      <c r="BY1711" s="7"/>
      <c r="BZ1711" s="7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8"/>
      <c r="CL1711" s="5"/>
      <c r="CM1711" s="5"/>
      <c r="CN1711" s="8"/>
      <c r="CO1711" s="5"/>
      <c r="CP1711" s="5"/>
      <c r="CQ1711" s="5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</row>
    <row r="1712" spans="1:166" x14ac:dyDescent="0.25">
      <c r="A1712" t="s">
        <v>185</v>
      </c>
      <c r="C1712" s="6">
        <v>43640</v>
      </c>
      <c r="D1712" s="5"/>
      <c r="E1712" s="6"/>
      <c r="G1712">
        <v>129</v>
      </c>
      <c r="H1712" t="s">
        <v>25</v>
      </c>
      <c r="I1712" s="7">
        <v>10.4</v>
      </c>
      <c r="J1712">
        <v>1000</v>
      </c>
      <c r="K1712" s="5">
        <f t="shared" si="37"/>
        <v>96.15384615384616</v>
      </c>
      <c r="L1712" s="5"/>
      <c r="M1712" s="8"/>
      <c r="N1712" s="8"/>
      <c r="O1712" s="8"/>
      <c r="P1712" s="8"/>
      <c r="Q1712" s="5"/>
      <c r="R1712" s="5"/>
      <c r="S1712" s="5"/>
      <c r="T1712" s="5"/>
      <c r="U1712" s="5"/>
      <c r="V1712" s="5"/>
      <c r="W1712" s="5"/>
      <c r="X1712" s="8"/>
      <c r="Y1712" s="8"/>
      <c r="Z1712" s="8"/>
      <c r="AA1712" s="8"/>
      <c r="AB1712" s="8"/>
      <c r="AC1712" s="5">
        <v>643.17536363636361</v>
      </c>
      <c r="AD1712" s="8"/>
      <c r="AE1712" s="8"/>
      <c r="AF1712" s="8"/>
      <c r="AG1712" s="8"/>
      <c r="AH1712" s="8"/>
      <c r="AI1712" s="8"/>
      <c r="AJ1712" s="5">
        <v>311.22142424242429</v>
      </c>
      <c r="AK1712" s="8">
        <v>4.332709941818182</v>
      </c>
      <c r="AL1712" s="8"/>
      <c r="AM1712" s="8"/>
      <c r="AN1712" s="8"/>
      <c r="AO1712" s="8"/>
      <c r="AP1712" s="8"/>
      <c r="AQ1712" s="9">
        <f>AK1712/AJ1712</f>
        <v>1.392163136700782E-2</v>
      </c>
      <c r="AR1712" s="8"/>
      <c r="AS1712" s="8"/>
      <c r="AT1712" s="8"/>
      <c r="AU1712" s="5"/>
      <c r="AV1712" s="5"/>
      <c r="AW1712" s="5"/>
      <c r="AX1712" s="5"/>
      <c r="AY1712" s="5">
        <v>470.94744242424241</v>
      </c>
      <c r="AZ1712" s="5"/>
      <c r="BA1712" s="5"/>
      <c r="BB1712" s="5"/>
      <c r="BC1712" s="5"/>
      <c r="BD1712" s="5"/>
      <c r="BE1712" s="5"/>
      <c r="BF1712" s="5"/>
      <c r="BG1712" s="5">
        <v>189.59198181818184</v>
      </c>
      <c r="BH1712" s="5">
        <f>AU1712+AX1712+AY1712+BG1712</f>
        <v>660.53942424242427</v>
      </c>
      <c r="BI1712" s="8"/>
      <c r="BJ1712" s="5"/>
      <c r="BK1712" s="5">
        <f>AC1712+AJ1712+BH1712</f>
        <v>1614.9362121212121</v>
      </c>
      <c r="BL1712" s="5"/>
      <c r="BM1712" s="8">
        <f>BH1712/BK1712</f>
        <v>0.40901889454494827</v>
      </c>
      <c r="BN1712" s="8"/>
      <c r="BO1712" s="7"/>
      <c r="BP1712" s="5"/>
      <c r="BQ1712" s="5"/>
      <c r="BR1712" s="5"/>
      <c r="BS1712" s="5"/>
      <c r="BT1712" s="7"/>
      <c r="BU1712" s="7"/>
      <c r="BV1712" s="7"/>
      <c r="BW1712" s="7"/>
      <c r="BX1712" s="8">
        <f>AC1712/BK1712</f>
        <v>0.39826672955184739</v>
      </c>
      <c r="BY1712" s="8">
        <f>AJ1712/BK1712</f>
        <v>0.19271437590320439</v>
      </c>
      <c r="BZ1712" s="8">
        <f>BH1712/BK1712</f>
        <v>0.40901889454494827</v>
      </c>
      <c r="CA1712" s="5">
        <f>CB1712+CC1712+CD1712+CE1712+CF1712+CG1712</f>
        <v>141.42606060606062</v>
      </c>
      <c r="CB1712" s="5"/>
      <c r="CC1712" s="5">
        <v>113.09272727272729</v>
      </c>
      <c r="CD1712" s="5">
        <v>28.333333333333332</v>
      </c>
      <c r="CE1712" s="5"/>
      <c r="CF1712" s="5"/>
      <c r="CG1712" s="5"/>
      <c r="CH1712" s="5"/>
      <c r="CI1712" s="5"/>
      <c r="CJ1712" s="5"/>
      <c r="CK1712" s="8"/>
      <c r="CL1712" s="5"/>
      <c r="CM1712" s="5"/>
      <c r="CN1712" s="8"/>
      <c r="CO1712" s="5"/>
      <c r="CP1712" s="5"/>
      <c r="CQ1712" s="5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</row>
    <row r="1713" spans="1:166" x14ac:dyDescent="0.25">
      <c r="A1713" t="s">
        <v>185</v>
      </c>
      <c r="C1713" s="6">
        <v>43641</v>
      </c>
      <c r="D1713" s="5">
        <v>9</v>
      </c>
      <c r="E1713" s="6" t="s">
        <v>207</v>
      </c>
      <c r="F1713" t="s">
        <v>15</v>
      </c>
      <c r="G1713">
        <v>130</v>
      </c>
      <c r="H1713" t="s">
        <v>25</v>
      </c>
      <c r="I1713" s="7">
        <v>10.4</v>
      </c>
      <c r="J1713">
        <v>1000</v>
      </c>
      <c r="K1713" s="5">
        <f t="shared" si="37"/>
        <v>96.15384615384616</v>
      </c>
      <c r="L1713" s="5"/>
      <c r="M1713" s="8"/>
      <c r="N1713" s="8"/>
      <c r="O1713" s="8"/>
      <c r="P1713" s="8"/>
      <c r="Q1713" s="5"/>
      <c r="R1713" s="5"/>
      <c r="S1713" s="5"/>
      <c r="T1713" s="5"/>
      <c r="U1713" s="5"/>
      <c r="V1713" s="5">
        <v>130</v>
      </c>
      <c r="W1713" s="5"/>
      <c r="X1713" s="8"/>
      <c r="Y1713" s="8"/>
      <c r="Z1713" s="8"/>
      <c r="AA1713" s="8"/>
      <c r="AB1713" s="8"/>
      <c r="AC1713" s="5"/>
      <c r="AD1713" s="8"/>
      <c r="AE1713" s="8"/>
      <c r="AF1713" s="8"/>
      <c r="AG1713" s="8"/>
      <c r="AH1713" s="8"/>
      <c r="AI1713" s="8"/>
      <c r="AJ1713" s="5"/>
      <c r="AK1713" s="8"/>
      <c r="AL1713" s="8"/>
      <c r="AM1713" s="8"/>
      <c r="AN1713" s="8"/>
      <c r="AO1713" s="8"/>
      <c r="AP1713" s="8"/>
      <c r="AQ1713" s="9"/>
      <c r="AR1713" s="8"/>
      <c r="AS1713" s="8"/>
      <c r="AT1713" s="8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8"/>
      <c r="BJ1713" s="5"/>
      <c r="BK1713" s="5"/>
      <c r="BL1713" s="5"/>
      <c r="BM1713" s="8"/>
      <c r="BN1713" s="8"/>
      <c r="BO1713" s="7"/>
      <c r="BP1713" s="5"/>
      <c r="BQ1713" s="5"/>
      <c r="BR1713" s="5"/>
      <c r="BS1713" s="5"/>
      <c r="BT1713" s="7"/>
      <c r="BU1713" s="7"/>
      <c r="BV1713" s="7"/>
      <c r="BW1713" s="7"/>
      <c r="BX1713" s="7"/>
      <c r="BY1713" s="7"/>
      <c r="BZ1713" s="7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8"/>
      <c r="CL1713" s="5"/>
      <c r="CM1713" s="5"/>
      <c r="CN1713" s="8"/>
      <c r="CO1713" s="5"/>
      <c r="CP1713" s="5"/>
      <c r="CQ1713" s="5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</row>
    <row r="1714" spans="1:166" x14ac:dyDescent="0.25">
      <c r="A1714" t="s">
        <v>185</v>
      </c>
      <c r="C1714" s="6">
        <v>43691</v>
      </c>
      <c r="D1714" s="5">
        <v>10</v>
      </c>
      <c r="E1714" s="6" t="s">
        <v>108</v>
      </c>
      <c r="F1714" t="s">
        <v>16</v>
      </c>
      <c r="G1714">
        <v>180</v>
      </c>
      <c r="H1714" t="s">
        <v>25</v>
      </c>
      <c r="I1714" s="7">
        <v>10.4</v>
      </c>
      <c r="J1714">
        <v>1000</v>
      </c>
      <c r="K1714" s="5">
        <f t="shared" si="37"/>
        <v>96.15384615384616</v>
      </c>
      <c r="L1714" s="5"/>
      <c r="M1714" s="8"/>
      <c r="N1714" s="8"/>
      <c r="O1714" s="8"/>
      <c r="P1714" s="8"/>
      <c r="Q1714" s="5"/>
      <c r="R1714" s="5"/>
      <c r="S1714" s="5"/>
      <c r="T1714" s="5"/>
      <c r="U1714" s="5"/>
      <c r="V1714" s="5"/>
      <c r="W1714" s="5"/>
      <c r="X1714" s="8"/>
      <c r="Y1714" s="8"/>
      <c r="Z1714" s="8"/>
      <c r="AA1714" s="8"/>
      <c r="AB1714" s="8"/>
      <c r="AC1714" s="5"/>
      <c r="AD1714" s="8"/>
      <c r="AE1714" s="8"/>
      <c r="AF1714" s="8"/>
      <c r="AG1714" s="8"/>
      <c r="AH1714" s="8"/>
      <c r="AI1714" s="8"/>
      <c r="AJ1714" s="5"/>
      <c r="AK1714" s="8"/>
      <c r="AL1714" s="8"/>
      <c r="AM1714" s="8"/>
      <c r="AN1714" s="8"/>
      <c r="AO1714" s="8"/>
      <c r="AP1714" s="8"/>
      <c r="AQ1714" s="9"/>
      <c r="AR1714" s="8"/>
      <c r="AS1714" s="8"/>
      <c r="AT1714" s="8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>
        <v>556.06060606060601</v>
      </c>
      <c r="BH1714" s="5"/>
      <c r="BI1714" s="8"/>
      <c r="BJ1714" s="5"/>
      <c r="BK1714" s="5"/>
      <c r="BL1714" s="5"/>
      <c r="BM1714" s="8"/>
      <c r="BN1714" s="5">
        <f>BP1714*(1/(BO1714/100))</f>
        <v>556.06060606060601</v>
      </c>
      <c r="BO1714" s="7">
        <v>38.743333333333332</v>
      </c>
      <c r="BP1714" s="5">
        <v>215.4364141414141</v>
      </c>
      <c r="BQ1714" s="5">
        <f>BN1714-BP1714</f>
        <v>340.6241919191919</v>
      </c>
      <c r="BR1714" s="5"/>
      <c r="BS1714" s="5"/>
      <c r="BT1714" s="7">
        <v>9.4905909313398293</v>
      </c>
      <c r="BU1714" s="7"/>
      <c r="BV1714" s="7"/>
      <c r="BW1714" s="7"/>
      <c r="BX1714" s="7"/>
      <c r="BY1714" s="7"/>
      <c r="BZ1714" s="7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8"/>
      <c r="CL1714" s="5"/>
      <c r="CM1714" s="5"/>
      <c r="CN1714" s="8"/>
      <c r="CO1714" s="5"/>
      <c r="CP1714" s="5"/>
      <c r="CQ1714" s="5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</row>
    <row r="1715" spans="1:166" x14ac:dyDescent="0.25">
      <c r="A1715" t="s">
        <v>186</v>
      </c>
      <c r="C1715" s="6">
        <v>43511</v>
      </c>
      <c r="D1715" s="5">
        <v>1</v>
      </c>
      <c r="E1715" s="6" t="s">
        <v>209</v>
      </c>
      <c r="F1715" t="s">
        <v>10</v>
      </c>
      <c r="G1715">
        <v>0</v>
      </c>
      <c r="H1715" t="s">
        <v>26</v>
      </c>
      <c r="I1715" s="7">
        <v>10.4</v>
      </c>
      <c r="J1715">
        <v>1000</v>
      </c>
      <c r="K1715" s="5">
        <f t="shared" si="37"/>
        <v>96.15384615384616</v>
      </c>
      <c r="L1715" s="5"/>
      <c r="M1715" s="8"/>
      <c r="N1715" s="8"/>
      <c r="O1715" s="8"/>
      <c r="P1715" s="8"/>
      <c r="Q1715" s="5"/>
      <c r="R1715" s="5"/>
      <c r="S1715" s="5"/>
      <c r="T1715" s="5"/>
      <c r="U1715" s="5"/>
      <c r="V1715" s="5"/>
      <c r="W1715" s="5"/>
      <c r="X1715" s="8"/>
      <c r="Y1715" s="8"/>
      <c r="Z1715" s="8"/>
      <c r="AA1715" s="8"/>
      <c r="AB1715" s="8"/>
      <c r="AC1715" s="5"/>
      <c r="AD1715" s="8"/>
      <c r="AE1715" s="8"/>
      <c r="AF1715" s="8"/>
      <c r="AG1715" s="8"/>
      <c r="AH1715" s="8"/>
      <c r="AI1715" s="8"/>
      <c r="AJ1715" s="5"/>
      <c r="AK1715" s="8"/>
      <c r="AL1715" s="8"/>
      <c r="AM1715" s="8"/>
      <c r="AN1715" s="8"/>
      <c r="AO1715" s="8"/>
      <c r="AP1715" s="8"/>
      <c r="AQ1715" s="9"/>
      <c r="AR1715" s="8"/>
      <c r="AS1715" s="8"/>
      <c r="AT1715" s="8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8"/>
      <c r="BJ1715" s="5"/>
      <c r="BK1715" s="5"/>
      <c r="BL1715" s="5"/>
      <c r="BM1715" s="8"/>
      <c r="BN1715" s="8"/>
      <c r="BO1715" s="7"/>
      <c r="BP1715" s="5"/>
      <c r="BQ1715" s="5"/>
      <c r="BR1715" s="5"/>
      <c r="BS1715" s="5"/>
      <c r="BT1715" s="7"/>
      <c r="BU1715" s="7"/>
      <c r="BV1715" s="7"/>
      <c r="BW1715" s="7"/>
      <c r="BX1715" s="7"/>
      <c r="BY1715" s="7"/>
      <c r="BZ1715" s="7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8"/>
      <c r="CL1715" s="5"/>
      <c r="CM1715" s="5"/>
      <c r="CN1715" s="8"/>
      <c r="CO1715" s="5"/>
      <c r="CP1715" s="5"/>
      <c r="CQ1715" s="5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</row>
    <row r="1716" spans="1:166" x14ac:dyDescent="0.25">
      <c r="A1716" t="s">
        <v>186</v>
      </c>
      <c r="C1716" s="6">
        <v>43538</v>
      </c>
      <c r="D1716" s="5">
        <v>4</v>
      </c>
      <c r="E1716" t="s">
        <v>210</v>
      </c>
      <c r="F1716" t="s">
        <v>12</v>
      </c>
      <c r="G1716">
        <v>27</v>
      </c>
      <c r="H1716" t="s">
        <v>26</v>
      </c>
      <c r="I1716" s="7">
        <v>10.4</v>
      </c>
      <c r="J1716">
        <v>1000</v>
      </c>
      <c r="K1716" s="5">
        <f t="shared" si="37"/>
        <v>96.15384615384616</v>
      </c>
      <c r="L1716" s="5"/>
      <c r="M1716" s="5">
        <v>342.66666666666663</v>
      </c>
      <c r="N1716" s="7">
        <v>8.0666666666666664</v>
      </c>
      <c r="O1716" s="7"/>
      <c r="P1716" s="7"/>
      <c r="Q1716" s="5"/>
      <c r="R1716" s="5">
        <v>27</v>
      </c>
      <c r="S1716" s="5"/>
      <c r="T1716" s="5"/>
      <c r="U1716" s="5"/>
      <c r="V1716" s="5"/>
      <c r="W1716" s="5"/>
      <c r="X1716" s="7">
        <v>6.666666666666667</v>
      </c>
      <c r="Y1716" s="7">
        <v>2.4</v>
      </c>
      <c r="Z1716" s="8"/>
      <c r="AA1716" s="8"/>
      <c r="AB1716" s="8"/>
      <c r="AC1716" s="5"/>
      <c r="AD1716" s="8"/>
      <c r="AE1716" s="8"/>
      <c r="AF1716" s="8"/>
      <c r="AG1716" s="8"/>
      <c r="AH1716" s="8"/>
      <c r="AI1716" s="8"/>
      <c r="AJ1716" s="5"/>
      <c r="AK1716" s="8"/>
      <c r="AL1716" s="8"/>
      <c r="AM1716" s="8"/>
      <c r="AN1716" s="8"/>
      <c r="AO1716" s="8"/>
      <c r="AP1716" s="8"/>
      <c r="AQ1716" s="9"/>
      <c r="AR1716" s="8"/>
      <c r="AS1716" s="8"/>
      <c r="AT1716" s="8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8"/>
      <c r="BJ1716" s="5"/>
      <c r="BK1716" s="5"/>
      <c r="BL1716" s="5"/>
      <c r="BM1716" s="8"/>
      <c r="BN1716" s="8"/>
      <c r="BO1716" s="7"/>
      <c r="BP1716" s="5"/>
      <c r="BQ1716" s="5"/>
      <c r="BR1716" s="5"/>
      <c r="BS1716" s="5"/>
      <c r="BT1716" s="7"/>
      <c r="BU1716" s="7"/>
      <c r="BV1716" s="7"/>
      <c r="BW1716" s="7"/>
      <c r="BX1716" s="7"/>
      <c r="BY1716" s="7"/>
      <c r="BZ1716" s="7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8"/>
      <c r="CL1716" s="5"/>
      <c r="CM1716" s="5"/>
      <c r="CN1716" s="8"/>
      <c r="CO1716" s="5"/>
      <c r="CP1716" s="5"/>
      <c r="CQ1716" s="5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</row>
    <row r="1717" spans="1:166" x14ac:dyDescent="0.25">
      <c r="A1717" t="s">
        <v>186</v>
      </c>
      <c r="C1717" s="6">
        <v>43545</v>
      </c>
      <c r="D1717" s="5"/>
      <c r="E1717" s="6"/>
      <c r="G1717">
        <v>34</v>
      </c>
      <c r="H1717" t="s">
        <v>26</v>
      </c>
      <c r="I1717" s="7">
        <v>10.4</v>
      </c>
      <c r="J1717">
        <v>1000</v>
      </c>
      <c r="K1717" s="5">
        <f t="shared" si="37"/>
        <v>96.15384615384616</v>
      </c>
      <c r="L1717" s="5"/>
      <c r="M1717" s="5">
        <v>498</v>
      </c>
      <c r="N1717" s="7">
        <v>10.533333333333333</v>
      </c>
      <c r="O1717" s="7"/>
      <c r="P1717" s="7"/>
      <c r="Q1717" s="5"/>
      <c r="R1717" s="5"/>
      <c r="S1717" s="5"/>
      <c r="T1717" s="5"/>
      <c r="U1717" s="5"/>
      <c r="V1717" s="5"/>
      <c r="W1717" s="5"/>
      <c r="X1717" s="7">
        <v>6.6</v>
      </c>
      <c r="Y1717" s="7">
        <v>4.9333333333333336</v>
      </c>
      <c r="Z1717" s="8"/>
      <c r="AA1717" s="8"/>
      <c r="AB1717" s="8"/>
      <c r="AC1717" s="5"/>
      <c r="AD1717" s="8"/>
      <c r="AE1717" s="8"/>
      <c r="AF1717" s="8"/>
      <c r="AG1717" s="8"/>
      <c r="AH1717" s="8"/>
      <c r="AI1717" s="8"/>
      <c r="AJ1717" s="5"/>
      <c r="AK1717" s="8"/>
      <c r="AL1717" s="8"/>
      <c r="AM1717" s="8"/>
      <c r="AN1717" s="8"/>
      <c r="AO1717" s="8"/>
      <c r="AP1717" s="8"/>
      <c r="AQ1717" s="9"/>
      <c r="AR1717" s="8"/>
      <c r="AS1717" s="8"/>
      <c r="AT1717" s="8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8"/>
      <c r="BJ1717" s="5"/>
      <c r="BK1717" s="5"/>
      <c r="BL1717" s="5"/>
      <c r="BM1717" s="8"/>
      <c r="BN1717" s="8"/>
      <c r="BO1717" s="7"/>
      <c r="BP1717" s="5"/>
      <c r="BQ1717" s="5"/>
      <c r="BR1717" s="5"/>
      <c r="BS1717" s="5"/>
      <c r="BT1717" s="7"/>
      <c r="BU1717" s="7"/>
      <c r="BV1717" s="7"/>
      <c r="BW1717" s="7"/>
      <c r="BX1717" s="7"/>
      <c r="BY1717" s="7"/>
      <c r="BZ1717" s="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8"/>
      <c r="CL1717" s="5"/>
      <c r="CM1717" s="5"/>
      <c r="CN1717" s="8"/>
      <c r="CO1717" s="5"/>
      <c r="CP1717" s="5"/>
      <c r="CQ1717" s="5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</row>
    <row r="1718" spans="1:166" x14ac:dyDescent="0.25">
      <c r="A1718" t="s">
        <v>186</v>
      </c>
      <c r="C1718" s="6">
        <v>43551</v>
      </c>
      <c r="D1718" s="5"/>
      <c r="E1718" s="6"/>
      <c r="G1718">
        <v>40</v>
      </c>
      <c r="H1718" t="s">
        <v>26</v>
      </c>
      <c r="I1718" s="7">
        <v>10.4</v>
      </c>
      <c r="J1718">
        <v>1000</v>
      </c>
      <c r="K1718" s="5">
        <f t="shared" si="37"/>
        <v>96.15384615384616</v>
      </c>
      <c r="L1718" s="5"/>
      <c r="M1718" s="5">
        <v>648.66666666666663</v>
      </c>
      <c r="N1718" s="7">
        <v>12.266666666666667</v>
      </c>
      <c r="O1718" s="7"/>
      <c r="P1718" s="7"/>
      <c r="Q1718" s="5"/>
      <c r="R1718" s="5"/>
      <c r="S1718" s="5"/>
      <c r="T1718" s="5"/>
      <c r="U1718" s="5"/>
      <c r="V1718" s="5"/>
      <c r="W1718" s="5"/>
      <c r="X1718" s="7">
        <v>6.6</v>
      </c>
      <c r="Y1718" s="7">
        <v>6.666666666666667</v>
      </c>
      <c r="Z1718" s="8"/>
      <c r="AA1718" s="8"/>
      <c r="AB1718" s="8"/>
      <c r="AC1718" s="5"/>
      <c r="AD1718" s="8"/>
      <c r="AE1718" s="8"/>
      <c r="AF1718" s="8"/>
      <c r="AG1718" s="8"/>
      <c r="AH1718" s="8"/>
      <c r="AI1718" s="8"/>
      <c r="AJ1718" s="5"/>
      <c r="AK1718" s="8"/>
      <c r="AL1718" s="8"/>
      <c r="AM1718" s="8"/>
      <c r="AN1718" s="8"/>
      <c r="AO1718" s="8"/>
      <c r="AP1718" s="8"/>
      <c r="AQ1718" s="9"/>
      <c r="AR1718" s="8"/>
      <c r="AS1718" s="8"/>
      <c r="AT1718" s="8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8"/>
      <c r="BJ1718" s="5"/>
      <c r="BK1718" s="5"/>
      <c r="BL1718" s="5"/>
      <c r="BM1718" s="8"/>
      <c r="BN1718" s="8"/>
      <c r="BO1718" s="7"/>
      <c r="BP1718" s="5"/>
      <c r="BQ1718" s="5"/>
      <c r="BR1718" s="5"/>
      <c r="BS1718" s="5"/>
      <c r="BT1718" s="7"/>
      <c r="BU1718" s="7"/>
      <c r="BV1718" s="7"/>
      <c r="BW1718" s="7"/>
      <c r="BX1718" s="7"/>
      <c r="BY1718" s="7"/>
      <c r="BZ1718" s="7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8"/>
      <c r="CL1718" s="5"/>
      <c r="CM1718" s="5"/>
      <c r="CN1718" s="8"/>
      <c r="CO1718" s="5"/>
      <c r="CP1718" s="5"/>
      <c r="CQ1718" s="5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</row>
    <row r="1719" spans="1:166" x14ac:dyDescent="0.25">
      <c r="A1719" t="s">
        <v>186</v>
      </c>
      <c r="C1719" s="6">
        <v>43553</v>
      </c>
      <c r="D1719" s="5"/>
      <c r="E1719" s="6"/>
      <c r="G1719">
        <v>42</v>
      </c>
      <c r="H1719" t="s">
        <v>26</v>
      </c>
      <c r="I1719" s="7">
        <v>10.4</v>
      </c>
      <c r="J1719">
        <v>1000</v>
      </c>
      <c r="K1719" s="5">
        <f t="shared" si="37"/>
        <v>96.15384615384616</v>
      </c>
      <c r="L1719" s="5"/>
      <c r="M1719" s="8"/>
      <c r="N1719" s="8"/>
      <c r="O1719" s="8"/>
      <c r="P1719" s="8"/>
      <c r="Q1719" s="5"/>
      <c r="R1719" s="5"/>
      <c r="S1719" s="5"/>
      <c r="T1719" s="5"/>
      <c r="U1719" s="5"/>
      <c r="V1719" s="5"/>
      <c r="W1719" s="5"/>
      <c r="X1719" s="8"/>
      <c r="Y1719" s="8"/>
      <c r="Z1719" s="8"/>
      <c r="AA1719" s="8"/>
      <c r="AB1719" s="8"/>
      <c r="AC1719" s="5">
        <v>171.26</v>
      </c>
      <c r="AD1719" s="8"/>
      <c r="AE1719" s="8"/>
      <c r="AF1719" s="8"/>
      <c r="AG1719" s="8"/>
      <c r="AH1719" s="8"/>
      <c r="AI1719" s="8"/>
      <c r="AJ1719" s="5">
        <v>98.596666666666678</v>
      </c>
      <c r="AK1719" s="8">
        <v>2.0177856666666667</v>
      </c>
      <c r="AL1719" s="8"/>
      <c r="AM1719" s="8"/>
      <c r="AN1719" s="8"/>
      <c r="AO1719" s="8"/>
      <c r="AP1719" s="8"/>
      <c r="AQ1719" s="9">
        <f>AK1719/AJ1719</f>
        <v>2.0465049528381619E-2</v>
      </c>
      <c r="AR1719" s="8"/>
      <c r="AS1719" s="8"/>
      <c r="AT1719" s="8"/>
      <c r="AU1719" s="5">
        <v>3.0266666666666673</v>
      </c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>
        <f>AU1719+AX1719+AY1719+BG1719</f>
        <v>3.0266666666666673</v>
      </c>
      <c r="BI1719" s="8"/>
      <c r="BJ1719" s="5"/>
      <c r="BK1719" s="5">
        <f>AC1719+AJ1719+BH1719</f>
        <v>272.88333333333333</v>
      </c>
      <c r="BL1719" s="5"/>
      <c r="BM1719" s="8">
        <f>BH1719/BK1719</f>
        <v>1.1091431014475054E-2</v>
      </c>
      <c r="BN1719" s="8"/>
      <c r="BO1719" s="7"/>
      <c r="BP1719" s="5"/>
      <c r="BQ1719" s="5"/>
      <c r="BR1719" s="5"/>
      <c r="BS1719" s="5"/>
      <c r="BT1719" s="7"/>
      <c r="BU1719" s="7"/>
      <c r="BV1719" s="7"/>
      <c r="BW1719" s="7"/>
      <c r="BX1719" s="8">
        <f>AC1719/BK1719</f>
        <v>0.62759420997984483</v>
      </c>
      <c r="BY1719" s="8">
        <f>AJ1719/BK1719</f>
        <v>0.36131435900568015</v>
      </c>
      <c r="BZ1719" s="8">
        <f>BH1719/BK1719</f>
        <v>1.1091431014475054E-2</v>
      </c>
      <c r="CA1719" s="5">
        <f>CB1719+CC1719+CD1719+CE1719+CF1719+CG1719</f>
        <v>60.333333333333329</v>
      </c>
      <c r="CB1719" s="5">
        <v>56.666666666666664</v>
      </c>
      <c r="CC1719" s="5"/>
      <c r="CD1719" s="5"/>
      <c r="CE1719" s="5"/>
      <c r="CF1719" s="5"/>
      <c r="CG1719" s="5">
        <v>3.6666666666666665</v>
      </c>
      <c r="CH1719" s="9">
        <f>AK1719/CA1719</f>
        <v>3.3443961325966852E-2</v>
      </c>
      <c r="CI1719" s="5"/>
      <c r="CJ1719" s="5"/>
      <c r="CK1719" s="8"/>
      <c r="CL1719" s="5"/>
      <c r="CM1719" s="5"/>
      <c r="CN1719" s="8"/>
      <c r="CO1719" s="5"/>
      <c r="CP1719" s="5"/>
      <c r="CQ1719" s="5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</row>
    <row r="1720" spans="1:166" x14ac:dyDescent="0.25">
      <c r="A1720" t="s">
        <v>186</v>
      </c>
      <c r="C1720" s="6">
        <v>43555</v>
      </c>
      <c r="D1720" s="5">
        <v>5</v>
      </c>
      <c r="E1720" t="s">
        <v>206</v>
      </c>
      <c r="F1720" t="s">
        <v>13</v>
      </c>
      <c r="G1720">
        <v>44</v>
      </c>
      <c r="H1720" t="s">
        <v>26</v>
      </c>
      <c r="I1720" s="7">
        <v>10.4</v>
      </c>
      <c r="J1720">
        <v>1000</v>
      </c>
      <c r="K1720" s="5">
        <f t="shared" si="37"/>
        <v>96.15384615384616</v>
      </c>
      <c r="L1720" s="5"/>
      <c r="M1720" s="8"/>
      <c r="N1720" s="8"/>
      <c r="O1720" s="8"/>
      <c r="P1720" s="8"/>
      <c r="Q1720" s="5"/>
      <c r="R1720" s="5"/>
      <c r="S1720" s="5">
        <v>44</v>
      </c>
      <c r="T1720" s="5"/>
      <c r="U1720" s="5"/>
      <c r="V1720" s="5"/>
      <c r="W1720" s="5"/>
      <c r="X1720" s="8"/>
      <c r="Y1720" s="8"/>
      <c r="Z1720" s="8"/>
      <c r="AA1720" s="8"/>
      <c r="AB1720" s="8"/>
      <c r="AD1720" s="8"/>
      <c r="AE1720" s="8"/>
      <c r="AF1720" s="8"/>
      <c r="AG1720" s="8"/>
      <c r="AH1720" s="8"/>
      <c r="AI1720" s="8"/>
      <c r="AQ1720" s="9"/>
      <c r="AR1720" s="8"/>
      <c r="AS1720" s="8"/>
      <c r="AT1720" s="8"/>
      <c r="AU1720"/>
      <c r="AV1720"/>
      <c r="AW1720"/>
      <c r="AY1720"/>
      <c r="AZ1720"/>
      <c r="BA1720"/>
      <c r="BB1720"/>
      <c r="BC1720"/>
      <c r="BD1720"/>
      <c r="BE1720" s="5"/>
      <c r="BF1720" s="5"/>
      <c r="BH1720" s="5"/>
      <c r="BI1720" s="8"/>
      <c r="BJ1720" s="5"/>
      <c r="BK1720" s="5"/>
      <c r="BL1720" s="5"/>
      <c r="BM1720" s="8"/>
      <c r="BN1720" s="8"/>
      <c r="BO1720" s="7"/>
      <c r="BP1720" s="5"/>
      <c r="BQ1720" s="5"/>
      <c r="BR1720" s="5"/>
      <c r="BS1720" s="5"/>
      <c r="BT1720" s="7"/>
      <c r="BU1720" s="7"/>
      <c r="BV1720" s="7"/>
      <c r="BW1720" s="7"/>
      <c r="BX1720" s="7"/>
      <c r="BY1720" s="7"/>
      <c r="BZ1720" s="7"/>
      <c r="CI1720" s="5"/>
      <c r="CJ1720" s="5"/>
      <c r="CK1720" s="8"/>
      <c r="CL1720" s="5"/>
      <c r="CM1720" s="5"/>
      <c r="CN1720" s="8"/>
      <c r="CO1720" s="5"/>
      <c r="CP1720" s="5"/>
      <c r="CQ1720" s="5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</row>
    <row r="1721" spans="1:166" x14ac:dyDescent="0.25">
      <c r="A1721" t="s">
        <v>186</v>
      </c>
      <c r="C1721" s="6">
        <v>43558</v>
      </c>
      <c r="D1721" s="5"/>
      <c r="E1721" s="6"/>
      <c r="G1721">
        <v>47</v>
      </c>
      <c r="H1721" t="s">
        <v>26</v>
      </c>
      <c r="I1721" s="7">
        <v>10.4</v>
      </c>
      <c r="J1721">
        <v>1000</v>
      </c>
      <c r="K1721" s="5">
        <f t="shared" si="37"/>
        <v>96.15384615384616</v>
      </c>
      <c r="L1721" s="5"/>
      <c r="M1721" s="5">
        <v>822.66666666666663</v>
      </c>
      <c r="N1721" s="7">
        <v>14</v>
      </c>
      <c r="O1721" s="7"/>
      <c r="P1721" s="7"/>
      <c r="Q1721" s="5"/>
      <c r="R1721" s="5"/>
      <c r="S1721" s="5"/>
      <c r="T1721" s="5"/>
      <c r="U1721" s="5"/>
      <c r="V1721" s="5"/>
      <c r="W1721" s="5"/>
      <c r="X1721" s="8"/>
      <c r="Y1721" s="8"/>
      <c r="Z1721" s="7">
        <v>6.8461538461538458</v>
      </c>
      <c r="AA1721" s="8"/>
      <c r="AB1721" s="7">
        <v>6.333333333333333</v>
      </c>
      <c r="AD1721" s="8"/>
      <c r="AE1721" s="8"/>
      <c r="AF1721" s="8"/>
      <c r="AG1721" s="8"/>
      <c r="AH1721" s="8"/>
      <c r="AI1721" s="8"/>
      <c r="AQ1721" s="9"/>
      <c r="AR1721" s="8"/>
      <c r="AS1721" s="8"/>
      <c r="AT1721" s="8"/>
      <c r="AU1721"/>
      <c r="AV1721"/>
      <c r="AW1721"/>
      <c r="AY1721"/>
      <c r="AZ1721"/>
      <c r="BA1721"/>
      <c r="BB1721"/>
      <c r="BC1721"/>
      <c r="BD1721"/>
      <c r="BE1721" s="5"/>
      <c r="BF1721" s="5"/>
      <c r="BH1721" s="5"/>
      <c r="BI1721" s="8"/>
      <c r="BJ1721" s="5"/>
      <c r="BK1721" s="5"/>
      <c r="BL1721" s="5"/>
      <c r="BM1721" s="8"/>
      <c r="BN1721" s="8"/>
      <c r="BO1721" s="7"/>
      <c r="BP1721" s="5"/>
      <c r="BQ1721" s="5"/>
      <c r="BR1721" s="5"/>
      <c r="BS1721" s="5"/>
      <c r="BT1721" s="7"/>
      <c r="BU1721" s="7"/>
      <c r="BV1721" s="7"/>
      <c r="BW1721" s="7"/>
      <c r="BX1721" s="7"/>
      <c r="BY1721" s="7"/>
      <c r="BZ1721" s="7"/>
      <c r="CI1721" s="5"/>
      <c r="CJ1721" s="5"/>
      <c r="CK1721" s="8"/>
      <c r="CL1721" s="5"/>
      <c r="CM1721" s="5"/>
      <c r="CN1721" s="8"/>
      <c r="CO1721" s="5"/>
      <c r="CP1721" s="5"/>
      <c r="CQ1721" s="5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</row>
    <row r="1722" spans="1:166" x14ac:dyDescent="0.25">
      <c r="A1722" t="s">
        <v>186</v>
      </c>
      <c r="C1722" s="6">
        <v>43567</v>
      </c>
      <c r="D1722" s="5"/>
      <c r="E1722" s="6"/>
      <c r="G1722">
        <v>56</v>
      </c>
      <c r="H1722" t="s">
        <v>26</v>
      </c>
      <c r="I1722" s="7">
        <v>10.4</v>
      </c>
      <c r="J1722">
        <v>1000</v>
      </c>
      <c r="K1722" s="5">
        <f t="shared" si="37"/>
        <v>96.15384615384616</v>
      </c>
      <c r="L1722" s="5"/>
      <c r="M1722" s="5">
        <v>983.33333333333326</v>
      </c>
      <c r="N1722" s="7">
        <v>17</v>
      </c>
      <c r="O1722" s="7"/>
      <c r="P1722" s="7"/>
      <c r="Q1722" s="5"/>
      <c r="R1722" s="5"/>
      <c r="S1722" s="5"/>
      <c r="T1722" s="5"/>
      <c r="U1722" s="5"/>
      <c r="V1722" s="5"/>
      <c r="W1722" s="5"/>
      <c r="X1722" s="8"/>
      <c r="Y1722" s="8"/>
      <c r="Z1722" s="8"/>
      <c r="AA1722" s="7">
        <v>8.7272727272727266</v>
      </c>
      <c r="AB1722" s="7">
        <v>10.7</v>
      </c>
      <c r="AC1722" s="5"/>
      <c r="AD1722" s="8"/>
      <c r="AE1722" s="8"/>
      <c r="AF1722" s="8"/>
      <c r="AG1722" s="8"/>
      <c r="AH1722" s="8"/>
      <c r="AI1722" s="8"/>
      <c r="AJ1722" s="5"/>
      <c r="AK1722" s="8"/>
      <c r="AL1722" s="8"/>
      <c r="AM1722" s="8"/>
      <c r="AN1722" s="8"/>
      <c r="AO1722" s="8"/>
      <c r="AP1722" s="8"/>
      <c r="AQ1722" s="9"/>
      <c r="AR1722" s="8"/>
      <c r="AS1722" s="8"/>
      <c r="AT1722" s="8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8"/>
      <c r="BJ1722" s="5"/>
      <c r="BK1722" s="5"/>
      <c r="BL1722" s="5"/>
      <c r="BM1722" s="8"/>
      <c r="BN1722" s="8"/>
      <c r="BO1722" s="7"/>
      <c r="BP1722" s="5"/>
      <c r="BQ1722" s="5"/>
      <c r="BR1722" s="5"/>
      <c r="BS1722" s="5"/>
      <c r="BT1722" s="7"/>
      <c r="BU1722" s="7"/>
      <c r="BV1722" s="7"/>
      <c r="BW1722" s="7"/>
      <c r="BX1722" s="7"/>
      <c r="BY1722" s="7"/>
      <c r="BZ1722" s="7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8"/>
      <c r="CL1722" s="5"/>
      <c r="CM1722" s="5"/>
      <c r="CN1722" s="8"/>
      <c r="CO1722" s="5"/>
      <c r="CP1722" s="5"/>
      <c r="CQ1722" s="5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</row>
    <row r="1723" spans="1:166" x14ac:dyDescent="0.25">
      <c r="A1723" t="s">
        <v>186</v>
      </c>
      <c r="C1723" s="6">
        <v>43570</v>
      </c>
      <c r="D1723" s="5"/>
      <c r="E1723" s="6"/>
      <c r="G1723">
        <v>59</v>
      </c>
      <c r="H1723" t="s">
        <v>26</v>
      </c>
      <c r="I1723" s="7">
        <v>10.4</v>
      </c>
      <c r="J1723">
        <v>1000</v>
      </c>
      <c r="K1723" s="5">
        <f t="shared" si="37"/>
        <v>96.15384615384616</v>
      </c>
      <c r="L1723" s="5"/>
      <c r="M1723" s="8"/>
      <c r="N1723" s="8"/>
      <c r="O1723" s="8"/>
      <c r="P1723" s="8"/>
      <c r="Q1723" s="5"/>
      <c r="R1723" s="5"/>
      <c r="S1723" s="5"/>
      <c r="T1723" s="5"/>
      <c r="U1723" s="5"/>
      <c r="V1723" s="5"/>
      <c r="W1723" s="5"/>
      <c r="X1723" s="8"/>
      <c r="Y1723" s="8"/>
      <c r="Z1723" s="8"/>
      <c r="AA1723" s="8"/>
      <c r="AB1723" s="8"/>
      <c r="AC1723" s="5">
        <v>279.99877937267411</v>
      </c>
      <c r="AD1723" s="8"/>
      <c r="AE1723" s="8"/>
      <c r="AF1723" s="8"/>
      <c r="AG1723" s="8"/>
      <c r="AH1723" s="8"/>
      <c r="AI1723" s="8"/>
      <c r="AJ1723" s="5">
        <v>206.60913769271664</v>
      </c>
      <c r="AK1723" s="8">
        <v>3.7351961275917063</v>
      </c>
      <c r="AL1723" s="8"/>
      <c r="AM1723" s="8"/>
      <c r="AN1723" s="8"/>
      <c r="AO1723" s="8"/>
      <c r="AP1723" s="8"/>
      <c r="AQ1723" s="9">
        <f>AK1723/AJ1723</f>
        <v>1.8078562106710633E-2</v>
      </c>
      <c r="AR1723" s="8"/>
      <c r="AS1723" s="8"/>
      <c r="AT1723" s="8"/>
      <c r="AU1723" s="5">
        <v>20.362283891547047</v>
      </c>
      <c r="AV1723" s="5"/>
      <c r="AW1723" s="5"/>
      <c r="AX1723" s="5">
        <v>3.6755746943115359</v>
      </c>
      <c r="AY1723" s="5"/>
      <c r="AZ1723" s="5"/>
      <c r="BA1723" s="5"/>
      <c r="BB1723" s="5"/>
      <c r="BC1723" s="5"/>
      <c r="BD1723" s="5"/>
      <c r="BE1723" s="5"/>
      <c r="BF1723" s="5"/>
      <c r="BG1723" s="5">
        <v>14.025858585858586</v>
      </c>
      <c r="BH1723" s="5">
        <f>AU1723+AX1723+AY1723+BG1723</f>
        <v>38.063717171717173</v>
      </c>
      <c r="BI1723" s="8"/>
      <c r="BJ1723" s="5"/>
      <c r="BK1723" s="5">
        <f>AC1723+AJ1723+BH1723</f>
        <v>524.67163423710792</v>
      </c>
      <c r="BL1723" s="5"/>
      <c r="BM1723" s="8">
        <f>BH1723/BK1723</f>
        <v>7.2547694001150326E-2</v>
      </c>
      <c r="BN1723" s="8"/>
      <c r="BO1723" s="7"/>
      <c r="BP1723" s="5"/>
      <c r="BQ1723" s="5"/>
      <c r="BR1723" s="5"/>
      <c r="BS1723" s="5"/>
      <c r="BT1723" s="7"/>
      <c r="BU1723" s="7"/>
      <c r="BV1723" s="7"/>
      <c r="BW1723" s="7"/>
      <c r="BX1723" s="8">
        <f>AC1723/BK1723</f>
        <v>0.53366479356141061</v>
      </c>
      <c r="BY1723" s="8">
        <f>AJ1723/BK1723</f>
        <v>0.39378751243743909</v>
      </c>
      <c r="BZ1723" s="8">
        <f>BH1723/BK1723</f>
        <v>7.2547694001150326E-2</v>
      </c>
      <c r="CA1723" s="5">
        <f>CB1723+CC1723+CD1723+CE1723+CF1723+CG1723</f>
        <v>230.21392876129715</v>
      </c>
      <c r="CB1723" s="5">
        <v>172.27070707070706</v>
      </c>
      <c r="CC1723" s="5">
        <v>31.231897926634769</v>
      </c>
      <c r="CD1723" s="5"/>
      <c r="CE1723" s="5">
        <v>10.990962254120149</v>
      </c>
      <c r="CF1723" s="5"/>
      <c r="CG1723" s="5">
        <v>15.720361509835193</v>
      </c>
      <c r="CH1723" s="9">
        <f>AK1723/CA1723</f>
        <v>1.6224891984987728E-2</v>
      </c>
      <c r="CI1723" s="5"/>
      <c r="CJ1723" s="5"/>
      <c r="CK1723" s="8"/>
      <c r="CL1723" s="5"/>
      <c r="CM1723" s="5"/>
      <c r="CN1723" s="8"/>
      <c r="CO1723" s="5"/>
      <c r="CP1723" s="5"/>
      <c r="CQ1723" s="5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</row>
    <row r="1724" spans="1:166" x14ac:dyDescent="0.25">
      <c r="A1724" t="s">
        <v>186</v>
      </c>
      <c r="C1724" s="6">
        <v>43571</v>
      </c>
      <c r="D1724" s="5"/>
      <c r="E1724" s="6"/>
      <c r="G1724">
        <v>60</v>
      </c>
      <c r="H1724" t="s">
        <v>26</v>
      </c>
      <c r="I1724" s="7">
        <v>10.4</v>
      </c>
      <c r="J1724">
        <v>1000</v>
      </c>
      <c r="K1724" s="5">
        <f t="shared" si="37"/>
        <v>96.15384615384616</v>
      </c>
      <c r="L1724" s="5"/>
      <c r="M1724" s="5">
        <v>1030</v>
      </c>
      <c r="N1724" s="7">
        <v>18.133333333333333</v>
      </c>
      <c r="O1724" s="7"/>
      <c r="P1724" s="7"/>
      <c r="Q1724" s="5"/>
      <c r="R1724" s="5"/>
      <c r="S1724" s="5"/>
      <c r="T1724" s="5"/>
      <c r="U1724" s="5"/>
      <c r="V1724" s="5"/>
      <c r="W1724" s="5"/>
      <c r="X1724" s="8"/>
      <c r="Y1724" s="8"/>
      <c r="Z1724" s="8"/>
      <c r="AA1724" s="7">
        <v>9.0666666666666664</v>
      </c>
      <c r="AB1724" s="7">
        <v>12.166666666666666</v>
      </c>
      <c r="AD1724" s="8"/>
      <c r="AE1724" s="8"/>
      <c r="AF1724" s="8"/>
      <c r="AG1724" s="8"/>
      <c r="AH1724" s="8"/>
      <c r="AI1724" s="8"/>
      <c r="AQ1724" s="9"/>
      <c r="AR1724" s="8"/>
      <c r="AS1724" s="8"/>
      <c r="AT1724" s="8"/>
      <c r="AU1724"/>
      <c r="AV1724"/>
      <c r="AW1724"/>
      <c r="AY1724"/>
      <c r="AZ1724"/>
      <c r="BA1724"/>
      <c r="BB1724"/>
      <c r="BC1724"/>
      <c r="BD1724"/>
      <c r="BE1724" s="5"/>
      <c r="BF1724" s="5"/>
      <c r="BH1724" s="5"/>
      <c r="BI1724" s="8"/>
      <c r="BJ1724" s="5"/>
      <c r="BK1724" s="5"/>
      <c r="BL1724" s="5"/>
      <c r="BM1724" s="8"/>
      <c r="BN1724" s="8"/>
      <c r="BO1724" s="7"/>
      <c r="BP1724" s="5"/>
      <c r="BQ1724" s="5"/>
      <c r="BR1724" s="5"/>
      <c r="BS1724" s="5"/>
      <c r="BT1724" s="7"/>
      <c r="BU1724" s="7"/>
      <c r="BV1724" s="7"/>
      <c r="BW1724" s="7"/>
      <c r="BX1724" s="7"/>
      <c r="BY1724" s="7"/>
      <c r="BZ1724" s="7"/>
      <c r="CI1724" s="5"/>
      <c r="CJ1724" s="5"/>
      <c r="CK1724" s="8"/>
      <c r="CL1724" s="5"/>
      <c r="CM1724" s="5"/>
      <c r="CN1724" s="8"/>
      <c r="CO1724" s="5"/>
      <c r="CP1724" s="5"/>
      <c r="CQ1724" s="5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</row>
    <row r="1725" spans="1:166" x14ac:dyDescent="0.25">
      <c r="A1725" t="s">
        <v>186</v>
      </c>
      <c r="C1725" s="6">
        <v>43585</v>
      </c>
      <c r="D1725" s="5"/>
      <c r="E1725" s="6"/>
      <c r="G1725">
        <v>74</v>
      </c>
      <c r="H1725" t="s">
        <v>26</v>
      </c>
      <c r="I1725" s="7">
        <v>10.4</v>
      </c>
      <c r="J1725">
        <v>1000</v>
      </c>
      <c r="K1725" s="5">
        <f t="shared" si="37"/>
        <v>96.15384615384616</v>
      </c>
      <c r="L1725" s="5"/>
      <c r="M1725" s="5">
        <v>1147.3333333333333</v>
      </c>
      <c r="N1725" s="7">
        <v>19.466666666666665</v>
      </c>
      <c r="O1725" s="7"/>
      <c r="P1725" s="7"/>
      <c r="Q1725" s="5"/>
      <c r="R1725" s="5"/>
      <c r="S1725" s="5"/>
      <c r="T1725" s="5"/>
      <c r="U1725" s="5"/>
      <c r="V1725" s="5"/>
      <c r="W1725" s="5"/>
      <c r="X1725" s="8"/>
      <c r="Y1725" s="8"/>
      <c r="Z1725" s="8"/>
      <c r="AA1725" s="7">
        <v>9</v>
      </c>
      <c r="AB1725" s="7">
        <v>15.8</v>
      </c>
      <c r="AC1725" s="5"/>
      <c r="AD1725" s="8"/>
      <c r="AE1725" s="8"/>
      <c r="AF1725" s="8"/>
      <c r="AG1725" s="8"/>
      <c r="AH1725" s="8"/>
      <c r="AI1725" s="8"/>
      <c r="AJ1725" s="5"/>
      <c r="AK1725" s="8"/>
      <c r="AL1725" s="8"/>
      <c r="AM1725" s="8"/>
      <c r="AN1725" s="8"/>
      <c r="AO1725" s="8"/>
      <c r="AP1725" s="8"/>
      <c r="AQ1725" s="9"/>
      <c r="AR1725" s="8"/>
      <c r="AS1725" s="8"/>
      <c r="AT1725" s="8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8"/>
      <c r="BJ1725" s="5"/>
      <c r="BK1725" s="5"/>
      <c r="BL1725" s="5"/>
      <c r="BM1725" s="8"/>
      <c r="BN1725" s="8"/>
      <c r="BO1725" s="7"/>
      <c r="BP1725" s="5"/>
      <c r="BQ1725" s="5"/>
      <c r="BR1725" s="5"/>
      <c r="BS1725" s="5"/>
      <c r="BT1725" s="7"/>
      <c r="BU1725" s="7"/>
      <c r="BV1725" s="7"/>
      <c r="BW1725" s="7"/>
      <c r="BX1725" s="7"/>
      <c r="BY1725" s="7"/>
      <c r="BZ1725" s="7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8"/>
      <c r="CL1725" s="5"/>
      <c r="CM1725" s="5"/>
      <c r="CN1725" s="8"/>
      <c r="CO1725" s="5"/>
      <c r="CP1725" s="5"/>
      <c r="CQ1725" s="5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</row>
    <row r="1726" spans="1:166" x14ac:dyDescent="0.25">
      <c r="A1726" t="s">
        <v>186</v>
      </c>
      <c r="C1726" s="6">
        <v>43592</v>
      </c>
      <c r="D1726" s="5"/>
      <c r="E1726" s="6"/>
      <c r="G1726">
        <v>81</v>
      </c>
      <c r="H1726" t="s">
        <v>26</v>
      </c>
      <c r="I1726" s="7">
        <v>10.4</v>
      </c>
      <c r="J1726">
        <v>1000</v>
      </c>
      <c r="K1726" s="5">
        <f t="shared" si="37"/>
        <v>96.15384615384616</v>
      </c>
      <c r="L1726" s="5"/>
      <c r="M1726" s="5">
        <v>1196</v>
      </c>
      <c r="N1726" s="7">
        <v>21</v>
      </c>
      <c r="O1726" s="7"/>
      <c r="P1726" s="7"/>
      <c r="Q1726" s="5"/>
      <c r="R1726" s="5"/>
      <c r="S1726" s="5"/>
      <c r="T1726" s="5"/>
      <c r="U1726" s="5"/>
      <c r="V1726" s="5"/>
      <c r="W1726" s="5"/>
      <c r="X1726" s="8"/>
      <c r="Y1726" s="8"/>
      <c r="Z1726" s="8"/>
      <c r="AA1726" s="7">
        <v>9.4666666666666668</v>
      </c>
      <c r="AB1726" s="7">
        <v>17.666666666666668</v>
      </c>
      <c r="AC1726" s="5"/>
      <c r="AD1726" s="8"/>
      <c r="AE1726" s="8"/>
      <c r="AF1726" s="8"/>
      <c r="AG1726" s="8"/>
      <c r="AH1726" s="8"/>
      <c r="AI1726" s="8"/>
      <c r="AJ1726" s="5"/>
      <c r="AK1726" s="8"/>
      <c r="AL1726" s="8"/>
      <c r="AM1726" s="8"/>
      <c r="AN1726" s="8"/>
      <c r="AO1726" s="8"/>
      <c r="AP1726" s="8"/>
      <c r="AQ1726" s="9"/>
      <c r="AR1726" s="8"/>
      <c r="AS1726" s="8"/>
      <c r="AT1726" s="8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8"/>
      <c r="BJ1726" s="5"/>
      <c r="BK1726" s="5"/>
      <c r="BL1726" s="5"/>
      <c r="BM1726" s="8"/>
      <c r="BN1726" s="8"/>
      <c r="BO1726" s="7"/>
      <c r="BP1726" s="5"/>
      <c r="BQ1726" s="5"/>
      <c r="BR1726" s="5"/>
      <c r="BS1726" s="5"/>
      <c r="BT1726" s="7"/>
      <c r="BU1726" s="7"/>
      <c r="BV1726" s="7"/>
      <c r="BW1726" s="7"/>
      <c r="BX1726" s="7"/>
      <c r="BY1726" s="7"/>
      <c r="BZ1726" s="7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8"/>
      <c r="CL1726" s="5"/>
      <c r="CM1726" s="5"/>
      <c r="CN1726" s="8"/>
      <c r="CO1726" s="5"/>
      <c r="CP1726" s="5"/>
      <c r="CQ1726" s="5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</row>
    <row r="1727" spans="1:166" x14ac:dyDescent="0.25">
      <c r="A1727" t="s">
        <v>186</v>
      </c>
      <c r="C1727" s="6">
        <v>43640</v>
      </c>
      <c r="D1727" s="5"/>
      <c r="E1727" s="6"/>
      <c r="G1727">
        <v>129</v>
      </c>
      <c r="H1727" t="s">
        <v>26</v>
      </c>
      <c r="I1727" s="7">
        <v>10.4</v>
      </c>
      <c r="J1727">
        <v>1000</v>
      </c>
      <c r="K1727" s="5">
        <f t="shared" si="37"/>
        <v>96.15384615384616</v>
      </c>
      <c r="L1727" s="5"/>
      <c r="M1727" s="8"/>
      <c r="N1727" s="8"/>
      <c r="O1727" s="8"/>
      <c r="P1727" s="8"/>
      <c r="Q1727" s="5"/>
      <c r="R1727" s="5"/>
      <c r="S1727" s="5"/>
      <c r="T1727" s="5"/>
      <c r="U1727" s="5"/>
      <c r="V1727" s="5"/>
      <c r="W1727" s="5"/>
      <c r="X1727" s="8"/>
      <c r="Y1727" s="8"/>
      <c r="Z1727" s="8"/>
      <c r="AA1727" s="8"/>
      <c r="AB1727" s="8"/>
      <c r="AC1727" s="5">
        <v>561.69563350584633</v>
      </c>
      <c r="AD1727" s="8"/>
      <c r="AE1727" s="8"/>
      <c r="AF1727" s="8"/>
      <c r="AG1727" s="8"/>
      <c r="AH1727" s="8"/>
      <c r="AI1727" s="8"/>
      <c r="AJ1727" s="5">
        <v>285.35416714586927</v>
      </c>
      <c r="AK1727" s="8">
        <v>4.051478131876558</v>
      </c>
      <c r="AL1727" s="8"/>
      <c r="AM1727" s="8"/>
      <c r="AN1727" s="8"/>
      <c r="AO1727" s="8"/>
      <c r="AP1727" s="8"/>
      <c r="AQ1727" s="9">
        <f>AK1727/AJ1727</f>
        <v>1.4198068920456648E-2</v>
      </c>
      <c r="AR1727" s="8"/>
      <c r="AS1727" s="8"/>
      <c r="AT1727" s="8"/>
      <c r="AU1727" s="5"/>
      <c r="AV1727" s="5"/>
      <c r="AW1727" s="5"/>
      <c r="AX1727" s="5"/>
      <c r="AY1727" s="5">
        <v>595.87978915085296</v>
      </c>
      <c r="AZ1727" s="5"/>
      <c r="BA1727" s="5"/>
      <c r="BB1727" s="5"/>
      <c r="BC1727" s="5"/>
      <c r="BD1727" s="5"/>
      <c r="BE1727" s="5"/>
      <c r="BF1727" s="5"/>
      <c r="BG1727" s="5">
        <v>200.78367644239984</v>
      </c>
      <c r="BH1727" s="5">
        <f>AU1727+AX1727+AY1727+BG1727</f>
        <v>796.66346559325279</v>
      </c>
      <c r="BI1727" s="8"/>
      <c r="BJ1727" s="5"/>
      <c r="BK1727" s="5">
        <f>AC1727+AJ1727+BH1727</f>
        <v>1643.7132662449685</v>
      </c>
      <c r="BL1727" s="5"/>
      <c r="BM1727" s="8">
        <f>BH1727/BK1727</f>
        <v>0.4846730156368545</v>
      </c>
      <c r="BN1727" s="8"/>
      <c r="BO1727" s="7"/>
      <c r="BP1727" s="5"/>
      <c r="BQ1727" s="5"/>
      <c r="BR1727" s="5"/>
      <c r="BS1727" s="5"/>
      <c r="BT1727" s="7"/>
      <c r="BU1727" s="7"/>
      <c r="BV1727" s="7"/>
      <c r="BW1727" s="7"/>
      <c r="BX1727" s="8">
        <f>AC1727/BK1727</f>
        <v>0.34172361143560598</v>
      </c>
      <c r="BY1727" s="8">
        <f>AJ1727/BK1727</f>
        <v>0.1736033729275395</v>
      </c>
      <c r="BZ1727" s="8">
        <f>BH1727/BK1727</f>
        <v>0.4846730156368545</v>
      </c>
      <c r="CA1727" s="5">
        <f>CB1727+CC1727+CD1727+CE1727+CF1727+CG1727</f>
        <v>155.14663599769983</v>
      </c>
      <c r="CB1727" s="5"/>
      <c r="CC1727" s="5">
        <v>120.09929078014186</v>
      </c>
      <c r="CD1727" s="5">
        <v>35.047345217557982</v>
      </c>
      <c r="CE1727" s="5"/>
      <c r="CF1727" s="5"/>
      <c r="CG1727" s="5"/>
      <c r="CH1727" s="5"/>
      <c r="CI1727" s="5"/>
      <c r="CJ1727" s="5"/>
      <c r="CK1727" s="8"/>
      <c r="CL1727" s="5"/>
      <c r="CM1727" s="5"/>
      <c r="CN1727" s="8"/>
      <c r="CO1727" s="5"/>
      <c r="CP1727" s="5"/>
      <c r="CQ1727" s="5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</row>
    <row r="1728" spans="1:166" x14ac:dyDescent="0.25">
      <c r="A1728" t="s">
        <v>186</v>
      </c>
      <c r="C1728" s="6">
        <v>43641</v>
      </c>
      <c r="D1728" s="5">
        <v>9</v>
      </c>
      <c r="E1728" s="6" t="s">
        <v>207</v>
      </c>
      <c r="F1728" t="s">
        <v>15</v>
      </c>
      <c r="G1728">
        <v>130</v>
      </c>
      <c r="H1728" t="s">
        <v>26</v>
      </c>
      <c r="I1728" s="7">
        <v>10.4</v>
      </c>
      <c r="J1728">
        <v>1000</v>
      </c>
      <c r="K1728" s="5">
        <f t="shared" si="37"/>
        <v>96.15384615384616</v>
      </c>
      <c r="L1728" s="5"/>
      <c r="M1728" s="8"/>
      <c r="N1728" s="8"/>
      <c r="O1728" s="8"/>
      <c r="P1728" s="8"/>
      <c r="Q1728" s="5"/>
      <c r="R1728" s="5"/>
      <c r="S1728" s="5"/>
      <c r="T1728" s="5"/>
      <c r="U1728" s="5"/>
      <c r="V1728" s="5">
        <v>130</v>
      </c>
      <c r="W1728" s="5"/>
      <c r="X1728" s="8"/>
      <c r="Y1728" s="8"/>
      <c r="Z1728" s="8"/>
      <c r="AA1728" s="8"/>
      <c r="AB1728" s="8"/>
      <c r="AC1728" s="5"/>
      <c r="AD1728" s="8"/>
      <c r="AE1728" s="8"/>
      <c r="AF1728" s="8"/>
      <c r="AG1728" s="8"/>
      <c r="AH1728" s="8"/>
      <c r="AI1728" s="8"/>
      <c r="AJ1728" s="5"/>
      <c r="AK1728" s="8"/>
      <c r="AL1728" s="8"/>
      <c r="AM1728" s="8"/>
      <c r="AN1728" s="8"/>
      <c r="AO1728" s="8"/>
      <c r="AP1728" s="8"/>
      <c r="AQ1728" s="9"/>
      <c r="AR1728" s="8"/>
      <c r="AS1728" s="8"/>
      <c r="AT1728" s="8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8"/>
      <c r="BJ1728" s="5"/>
      <c r="BK1728" s="5"/>
      <c r="BL1728" s="5"/>
      <c r="BM1728" s="8"/>
      <c r="BN1728" s="8"/>
      <c r="BO1728" s="7"/>
      <c r="BP1728" s="5"/>
      <c r="BQ1728" s="5"/>
      <c r="BR1728" s="5"/>
      <c r="BS1728" s="5"/>
      <c r="BT1728" s="7"/>
      <c r="BU1728" s="7"/>
      <c r="BV1728" s="7"/>
      <c r="BW1728" s="7"/>
      <c r="BX1728" s="7"/>
      <c r="BY1728" s="7"/>
      <c r="BZ1728" s="7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8"/>
      <c r="CL1728" s="5"/>
      <c r="CM1728" s="5"/>
      <c r="CN1728" s="8"/>
      <c r="CO1728" s="5"/>
      <c r="CP1728" s="5"/>
      <c r="CQ1728" s="5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</row>
    <row r="1729" spans="1:166" x14ac:dyDescent="0.25">
      <c r="A1729" t="s">
        <v>186</v>
      </c>
      <c r="C1729" s="6">
        <v>43691</v>
      </c>
      <c r="D1729" s="5">
        <v>10</v>
      </c>
      <c r="E1729" s="6" t="s">
        <v>108</v>
      </c>
      <c r="F1729" t="s">
        <v>16</v>
      </c>
      <c r="G1729">
        <v>180</v>
      </c>
      <c r="H1729" t="s">
        <v>26</v>
      </c>
      <c r="I1729" s="7">
        <v>10.4</v>
      </c>
      <c r="J1729">
        <v>1000</v>
      </c>
      <c r="K1729" s="5">
        <f t="shared" si="37"/>
        <v>96.15384615384616</v>
      </c>
      <c r="L1729" s="5"/>
      <c r="M1729" s="8"/>
      <c r="N1729" s="8"/>
      <c r="O1729" s="8"/>
      <c r="P1729" s="8"/>
      <c r="Q1729" s="5"/>
      <c r="R1729" s="5"/>
      <c r="S1729" s="5"/>
      <c r="T1729" s="5"/>
      <c r="U1729" s="5"/>
      <c r="V1729" s="5"/>
      <c r="W1729" s="5"/>
      <c r="X1729" s="8"/>
      <c r="Y1729" s="8"/>
      <c r="Z1729" s="8"/>
      <c r="AA1729" s="8"/>
      <c r="AB1729" s="8"/>
      <c r="AC1729" s="5"/>
      <c r="AD1729" s="8"/>
      <c r="AE1729" s="8"/>
      <c r="AF1729" s="8"/>
      <c r="AG1729" s="8"/>
      <c r="AH1729" s="8"/>
      <c r="AI1729" s="8"/>
      <c r="AJ1729" s="5"/>
      <c r="AK1729" s="8"/>
      <c r="AL1729" s="8"/>
      <c r="AM1729" s="8"/>
      <c r="AN1729" s="8"/>
      <c r="AO1729" s="8"/>
      <c r="AP1729" s="8"/>
      <c r="AQ1729" s="9"/>
      <c r="AR1729" s="8"/>
      <c r="AS1729" s="8"/>
      <c r="AT1729" s="8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>
        <v>546.46464646464642</v>
      </c>
      <c r="BH1729" s="5"/>
      <c r="BI1729" s="8"/>
      <c r="BJ1729" s="5"/>
      <c r="BK1729" s="5"/>
      <c r="BL1729" s="5"/>
      <c r="BM1729" s="8"/>
      <c r="BN1729" s="5">
        <f>BP1729*(1/(BO1729/100))</f>
        <v>546.46464646464642</v>
      </c>
      <c r="BO1729" s="7">
        <v>40.526666666666671</v>
      </c>
      <c r="BP1729" s="5">
        <v>221.46390572390573</v>
      </c>
      <c r="BQ1729" s="5">
        <f>BN1729-BP1729</f>
        <v>325.0007407407407</v>
      </c>
      <c r="BR1729" s="5"/>
      <c r="BS1729" s="5"/>
      <c r="BT1729" s="7">
        <v>9.7561191948857147</v>
      </c>
      <c r="BU1729" s="7"/>
      <c r="BV1729" s="7"/>
      <c r="BW1729" s="7"/>
      <c r="BX1729" s="7"/>
      <c r="BY1729" s="7"/>
      <c r="BZ1729" s="7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8"/>
      <c r="CL1729" s="5"/>
      <c r="CM1729" s="5"/>
      <c r="CN1729" s="8"/>
      <c r="CO1729" s="5"/>
      <c r="CP1729" s="5"/>
      <c r="CQ1729" s="5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</row>
    <row r="1730" spans="1:166" x14ac:dyDescent="0.25">
      <c r="A1730" t="s">
        <v>187</v>
      </c>
      <c r="C1730" s="6">
        <v>43511</v>
      </c>
      <c r="D1730" s="5">
        <v>1</v>
      </c>
      <c r="E1730" s="6" t="s">
        <v>209</v>
      </c>
      <c r="F1730" t="s">
        <v>10</v>
      </c>
      <c r="G1730">
        <v>0</v>
      </c>
      <c r="H1730" t="s">
        <v>11</v>
      </c>
      <c r="I1730" s="7">
        <v>10.4</v>
      </c>
      <c r="J1730">
        <v>1000</v>
      </c>
      <c r="K1730" s="5">
        <f t="shared" si="37"/>
        <v>96.15384615384616</v>
      </c>
      <c r="L1730" s="5"/>
      <c r="M1730" s="8"/>
      <c r="N1730" s="8"/>
      <c r="O1730" s="8"/>
      <c r="P1730" s="8"/>
      <c r="Q1730" s="5"/>
      <c r="R1730" s="5"/>
      <c r="S1730" s="5"/>
      <c r="T1730" s="5"/>
      <c r="U1730" s="5"/>
      <c r="V1730" s="5"/>
      <c r="W1730" s="5"/>
      <c r="X1730" s="8"/>
      <c r="Y1730" s="8"/>
      <c r="Z1730" s="8"/>
      <c r="AA1730" s="8"/>
      <c r="AB1730" s="8"/>
      <c r="AC1730" s="5"/>
      <c r="AD1730" s="8"/>
      <c r="AE1730" s="8"/>
      <c r="AF1730" s="8"/>
      <c r="AG1730" s="8"/>
      <c r="AH1730" s="8"/>
      <c r="AI1730" s="8"/>
      <c r="AJ1730" s="5"/>
      <c r="AK1730" s="8"/>
      <c r="AL1730" s="8"/>
      <c r="AM1730" s="8"/>
      <c r="AN1730" s="8"/>
      <c r="AO1730" s="8"/>
      <c r="AP1730" s="8"/>
      <c r="AQ1730" s="9"/>
      <c r="AR1730" s="8"/>
      <c r="AS1730" s="8"/>
      <c r="AT1730" s="8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8"/>
      <c r="BJ1730" s="5"/>
      <c r="BK1730" s="5"/>
      <c r="BL1730" s="5"/>
      <c r="BM1730" s="8"/>
      <c r="BN1730" s="8"/>
      <c r="BO1730" s="7"/>
      <c r="BP1730" s="5"/>
      <c r="BQ1730" s="5"/>
      <c r="BR1730" s="5"/>
      <c r="BS1730" s="5"/>
      <c r="BT1730" s="7"/>
      <c r="BU1730" s="7"/>
      <c r="BV1730" s="7"/>
      <c r="BW1730" s="7"/>
      <c r="BX1730" s="7"/>
      <c r="BY1730" s="7"/>
      <c r="BZ1730" s="7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8"/>
      <c r="CL1730" s="5"/>
      <c r="CM1730" s="5"/>
      <c r="CN1730" s="8"/>
      <c r="CO1730" s="5"/>
      <c r="CP1730" s="5"/>
      <c r="CQ1730" s="5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</row>
    <row r="1731" spans="1:166" x14ac:dyDescent="0.25">
      <c r="A1731" t="s">
        <v>187</v>
      </c>
      <c r="C1731" s="6">
        <v>43538</v>
      </c>
      <c r="D1731" s="5">
        <v>4</v>
      </c>
      <c r="E1731" t="s">
        <v>210</v>
      </c>
      <c r="F1731" t="s">
        <v>12</v>
      </c>
      <c r="G1731">
        <v>27</v>
      </c>
      <c r="H1731" t="s">
        <v>11</v>
      </c>
      <c r="I1731" s="7">
        <v>10.4</v>
      </c>
      <c r="J1731">
        <v>1000</v>
      </c>
      <c r="K1731" s="5">
        <f t="shared" si="37"/>
        <v>96.15384615384616</v>
      </c>
      <c r="L1731" s="5"/>
      <c r="M1731" s="5">
        <v>364</v>
      </c>
      <c r="N1731" s="7">
        <v>8.5333333333333332</v>
      </c>
      <c r="O1731" s="7"/>
      <c r="P1731" s="7"/>
      <c r="Q1731" s="5"/>
      <c r="R1731" s="5">
        <v>27</v>
      </c>
      <c r="S1731" s="5"/>
      <c r="T1731" s="5"/>
      <c r="U1731" s="5"/>
      <c r="V1731" s="5"/>
      <c r="W1731" s="5"/>
      <c r="X1731" s="7">
        <v>6.4</v>
      </c>
      <c r="Y1731" s="7">
        <v>1.8666666666666667</v>
      </c>
      <c r="Z1731" s="8"/>
      <c r="AA1731" s="8"/>
      <c r="AB1731" s="8"/>
      <c r="AC1731" s="5"/>
      <c r="AD1731" s="8"/>
      <c r="AE1731" s="8"/>
      <c r="AF1731" s="8"/>
      <c r="AG1731" s="8"/>
      <c r="AH1731" s="8"/>
      <c r="AI1731" s="8"/>
      <c r="AJ1731" s="5"/>
      <c r="AK1731" s="8"/>
      <c r="AL1731" s="8"/>
      <c r="AM1731" s="8"/>
      <c r="AN1731" s="8"/>
      <c r="AO1731" s="8"/>
      <c r="AP1731" s="8"/>
      <c r="AQ1731" s="9"/>
      <c r="AR1731" s="8"/>
      <c r="AS1731" s="8"/>
      <c r="AT1731" s="8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8"/>
      <c r="BJ1731" s="5"/>
      <c r="BK1731" s="5"/>
      <c r="BL1731" s="5"/>
      <c r="BM1731" s="8"/>
      <c r="BN1731" s="8"/>
      <c r="BO1731" s="7"/>
      <c r="BP1731" s="5"/>
      <c r="BQ1731" s="5"/>
      <c r="BR1731" s="5"/>
      <c r="BS1731" s="5"/>
      <c r="BT1731" s="7"/>
      <c r="BU1731" s="7"/>
      <c r="BV1731" s="7"/>
      <c r="BW1731" s="7"/>
      <c r="BX1731" s="7"/>
      <c r="BY1731" s="7"/>
      <c r="BZ1731" s="7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8"/>
      <c r="CL1731" s="5"/>
      <c r="CM1731" s="5"/>
      <c r="CN1731" s="8"/>
      <c r="CO1731" s="5"/>
      <c r="CP1731" s="5"/>
      <c r="CQ1731" s="5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</row>
    <row r="1732" spans="1:166" x14ac:dyDescent="0.25">
      <c r="A1732" t="s">
        <v>187</v>
      </c>
      <c r="C1732" s="6">
        <v>43545</v>
      </c>
      <c r="D1732" s="5"/>
      <c r="E1732" s="6"/>
      <c r="G1732">
        <v>34</v>
      </c>
      <c r="H1732" t="s">
        <v>11</v>
      </c>
      <c r="I1732" s="7">
        <v>10.4</v>
      </c>
      <c r="J1732">
        <v>1000</v>
      </c>
      <c r="K1732" s="5">
        <f t="shared" si="37"/>
        <v>96.15384615384616</v>
      </c>
      <c r="L1732" s="5"/>
      <c r="M1732" s="5">
        <v>546.66666666666663</v>
      </c>
      <c r="N1732" s="7">
        <v>10.866666666666667</v>
      </c>
      <c r="O1732" s="7"/>
      <c r="P1732" s="7"/>
      <c r="Q1732" s="5"/>
      <c r="R1732" s="5"/>
      <c r="S1732" s="5"/>
      <c r="T1732" s="5"/>
      <c r="U1732" s="5"/>
      <c r="V1732" s="5"/>
      <c r="W1732" s="5"/>
      <c r="X1732" s="7">
        <v>7.0666666666666664</v>
      </c>
      <c r="Y1732" s="7">
        <v>4.8</v>
      </c>
      <c r="Z1732" s="8"/>
      <c r="AA1732" s="8"/>
      <c r="AB1732" s="8"/>
      <c r="AC1732" s="5"/>
      <c r="AD1732" s="8"/>
      <c r="AE1732" s="8"/>
      <c r="AF1732" s="8"/>
      <c r="AG1732" s="8"/>
      <c r="AH1732" s="8"/>
      <c r="AI1732" s="8"/>
      <c r="AJ1732" s="5"/>
      <c r="AK1732" s="8"/>
      <c r="AL1732" s="8"/>
      <c r="AM1732" s="8"/>
      <c r="AN1732" s="8"/>
      <c r="AO1732" s="8"/>
      <c r="AP1732" s="8"/>
      <c r="AQ1732" s="9"/>
      <c r="AR1732" s="8"/>
      <c r="AS1732" s="8"/>
      <c r="AT1732" s="8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8"/>
      <c r="BJ1732" s="5"/>
      <c r="BK1732" s="5"/>
      <c r="BL1732" s="5"/>
      <c r="BM1732" s="8"/>
      <c r="BN1732" s="8"/>
      <c r="BO1732" s="7"/>
      <c r="BP1732" s="5"/>
      <c r="BQ1732" s="5"/>
      <c r="BR1732" s="5"/>
      <c r="BS1732" s="5"/>
      <c r="BT1732" s="7"/>
      <c r="BU1732" s="7"/>
      <c r="BV1732" s="7"/>
      <c r="BW1732" s="7"/>
      <c r="BX1732" s="7"/>
      <c r="BY1732" s="7"/>
      <c r="BZ1732" s="7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8"/>
      <c r="CL1732" s="5"/>
      <c r="CM1732" s="5"/>
      <c r="CN1732" s="8"/>
      <c r="CO1732" s="5"/>
      <c r="CP1732" s="5"/>
      <c r="CQ1732" s="5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</row>
    <row r="1733" spans="1:166" x14ac:dyDescent="0.25">
      <c r="A1733" t="s">
        <v>187</v>
      </c>
      <c r="C1733" s="6">
        <v>43551</v>
      </c>
      <c r="D1733" s="5"/>
      <c r="E1733" s="6"/>
      <c r="G1733">
        <v>40</v>
      </c>
      <c r="H1733" t="s">
        <v>11</v>
      </c>
      <c r="I1733" s="7">
        <v>10.4</v>
      </c>
      <c r="J1733">
        <v>1000</v>
      </c>
      <c r="K1733" s="5">
        <f t="shared" si="37"/>
        <v>96.15384615384616</v>
      </c>
      <c r="L1733" s="5"/>
      <c r="M1733" s="5">
        <v>710.66666666666663</v>
      </c>
      <c r="N1733" s="7">
        <v>12.733333333333333</v>
      </c>
      <c r="O1733" s="7"/>
      <c r="P1733" s="7"/>
      <c r="Q1733" s="5"/>
      <c r="R1733" s="5"/>
      <c r="S1733" s="5"/>
      <c r="T1733" s="5"/>
      <c r="U1733" s="5"/>
      <c r="V1733" s="5"/>
      <c r="W1733" s="5"/>
      <c r="X1733" s="7">
        <v>7.9333333333333336</v>
      </c>
      <c r="Y1733" s="7">
        <v>5.8</v>
      </c>
      <c r="Z1733" s="8"/>
      <c r="AA1733" s="8"/>
      <c r="AB1733" s="8"/>
      <c r="AC1733" s="5"/>
      <c r="AD1733" s="8"/>
      <c r="AE1733" s="8"/>
      <c r="AF1733" s="8"/>
      <c r="AG1733" s="8"/>
      <c r="AH1733" s="8"/>
      <c r="AI1733" s="8"/>
      <c r="AJ1733" s="5"/>
      <c r="AK1733" s="8"/>
      <c r="AL1733" s="8"/>
      <c r="AM1733" s="8"/>
      <c r="AN1733" s="8"/>
      <c r="AO1733" s="8"/>
      <c r="AP1733" s="8"/>
      <c r="AQ1733" s="9"/>
      <c r="AR1733" s="8"/>
      <c r="AS1733" s="8"/>
      <c r="AT1733" s="8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8"/>
      <c r="BJ1733" s="5"/>
      <c r="BK1733" s="5"/>
      <c r="BL1733" s="5"/>
      <c r="BM1733" s="8"/>
      <c r="BN1733" s="8"/>
      <c r="BO1733" s="7"/>
      <c r="BP1733" s="5"/>
      <c r="BQ1733" s="5"/>
      <c r="BR1733" s="5"/>
      <c r="BS1733" s="5"/>
      <c r="BT1733" s="7"/>
      <c r="BU1733" s="7"/>
      <c r="BV1733" s="7"/>
      <c r="BW1733" s="7"/>
      <c r="BX1733" s="7"/>
      <c r="BY1733" s="7"/>
      <c r="BZ1733" s="7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8"/>
      <c r="CL1733" s="5"/>
      <c r="CM1733" s="5"/>
      <c r="CN1733" s="8"/>
      <c r="CO1733" s="5"/>
      <c r="CP1733" s="5"/>
      <c r="CQ1733" s="5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</row>
    <row r="1734" spans="1:166" x14ac:dyDescent="0.25">
      <c r="A1734" t="s">
        <v>187</v>
      </c>
      <c r="C1734" s="6">
        <v>43553</v>
      </c>
      <c r="D1734" s="5"/>
      <c r="E1734" s="6"/>
      <c r="G1734">
        <v>42</v>
      </c>
      <c r="H1734" t="s">
        <v>11</v>
      </c>
      <c r="I1734" s="7">
        <v>10.4</v>
      </c>
      <c r="J1734">
        <v>1000</v>
      </c>
      <c r="K1734" s="5">
        <f t="shared" si="37"/>
        <v>96.15384615384616</v>
      </c>
      <c r="L1734" s="5"/>
      <c r="M1734" s="8"/>
      <c r="N1734" s="8"/>
      <c r="O1734" s="8"/>
      <c r="P1734" s="8"/>
      <c r="Q1734" s="5"/>
      <c r="R1734" s="5"/>
      <c r="S1734" s="5"/>
      <c r="T1734" s="5"/>
      <c r="U1734" s="5"/>
      <c r="V1734" s="5"/>
      <c r="W1734" s="5"/>
      <c r="X1734" s="8"/>
      <c r="Y1734" s="8"/>
      <c r="Z1734" s="8"/>
      <c r="AA1734" s="8"/>
      <c r="AB1734" s="8"/>
      <c r="AC1734" s="5">
        <v>143.62666666666667</v>
      </c>
      <c r="AD1734" s="8"/>
      <c r="AE1734" s="8"/>
      <c r="AF1734" s="8"/>
      <c r="AG1734" s="8"/>
      <c r="AH1734" s="8"/>
      <c r="AI1734" s="8"/>
      <c r="AJ1734" s="5">
        <v>109.22000000000001</v>
      </c>
      <c r="AK1734" s="8">
        <v>2.2579273333333334</v>
      </c>
      <c r="AL1734" s="8"/>
      <c r="AM1734" s="8"/>
      <c r="AN1734" s="8"/>
      <c r="AO1734" s="8"/>
      <c r="AP1734" s="8"/>
      <c r="AQ1734" s="9">
        <f>AK1734/AJ1734</f>
        <v>2.0673203930903983E-2</v>
      </c>
      <c r="AR1734" s="8"/>
      <c r="AS1734" s="8"/>
      <c r="AT1734" s="8"/>
      <c r="AU1734" s="5">
        <v>5.97</v>
      </c>
      <c r="AV1734" s="5"/>
      <c r="AW1734" s="5"/>
      <c r="AX1734" s="5">
        <v>1.1600000000000001</v>
      </c>
      <c r="AY1734" s="5"/>
      <c r="AZ1734" s="5"/>
      <c r="BA1734" s="5"/>
      <c r="BB1734" s="5"/>
      <c r="BC1734" s="5"/>
      <c r="BD1734" s="5"/>
      <c r="BE1734" s="5"/>
      <c r="BF1734" s="5"/>
      <c r="BG1734" s="5"/>
      <c r="BH1734" s="5">
        <f>AU1734+AX1734+AY1734+BG1734</f>
        <v>7.13</v>
      </c>
      <c r="BI1734" s="8"/>
      <c r="BJ1734" s="5"/>
      <c r="BK1734" s="5">
        <f>AC1734+AJ1734+BH1734</f>
        <v>259.97666666666669</v>
      </c>
      <c r="BL1734" s="5"/>
      <c r="BM1734" s="8">
        <f>BH1734/BK1734</f>
        <v>2.742553818932468E-2</v>
      </c>
      <c r="BN1734" s="8"/>
      <c r="BO1734" s="7"/>
      <c r="BP1734" s="5"/>
      <c r="BQ1734" s="5"/>
      <c r="BR1734" s="5"/>
      <c r="BS1734" s="5"/>
      <c r="BT1734" s="7"/>
      <c r="BU1734" s="7"/>
      <c r="BV1734" s="7"/>
      <c r="BW1734" s="7"/>
      <c r="BX1734" s="8">
        <f>AC1734/BK1734</f>
        <v>0.55245983613914063</v>
      </c>
      <c r="BY1734" s="8">
        <f>AJ1734/BK1734</f>
        <v>0.42011462567153462</v>
      </c>
      <c r="BZ1734" s="8">
        <f>BH1734/BK1734</f>
        <v>2.742553818932468E-2</v>
      </c>
      <c r="CA1734" s="5">
        <f>CB1734+CC1734+CD1734+CE1734+CF1734+CG1734</f>
        <v>112.66666666666666</v>
      </c>
      <c r="CB1734" s="5">
        <v>103.33333333333333</v>
      </c>
      <c r="CC1734" s="5"/>
      <c r="CD1734" s="5"/>
      <c r="CE1734" s="5">
        <v>4</v>
      </c>
      <c r="CF1734" s="5"/>
      <c r="CG1734" s="5">
        <v>5.333333333333333</v>
      </c>
      <c r="CH1734" s="9">
        <f>AK1734/CA1734</f>
        <v>2.0040775147928996E-2</v>
      </c>
      <c r="CI1734" s="5"/>
      <c r="CJ1734" s="5"/>
      <c r="CK1734" s="8"/>
      <c r="CL1734" s="5"/>
      <c r="CM1734" s="5"/>
      <c r="CN1734" s="8"/>
      <c r="CO1734" s="5"/>
      <c r="CP1734" s="5"/>
      <c r="CQ1734" s="5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</row>
    <row r="1735" spans="1:166" x14ac:dyDescent="0.25">
      <c r="A1735" t="s">
        <v>187</v>
      </c>
      <c r="C1735" s="6">
        <v>43555</v>
      </c>
      <c r="D1735" s="5">
        <v>5</v>
      </c>
      <c r="E1735" t="s">
        <v>206</v>
      </c>
      <c r="F1735" t="s">
        <v>13</v>
      </c>
      <c r="G1735">
        <v>44</v>
      </c>
      <c r="H1735" t="s">
        <v>11</v>
      </c>
      <c r="I1735" s="7">
        <v>10.4</v>
      </c>
      <c r="J1735">
        <v>1000</v>
      </c>
      <c r="K1735" s="5">
        <f t="shared" si="37"/>
        <v>96.15384615384616</v>
      </c>
      <c r="L1735" s="5"/>
      <c r="M1735" s="8"/>
      <c r="N1735" s="8"/>
      <c r="O1735" s="8"/>
      <c r="P1735" s="8"/>
      <c r="Q1735" s="5"/>
      <c r="R1735" s="5"/>
      <c r="S1735" s="5">
        <v>44</v>
      </c>
      <c r="T1735" s="5"/>
      <c r="U1735" s="5"/>
      <c r="V1735" s="5"/>
      <c r="W1735" s="5"/>
      <c r="X1735" s="8"/>
      <c r="Y1735" s="8"/>
      <c r="Z1735" s="8"/>
      <c r="AA1735" s="8"/>
      <c r="AB1735" s="8"/>
      <c r="AD1735" s="8"/>
      <c r="AE1735" s="8"/>
      <c r="AF1735" s="8"/>
      <c r="AG1735" s="8"/>
      <c r="AH1735" s="8"/>
      <c r="AI1735" s="8"/>
      <c r="AQ1735" s="9"/>
      <c r="AR1735" s="8"/>
      <c r="AS1735" s="8"/>
      <c r="AT1735" s="8"/>
      <c r="AU1735"/>
      <c r="AV1735"/>
      <c r="AW1735"/>
      <c r="AY1735"/>
      <c r="AZ1735"/>
      <c r="BA1735"/>
      <c r="BB1735"/>
      <c r="BC1735"/>
      <c r="BD1735"/>
      <c r="BE1735" s="5"/>
      <c r="BF1735" s="5"/>
      <c r="BH1735" s="5"/>
      <c r="BI1735" s="8"/>
      <c r="BJ1735" s="5"/>
      <c r="BK1735" s="5"/>
      <c r="BL1735" s="5"/>
      <c r="BM1735" s="8"/>
      <c r="BN1735" s="8"/>
      <c r="BO1735" s="7"/>
      <c r="BP1735" s="5"/>
      <c r="BQ1735" s="5"/>
      <c r="BR1735" s="5"/>
      <c r="BS1735" s="5"/>
      <c r="BT1735" s="7"/>
      <c r="BU1735" s="7"/>
      <c r="BV1735" s="7"/>
      <c r="BW1735" s="7"/>
      <c r="BX1735" s="7"/>
      <c r="BY1735" s="7"/>
      <c r="BZ1735" s="7"/>
      <c r="CA1735" s="5"/>
      <c r="CI1735" s="5"/>
      <c r="CJ1735" s="5"/>
      <c r="CK1735" s="8"/>
      <c r="CL1735" s="5"/>
      <c r="CM1735" s="5"/>
      <c r="CN1735" s="8"/>
      <c r="CO1735" s="5"/>
      <c r="CP1735" s="5"/>
      <c r="CQ1735" s="5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</row>
    <row r="1736" spans="1:166" x14ac:dyDescent="0.25">
      <c r="A1736" t="s">
        <v>187</v>
      </c>
      <c r="C1736" s="6">
        <v>43558</v>
      </c>
      <c r="D1736" s="5"/>
      <c r="E1736" s="6"/>
      <c r="G1736">
        <v>47</v>
      </c>
      <c r="H1736" t="s">
        <v>11</v>
      </c>
      <c r="I1736" s="7">
        <v>10.4</v>
      </c>
      <c r="J1736">
        <v>1000</v>
      </c>
      <c r="K1736" s="5">
        <f t="shared" si="37"/>
        <v>96.15384615384616</v>
      </c>
      <c r="L1736" s="5"/>
      <c r="M1736" s="5">
        <v>903.33333333333326</v>
      </c>
      <c r="N1736" s="7">
        <v>14.666666666666666</v>
      </c>
      <c r="O1736" s="7"/>
      <c r="P1736" s="7"/>
      <c r="Q1736" s="5"/>
      <c r="R1736" s="5"/>
      <c r="S1736" s="5"/>
      <c r="T1736" s="5"/>
      <c r="U1736" s="5"/>
      <c r="V1736" s="5"/>
      <c r="W1736" s="5"/>
      <c r="X1736" s="8"/>
      <c r="Y1736" s="8"/>
      <c r="Z1736" s="7">
        <v>7.1818181818181817</v>
      </c>
      <c r="AA1736" s="8"/>
      <c r="AB1736" s="7">
        <v>7</v>
      </c>
      <c r="AD1736" s="8"/>
      <c r="AE1736" s="8"/>
      <c r="AF1736" s="8"/>
      <c r="AG1736" s="8"/>
      <c r="AH1736" s="8"/>
      <c r="AI1736" s="8"/>
      <c r="AQ1736" s="9"/>
      <c r="AR1736" s="8"/>
      <c r="AS1736" s="8"/>
      <c r="AT1736" s="8"/>
      <c r="AU1736"/>
      <c r="AV1736"/>
      <c r="AW1736"/>
      <c r="AY1736"/>
      <c r="AZ1736"/>
      <c r="BA1736"/>
      <c r="BB1736"/>
      <c r="BC1736"/>
      <c r="BD1736"/>
      <c r="BE1736" s="5"/>
      <c r="BF1736" s="5"/>
      <c r="BH1736" s="5"/>
      <c r="BI1736" s="8"/>
      <c r="BJ1736" s="5"/>
      <c r="BK1736" s="5"/>
      <c r="BL1736" s="5"/>
      <c r="BM1736" s="8"/>
      <c r="BN1736" s="8"/>
      <c r="BO1736" s="7"/>
      <c r="BP1736" s="5"/>
      <c r="BQ1736" s="5"/>
      <c r="BR1736" s="5"/>
      <c r="BS1736" s="5"/>
      <c r="BT1736" s="7"/>
      <c r="BU1736" s="7"/>
      <c r="BV1736" s="7"/>
      <c r="BW1736" s="7"/>
      <c r="BX1736" s="7"/>
      <c r="BY1736" s="7"/>
      <c r="BZ1736" s="7"/>
      <c r="CA1736" s="5"/>
      <c r="CI1736" s="5"/>
      <c r="CJ1736" s="5"/>
      <c r="CK1736" s="8"/>
      <c r="CL1736" s="5"/>
      <c r="CM1736" s="5"/>
      <c r="CN1736" s="8"/>
      <c r="CO1736" s="5"/>
      <c r="CP1736" s="5"/>
      <c r="CQ1736" s="5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</row>
    <row r="1737" spans="1:166" x14ac:dyDescent="0.25">
      <c r="A1737" t="s">
        <v>187</v>
      </c>
      <c r="C1737" s="6">
        <v>43567</v>
      </c>
      <c r="D1737" s="5"/>
      <c r="E1737" s="6"/>
      <c r="G1737">
        <v>56</v>
      </c>
      <c r="H1737" t="s">
        <v>11</v>
      </c>
      <c r="I1737" s="7">
        <v>10.4</v>
      </c>
      <c r="J1737">
        <v>1000</v>
      </c>
      <c r="K1737" s="5">
        <f t="shared" si="37"/>
        <v>96.15384615384616</v>
      </c>
      <c r="L1737" s="5"/>
      <c r="M1737" s="5">
        <v>1065.3333333333333</v>
      </c>
      <c r="N1737" s="7">
        <v>17.066666666666666</v>
      </c>
      <c r="O1737" s="7"/>
      <c r="P1737" s="7"/>
      <c r="Q1737" s="5"/>
      <c r="R1737" s="5"/>
      <c r="S1737" s="5"/>
      <c r="T1737" s="5"/>
      <c r="U1737" s="5"/>
      <c r="V1737" s="5"/>
      <c r="W1737" s="5"/>
      <c r="X1737" s="8"/>
      <c r="Y1737" s="8"/>
      <c r="Z1737" s="8"/>
      <c r="AA1737" s="7">
        <v>8.1666666666666661</v>
      </c>
      <c r="AB1737" s="7">
        <v>11</v>
      </c>
      <c r="AC1737" s="5"/>
      <c r="AD1737" s="8"/>
      <c r="AE1737" s="8"/>
      <c r="AF1737" s="8"/>
      <c r="AG1737" s="8"/>
      <c r="AH1737" s="8"/>
      <c r="AI1737" s="8"/>
      <c r="AJ1737" s="5"/>
      <c r="AK1737" s="8"/>
      <c r="AL1737" s="8"/>
      <c r="AM1737" s="8"/>
      <c r="AN1737" s="8"/>
      <c r="AO1737" s="8"/>
      <c r="AP1737" s="8"/>
      <c r="AQ1737" s="9"/>
      <c r="AR1737" s="8"/>
      <c r="AS1737" s="8"/>
      <c r="AT1737" s="8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8"/>
      <c r="BJ1737" s="5"/>
      <c r="BK1737" s="5"/>
      <c r="BL1737" s="5"/>
      <c r="BM1737" s="8"/>
      <c r="BN1737" s="8"/>
      <c r="BO1737" s="7"/>
      <c r="BP1737" s="5"/>
      <c r="BQ1737" s="5"/>
      <c r="BR1737" s="5"/>
      <c r="BS1737" s="5"/>
      <c r="BT1737" s="7"/>
      <c r="BU1737" s="7"/>
      <c r="BV1737" s="7"/>
      <c r="BW1737" s="7"/>
      <c r="BX1737" s="7"/>
      <c r="BY1737" s="7"/>
      <c r="BZ1737" s="7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8"/>
      <c r="CL1737" s="5"/>
      <c r="CM1737" s="5"/>
      <c r="CN1737" s="8"/>
      <c r="CO1737" s="5"/>
      <c r="CP1737" s="5"/>
      <c r="CQ1737" s="5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</row>
    <row r="1738" spans="1:166" x14ac:dyDescent="0.25">
      <c r="A1738" t="s">
        <v>187</v>
      </c>
      <c r="C1738" s="6">
        <v>43570</v>
      </c>
      <c r="D1738" s="5"/>
      <c r="E1738" s="6"/>
      <c r="G1738">
        <v>59</v>
      </c>
      <c r="H1738" t="s">
        <v>11</v>
      </c>
      <c r="I1738" s="7">
        <v>10.4</v>
      </c>
      <c r="J1738">
        <v>1000</v>
      </c>
      <c r="K1738" s="5">
        <f t="shared" si="37"/>
        <v>96.15384615384616</v>
      </c>
      <c r="L1738" s="5"/>
      <c r="M1738" s="8"/>
      <c r="N1738" s="8"/>
      <c r="O1738" s="8"/>
      <c r="P1738" s="8"/>
      <c r="Q1738" s="5"/>
      <c r="R1738" s="5"/>
      <c r="S1738" s="5"/>
      <c r="T1738" s="5"/>
      <c r="U1738" s="5"/>
      <c r="V1738" s="5"/>
      <c r="W1738" s="5"/>
      <c r="X1738" s="8"/>
      <c r="Y1738" s="8"/>
      <c r="Z1738" s="8"/>
      <c r="AA1738" s="8"/>
      <c r="AB1738" s="8"/>
      <c r="AC1738" s="5">
        <v>275.8114705882353</v>
      </c>
      <c r="AD1738" s="8"/>
      <c r="AE1738" s="8"/>
      <c r="AF1738" s="8"/>
      <c r="AG1738" s="8"/>
      <c r="AH1738" s="8"/>
      <c r="AI1738" s="8"/>
      <c r="AJ1738" s="5">
        <v>216.84177941176472</v>
      </c>
      <c r="AK1738" s="8">
        <v>3.9122928117647056</v>
      </c>
      <c r="AL1738" s="8"/>
      <c r="AM1738" s="8"/>
      <c r="AN1738" s="8"/>
      <c r="AO1738" s="8"/>
      <c r="AP1738" s="8"/>
      <c r="AQ1738" s="9">
        <f>AK1738/AJ1738</f>
        <v>1.8042154156720801E-2</v>
      </c>
      <c r="AR1738" s="8"/>
      <c r="AS1738" s="8"/>
      <c r="AT1738" s="8"/>
      <c r="AU1738" s="5">
        <v>19.710598039215686</v>
      </c>
      <c r="AV1738" s="5"/>
      <c r="AW1738" s="5"/>
      <c r="AX1738" s="5">
        <v>3.6372352941176467</v>
      </c>
      <c r="AY1738" s="5"/>
      <c r="AZ1738" s="5"/>
      <c r="BA1738" s="5"/>
      <c r="BB1738" s="5"/>
      <c r="BC1738" s="5"/>
      <c r="BD1738" s="5"/>
      <c r="BE1738" s="5"/>
      <c r="BF1738" s="5"/>
      <c r="BG1738" s="5">
        <v>14.791637254901959</v>
      </c>
      <c r="BH1738" s="5">
        <f>AU1738+AX1738+AY1738+BG1738</f>
        <v>38.139470588235291</v>
      </c>
      <c r="BI1738" s="8"/>
      <c r="BJ1738" s="5"/>
      <c r="BK1738" s="5">
        <f>AC1738+AJ1738+BH1738</f>
        <v>530.79272058823528</v>
      </c>
      <c r="BL1738" s="5"/>
      <c r="BM1738" s="8">
        <f>BH1738/BK1738</f>
        <v>7.1853793597561694E-2</v>
      </c>
      <c r="BN1738" s="8"/>
      <c r="BO1738" s="7"/>
      <c r="BP1738" s="5"/>
      <c r="BQ1738" s="5"/>
      <c r="BR1738" s="5"/>
      <c r="BS1738" s="5"/>
      <c r="BT1738" s="7"/>
      <c r="BU1738" s="7"/>
      <c r="BV1738" s="7"/>
      <c r="BW1738" s="7"/>
      <c r="BX1738" s="8">
        <f>AC1738/BK1738</f>
        <v>0.51962180318255946</v>
      </c>
      <c r="BY1738" s="8">
        <f>AJ1738/BK1738</f>
        <v>0.40852440321987887</v>
      </c>
      <c r="BZ1738" s="8">
        <f>BH1738/BK1738</f>
        <v>7.1853793597561694E-2</v>
      </c>
      <c r="CA1738" s="5">
        <f>CB1738+CC1738+CD1738+CE1738+CF1738+CG1738</f>
        <v>210.06960784313728</v>
      </c>
      <c r="CB1738" s="5">
        <v>166.21127450980393</v>
      </c>
      <c r="CC1738" s="5">
        <v>27.435294117647061</v>
      </c>
      <c r="CD1738" s="5"/>
      <c r="CE1738" s="5">
        <v>10.613725490196078</v>
      </c>
      <c r="CF1738" s="5"/>
      <c r="CG1738" s="5">
        <v>5.8093137254901954</v>
      </c>
      <c r="CH1738" s="9">
        <f>AK1738/CA1738</f>
        <v>1.862379261775975E-2</v>
      </c>
      <c r="CI1738" s="5"/>
      <c r="CJ1738" s="5"/>
      <c r="CK1738" s="8"/>
      <c r="CL1738" s="5"/>
      <c r="CM1738" s="5">
        <v>1500</v>
      </c>
      <c r="CN1738" s="8">
        <v>1.2835710798481079</v>
      </c>
      <c r="CO1738" s="5">
        <f>CT1738+CW1738+CZ1738+DC1738+DF1738</f>
        <v>465.26019230604891</v>
      </c>
      <c r="CP1738" s="5"/>
      <c r="CQ1738" s="5"/>
      <c r="CR1738" s="8">
        <v>0.29700148949576172</v>
      </c>
      <c r="CS1738" s="5">
        <v>300</v>
      </c>
      <c r="CT1738" s="8">
        <f>CR1738*300</f>
        <v>89.10044684872851</v>
      </c>
      <c r="CU1738" s="8">
        <v>0.29514551874026596</v>
      </c>
      <c r="CV1738" s="5">
        <v>600</v>
      </c>
      <c r="CW1738" s="8">
        <f>CU1738*300</f>
        <v>88.543655622079783</v>
      </c>
      <c r="CX1738" s="8">
        <v>0.30195227718664464</v>
      </c>
      <c r="CY1738" s="5">
        <v>900</v>
      </c>
      <c r="CZ1738" s="8">
        <f>CX1738*300</f>
        <v>90.585683155993394</v>
      </c>
      <c r="DA1738" s="8">
        <v>0.32150689975913815</v>
      </c>
      <c r="DB1738" s="5">
        <v>1200</v>
      </c>
      <c r="DC1738" s="8">
        <f>DA1738*300</f>
        <v>96.452069927741448</v>
      </c>
      <c r="DD1738" s="8">
        <v>0.33526112250501922</v>
      </c>
      <c r="DE1738" s="5">
        <v>1500</v>
      </c>
      <c r="DF1738" s="8">
        <f>DD1738*300</f>
        <v>100.57833675150576</v>
      </c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</row>
    <row r="1739" spans="1:166" x14ac:dyDescent="0.25">
      <c r="A1739" t="s">
        <v>187</v>
      </c>
      <c r="C1739" s="6">
        <v>43571</v>
      </c>
      <c r="D1739" s="5"/>
      <c r="E1739" s="6"/>
      <c r="G1739">
        <v>60</v>
      </c>
      <c r="H1739" t="s">
        <v>11</v>
      </c>
      <c r="I1739" s="7">
        <v>10.4</v>
      </c>
      <c r="J1739">
        <v>1000</v>
      </c>
      <c r="K1739" s="5">
        <f t="shared" si="37"/>
        <v>96.15384615384616</v>
      </c>
      <c r="L1739" s="5"/>
      <c r="M1739" s="5">
        <v>1128</v>
      </c>
      <c r="N1739" s="7">
        <v>19</v>
      </c>
      <c r="O1739" s="7"/>
      <c r="P1739" s="7"/>
      <c r="Q1739" s="5"/>
      <c r="R1739" s="5"/>
      <c r="S1739" s="5"/>
      <c r="T1739" s="5"/>
      <c r="U1739" s="5"/>
      <c r="V1739" s="5"/>
      <c r="W1739" s="5"/>
      <c r="X1739" s="8"/>
      <c r="Y1739" s="8"/>
      <c r="Z1739" s="8"/>
      <c r="AA1739" s="7">
        <v>9.6</v>
      </c>
      <c r="AB1739" s="7">
        <v>13</v>
      </c>
      <c r="AD1739" s="8"/>
      <c r="AE1739" s="8"/>
      <c r="AF1739" s="8"/>
      <c r="AG1739" s="8"/>
      <c r="AH1739" s="8"/>
      <c r="AI1739" s="8"/>
      <c r="AQ1739" s="9"/>
      <c r="AR1739" s="8"/>
      <c r="AS1739" s="8"/>
      <c r="AT1739" s="8"/>
      <c r="AU1739"/>
      <c r="AV1739"/>
      <c r="AW1739"/>
      <c r="AY1739"/>
      <c r="AZ1739"/>
      <c r="BA1739"/>
      <c r="BB1739"/>
      <c r="BC1739"/>
      <c r="BD1739"/>
      <c r="BE1739" s="5"/>
      <c r="BF1739" s="5"/>
      <c r="BH1739" s="5"/>
      <c r="BI1739" s="8"/>
      <c r="BJ1739" s="5"/>
      <c r="BK1739" s="5"/>
      <c r="BL1739" s="5"/>
      <c r="BM1739" s="8"/>
      <c r="BN1739" s="8"/>
      <c r="BO1739" s="7"/>
      <c r="BP1739" s="5"/>
      <c r="BQ1739" s="5"/>
      <c r="BR1739" s="5"/>
      <c r="BS1739" s="5"/>
      <c r="BT1739" s="7"/>
      <c r="BU1739" s="7"/>
      <c r="BV1739" s="7"/>
      <c r="BW1739" s="7"/>
      <c r="BX1739" s="7"/>
      <c r="BY1739" s="7"/>
      <c r="BZ1739" s="7"/>
      <c r="CA1739" s="5"/>
      <c r="CI1739" s="5"/>
      <c r="CJ1739" s="5"/>
      <c r="CK1739" s="8"/>
      <c r="CL1739" s="5"/>
      <c r="CM1739" s="5"/>
      <c r="CN1739" s="8"/>
      <c r="CO1739" s="5"/>
      <c r="CP1739" s="5"/>
      <c r="CQ1739" s="5"/>
      <c r="CS1739" s="8"/>
      <c r="CT1739" s="8"/>
      <c r="CV1739" s="8"/>
      <c r="CW1739" s="8"/>
      <c r="CY1739" s="8"/>
      <c r="CZ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</row>
    <row r="1740" spans="1:166" x14ac:dyDescent="0.25">
      <c r="A1740" t="s">
        <v>187</v>
      </c>
      <c r="C1740" s="6">
        <v>43585</v>
      </c>
      <c r="D1740" s="5"/>
      <c r="E1740" s="6"/>
      <c r="G1740">
        <v>74</v>
      </c>
      <c r="H1740" t="s">
        <v>11</v>
      </c>
      <c r="I1740" s="7">
        <v>10.4</v>
      </c>
      <c r="J1740">
        <v>1000</v>
      </c>
      <c r="K1740" s="5">
        <f t="shared" si="37"/>
        <v>96.15384615384616</v>
      </c>
      <c r="L1740" s="5"/>
      <c r="M1740" s="5">
        <v>1174.6666666666667</v>
      </c>
      <c r="N1740" s="7">
        <v>20.2</v>
      </c>
      <c r="O1740" s="7"/>
      <c r="P1740" s="7"/>
      <c r="Q1740" s="5"/>
      <c r="R1740" s="5"/>
      <c r="S1740" s="5"/>
      <c r="T1740" s="5"/>
      <c r="U1740" s="5"/>
      <c r="V1740" s="5"/>
      <c r="W1740" s="5"/>
      <c r="X1740" s="8"/>
      <c r="Y1740" s="8"/>
      <c r="Z1740" s="8"/>
      <c r="AA1740" s="7">
        <v>9.6</v>
      </c>
      <c r="AB1740" s="7">
        <v>17</v>
      </c>
      <c r="AC1740" s="5"/>
      <c r="AD1740" s="8"/>
      <c r="AE1740" s="8"/>
      <c r="AF1740" s="8"/>
      <c r="AG1740" s="8"/>
      <c r="AH1740" s="8"/>
      <c r="AI1740" s="8"/>
      <c r="AJ1740" s="5"/>
      <c r="AK1740" s="8"/>
      <c r="AL1740" s="8"/>
      <c r="AM1740" s="8"/>
      <c r="AN1740" s="8"/>
      <c r="AO1740" s="8"/>
      <c r="AP1740" s="8"/>
      <c r="AQ1740" s="9"/>
      <c r="AR1740" s="8"/>
      <c r="AS1740" s="8"/>
      <c r="AT1740" s="8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8"/>
      <c r="BJ1740" s="5"/>
      <c r="BK1740" s="5"/>
      <c r="BL1740" s="5"/>
      <c r="BM1740" s="8"/>
      <c r="BN1740" s="8"/>
      <c r="BO1740" s="7"/>
      <c r="BP1740" s="5"/>
      <c r="BQ1740" s="5"/>
      <c r="BR1740" s="5"/>
      <c r="BS1740" s="5"/>
      <c r="BT1740" s="7"/>
      <c r="BU1740" s="7"/>
      <c r="BV1740" s="7"/>
      <c r="BW1740" s="7"/>
      <c r="BX1740" s="7"/>
      <c r="BY1740" s="7"/>
      <c r="BZ1740" s="7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8"/>
      <c r="CL1740" s="5"/>
      <c r="CM1740" s="5"/>
      <c r="CN1740" s="8"/>
      <c r="CO1740" s="5"/>
      <c r="CP1740" s="5"/>
      <c r="CQ1740" s="5"/>
      <c r="CS1740" s="8"/>
      <c r="CT1740" s="8"/>
      <c r="CV1740" s="8"/>
      <c r="CW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</row>
    <row r="1741" spans="1:166" x14ac:dyDescent="0.25">
      <c r="A1741" t="s">
        <v>187</v>
      </c>
      <c r="C1741" s="6">
        <v>43592</v>
      </c>
      <c r="D1741" s="5"/>
      <c r="E1741" s="6"/>
      <c r="G1741">
        <v>81</v>
      </c>
      <c r="H1741" t="s">
        <v>11</v>
      </c>
      <c r="I1741" s="7">
        <v>10.4</v>
      </c>
      <c r="J1741">
        <v>1000</v>
      </c>
      <c r="K1741" s="5">
        <f t="shared" si="37"/>
        <v>96.15384615384616</v>
      </c>
      <c r="L1741" s="5"/>
      <c r="M1741" s="5">
        <v>1296.6666666666665</v>
      </c>
      <c r="N1741" s="7">
        <v>21.6</v>
      </c>
      <c r="O1741" s="7"/>
      <c r="P1741" s="7"/>
      <c r="Q1741" s="5"/>
      <c r="R1741" s="5"/>
      <c r="S1741" s="5"/>
      <c r="T1741" s="5"/>
      <c r="U1741" s="5"/>
      <c r="V1741" s="5"/>
      <c r="W1741" s="5"/>
      <c r="X1741" s="8"/>
      <c r="Y1741" s="8"/>
      <c r="Z1741" s="8"/>
      <c r="AA1741" s="7">
        <v>9</v>
      </c>
      <c r="AB1741" s="7">
        <v>18.846153846153847</v>
      </c>
      <c r="AC1741" s="5"/>
      <c r="AD1741" s="8"/>
      <c r="AE1741" s="8"/>
      <c r="AF1741" s="8"/>
      <c r="AG1741" s="8"/>
      <c r="AH1741" s="8"/>
      <c r="AI1741" s="8"/>
      <c r="AJ1741" s="5"/>
      <c r="AK1741" s="8"/>
      <c r="AL1741" s="8"/>
      <c r="AM1741" s="8"/>
      <c r="AN1741" s="8"/>
      <c r="AO1741" s="8"/>
      <c r="AP1741" s="8"/>
      <c r="AQ1741" s="9"/>
      <c r="AR1741" s="8"/>
      <c r="AS1741" s="8"/>
      <c r="AT1741" s="8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8"/>
      <c r="BJ1741" s="5"/>
      <c r="BK1741" s="5"/>
      <c r="BL1741" s="5"/>
      <c r="BM1741" s="8"/>
      <c r="BN1741" s="8"/>
      <c r="BO1741" s="7"/>
      <c r="BP1741" s="5"/>
      <c r="BQ1741" s="5"/>
      <c r="BR1741" s="5"/>
      <c r="BS1741" s="5"/>
      <c r="BT1741" s="7"/>
      <c r="BU1741" s="7"/>
      <c r="BV1741" s="7"/>
      <c r="BW1741" s="7"/>
      <c r="BX1741" s="7"/>
      <c r="BY1741" s="7"/>
      <c r="BZ1741" s="7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8"/>
      <c r="CL1741" s="5"/>
      <c r="CM1741" s="5"/>
      <c r="CN1741" s="8"/>
      <c r="CO1741" s="5"/>
      <c r="CP1741" s="5"/>
      <c r="CQ1741" s="5"/>
      <c r="CS1741" s="8"/>
      <c r="CT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</row>
    <row r="1742" spans="1:166" x14ac:dyDescent="0.25">
      <c r="A1742" t="s">
        <v>187</v>
      </c>
      <c r="C1742" s="6">
        <v>43640</v>
      </c>
      <c r="D1742" s="5"/>
      <c r="E1742" s="6"/>
      <c r="G1742">
        <v>129</v>
      </c>
      <c r="H1742" t="s">
        <v>11</v>
      </c>
      <c r="I1742" s="7">
        <v>10.4</v>
      </c>
      <c r="J1742">
        <v>1000</v>
      </c>
      <c r="K1742" s="5">
        <f t="shared" si="37"/>
        <v>96.15384615384616</v>
      </c>
      <c r="L1742" s="5"/>
      <c r="M1742" s="8"/>
      <c r="N1742" s="8"/>
      <c r="O1742" s="8"/>
      <c r="P1742" s="8"/>
      <c r="Q1742" s="5"/>
      <c r="R1742" s="5"/>
      <c r="S1742" s="5"/>
      <c r="T1742" s="5"/>
      <c r="U1742" s="5"/>
      <c r="V1742" s="5"/>
      <c r="W1742" s="5"/>
      <c r="X1742" s="8"/>
      <c r="Y1742" s="8"/>
      <c r="Z1742" s="8"/>
      <c r="AA1742" s="8"/>
      <c r="AB1742" s="8"/>
      <c r="AC1742" s="5">
        <v>651.40770177838579</v>
      </c>
      <c r="AD1742" s="8"/>
      <c r="AE1742" s="8"/>
      <c r="AF1742" s="8"/>
      <c r="AG1742" s="8"/>
      <c r="AH1742" s="8"/>
      <c r="AI1742" s="8"/>
      <c r="AJ1742" s="5">
        <v>206.96067487460104</v>
      </c>
      <c r="AK1742" s="8">
        <v>4.0587341231190157</v>
      </c>
      <c r="AL1742" s="8"/>
      <c r="AM1742" s="8"/>
      <c r="AN1742" s="8"/>
      <c r="AO1742" s="8"/>
      <c r="AP1742" s="8"/>
      <c r="AQ1742" s="9">
        <f>AK1742/AJ1742</f>
        <v>1.9611136876985118E-2</v>
      </c>
      <c r="AR1742" s="8"/>
      <c r="AS1742" s="8"/>
      <c r="AT1742" s="8"/>
      <c r="AU1742" s="5"/>
      <c r="AV1742" s="5"/>
      <c r="AW1742" s="5"/>
      <c r="AX1742" s="5"/>
      <c r="AY1742" s="5">
        <v>560.10804605563169</v>
      </c>
      <c r="AZ1742" s="5"/>
      <c r="BA1742" s="5"/>
      <c r="BB1742" s="5"/>
      <c r="BC1742" s="5"/>
      <c r="BD1742" s="5"/>
      <c r="BE1742" s="5"/>
      <c r="BF1742" s="5"/>
      <c r="BG1742" s="5">
        <v>207.95159598723214</v>
      </c>
      <c r="BH1742" s="5">
        <f>AU1742+AX1742+AY1742+BG1742</f>
        <v>768.05964204286386</v>
      </c>
      <c r="BI1742" s="8"/>
      <c r="BJ1742" s="5"/>
      <c r="BK1742" s="5">
        <f>AC1742+AJ1742+BH1742</f>
        <v>1626.4280186958508</v>
      </c>
      <c r="BL1742" s="5"/>
      <c r="BM1742" s="8">
        <f>BH1742/BK1742</f>
        <v>0.47223709454952179</v>
      </c>
      <c r="BN1742" s="8"/>
      <c r="BO1742" s="7"/>
      <c r="BP1742" s="5"/>
      <c r="BQ1742" s="5"/>
      <c r="BR1742" s="5"/>
      <c r="BS1742" s="5"/>
      <c r="BT1742" s="7"/>
      <c r="BU1742" s="7"/>
      <c r="BV1742" s="7"/>
      <c r="BW1742" s="7"/>
      <c r="BX1742" s="8">
        <f>AC1742/BK1742</f>
        <v>0.40051431375408558</v>
      </c>
      <c r="BY1742" s="8">
        <f>AJ1742/BK1742</f>
        <v>0.12724859169639255</v>
      </c>
      <c r="BZ1742" s="8">
        <f>BH1742/BK1742</f>
        <v>0.47223709454952179</v>
      </c>
      <c r="CA1742" s="5">
        <f>CB1742+CC1742+CD1742+CE1742+CF1742+CG1742</f>
        <v>176.91928864569084</v>
      </c>
      <c r="CB1742" s="5"/>
      <c r="CC1742" s="5">
        <v>138.77245782033745</v>
      </c>
      <c r="CD1742" s="5">
        <v>38.146830825353398</v>
      </c>
      <c r="CE1742" s="5"/>
      <c r="CF1742" s="5"/>
      <c r="CG1742" s="5"/>
      <c r="CH1742" s="5"/>
      <c r="CI1742" s="5"/>
      <c r="CJ1742" s="5"/>
      <c r="CK1742" s="8"/>
      <c r="CL1742" s="5"/>
      <c r="CM1742" s="5"/>
      <c r="CN1742" s="8"/>
      <c r="CO1742" s="5"/>
      <c r="CP1742" s="5"/>
      <c r="CQ1742" s="5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</row>
    <row r="1743" spans="1:166" x14ac:dyDescent="0.25">
      <c r="A1743" t="s">
        <v>187</v>
      </c>
      <c r="C1743" s="6">
        <v>43641</v>
      </c>
      <c r="D1743" s="5">
        <v>9</v>
      </c>
      <c r="E1743" s="6" t="s">
        <v>207</v>
      </c>
      <c r="F1743" t="s">
        <v>15</v>
      </c>
      <c r="G1743">
        <v>130</v>
      </c>
      <c r="H1743" t="s">
        <v>11</v>
      </c>
      <c r="I1743" s="7">
        <v>10.4</v>
      </c>
      <c r="J1743">
        <v>1000</v>
      </c>
      <c r="K1743" s="5">
        <f t="shared" si="37"/>
        <v>96.15384615384616</v>
      </c>
      <c r="L1743" s="5"/>
      <c r="M1743" s="8"/>
      <c r="N1743" s="8"/>
      <c r="O1743" s="8"/>
      <c r="P1743" s="8"/>
      <c r="Q1743" s="5"/>
      <c r="R1743" s="5"/>
      <c r="S1743" s="5"/>
      <c r="T1743" s="5"/>
      <c r="U1743" s="5"/>
      <c r="V1743" s="5">
        <v>130</v>
      </c>
      <c r="W1743" s="5"/>
      <c r="X1743" s="8"/>
      <c r="Y1743" s="8"/>
      <c r="Z1743" s="8"/>
      <c r="AA1743" s="8"/>
      <c r="AB1743" s="8"/>
      <c r="AC1743" s="5"/>
      <c r="AD1743" s="8"/>
      <c r="AE1743" s="8"/>
      <c r="AF1743" s="8"/>
      <c r="AG1743" s="8"/>
      <c r="AH1743" s="8"/>
      <c r="AI1743" s="8"/>
      <c r="AJ1743" s="5"/>
      <c r="AK1743" s="8"/>
      <c r="AL1743" s="8"/>
      <c r="AM1743" s="8"/>
      <c r="AN1743" s="8"/>
      <c r="AO1743" s="8"/>
      <c r="AP1743" s="8"/>
      <c r="AQ1743" s="9"/>
      <c r="AR1743" s="8"/>
      <c r="AS1743" s="8"/>
      <c r="AT1743" s="8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8"/>
      <c r="BJ1743" s="5"/>
      <c r="BK1743" s="5"/>
      <c r="BL1743" s="5"/>
      <c r="BM1743" s="8"/>
      <c r="BN1743" s="8"/>
      <c r="BO1743" s="7"/>
      <c r="BP1743" s="5"/>
      <c r="BQ1743" s="5"/>
      <c r="BR1743" s="5"/>
      <c r="BS1743" s="5"/>
      <c r="BT1743" s="7"/>
      <c r="BU1743" s="7"/>
      <c r="BV1743" s="7"/>
      <c r="BW1743" s="7"/>
      <c r="BX1743" s="7"/>
      <c r="BY1743" s="7"/>
      <c r="BZ1743" s="7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8"/>
      <c r="CL1743" s="5"/>
      <c r="CM1743" s="5"/>
      <c r="CN1743" s="8"/>
      <c r="CO1743" s="5"/>
      <c r="CP1743" s="5"/>
      <c r="CQ1743" s="5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</row>
    <row r="1744" spans="1:166" x14ac:dyDescent="0.25">
      <c r="A1744" t="s">
        <v>187</v>
      </c>
      <c r="C1744" s="6">
        <v>43691</v>
      </c>
      <c r="D1744" s="5">
        <v>10</v>
      </c>
      <c r="E1744" s="6" t="s">
        <v>108</v>
      </c>
      <c r="F1744" t="s">
        <v>16</v>
      </c>
      <c r="G1744">
        <v>180</v>
      </c>
      <c r="H1744" t="s">
        <v>11</v>
      </c>
      <c r="I1744" s="7">
        <v>10.4</v>
      </c>
      <c r="J1744">
        <v>1000</v>
      </c>
      <c r="K1744" s="5">
        <f t="shared" si="37"/>
        <v>96.15384615384616</v>
      </c>
      <c r="L1744" s="5"/>
      <c r="M1744" s="8"/>
      <c r="N1744" s="8"/>
      <c r="O1744" s="8"/>
      <c r="P1744" s="8"/>
      <c r="Q1744" s="5"/>
      <c r="R1744" s="5"/>
      <c r="S1744" s="5"/>
      <c r="T1744" s="5"/>
      <c r="U1744" s="5"/>
      <c r="V1744" s="5"/>
      <c r="W1744" s="5"/>
      <c r="X1744" s="8"/>
      <c r="Y1744" s="8"/>
      <c r="Z1744" s="8"/>
      <c r="AA1744" s="8"/>
      <c r="AB1744" s="8"/>
      <c r="AC1744" s="5"/>
      <c r="AD1744" s="8"/>
      <c r="AE1744" s="8"/>
      <c r="AF1744" s="8"/>
      <c r="AG1744" s="8"/>
      <c r="AH1744" s="8"/>
      <c r="AI1744" s="8"/>
      <c r="AJ1744" s="5"/>
      <c r="AK1744" s="8"/>
      <c r="AL1744" s="8"/>
      <c r="AM1744" s="8"/>
      <c r="AN1744" s="8"/>
      <c r="AO1744" s="8"/>
      <c r="AP1744" s="8"/>
      <c r="AQ1744" s="9"/>
      <c r="AR1744" s="8"/>
      <c r="AS1744" s="8"/>
      <c r="AT1744" s="8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>
        <v>591.41414141414134</v>
      </c>
      <c r="BH1744" s="5"/>
      <c r="BI1744" s="8"/>
      <c r="BJ1744" s="5"/>
      <c r="BK1744" s="5"/>
      <c r="BL1744" s="5"/>
      <c r="BM1744" s="8"/>
      <c r="BN1744" s="5">
        <f>BP1744*(1/(BO1744/100))</f>
        <v>591.41414141414134</v>
      </c>
      <c r="BO1744" s="7">
        <v>39.03</v>
      </c>
      <c r="BP1744" s="5">
        <v>230.82893939393938</v>
      </c>
      <c r="BQ1744" s="5">
        <f>BN1744-BP1744</f>
        <v>360.58520202020196</v>
      </c>
      <c r="BR1744" s="5"/>
      <c r="BS1744" s="5"/>
      <c r="BT1744" s="7">
        <v>10.168675744226405</v>
      </c>
      <c r="BU1744" s="7"/>
      <c r="BV1744" s="7"/>
      <c r="BW1744" s="7"/>
      <c r="BX1744" s="7"/>
      <c r="BY1744" s="7"/>
      <c r="BZ1744" s="7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8"/>
      <c r="CL1744" s="5"/>
      <c r="CM1744" s="5"/>
      <c r="CN1744" s="8"/>
      <c r="CO1744" s="5"/>
      <c r="CP1744" s="5"/>
      <c r="CQ1744" s="5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</row>
    <row r="1745" spans="1:166" x14ac:dyDescent="0.25">
      <c r="A1745" t="s">
        <v>181</v>
      </c>
      <c r="C1745" s="6">
        <v>43477</v>
      </c>
      <c r="D1745" s="5">
        <v>1</v>
      </c>
      <c r="E1745" s="6" t="s">
        <v>209</v>
      </c>
      <c r="F1745" t="s">
        <v>10</v>
      </c>
      <c r="G1745">
        <v>0</v>
      </c>
      <c r="H1745" t="s">
        <v>25</v>
      </c>
      <c r="I1745" s="7">
        <v>9.5</v>
      </c>
      <c r="J1745">
        <v>1000</v>
      </c>
      <c r="K1745" s="5">
        <f t="shared" si="37"/>
        <v>105.26315789473684</v>
      </c>
      <c r="L1745" s="5"/>
      <c r="M1745" s="8"/>
      <c r="N1745" s="8"/>
      <c r="O1745" s="8"/>
      <c r="P1745" s="8"/>
      <c r="Q1745" s="5"/>
      <c r="R1745" s="5"/>
      <c r="S1745" s="5"/>
      <c r="T1745" s="5"/>
      <c r="U1745" s="5"/>
      <c r="V1745" s="5"/>
      <c r="W1745" s="5"/>
      <c r="X1745" s="8"/>
      <c r="Y1745" s="8"/>
      <c r="Z1745" s="8"/>
      <c r="AA1745" s="8"/>
      <c r="AB1745" s="8"/>
      <c r="AC1745" s="5"/>
      <c r="AD1745" s="8"/>
      <c r="AE1745" s="8"/>
      <c r="AF1745" s="8"/>
      <c r="AG1745" s="8"/>
      <c r="AH1745" s="8"/>
      <c r="AI1745" s="8"/>
      <c r="AJ1745" s="5"/>
      <c r="AK1745" s="8"/>
      <c r="AL1745" s="8"/>
      <c r="AM1745" s="8"/>
      <c r="AN1745" s="8"/>
      <c r="AO1745" s="8"/>
      <c r="AP1745" s="8"/>
      <c r="AQ1745" s="9"/>
      <c r="AR1745" s="8"/>
      <c r="AS1745" s="8"/>
      <c r="AT1745" s="8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8"/>
      <c r="BJ1745" s="5"/>
      <c r="BK1745" s="5"/>
      <c r="BL1745" s="5"/>
      <c r="BM1745" s="8"/>
      <c r="BN1745" s="8"/>
      <c r="BO1745" s="7"/>
      <c r="BP1745" s="5"/>
      <c r="BQ1745" s="5"/>
      <c r="BR1745" s="5"/>
      <c r="BS1745" s="5"/>
      <c r="BT1745" s="7"/>
      <c r="BU1745" s="7"/>
      <c r="BV1745" s="7"/>
      <c r="BW1745" s="7"/>
      <c r="BX1745" s="7"/>
      <c r="BY1745" s="7"/>
      <c r="BZ1745" s="7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8"/>
      <c r="CL1745" s="5"/>
      <c r="CM1745" s="5"/>
      <c r="CN1745" s="8"/>
      <c r="CO1745" s="5"/>
      <c r="CP1745" s="5"/>
      <c r="CQ1745" s="5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</row>
    <row r="1746" spans="1:166" x14ac:dyDescent="0.25">
      <c r="A1746" t="s">
        <v>181</v>
      </c>
      <c r="C1746" s="6">
        <v>43503</v>
      </c>
      <c r="D1746" s="5">
        <v>4</v>
      </c>
      <c r="E1746" t="s">
        <v>210</v>
      </c>
      <c r="F1746" t="s">
        <v>12</v>
      </c>
      <c r="G1746">
        <v>26</v>
      </c>
      <c r="H1746" t="s">
        <v>25</v>
      </c>
      <c r="I1746" s="7">
        <v>9.5</v>
      </c>
      <c r="J1746">
        <v>1000</v>
      </c>
      <c r="K1746" s="5">
        <f t="shared" si="37"/>
        <v>105.26315789473684</v>
      </c>
      <c r="L1746" s="5"/>
      <c r="M1746" s="8"/>
      <c r="N1746" s="8"/>
      <c r="O1746" s="8"/>
      <c r="P1746" s="8"/>
      <c r="Q1746" s="5"/>
      <c r="R1746" s="5">
        <v>26</v>
      </c>
      <c r="S1746" s="5"/>
      <c r="T1746" s="5"/>
      <c r="U1746" s="5"/>
      <c r="V1746" s="5"/>
      <c r="W1746" s="5"/>
      <c r="X1746" s="8"/>
      <c r="Y1746" s="8"/>
      <c r="Z1746" s="8"/>
      <c r="AA1746" s="8"/>
      <c r="AB1746" s="8"/>
      <c r="AC1746" s="5"/>
      <c r="AD1746" s="8"/>
      <c r="AE1746" s="8"/>
      <c r="AF1746" s="8"/>
      <c r="AG1746" s="8"/>
      <c r="AH1746" s="8"/>
      <c r="AI1746" s="8"/>
      <c r="AJ1746" s="5"/>
      <c r="AK1746" s="8"/>
      <c r="AL1746" s="8"/>
      <c r="AM1746" s="8"/>
      <c r="AN1746" s="8"/>
      <c r="AO1746" s="8"/>
      <c r="AP1746" s="8"/>
      <c r="AQ1746" s="9"/>
      <c r="AR1746" s="8"/>
      <c r="AS1746" s="8"/>
      <c r="AT1746" s="8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8"/>
      <c r="BJ1746" s="5"/>
      <c r="BK1746" s="5"/>
      <c r="BL1746" s="5"/>
      <c r="BM1746" s="8"/>
      <c r="BN1746" s="8"/>
      <c r="BO1746" s="7"/>
      <c r="BP1746" s="5"/>
      <c r="BQ1746" s="5"/>
      <c r="BR1746" s="5"/>
      <c r="BS1746" s="5"/>
      <c r="BT1746" s="7"/>
      <c r="BU1746" s="7"/>
      <c r="BV1746" s="7"/>
      <c r="BW1746" s="7"/>
      <c r="BX1746" s="7"/>
      <c r="BY1746" s="7"/>
      <c r="BZ1746" s="7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8"/>
      <c r="CL1746" s="5"/>
      <c r="CM1746" s="5"/>
      <c r="CN1746" s="8"/>
      <c r="CO1746" s="5"/>
      <c r="CP1746" s="5"/>
      <c r="CQ1746" s="5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</row>
    <row r="1747" spans="1:166" x14ac:dyDescent="0.25">
      <c r="A1747" t="s">
        <v>181</v>
      </c>
      <c r="C1747" s="6">
        <v>43509</v>
      </c>
      <c r="D1747" s="5"/>
      <c r="E1747" s="6"/>
      <c r="G1747">
        <v>32</v>
      </c>
      <c r="H1747" t="s">
        <v>25</v>
      </c>
      <c r="I1747" s="7">
        <v>9.5</v>
      </c>
      <c r="J1747">
        <v>1000</v>
      </c>
      <c r="K1747" s="5">
        <f t="shared" si="37"/>
        <v>105.26315789473684</v>
      </c>
      <c r="L1747" s="5"/>
      <c r="M1747" s="5">
        <v>432</v>
      </c>
      <c r="N1747" s="7">
        <v>9.6</v>
      </c>
      <c r="O1747" s="7"/>
      <c r="P1747" s="7"/>
      <c r="Q1747" s="5"/>
      <c r="R1747" s="5"/>
      <c r="S1747" s="5"/>
      <c r="T1747" s="5"/>
      <c r="U1747" s="5"/>
      <c r="V1747" s="5"/>
      <c r="W1747" s="5"/>
      <c r="X1747" s="7">
        <v>6.6</v>
      </c>
      <c r="Y1747" s="7">
        <v>3.8</v>
      </c>
      <c r="Z1747" s="8"/>
      <c r="AA1747" s="8"/>
      <c r="AB1747" s="8"/>
      <c r="AC1747" s="5"/>
      <c r="AD1747" s="8"/>
      <c r="AE1747" s="8"/>
      <c r="AF1747" s="8"/>
      <c r="AG1747" s="8"/>
      <c r="AH1747" s="8"/>
      <c r="AI1747" s="8"/>
      <c r="AJ1747" s="5"/>
      <c r="AK1747" s="8"/>
      <c r="AL1747" s="8"/>
      <c r="AM1747" s="8"/>
      <c r="AN1747" s="8"/>
      <c r="AO1747" s="8"/>
      <c r="AP1747" s="8"/>
      <c r="AQ1747" s="9"/>
      <c r="AR1747" s="8"/>
      <c r="AS1747" s="8"/>
      <c r="AT1747" s="8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8"/>
      <c r="BJ1747" s="5"/>
      <c r="BK1747" s="5"/>
      <c r="BL1747" s="5"/>
      <c r="BM1747" s="8"/>
      <c r="BN1747" s="8"/>
      <c r="BO1747" s="7"/>
      <c r="BP1747" s="5"/>
      <c r="BQ1747" s="5"/>
      <c r="BR1747" s="5"/>
      <c r="BS1747" s="5"/>
      <c r="BT1747" s="7"/>
      <c r="BU1747" s="7"/>
      <c r="BV1747" s="7"/>
      <c r="BW1747" s="7"/>
      <c r="BX1747" s="7"/>
      <c r="BY1747" s="7"/>
      <c r="BZ1747" s="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8"/>
      <c r="CL1747" s="5"/>
      <c r="CM1747" s="5"/>
      <c r="CN1747" s="8"/>
      <c r="CO1747" s="5"/>
      <c r="CP1747" s="5"/>
      <c r="CQ1747" s="5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</row>
    <row r="1748" spans="1:166" x14ac:dyDescent="0.25">
      <c r="A1748" t="s">
        <v>181</v>
      </c>
      <c r="C1748" s="6">
        <v>43517</v>
      </c>
      <c r="D1748" s="5">
        <v>5</v>
      </c>
      <c r="E1748" t="s">
        <v>206</v>
      </c>
      <c r="F1748" t="s">
        <v>13</v>
      </c>
      <c r="G1748">
        <v>40</v>
      </c>
      <c r="H1748" t="s">
        <v>25</v>
      </c>
      <c r="I1748" s="7">
        <v>9.5</v>
      </c>
      <c r="J1748">
        <v>1000</v>
      </c>
      <c r="K1748" s="5">
        <f t="shared" si="37"/>
        <v>105.26315789473684</v>
      </c>
      <c r="L1748" s="5"/>
      <c r="M1748" s="5">
        <v>466</v>
      </c>
      <c r="N1748" s="7">
        <v>11</v>
      </c>
      <c r="O1748" s="7"/>
      <c r="P1748" s="7"/>
      <c r="Q1748" s="5"/>
      <c r="R1748" s="5"/>
      <c r="S1748" s="5">
        <v>40</v>
      </c>
      <c r="T1748" s="5"/>
      <c r="U1748" s="5"/>
      <c r="V1748" s="5"/>
      <c r="W1748" s="5"/>
      <c r="X1748" s="7">
        <v>4.8</v>
      </c>
      <c r="Y1748" s="7">
        <v>6.6</v>
      </c>
      <c r="Z1748" s="8"/>
      <c r="AA1748" s="8"/>
      <c r="AB1748" s="8"/>
      <c r="AC1748" s="5"/>
      <c r="AD1748" s="8"/>
      <c r="AE1748" s="8"/>
      <c r="AF1748" s="8"/>
      <c r="AG1748" s="8"/>
      <c r="AH1748" s="8"/>
      <c r="AI1748" s="8"/>
      <c r="AJ1748" s="5"/>
      <c r="AK1748" s="8"/>
      <c r="AL1748" s="8"/>
      <c r="AM1748" s="8"/>
      <c r="AN1748" s="8"/>
      <c r="AO1748" s="8"/>
      <c r="AP1748" s="8"/>
      <c r="AQ1748" s="9"/>
      <c r="AR1748" s="8"/>
      <c r="AS1748" s="8"/>
      <c r="AT1748" s="8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8"/>
      <c r="BJ1748" s="5"/>
      <c r="BK1748" s="5"/>
      <c r="BL1748" s="5"/>
      <c r="BM1748" s="8"/>
      <c r="BN1748" s="8"/>
      <c r="BO1748" s="7"/>
      <c r="BP1748" s="5"/>
      <c r="BQ1748" s="5"/>
      <c r="BR1748" s="5"/>
      <c r="BS1748" s="5"/>
      <c r="BT1748" s="7"/>
      <c r="BU1748" s="7"/>
      <c r="BV1748" s="7"/>
      <c r="BW1748" s="7"/>
      <c r="BX1748" s="7"/>
      <c r="BY1748" s="7"/>
      <c r="BZ1748" s="7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8"/>
      <c r="CL1748" s="5"/>
      <c r="CM1748" s="5"/>
      <c r="CN1748" s="8"/>
      <c r="CO1748" s="5"/>
      <c r="CP1748" s="5"/>
      <c r="CQ1748" s="5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</row>
    <row r="1749" spans="1:166" x14ac:dyDescent="0.25">
      <c r="A1749" t="s">
        <v>181</v>
      </c>
      <c r="C1749" s="6">
        <v>43523</v>
      </c>
      <c r="D1749" s="5"/>
      <c r="E1749" s="6"/>
      <c r="G1749">
        <v>46</v>
      </c>
      <c r="H1749" t="s">
        <v>25</v>
      </c>
      <c r="I1749" s="7">
        <v>9.5</v>
      </c>
      <c r="J1749">
        <v>1000</v>
      </c>
      <c r="K1749" s="5">
        <f t="shared" si="37"/>
        <v>105.26315789473684</v>
      </c>
      <c r="L1749" s="5"/>
      <c r="M1749" s="5">
        <v>522</v>
      </c>
      <c r="N1749" s="7">
        <v>12.2</v>
      </c>
      <c r="O1749" s="7"/>
      <c r="P1749" s="7"/>
      <c r="Q1749" s="5"/>
      <c r="R1749" s="5"/>
      <c r="S1749" s="5"/>
      <c r="T1749" s="5"/>
      <c r="U1749" s="5"/>
      <c r="V1749" s="5"/>
      <c r="W1749" s="5"/>
      <c r="X1749" s="7">
        <v>5.2</v>
      </c>
      <c r="Y1749" s="7">
        <v>8</v>
      </c>
      <c r="Z1749" s="8"/>
      <c r="AA1749" s="8"/>
      <c r="AB1749" s="8"/>
      <c r="AC1749" s="5"/>
      <c r="AD1749" s="8"/>
      <c r="AE1749" s="8"/>
      <c r="AF1749" s="8"/>
      <c r="AG1749" s="8"/>
      <c r="AH1749" s="8"/>
      <c r="AI1749" s="8"/>
      <c r="AJ1749" s="5"/>
      <c r="AK1749" s="8"/>
      <c r="AL1749" s="8"/>
      <c r="AM1749" s="8"/>
      <c r="AN1749" s="8"/>
      <c r="AO1749" s="8"/>
      <c r="AP1749" s="8"/>
      <c r="AQ1749" s="9"/>
      <c r="AR1749" s="8"/>
      <c r="AS1749" s="8"/>
      <c r="AT1749" s="8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8"/>
      <c r="BJ1749" s="5"/>
      <c r="BK1749" s="5"/>
      <c r="BL1749" s="5"/>
      <c r="BM1749" s="8"/>
      <c r="BN1749" s="8"/>
      <c r="BO1749" s="7"/>
      <c r="BP1749" s="5"/>
      <c r="BQ1749" s="5"/>
      <c r="BR1749" s="5"/>
      <c r="BS1749" s="5"/>
      <c r="BT1749" s="7"/>
      <c r="BU1749" s="7"/>
      <c r="BV1749" s="7"/>
      <c r="BW1749" s="7"/>
      <c r="BX1749" s="7"/>
      <c r="BY1749" s="7"/>
      <c r="BZ1749" s="7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8"/>
      <c r="CL1749" s="5"/>
      <c r="CM1749" s="5"/>
      <c r="CN1749" s="8"/>
      <c r="CO1749" s="5"/>
      <c r="CP1749" s="5"/>
      <c r="CQ1749" s="5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</row>
    <row r="1750" spans="1:166" x14ac:dyDescent="0.25">
      <c r="A1750" t="s">
        <v>181</v>
      </c>
      <c r="C1750" s="6">
        <v>43537</v>
      </c>
      <c r="D1750" s="5"/>
      <c r="E1750" s="6"/>
      <c r="G1750">
        <v>60</v>
      </c>
      <c r="H1750" t="s">
        <v>25</v>
      </c>
      <c r="I1750" s="7">
        <v>9.5</v>
      </c>
      <c r="J1750">
        <v>1000</v>
      </c>
      <c r="K1750" s="5">
        <f t="shared" si="37"/>
        <v>105.26315789473684</v>
      </c>
      <c r="L1750" s="5"/>
      <c r="M1750" s="5">
        <v>530</v>
      </c>
      <c r="N1750" s="7">
        <v>13</v>
      </c>
      <c r="O1750" s="7"/>
      <c r="P1750" s="7"/>
      <c r="Q1750" s="5"/>
      <c r="R1750" s="5"/>
      <c r="S1750" s="5"/>
      <c r="T1750" s="5"/>
      <c r="U1750" s="5"/>
      <c r="V1750" s="5"/>
      <c r="W1750" s="5"/>
      <c r="X1750" s="7">
        <v>4.5999999999999996</v>
      </c>
      <c r="Y1750" s="7">
        <v>9</v>
      </c>
      <c r="Z1750" s="8"/>
      <c r="AA1750" s="8"/>
      <c r="AB1750" s="8"/>
      <c r="AC1750" s="5"/>
      <c r="AD1750" s="8"/>
      <c r="AE1750" s="8"/>
      <c r="AF1750" s="8"/>
      <c r="AG1750" s="8"/>
      <c r="AH1750" s="8"/>
      <c r="AI1750" s="8"/>
      <c r="AJ1750" s="5"/>
      <c r="AK1750" s="8"/>
      <c r="AL1750" s="8"/>
      <c r="AM1750" s="8"/>
      <c r="AN1750" s="8"/>
      <c r="AO1750" s="8"/>
      <c r="AP1750" s="8"/>
      <c r="AQ1750" s="9"/>
      <c r="AR1750" s="8"/>
      <c r="AS1750" s="8"/>
      <c r="AT1750" s="8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8"/>
      <c r="BJ1750" s="5"/>
      <c r="BK1750" s="5"/>
      <c r="BL1750" s="5"/>
      <c r="BM1750" s="8"/>
      <c r="BN1750" s="8"/>
      <c r="BO1750" s="7"/>
      <c r="BP1750" s="5"/>
      <c r="BQ1750" s="5"/>
      <c r="BR1750" s="5"/>
      <c r="BS1750" s="5"/>
      <c r="BT1750" s="7"/>
      <c r="BU1750" s="7"/>
      <c r="BV1750" s="7"/>
      <c r="BW1750" s="7"/>
      <c r="BX1750" s="7"/>
      <c r="BY1750" s="7"/>
      <c r="BZ1750" s="7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8"/>
      <c r="CL1750" s="5"/>
      <c r="CM1750" s="5"/>
      <c r="CN1750" s="8"/>
      <c r="CO1750" s="5"/>
      <c r="CP1750" s="5"/>
      <c r="CQ1750" s="5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</row>
    <row r="1751" spans="1:166" x14ac:dyDescent="0.25">
      <c r="A1751" t="s">
        <v>181</v>
      </c>
      <c r="C1751" s="6">
        <v>43545</v>
      </c>
      <c r="D1751" s="5"/>
      <c r="E1751" s="6"/>
      <c r="G1751">
        <v>68</v>
      </c>
      <c r="H1751" t="s">
        <v>25</v>
      </c>
      <c r="I1751" s="7">
        <v>9.5</v>
      </c>
      <c r="J1751">
        <v>1000</v>
      </c>
      <c r="K1751" s="5">
        <f t="shared" si="37"/>
        <v>105.26315789473684</v>
      </c>
      <c r="L1751" s="5"/>
      <c r="M1751" s="5">
        <v>522</v>
      </c>
      <c r="N1751" s="7">
        <v>13.4</v>
      </c>
      <c r="O1751" s="7"/>
      <c r="P1751" s="7"/>
      <c r="Q1751" s="5"/>
      <c r="R1751" s="5"/>
      <c r="S1751" s="5"/>
      <c r="T1751" s="5"/>
      <c r="U1751" s="5"/>
      <c r="V1751" s="5"/>
      <c r="W1751" s="5"/>
      <c r="X1751" s="7">
        <v>5.6</v>
      </c>
      <c r="Y1751" s="7">
        <v>8.8000000000000007</v>
      </c>
      <c r="Z1751" s="8"/>
      <c r="AA1751" s="8"/>
      <c r="AB1751" s="8"/>
      <c r="AC1751" s="5"/>
      <c r="AD1751" s="8"/>
      <c r="AE1751" s="8"/>
      <c r="AF1751" s="8"/>
      <c r="AG1751" s="8"/>
      <c r="AH1751" s="8"/>
      <c r="AI1751" s="8"/>
      <c r="AJ1751" s="5"/>
      <c r="AK1751" s="8"/>
      <c r="AL1751" s="8"/>
      <c r="AM1751" s="8"/>
      <c r="AN1751" s="8"/>
      <c r="AO1751" s="8"/>
      <c r="AP1751" s="8"/>
      <c r="AQ1751" s="9"/>
      <c r="AR1751" s="8"/>
      <c r="AS1751" s="8"/>
      <c r="AT1751" s="8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8"/>
      <c r="BJ1751" s="5"/>
      <c r="BK1751" s="5"/>
      <c r="BL1751" s="5"/>
      <c r="BM1751" s="8"/>
      <c r="BN1751" s="8"/>
      <c r="BO1751" s="7"/>
      <c r="BP1751" s="5"/>
      <c r="BQ1751" s="5"/>
      <c r="BR1751" s="5"/>
      <c r="BS1751" s="5"/>
      <c r="BT1751" s="7"/>
      <c r="BU1751" s="7"/>
      <c r="BV1751" s="7"/>
      <c r="BW1751" s="7"/>
      <c r="BX1751" s="7"/>
      <c r="BY1751" s="7"/>
      <c r="BZ1751" s="7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8"/>
      <c r="CL1751" s="5"/>
      <c r="CM1751" s="5"/>
      <c r="CN1751" s="8"/>
      <c r="CO1751" s="5"/>
      <c r="CP1751" s="5"/>
      <c r="CQ1751" s="5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</row>
    <row r="1752" spans="1:166" x14ac:dyDescent="0.25">
      <c r="A1752" t="s">
        <v>181</v>
      </c>
      <c r="C1752" s="6">
        <v>43556</v>
      </c>
      <c r="D1752" s="5"/>
      <c r="E1752" s="6"/>
      <c r="G1752">
        <v>79</v>
      </c>
      <c r="H1752" t="s">
        <v>25</v>
      </c>
      <c r="I1752" s="7">
        <v>9.5</v>
      </c>
      <c r="J1752">
        <v>1000</v>
      </c>
      <c r="K1752" s="5">
        <f t="shared" si="37"/>
        <v>105.26315789473684</v>
      </c>
      <c r="L1752" s="5"/>
      <c r="M1752" s="8"/>
      <c r="N1752" s="8"/>
      <c r="O1752" s="8"/>
      <c r="P1752" s="8"/>
      <c r="Q1752" s="5"/>
      <c r="R1752" s="5"/>
      <c r="S1752" s="5"/>
      <c r="T1752" s="5"/>
      <c r="U1752" s="5"/>
      <c r="V1752" s="5"/>
      <c r="W1752" s="5"/>
      <c r="X1752" s="8"/>
      <c r="Y1752" s="8"/>
      <c r="Z1752" s="8"/>
      <c r="AA1752" s="8"/>
      <c r="AB1752" s="8"/>
      <c r="AC1752" s="5">
        <v>135.31692307692308</v>
      </c>
      <c r="AD1752" s="8"/>
      <c r="AE1752" s="8"/>
      <c r="AF1752" s="8"/>
      <c r="AG1752" s="8"/>
      <c r="AH1752" s="8"/>
      <c r="AI1752" s="8"/>
      <c r="AJ1752" s="5">
        <v>100.45538461538462</v>
      </c>
      <c r="AK1752" s="8">
        <v>1.1253913846153847</v>
      </c>
      <c r="AL1752" s="8"/>
      <c r="AM1752" s="8"/>
      <c r="AN1752" s="8"/>
      <c r="AO1752" s="8"/>
      <c r="AP1752" s="8"/>
      <c r="AQ1752" s="9">
        <f>AK1752/AJ1752</f>
        <v>1.120289757412399E-2</v>
      </c>
      <c r="AR1752" s="8"/>
      <c r="AS1752" s="8"/>
      <c r="AT1752" s="8"/>
      <c r="AU1752" s="5">
        <v>0.93076923076923124</v>
      </c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>
        <v>63.021538461538462</v>
      </c>
      <c r="BH1752" s="5">
        <f>AU1752+AX1752+AY1752+BG1752</f>
        <v>63.952307692307691</v>
      </c>
      <c r="BI1752" s="8"/>
      <c r="BJ1752" s="5"/>
      <c r="BK1752" s="5">
        <f>AC1752+AJ1752+BH1752</f>
        <v>299.72461538461539</v>
      </c>
      <c r="BL1752" s="5"/>
      <c r="BM1752" s="8">
        <f>BH1752/BK1752</f>
        <v>0.21337022189599683</v>
      </c>
      <c r="BN1752" s="8"/>
      <c r="BO1752" s="7"/>
      <c r="BP1752" s="5"/>
      <c r="BQ1752" s="5"/>
      <c r="BR1752" s="5"/>
      <c r="BS1752" s="5"/>
      <c r="BT1752" s="7"/>
      <c r="BU1752" s="7"/>
      <c r="BV1752" s="7"/>
      <c r="BW1752" s="7"/>
      <c r="BX1752" s="8">
        <f>AC1752/BK1752</f>
        <v>0.45147083733273108</v>
      </c>
      <c r="BY1752" s="8">
        <f>AJ1752/BK1752</f>
        <v>0.33515894077127206</v>
      </c>
      <c r="BZ1752" s="8">
        <f>BH1752/BK1752</f>
        <v>0.21337022189599683</v>
      </c>
      <c r="CA1752" s="5">
        <f>CB1752+CC1752+CD1752+CE1752+CF1752+CG1752</f>
        <v>155.69230769230768</v>
      </c>
      <c r="CB1752" s="5">
        <v>22</v>
      </c>
      <c r="CC1752" s="5">
        <v>25.384615384615383</v>
      </c>
      <c r="CD1752" s="5"/>
      <c r="CE1752" s="5"/>
      <c r="CF1752" s="5"/>
      <c r="CG1752" s="5">
        <v>108.30769230769231</v>
      </c>
      <c r="CH1752" s="9">
        <f>AK1752/CA1752</f>
        <v>7.2283043478260879E-3</v>
      </c>
      <c r="CI1752" s="5"/>
      <c r="CJ1752" s="5"/>
      <c r="CK1752" s="8"/>
      <c r="CL1752" s="5"/>
      <c r="CM1752" s="5"/>
      <c r="CN1752" s="8"/>
      <c r="CO1752" s="5"/>
      <c r="CP1752" s="5"/>
      <c r="CQ1752" s="5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</row>
    <row r="1753" spans="1:166" x14ac:dyDescent="0.25">
      <c r="A1753" t="s">
        <v>181</v>
      </c>
      <c r="C1753" s="6">
        <v>43593</v>
      </c>
      <c r="D1753" s="5"/>
      <c r="E1753" s="6"/>
      <c r="G1753">
        <v>116</v>
      </c>
      <c r="H1753" t="s">
        <v>25</v>
      </c>
      <c r="I1753" s="7">
        <v>9.5</v>
      </c>
      <c r="J1753">
        <v>1000</v>
      </c>
      <c r="K1753" s="5">
        <f t="shared" si="37"/>
        <v>105.26315789473684</v>
      </c>
      <c r="L1753" s="5"/>
      <c r="M1753" s="8"/>
      <c r="N1753" s="8"/>
      <c r="O1753" s="8"/>
      <c r="P1753" s="8"/>
      <c r="Q1753" s="5"/>
      <c r="R1753" s="5"/>
      <c r="S1753" s="5"/>
      <c r="T1753" s="5"/>
      <c r="U1753" s="5"/>
      <c r="V1753" s="5"/>
      <c r="W1753" s="5"/>
      <c r="X1753" s="8"/>
      <c r="Y1753" s="8"/>
      <c r="Z1753" s="8"/>
      <c r="AA1753" s="8"/>
      <c r="AB1753" s="8"/>
      <c r="AC1753" s="5">
        <v>163.31700000000001</v>
      </c>
      <c r="AD1753" s="8"/>
      <c r="AE1753" s="8"/>
      <c r="AF1753" s="8"/>
      <c r="AG1753" s="8"/>
      <c r="AH1753" s="8"/>
      <c r="AI1753" s="8"/>
      <c r="AJ1753" s="5">
        <v>87.381</v>
      </c>
      <c r="AK1753" s="8">
        <v>0.88620840000000012</v>
      </c>
      <c r="AL1753" s="8"/>
      <c r="AM1753" s="8"/>
      <c r="AN1753" s="8"/>
      <c r="AO1753" s="8"/>
      <c r="AP1753" s="8"/>
      <c r="AQ1753" s="9">
        <f>AK1753/AJ1753</f>
        <v>1.0141888968997839E-2</v>
      </c>
      <c r="AR1753" s="8"/>
      <c r="AS1753" s="8"/>
      <c r="AT1753" s="8"/>
      <c r="AU1753" s="5">
        <v>3.0449999999999999</v>
      </c>
      <c r="AV1753" s="5"/>
      <c r="AW1753" s="5"/>
      <c r="AX1753" s="5">
        <v>2.8560000000000003</v>
      </c>
      <c r="AY1753" s="5">
        <v>51.911999999999999</v>
      </c>
      <c r="AZ1753" s="5"/>
      <c r="BA1753" s="5"/>
      <c r="BB1753" s="5"/>
      <c r="BC1753" s="5"/>
      <c r="BD1753" s="5"/>
      <c r="BE1753" s="5"/>
      <c r="BF1753" s="5"/>
      <c r="BG1753" s="5">
        <v>128.03700000000001</v>
      </c>
      <c r="BH1753" s="5">
        <f>AU1753+AX1753+AY1753+BG1753</f>
        <v>185.85000000000002</v>
      </c>
      <c r="BI1753" s="8"/>
      <c r="BJ1753" s="5"/>
      <c r="BK1753" s="5">
        <f>AC1753+AJ1753+BH1753</f>
        <v>436.548</v>
      </c>
      <c r="BL1753" s="5"/>
      <c r="BM1753" s="8">
        <f>BH1753/BK1753</f>
        <v>0.42572638060419477</v>
      </c>
      <c r="BN1753" s="8"/>
      <c r="BO1753" s="7"/>
      <c r="BP1753" s="5"/>
      <c r="BQ1753" s="5"/>
      <c r="BR1753" s="5"/>
      <c r="BS1753" s="5"/>
      <c r="BT1753" s="7"/>
      <c r="BU1753" s="7"/>
      <c r="BV1753" s="7"/>
      <c r="BW1753" s="7"/>
      <c r="BX1753" s="8">
        <f>AC1753/BK1753</f>
        <v>0.37411006349817205</v>
      </c>
      <c r="BY1753" s="8">
        <f>AJ1753/BK1753</f>
        <v>0.20016355589763324</v>
      </c>
      <c r="BZ1753" s="8">
        <f>BH1753/BK1753</f>
        <v>0.42572638060419477</v>
      </c>
      <c r="CA1753" s="5">
        <f>CB1753+CC1753+CD1753+CE1753+CF1753+CG1753</f>
        <v>138.6</v>
      </c>
      <c r="CB1753" s="5">
        <v>21</v>
      </c>
      <c r="CC1753" s="5">
        <v>27.3</v>
      </c>
      <c r="CD1753" s="5">
        <v>27.3</v>
      </c>
      <c r="CE1753" s="5">
        <v>10.5</v>
      </c>
      <c r="CF1753" s="5"/>
      <c r="CG1753" s="5">
        <v>52.5</v>
      </c>
      <c r="CH1753" s="9">
        <f>AK1753/CA1753</f>
        <v>6.3940000000000012E-3</v>
      </c>
      <c r="CI1753" s="5"/>
      <c r="CJ1753" s="5"/>
      <c r="CK1753" s="8"/>
      <c r="CL1753" s="5"/>
      <c r="CM1753" s="5"/>
      <c r="CN1753" s="8"/>
      <c r="CO1753" s="5"/>
      <c r="CP1753" s="5"/>
      <c r="CQ1753" s="5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</row>
    <row r="1754" spans="1:166" x14ac:dyDescent="0.25">
      <c r="A1754" t="s">
        <v>181</v>
      </c>
      <c r="C1754" s="6">
        <v>43612</v>
      </c>
      <c r="D1754" s="5">
        <v>10</v>
      </c>
      <c r="E1754" s="6" t="s">
        <v>108</v>
      </c>
      <c r="F1754" t="s">
        <v>16</v>
      </c>
      <c r="G1754">
        <v>135</v>
      </c>
      <c r="H1754" t="s">
        <v>25</v>
      </c>
      <c r="I1754" s="7">
        <v>9.5</v>
      </c>
      <c r="J1754">
        <v>1000</v>
      </c>
      <c r="K1754" s="5">
        <f t="shared" si="37"/>
        <v>105.26315789473684</v>
      </c>
      <c r="L1754" s="5"/>
      <c r="M1754" s="8"/>
      <c r="N1754" s="8"/>
      <c r="O1754" s="8"/>
      <c r="P1754" s="8"/>
      <c r="Q1754" s="5"/>
      <c r="R1754" s="5"/>
      <c r="S1754" s="5"/>
      <c r="T1754" s="5"/>
      <c r="U1754" s="5"/>
      <c r="V1754" s="5"/>
      <c r="W1754" s="5"/>
      <c r="X1754" s="8"/>
      <c r="Y1754" s="8"/>
      <c r="Z1754" s="8"/>
      <c r="AA1754" s="8"/>
      <c r="AB1754" s="8"/>
      <c r="AC1754" s="5"/>
      <c r="AD1754" s="8"/>
      <c r="AE1754" s="8"/>
      <c r="AF1754" s="8"/>
      <c r="AG1754" s="8"/>
      <c r="AH1754" s="8"/>
      <c r="AI1754" s="8"/>
      <c r="AJ1754" s="5"/>
      <c r="AK1754" s="8"/>
      <c r="AL1754" s="8"/>
      <c r="AM1754" s="8"/>
      <c r="AN1754" s="8"/>
      <c r="AO1754" s="8"/>
      <c r="AP1754" s="8"/>
      <c r="AQ1754" s="9"/>
      <c r="AR1754" s="8"/>
      <c r="AS1754" s="8"/>
      <c r="AT1754" s="8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2">
        <v>58.21</v>
      </c>
      <c r="BH1754" s="5"/>
      <c r="BI1754" s="8"/>
      <c r="BJ1754" s="5"/>
      <c r="BK1754" s="5"/>
      <c r="BL1754" s="5"/>
      <c r="BM1754" s="8"/>
      <c r="BN1754" s="5">
        <f>BP1754*(1/(BO1754/100))</f>
        <v>58.21</v>
      </c>
      <c r="BO1754" s="7">
        <v>41.1</v>
      </c>
      <c r="BP1754" s="5">
        <v>23.924310000000002</v>
      </c>
      <c r="BQ1754" s="5">
        <f>BN1754-BP1754</f>
        <v>34.285690000000002</v>
      </c>
      <c r="BR1754" s="5"/>
      <c r="BS1754" s="5"/>
      <c r="BT1754" s="7">
        <v>1.0539343612334804</v>
      </c>
      <c r="BU1754" s="7"/>
      <c r="BV1754" s="7"/>
      <c r="BW1754" s="7"/>
      <c r="BX1754" s="7"/>
      <c r="BY1754" s="7"/>
      <c r="BZ1754" s="7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8"/>
      <c r="CL1754" s="5"/>
      <c r="CM1754" s="5"/>
      <c r="CN1754" s="8"/>
      <c r="CO1754" s="5"/>
      <c r="CP1754" s="5"/>
      <c r="CQ1754" s="5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</row>
    <row r="1755" spans="1:166" x14ac:dyDescent="0.25">
      <c r="A1755" t="s">
        <v>178</v>
      </c>
      <c r="C1755" s="6">
        <v>43477</v>
      </c>
      <c r="D1755" s="5">
        <v>1</v>
      </c>
      <c r="E1755" s="6" t="s">
        <v>209</v>
      </c>
      <c r="F1755" t="s">
        <v>10</v>
      </c>
      <c r="G1755">
        <v>0</v>
      </c>
      <c r="H1755" t="s">
        <v>11</v>
      </c>
      <c r="I1755" s="7">
        <v>12</v>
      </c>
      <c r="J1755">
        <v>1000</v>
      </c>
      <c r="K1755" s="5">
        <f t="shared" si="37"/>
        <v>83.333333333333329</v>
      </c>
      <c r="L1755" s="5"/>
      <c r="M1755" s="8"/>
      <c r="N1755" s="8"/>
      <c r="O1755" s="8"/>
      <c r="P1755" s="8"/>
      <c r="Q1755" s="5"/>
      <c r="R1755" s="5"/>
      <c r="S1755" s="5"/>
      <c r="T1755" s="5"/>
      <c r="U1755" s="5"/>
      <c r="V1755" s="5"/>
      <c r="W1755" s="5"/>
      <c r="X1755" s="8"/>
      <c r="Y1755" s="8"/>
      <c r="Z1755" s="8"/>
      <c r="AA1755" s="8"/>
      <c r="AB1755" s="8"/>
      <c r="AC1755" s="5"/>
      <c r="AD1755" s="8"/>
      <c r="AE1755" s="8"/>
      <c r="AF1755" s="8"/>
      <c r="AG1755" s="8"/>
      <c r="AH1755" s="8"/>
      <c r="AI1755" s="8"/>
      <c r="AJ1755" s="5"/>
      <c r="AK1755" s="8"/>
      <c r="AL1755" s="8"/>
      <c r="AM1755" s="8"/>
      <c r="AN1755" s="8"/>
      <c r="AO1755" s="8"/>
      <c r="AP1755" s="8"/>
      <c r="AQ1755" s="9"/>
      <c r="AR1755" s="8"/>
      <c r="AS1755" s="8"/>
      <c r="AT1755" s="8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8"/>
      <c r="BJ1755" s="5"/>
      <c r="BK1755" s="5"/>
      <c r="BL1755" s="5"/>
      <c r="BM1755" s="8"/>
      <c r="BN1755" s="8"/>
      <c r="BO1755" s="7"/>
      <c r="BP1755" s="5"/>
      <c r="BQ1755" s="5"/>
      <c r="BR1755" s="5"/>
      <c r="BS1755" s="5"/>
      <c r="BT1755" s="7"/>
      <c r="BU1755" s="7"/>
      <c r="BV1755" s="7"/>
      <c r="BW1755" s="7"/>
      <c r="BX1755" s="7"/>
      <c r="BY1755" s="7"/>
      <c r="BZ1755" s="7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8"/>
      <c r="CL1755" s="5"/>
      <c r="CM1755" s="5"/>
      <c r="CN1755" s="8"/>
      <c r="CO1755" s="5"/>
      <c r="CP1755" s="5"/>
      <c r="CQ1755" s="5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</row>
    <row r="1756" spans="1:166" x14ac:dyDescent="0.25">
      <c r="A1756" t="s">
        <v>178</v>
      </c>
      <c r="C1756" s="6">
        <v>43503</v>
      </c>
      <c r="D1756" s="5">
        <v>4</v>
      </c>
      <c r="E1756" t="s">
        <v>210</v>
      </c>
      <c r="F1756" t="s">
        <v>12</v>
      </c>
      <c r="G1756">
        <v>26</v>
      </c>
      <c r="H1756" t="s">
        <v>11</v>
      </c>
      <c r="I1756" s="7">
        <v>12</v>
      </c>
      <c r="J1756">
        <v>1000</v>
      </c>
      <c r="K1756" s="5">
        <f t="shared" si="37"/>
        <v>83.333333333333329</v>
      </c>
      <c r="L1756" s="5"/>
      <c r="M1756" s="8"/>
      <c r="N1756" s="8"/>
      <c r="O1756" s="8"/>
      <c r="P1756" s="8"/>
      <c r="Q1756" s="5"/>
      <c r="R1756" s="5">
        <v>26</v>
      </c>
      <c r="S1756" s="5"/>
      <c r="T1756" s="5"/>
      <c r="U1756" s="5"/>
      <c r="V1756" s="5"/>
      <c r="W1756" s="5"/>
      <c r="X1756" s="8"/>
      <c r="Y1756" s="8"/>
      <c r="Z1756" s="8"/>
      <c r="AA1756" s="8"/>
      <c r="AB1756" s="8"/>
      <c r="AC1756" s="5"/>
      <c r="AD1756" s="8"/>
      <c r="AE1756" s="8"/>
      <c r="AF1756" s="8"/>
      <c r="AG1756" s="8"/>
      <c r="AH1756" s="8"/>
      <c r="AI1756" s="8"/>
      <c r="AJ1756" s="5"/>
      <c r="AK1756" s="8"/>
      <c r="AL1756" s="8"/>
      <c r="AM1756" s="8"/>
      <c r="AN1756" s="8"/>
      <c r="AO1756" s="8"/>
      <c r="AP1756" s="8"/>
      <c r="AQ1756" s="9"/>
      <c r="AR1756" s="8"/>
      <c r="AS1756" s="8"/>
      <c r="AT1756" s="8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8"/>
      <c r="BJ1756" s="5"/>
      <c r="BK1756" s="5"/>
      <c r="BL1756" s="5"/>
      <c r="BM1756" s="8"/>
      <c r="BN1756" s="8"/>
      <c r="BO1756" s="7"/>
      <c r="BP1756" s="5"/>
      <c r="BQ1756" s="5"/>
      <c r="BR1756" s="5"/>
      <c r="BS1756" s="5"/>
      <c r="BT1756" s="7"/>
      <c r="BU1756" s="7"/>
      <c r="BV1756" s="7"/>
      <c r="BW1756" s="7"/>
      <c r="BX1756" s="7"/>
      <c r="BY1756" s="7"/>
      <c r="BZ1756" s="7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8"/>
      <c r="CL1756" s="5"/>
      <c r="CM1756" s="5"/>
      <c r="CN1756" s="8"/>
      <c r="CO1756" s="5"/>
      <c r="CP1756" s="5"/>
      <c r="CQ1756" s="14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</row>
    <row r="1757" spans="1:166" x14ac:dyDescent="0.25">
      <c r="A1757" t="s">
        <v>178</v>
      </c>
      <c r="C1757" s="6">
        <v>43509</v>
      </c>
      <c r="D1757" s="5"/>
      <c r="E1757" s="6"/>
      <c r="G1757">
        <v>32</v>
      </c>
      <c r="H1757" t="s">
        <v>11</v>
      </c>
      <c r="I1757" s="7">
        <v>12</v>
      </c>
      <c r="J1757">
        <v>1000</v>
      </c>
      <c r="K1757" s="5">
        <f t="shared" si="37"/>
        <v>83.333333333333329</v>
      </c>
      <c r="L1757" s="5"/>
      <c r="M1757" s="5">
        <v>411</v>
      </c>
      <c r="N1757" s="7">
        <v>8.6</v>
      </c>
      <c r="O1757" s="7"/>
      <c r="P1757" s="7"/>
      <c r="Q1757" s="5"/>
      <c r="R1757" s="5"/>
      <c r="S1757" s="5"/>
      <c r="T1757" s="5"/>
      <c r="U1757" s="5"/>
      <c r="V1757" s="5"/>
      <c r="W1757" s="5"/>
      <c r="X1757" s="7">
        <v>7.2</v>
      </c>
      <c r="Y1757" s="7">
        <v>2.4</v>
      </c>
      <c r="Z1757" s="8"/>
      <c r="AA1757" s="8"/>
      <c r="AB1757" s="8"/>
      <c r="AC1757" s="5"/>
      <c r="AD1757" s="8"/>
      <c r="AE1757" s="8"/>
      <c r="AF1757" s="8"/>
      <c r="AG1757" s="8"/>
      <c r="AH1757" s="8"/>
      <c r="AI1757" s="8"/>
      <c r="AJ1757" s="5"/>
      <c r="AK1757" s="8"/>
      <c r="AL1757" s="8"/>
      <c r="AM1757" s="8"/>
      <c r="AN1757" s="8"/>
      <c r="AO1757" s="8"/>
      <c r="AP1757" s="8"/>
      <c r="AQ1757" s="9"/>
      <c r="AR1757" s="8"/>
      <c r="AS1757" s="8"/>
      <c r="AT1757" s="8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8"/>
      <c r="BJ1757" s="5"/>
      <c r="BK1757" s="5"/>
      <c r="BL1757" s="5"/>
      <c r="BM1757" s="8"/>
      <c r="BN1757" s="8"/>
      <c r="BO1757" s="7"/>
      <c r="BP1757" s="5"/>
      <c r="BQ1757" s="5"/>
      <c r="BR1757" s="5"/>
      <c r="BS1757" s="5"/>
      <c r="BT1757" s="7"/>
      <c r="BU1757" s="7"/>
      <c r="BV1757" s="7"/>
      <c r="BW1757" s="7"/>
      <c r="BX1757" s="7"/>
      <c r="BY1757" s="7"/>
      <c r="BZ1757" s="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8"/>
      <c r="CL1757" s="5"/>
      <c r="CM1757" s="5"/>
      <c r="CN1757" s="8"/>
      <c r="CO1757" s="5"/>
      <c r="CP1757" s="5"/>
      <c r="CQ1757" s="14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</row>
    <row r="1758" spans="1:166" x14ac:dyDescent="0.25">
      <c r="A1758" t="s">
        <v>178</v>
      </c>
      <c r="C1758" s="6">
        <v>43517</v>
      </c>
      <c r="D1758" s="5">
        <v>5</v>
      </c>
      <c r="E1758" t="s">
        <v>206</v>
      </c>
      <c r="F1758" t="s">
        <v>13</v>
      </c>
      <c r="G1758">
        <v>40</v>
      </c>
      <c r="H1758" t="s">
        <v>11</v>
      </c>
      <c r="I1758" s="7">
        <v>12</v>
      </c>
      <c r="J1758">
        <v>1000</v>
      </c>
      <c r="K1758" s="5">
        <f t="shared" si="37"/>
        <v>83.333333333333329</v>
      </c>
      <c r="L1758" s="5"/>
      <c r="M1758" s="5">
        <v>444</v>
      </c>
      <c r="N1758" s="7">
        <v>11.2</v>
      </c>
      <c r="O1758" s="7"/>
      <c r="P1758" s="7"/>
      <c r="Q1758" s="5"/>
      <c r="R1758" s="5"/>
      <c r="S1758" s="5">
        <v>40</v>
      </c>
      <c r="T1758" s="5"/>
      <c r="U1758" s="5"/>
      <c r="V1758" s="5"/>
      <c r="W1758" s="5"/>
      <c r="X1758" s="7">
        <v>5.6</v>
      </c>
      <c r="Y1758" s="7">
        <v>6.6</v>
      </c>
      <c r="Z1758" s="8"/>
      <c r="AA1758" s="8"/>
      <c r="AB1758" s="8"/>
      <c r="AC1758" s="5"/>
      <c r="AD1758" s="8"/>
      <c r="AE1758" s="8"/>
      <c r="AF1758" s="8"/>
      <c r="AG1758" s="8"/>
      <c r="AH1758" s="8"/>
      <c r="AI1758" s="8"/>
      <c r="AJ1758" s="5"/>
      <c r="AK1758" s="8"/>
      <c r="AL1758" s="8"/>
      <c r="AM1758" s="8"/>
      <c r="AN1758" s="8"/>
      <c r="AO1758" s="8"/>
      <c r="AP1758" s="8"/>
      <c r="AQ1758" s="9"/>
      <c r="AR1758" s="8"/>
      <c r="AS1758" s="8"/>
      <c r="AT1758" s="8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8"/>
      <c r="BJ1758" s="5"/>
      <c r="BK1758" s="5"/>
      <c r="BL1758" s="5"/>
      <c r="BM1758" s="8"/>
      <c r="BN1758" s="8"/>
      <c r="BO1758" s="7"/>
      <c r="BP1758" s="5"/>
      <c r="BQ1758" s="5"/>
      <c r="BR1758" s="5"/>
      <c r="BS1758" s="5"/>
      <c r="BT1758" s="7"/>
      <c r="BU1758" s="7"/>
      <c r="BV1758" s="7"/>
      <c r="BW1758" s="7"/>
      <c r="BX1758" s="7"/>
      <c r="BY1758" s="7"/>
      <c r="BZ1758" s="7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8"/>
      <c r="CL1758" s="5"/>
      <c r="CM1758" s="5"/>
      <c r="CN1758" s="8"/>
      <c r="CO1758" s="5"/>
      <c r="CP1758" s="5"/>
      <c r="CQ1758" s="5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</row>
    <row r="1759" spans="1:166" x14ac:dyDescent="0.25">
      <c r="A1759" t="s">
        <v>178</v>
      </c>
      <c r="C1759" s="6">
        <v>43522</v>
      </c>
      <c r="D1759" s="5"/>
      <c r="E1759" s="6"/>
      <c r="G1759">
        <v>45</v>
      </c>
      <c r="H1759" t="s">
        <v>11</v>
      </c>
      <c r="I1759" s="7">
        <v>12</v>
      </c>
      <c r="J1759">
        <v>1000</v>
      </c>
      <c r="K1759" s="5">
        <f t="shared" si="37"/>
        <v>83.333333333333329</v>
      </c>
      <c r="L1759" s="5"/>
      <c r="M1759" s="8"/>
      <c r="N1759" s="8"/>
      <c r="O1759" s="8"/>
      <c r="P1759" s="8"/>
      <c r="Q1759" s="5"/>
      <c r="R1759" s="5"/>
      <c r="S1759" s="5"/>
      <c r="T1759" s="5"/>
      <c r="U1759" s="5"/>
      <c r="V1759" s="5"/>
      <c r="W1759" s="5"/>
      <c r="X1759" s="8"/>
      <c r="Y1759" s="8"/>
      <c r="Z1759" s="8"/>
      <c r="AA1759" s="8"/>
      <c r="AB1759" s="8"/>
      <c r="AC1759" s="5"/>
      <c r="AD1759" s="8"/>
      <c r="AE1759" s="8"/>
      <c r="AF1759" s="8"/>
      <c r="AG1759" s="8"/>
      <c r="AH1759" s="8"/>
      <c r="AI1759" s="8"/>
      <c r="AJ1759" s="5"/>
      <c r="AK1759" s="8"/>
      <c r="AL1759" s="8"/>
      <c r="AM1759" s="8"/>
      <c r="AN1759" s="8"/>
      <c r="AO1759" s="8"/>
      <c r="AP1759" s="8"/>
      <c r="AQ1759" s="9"/>
      <c r="AR1759" s="8"/>
      <c r="AS1759" s="8"/>
      <c r="AT1759" s="8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8"/>
      <c r="BJ1759" s="5"/>
      <c r="BK1759" s="5"/>
      <c r="BL1759" s="5"/>
      <c r="BM1759" s="8"/>
      <c r="BN1759" s="8"/>
      <c r="BO1759" s="7"/>
      <c r="BP1759" s="5"/>
      <c r="BQ1759" s="5"/>
      <c r="BR1759" s="5"/>
      <c r="BS1759" s="5"/>
      <c r="BT1759" s="7"/>
      <c r="BU1759" s="7"/>
      <c r="BV1759" s="7"/>
      <c r="BW1759" s="7"/>
      <c r="BX1759" s="7"/>
      <c r="BY1759" s="7"/>
      <c r="BZ1759" s="7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8"/>
      <c r="CL1759" s="5"/>
      <c r="CM1759" s="5">
        <v>1500</v>
      </c>
      <c r="CN1759" s="8"/>
      <c r="CO1759" s="5">
        <f>CT1759+CW1759+CZ1759+DC1759+DF1759+DI1759</f>
        <v>353.58586589134802</v>
      </c>
      <c r="CP1759" s="5"/>
      <c r="CQ1759" s="5"/>
      <c r="CR1759" s="8">
        <v>0.15402317593794687</v>
      </c>
      <c r="CS1759" s="5">
        <v>300</v>
      </c>
      <c r="CT1759" s="5">
        <f>CR1759*300</f>
        <v>46.206952781384061</v>
      </c>
      <c r="CU1759" s="8">
        <v>0.23412857451256297</v>
      </c>
      <c r="CV1759" s="5">
        <v>600</v>
      </c>
      <c r="CW1759" s="5">
        <f>CU1759*300</f>
        <v>70.238572353768888</v>
      </c>
      <c r="CX1759" s="8">
        <v>0.25498596675889679</v>
      </c>
      <c r="CY1759" s="8">
        <v>900</v>
      </c>
      <c r="CZ1759" s="5">
        <f>CX1759*300</f>
        <v>76.495790027669031</v>
      </c>
      <c r="DA1759" s="8">
        <v>0.26278186608419735</v>
      </c>
      <c r="DB1759" s="8">
        <v>1200</v>
      </c>
      <c r="DC1759" s="5">
        <f>DA1759*300</f>
        <v>78.834559825259205</v>
      </c>
      <c r="DD1759" s="8">
        <v>0.27269996967755611</v>
      </c>
      <c r="DE1759" s="8">
        <v>1500</v>
      </c>
      <c r="DF1759" s="5">
        <f>DD1759*300</f>
        <v>81.809990903266836</v>
      </c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</row>
    <row r="1760" spans="1:166" x14ac:dyDescent="0.25">
      <c r="A1760" t="s">
        <v>178</v>
      </c>
      <c r="C1760" s="6">
        <v>43523</v>
      </c>
      <c r="D1760" s="5"/>
      <c r="E1760" s="6"/>
      <c r="G1760">
        <v>46</v>
      </c>
      <c r="H1760" t="s">
        <v>11</v>
      </c>
      <c r="I1760" s="7">
        <v>12</v>
      </c>
      <c r="J1760">
        <v>1000</v>
      </c>
      <c r="K1760" s="5">
        <f t="shared" si="37"/>
        <v>83.333333333333329</v>
      </c>
      <c r="L1760" s="5"/>
      <c r="M1760" s="5">
        <v>534</v>
      </c>
      <c r="N1760" s="7">
        <v>12.2</v>
      </c>
      <c r="O1760" s="7"/>
      <c r="P1760" s="7"/>
      <c r="Q1760" s="5"/>
      <c r="R1760" s="5"/>
      <c r="S1760" s="5"/>
      <c r="T1760" s="5"/>
      <c r="U1760" s="5"/>
      <c r="V1760" s="5"/>
      <c r="W1760" s="5"/>
      <c r="X1760" s="7">
        <v>4.5999999999999996</v>
      </c>
      <c r="Y1760" s="7">
        <v>8.1999999999999993</v>
      </c>
      <c r="Z1760" s="8"/>
      <c r="AA1760" s="8"/>
      <c r="AB1760" s="8"/>
      <c r="AC1760" s="5"/>
      <c r="AD1760" s="8"/>
      <c r="AE1760" s="8"/>
      <c r="AF1760" s="8"/>
      <c r="AG1760" s="8"/>
      <c r="AH1760" s="8"/>
      <c r="AI1760" s="8"/>
      <c r="AJ1760" s="5"/>
      <c r="AK1760" s="8"/>
      <c r="AL1760" s="8"/>
      <c r="AM1760" s="8"/>
      <c r="AN1760" s="8"/>
      <c r="AO1760" s="8"/>
      <c r="AP1760" s="8"/>
      <c r="AQ1760" s="9"/>
      <c r="AR1760" s="8"/>
      <c r="AS1760" s="8"/>
      <c r="AT1760" s="8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8"/>
      <c r="BJ1760" s="5"/>
      <c r="BK1760" s="5"/>
      <c r="BL1760" s="5"/>
      <c r="BM1760" s="8"/>
      <c r="BN1760" s="8"/>
      <c r="BO1760" s="7"/>
      <c r="BP1760" s="5"/>
      <c r="BQ1760" s="5"/>
      <c r="BR1760" s="5"/>
      <c r="BS1760" s="5"/>
      <c r="BT1760" s="7"/>
      <c r="BU1760" s="7"/>
      <c r="BV1760" s="7"/>
      <c r="BW1760" s="7"/>
      <c r="BX1760" s="7"/>
      <c r="BY1760" s="7"/>
      <c r="BZ1760" s="7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8"/>
      <c r="CL1760" s="5"/>
      <c r="CM1760" s="5"/>
      <c r="CN1760" s="8"/>
      <c r="CO1760" s="5"/>
      <c r="CP1760" s="5"/>
      <c r="CQ1760" s="5"/>
      <c r="CS1760" s="8"/>
      <c r="CT1760" s="8"/>
      <c r="CV1760" s="8"/>
      <c r="CW1760" s="8"/>
      <c r="CY1760" s="8"/>
      <c r="CZ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</row>
    <row r="1761" spans="1:166" x14ac:dyDescent="0.25">
      <c r="A1761" t="s">
        <v>178</v>
      </c>
      <c r="C1761" s="6">
        <v>43537</v>
      </c>
      <c r="D1761" s="5"/>
      <c r="E1761" s="6"/>
      <c r="G1761">
        <v>60</v>
      </c>
      <c r="H1761" t="s">
        <v>11</v>
      </c>
      <c r="I1761" s="7">
        <v>12</v>
      </c>
      <c r="J1761">
        <v>1000</v>
      </c>
      <c r="K1761" s="5">
        <f t="shared" si="37"/>
        <v>83.333333333333329</v>
      </c>
      <c r="L1761" s="5"/>
      <c r="M1761" s="5">
        <v>568</v>
      </c>
      <c r="N1761" s="7">
        <v>13.4</v>
      </c>
      <c r="O1761" s="7"/>
      <c r="P1761" s="7"/>
      <c r="Q1761" s="5"/>
      <c r="R1761" s="5"/>
      <c r="S1761" s="5"/>
      <c r="T1761" s="5"/>
      <c r="U1761" s="5"/>
      <c r="V1761" s="5"/>
      <c r="W1761" s="5"/>
      <c r="X1761" s="7">
        <v>4.2</v>
      </c>
      <c r="Y1761" s="7">
        <v>10.199999999999999</v>
      </c>
      <c r="Z1761" s="8"/>
      <c r="AA1761" s="8"/>
      <c r="AB1761" s="8"/>
      <c r="AC1761" s="5"/>
      <c r="AD1761" s="8"/>
      <c r="AE1761" s="8"/>
      <c r="AF1761" s="8"/>
      <c r="AG1761" s="8"/>
      <c r="AH1761" s="8"/>
      <c r="AI1761" s="8"/>
      <c r="AJ1761" s="5"/>
      <c r="AK1761" s="8"/>
      <c r="AL1761" s="8"/>
      <c r="AM1761" s="8"/>
      <c r="AN1761" s="8"/>
      <c r="AO1761" s="8"/>
      <c r="AP1761" s="8"/>
      <c r="AQ1761" s="9"/>
      <c r="AR1761" s="8"/>
      <c r="AS1761" s="8"/>
      <c r="AT1761" s="8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8"/>
      <c r="BJ1761" s="5"/>
      <c r="BK1761" s="5"/>
      <c r="BL1761" s="5"/>
      <c r="BM1761" s="8"/>
      <c r="BN1761" s="8"/>
      <c r="BO1761" s="7"/>
      <c r="BP1761" s="5"/>
      <c r="BQ1761" s="5"/>
      <c r="BR1761" s="5"/>
      <c r="BS1761" s="5"/>
      <c r="BT1761" s="7"/>
      <c r="BU1761" s="7"/>
      <c r="BV1761" s="7"/>
      <c r="BW1761" s="7"/>
      <c r="BX1761" s="7"/>
      <c r="BY1761" s="7"/>
      <c r="BZ1761" s="7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8"/>
      <c r="CL1761" s="5"/>
      <c r="CM1761" s="5"/>
      <c r="CN1761" s="8"/>
      <c r="CO1761" s="5"/>
      <c r="CP1761" s="5"/>
      <c r="CQ1761" s="5"/>
      <c r="CS1761" s="8"/>
      <c r="CT1761" s="8"/>
      <c r="CV1761" s="8"/>
      <c r="CW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</row>
    <row r="1762" spans="1:166" x14ac:dyDescent="0.25">
      <c r="A1762" t="s">
        <v>178</v>
      </c>
      <c r="C1762" s="6">
        <v>43545</v>
      </c>
      <c r="D1762" s="5"/>
      <c r="E1762" s="6"/>
      <c r="G1762">
        <v>68</v>
      </c>
      <c r="H1762" t="s">
        <v>11</v>
      </c>
      <c r="I1762" s="7">
        <v>12</v>
      </c>
      <c r="J1762">
        <v>1000</v>
      </c>
      <c r="K1762" s="5">
        <f t="shared" si="37"/>
        <v>83.333333333333329</v>
      </c>
      <c r="L1762" s="5"/>
      <c r="M1762" s="5">
        <v>552</v>
      </c>
      <c r="N1762" s="7">
        <v>13.2</v>
      </c>
      <c r="O1762" s="7"/>
      <c r="P1762" s="7"/>
      <c r="Q1762" s="5"/>
      <c r="R1762" s="5"/>
      <c r="S1762" s="5"/>
      <c r="T1762" s="5"/>
      <c r="U1762" s="5"/>
      <c r="V1762" s="5"/>
      <c r="W1762" s="5"/>
      <c r="X1762" s="7">
        <v>5.8</v>
      </c>
      <c r="Y1762" s="7">
        <v>8.4</v>
      </c>
      <c r="Z1762" s="8"/>
      <c r="AA1762" s="8"/>
      <c r="AB1762" s="8"/>
      <c r="AC1762" s="5"/>
      <c r="AD1762" s="8"/>
      <c r="AE1762" s="8"/>
      <c r="AF1762" s="8"/>
      <c r="AG1762" s="8"/>
      <c r="AH1762" s="8"/>
      <c r="AI1762" s="8"/>
      <c r="AJ1762" s="5"/>
      <c r="AK1762" s="8"/>
      <c r="AL1762" s="8"/>
      <c r="AM1762" s="8"/>
      <c r="AN1762" s="8"/>
      <c r="AO1762" s="8"/>
      <c r="AP1762" s="8"/>
      <c r="AQ1762" s="9"/>
      <c r="AR1762" s="8"/>
      <c r="AS1762" s="8"/>
      <c r="AT1762" s="8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8"/>
      <c r="BJ1762" s="5"/>
      <c r="BK1762" s="5"/>
      <c r="BL1762" s="5"/>
      <c r="BM1762" s="8"/>
      <c r="BN1762" s="8"/>
      <c r="BO1762" s="7"/>
      <c r="BP1762" s="5"/>
      <c r="BQ1762" s="5"/>
      <c r="BR1762" s="5"/>
      <c r="BS1762" s="5"/>
      <c r="BT1762" s="7"/>
      <c r="BU1762" s="7"/>
      <c r="BV1762" s="7"/>
      <c r="BW1762" s="7"/>
      <c r="BX1762" s="7"/>
      <c r="BY1762" s="7"/>
      <c r="BZ1762" s="7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8"/>
      <c r="CL1762" s="5"/>
      <c r="CM1762" s="5"/>
      <c r="CN1762" s="8"/>
      <c r="CO1762" s="5"/>
      <c r="CP1762" s="5"/>
      <c r="CQ1762" s="5"/>
      <c r="CS1762" s="8"/>
      <c r="CT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</row>
    <row r="1763" spans="1:166" x14ac:dyDescent="0.25">
      <c r="A1763" t="s">
        <v>178</v>
      </c>
      <c r="C1763" s="6">
        <v>43546</v>
      </c>
      <c r="D1763" s="5"/>
      <c r="E1763" s="6"/>
      <c r="G1763">
        <v>69</v>
      </c>
      <c r="H1763" t="s">
        <v>11</v>
      </c>
      <c r="I1763" s="7">
        <v>12</v>
      </c>
      <c r="J1763">
        <v>1000</v>
      </c>
      <c r="K1763" s="5">
        <f t="shared" si="37"/>
        <v>83.333333333333329</v>
      </c>
      <c r="L1763" s="5"/>
      <c r="M1763" s="8"/>
      <c r="N1763" s="8"/>
      <c r="O1763" s="8"/>
      <c r="P1763" s="8"/>
      <c r="Q1763" s="5"/>
      <c r="R1763" s="5"/>
      <c r="S1763" s="5"/>
      <c r="T1763" s="5"/>
      <c r="U1763" s="5"/>
      <c r="V1763" s="5"/>
      <c r="W1763" s="5"/>
      <c r="X1763" s="8"/>
      <c r="Y1763" s="8"/>
      <c r="Z1763" s="8"/>
      <c r="AA1763" s="8"/>
      <c r="AB1763" s="8"/>
      <c r="AC1763" s="5"/>
      <c r="AD1763" s="8"/>
      <c r="AE1763" s="8"/>
      <c r="AF1763" s="8"/>
      <c r="AG1763" s="8"/>
      <c r="AH1763" s="8"/>
      <c r="AI1763" s="8"/>
      <c r="AJ1763" s="5"/>
      <c r="AK1763" s="8"/>
      <c r="AL1763" s="8"/>
      <c r="AM1763" s="8"/>
      <c r="AN1763" s="8"/>
      <c r="AO1763" s="8"/>
      <c r="AP1763" s="8"/>
      <c r="AQ1763" s="9"/>
      <c r="AR1763" s="8"/>
      <c r="AS1763" s="8"/>
      <c r="AT1763" s="8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8"/>
      <c r="BJ1763" s="5"/>
      <c r="BK1763" s="5"/>
      <c r="BL1763" s="5"/>
      <c r="BM1763" s="8"/>
      <c r="BN1763" s="8"/>
      <c r="BO1763" s="7"/>
      <c r="BP1763" s="5"/>
      <c r="BQ1763" s="5"/>
      <c r="BR1763" s="5"/>
      <c r="BS1763" s="5"/>
      <c r="BT1763" s="7"/>
      <c r="BU1763" s="7"/>
      <c r="BV1763" s="7"/>
      <c r="BW1763" s="7"/>
      <c r="BX1763" s="7"/>
      <c r="BY1763" s="7"/>
      <c r="BZ1763" s="7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8"/>
      <c r="CL1763" s="5"/>
      <c r="CM1763" s="5">
        <v>1500</v>
      </c>
      <c r="CN1763" s="8"/>
      <c r="CO1763" s="5">
        <f>CT1763+CW1763+CZ1763+DC1763+DF1763+DI1763+DL1763+DO1763+DR1763+DU1763+DX1763+EA1763</f>
        <v>327.58547753238122</v>
      </c>
      <c r="CP1763" s="5"/>
      <c r="CQ1763" s="5"/>
      <c r="CR1763" s="8">
        <v>0.18418247195807855</v>
      </c>
      <c r="CS1763" s="5">
        <v>300</v>
      </c>
      <c r="CT1763" s="5">
        <f>CR1763*300</f>
        <v>55.254741587423567</v>
      </c>
      <c r="CU1763" s="8">
        <v>0.19326228369340703</v>
      </c>
      <c r="CV1763" s="5">
        <v>600</v>
      </c>
      <c r="CW1763" s="5">
        <f>CU1763*300</f>
        <v>57.978685108022113</v>
      </c>
      <c r="CX1763" s="8">
        <v>0.25151986022706813</v>
      </c>
      <c r="CY1763" s="8">
        <v>900</v>
      </c>
      <c r="CZ1763" s="5">
        <f>CX1763*300</f>
        <v>75.455958068120438</v>
      </c>
      <c r="DA1763" s="8">
        <v>0.22050100068754763</v>
      </c>
      <c r="DB1763" s="8">
        <v>1200</v>
      </c>
      <c r="DC1763" s="5">
        <f>DA1763*300</f>
        <v>66.150300206264291</v>
      </c>
      <c r="DD1763" s="8">
        <v>0.2424859752085026</v>
      </c>
      <c r="DE1763" s="8">
        <v>1500</v>
      </c>
      <c r="DF1763" s="5">
        <f>DD1763*300</f>
        <v>72.745792562550776</v>
      </c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</row>
    <row r="1764" spans="1:166" x14ac:dyDescent="0.25">
      <c r="A1764" t="s">
        <v>178</v>
      </c>
      <c r="C1764" s="6">
        <v>43556</v>
      </c>
      <c r="D1764" s="5"/>
      <c r="E1764" s="6"/>
      <c r="G1764">
        <v>79</v>
      </c>
      <c r="H1764" t="s">
        <v>11</v>
      </c>
      <c r="I1764" s="7">
        <v>12</v>
      </c>
      <c r="J1764">
        <v>1000</v>
      </c>
      <c r="K1764" s="5">
        <f t="shared" si="37"/>
        <v>83.333333333333329</v>
      </c>
      <c r="L1764" s="5"/>
      <c r="M1764" s="8"/>
      <c r="N1764" s="8"/>
      <c r="O1764" s="8"/>
      <c r="P1764" s="8"/>
      <c r="Q1764" s="5"/>
      <c r="R1764" s="5"/>
      <c r="S1764" s="5"/>
      <c r="T1764" s="5"/>
      <c r="U1764" s="5"/>
      <c r="V1764" s="5"/>
      <c r="W1764" s="5"/>
      <c r="X1764" s="8"/>
      <c r="Y1764" s="8"/>
      <c r="Z1764" s="8"/>
      <c r="AA1764" s="8"/>
      <c r="AB1764" s="8"/>
      <c r="AC1764" s="5">
        <v>359.25</v>
      </c>
      <c r="AD1764" s="8"/>
      <c r="AE1764" s="8"/>
      <c r="AF1764" s="8"/>
      <c r="AG1764" s="8"/>
      <c r="AH1764" s="8"/>
      <c r="AI1764" s="8"/>
      <c r="AJ1764" s="5">
        <v>105.09999999999998</v>
      </c>
      <c r="AK1764" s="8">
        <v>1.2024999999999999</v>
      </c>
      <c r="AL1764" s="8"/>
      <c r="AM1764" s="8"/>
      <c r="AN1764" s="8"/>
      <c r="AO1764" s="8"/>
      <c r="AP1764" s="8"/>
      <c r="AQ1764" s="9">
        <f>AK1764/AJ1764</f>
        <v>1.1441484300666034E-2</v>
      </c>
      <c r="AR1764" s="8"/>
      <c r="AS1764" s="8"/>
      <c r="AT1764" s="8"/>
      <c r="AU1764" s="5">
        <v>1.1250000000000004</v>
      </c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>
        <v>79.074999999999989</v>
      </c>
      <c r="BH1764" s="5">
        <f>AU1764+AX1764+AY1764+BG1764</f>
        <v>80.199999999999989</v>
      </c>
      <c r="BI1764" s="8"/>
      <c r="BJ1764" s="5"/>
      <c r="BK1764" s="5">
        <f>AC1764+AJ1764+BH1764</f>
        <v>544.54999999999995</v>
      </c>
      <c r="BL1764" s="5"/>
      <c r="BM1764" s="8">
        <f>BH1764/BK1764</f>
        <v>0.14727756863465247</v>
      </c>
      <c r="BN1764" s="8"/>
      <c r="BO1764" s="7"/>
      <c r="BP1764" s="5"/>
      <c r="BQ1764" s="5"/>
      <c r="BR1764" s="5"/>
      <c r="BS1764" s="5"/>
      <c r="BT1764" s="7"/>
      <c r="BU1764" s="7"/>
      <c r="BV1764" s="7"/>
      <c r="BW1764" s="7"/>
      <c r="BX1764" s="8">
        <f>AC1764/BK1764</f>
        <v>0.65971903406482424</v>
      </c>
      <c r="BY1764" s="8">
        <f>AJ1764/BK1764</f>
        <v>0.19300339730052335</v>
      </c>
      <c r="BZ1764" s="8">
        <f>BH1764/BK1764</f>
        <v>0.14727756863465247</v>
      </c>
      <c r="CA1764" s="5">
        <f>CB1764+CC1764+CD1764+CE1764+CF1764+CG1764</f>
        <v>177.5</v>
      </c>
      <c r="CB1764" s="5">
        <v>17.5</v>
      </c>
      <c r="CC1764" s="5">
        <v>20</v>
      </c>
      <c r="CD1764" s="5"/>
      <c r="CE1764" s="5"/>
      <c r="CF1764" s="5"/>
      <c r="CG1764" s="5">
        <v>140</v>
      </c>
      <c r="CH1764" s="9">
        <f>AK1764/CA1764</f>
        <v>6.7746478873239434E-3</v>
      </c>
      <c r="CI1764" s="5"/>
      <c r="CJ1764" s="5"/>
      <c r="CK1764" s="8"/>
      <c r="CL1764" s="5"/>
      <c r="CM1764" s="5"/>
      <c r="CN1764" s="8"/>
      <c r="CO1764" s="5"/>
      <c r="CP1764" s="5"/>
      <c r="CQ1764" s="5"/>
      <c r="CS1764" s="8"/>
      <c r="CT1764" s="8"/>
      <c r="CV1764" s="8"/>
      <c r="CW1764" s="8"/>
      <c r="CY1764" s="8"/>
      <c r="CZ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</row>
    <row r="1765" spans="1:166" x14ac:dyDescent="0.25">
      <c r="A1765" t="s">
        <v>178</v>
      </c>
      <c r="C1765" s="6">
        <v>43593</v>
      </c>
      <c r="D1765" s="5"/>
      <c r="E1765" s="6"/>
      <c r="G1765">
        <v>116</v>
      </c>
      <c r="H1765" t="s">
        <v>11</v>
      </c>
      <c r="I1765" s="7">
        <v>12</v>
      </c>
      <c r="J1765">
        <v>1000</v>
      </c>
      <c r="K1765" s="5">
        <f t="shared" si="37"/>
        <v>83.333333333333329</v>
      </c>
      <c r="L1765" s="5"/>
      <c r="M1765" s="8"/>
      <c r="N1765" s="8"/>
      <c r="O1765" s="8"/>
      <c r="P1765" s="8"/>
      <c r="Q1765" s="5"/>
      <c r="R1765" s="5"/>
      <c r="S1765" s="5"/>
      <c r="T1765" s="5"/>
      <c r="U1765" s="5"/>
      <c r="V1765" s="5"/>
      <c r="W1765" s="5"/>
      <c r="X1765" s="8"/>
      <c r="Y1765" s="8"/>
      <c r="Z1765" s="8"/>
      <c r="AA1765" s="8"/>
      <c r="AB1765" s="8"/>
      <c r="AC1765" s="5">
        <v>148.22</v>
      </c>
      <c r="AD1765" s="8"/>
      <c r="AE1765" s="8"/>
      <c r="AF1765" s="8"/>
      <c r="AG1765" s="8"/>
      <c r="AH1765" s="8"/>
      <c r="AI1765" s="8"/>
      <c r="AJ1765" s="5">
        <v>98.82</v>
      </c>
      <c r="AK1765" s="8">
        <v>1.16222</v>
      </c>
      <c r="AL1765" s="8"/>
      <c r="AM1765" s="8"/>
      <c r="AN1765" s="8"/>
      <c r="AO1765" s="8"/>
      <c r="AP1765" s="8"/>
      <c r="AQ1765" s="9">
        <f>AK1765/AJ1765</f>
        <v>1.1760979558793768E-2</v>
      </c>
      <c r="AR1765" s="8"/>
      <c r="AS1765" s="8"/>
      <c r="AT1765" s="8"/>
      <c r="AU1765" s="5">
        <v>0</v>
      </c>
      <c r="AV1765" s="5"/>
      <c r="AW1765" s="5"/>
      <c r="AX1765" s="5">
        <v>1.08</v>
      </c>
      <c r="AY1765" s="5">
        <v>104.46</v>
      </c>
      <c r="AZ1765" s="5"/>
      <c r="BA1765" s="5"/>
      <c r="BB1765" s="5"/>
      <c r="BC1765" s="5"/>
      <c r="BD1765" s="5"/>
      <c r="BE1765" s="5"/>
      <c r="BF1765" s="5"/>
      <c r="BG1765" s="5">
        <v>80.14</v>
      </c>
      <c r="BH1765" s="5">
        <f>AU1765+AX1765+AY1765+BG1765</f>
        <v>185.68</v>
      </c>
      <c r="BI1765" s="8"/>
      <c r="BJ1765" s="5"/>
      <c r="BK1765" s="5">
        <f>AC1765+AJ1765+BH1765</f>
        <v>432.72</v>
      </c>
      <c r="BL1765" s="5"/>
      <c r="BM1765" s="8">
        <f>BH1765/BK1765</f>
        <v>0.42909964873359213</v>
      </c>
      <c r="BN1765" s="8"/>
      <c r="BO1765" s="7"/>
      <c r="BP1765" s="5"/>
      <c r="BQ1765" s="5"/>
      <c r="BR1765" s="5"/>
      <c r="BS1765" s="5"/>
      <c r="BT1765" s="7"/>
      <c r="BU1765" s="7"/>
      <c r="BV1765" s="7"/>
      <c r="BW1765" s="7"/>
      <c r="BX1765" s="8">
        <f>AC1765/BK1765</f>
        <v>0.3425309669070068</v>
      </c>
      <c r="BY1765" s="8">
        <f>AJ1765/BK1765</f>
        <v>0.22836938435940096</v>
      </c>
      <c r="BZ1765" s="8">
        <f>BH1765/BK1765</f>
        <v>0.42909964873359213</v>
      </c>
      <c r="CA1765" s="5">
        <f>CB1765+CC1765+CD1765+CE1765+CF1765+CG1765</f>
        <v>124</v>
      </c>
      <c r="CB1765" s="5"/>
      <c r="CC1765" s="5">
        <v>52</v>
      </c>
      <c r="CD1765" s="5">
        <v>16</v>
      </c>
      <c r="CE1765" s="5">
        <v>4</v>
      </c>
      <c r="CF1765" s="5"/>
      <c r="CG1765" s="5">
        <v>52</v>
      </c>
      <c r="CH1765" s="9">
        <f>AK1765/CA1765</f>
        <v>9.3727419354838713E-3</v>
      </c>
      <c r="CI1765" s="5"/>
      <c r="CJ1765" s="5"/>
      <c r="CK1765" s="8"/>
      <c r="CL1765" s="5"/>
      <c r="CM1765" s="5"/>
      <c r="CN1765" s="8"/>
      <c r="CO1765" s="5"/>
      <c r="CP1765" s="5"/>
      <c r="CQ1765" s="5"/>
      <c r="CS1765" s="8"/>
      <c r="CT1765" s="8"/>
      <c r="CV1765" s="8"/>
      <c r="CW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</row>
    <row r="1766" spans="1:166" x14ac:dyDescent="0.25">
      <c r="A1766" t="s">
        <v>178</v>
      </c>
      <c r="C1766" s="6">
        <v>43612</v>
      </c>
      <c r="D1766" s="5">
        <v>10</v>
      </c>
      <c r="E1766" s="6" t="s">
        <v>108</v>
      </c>
      <c r="F1766" t="s">
        <v>16</v>
      </c>
      <c r="G1766">
        <v>135</v>
      </c>
      <c r="H1766" t="s">
        <v>11</v>
      </c>
      <c r="I1766" s="7">
        <v>12</v>
      </c>
      <c r="J1766">
        <v>1000</v>
      </c>
      <c r="K1766" s="5">
        <f t="shared" ref="K1766:K1829" si="38">1000000/I1766/J1766</f>
        <v>83.333333333333329</v>
      </c>
      <c r="L1766" s="5"/>
      <c r="M1766" s="8"/>
      <c r="N1766" s="8"/>
      <c r="O1766" s="8"/>
      <c r="P1766" s="8"/>
      <c r="Q1766" s="5"/>
      <c r="R1766" s="5"/>
      <c r="S1766" s="5"/>
      <c r="T1766" s="5"/>
      <c r="U1766" s="5"/>
      <c r="V1766" s="5"/>
      <c r="W1766" s="5"/>
      <c r="X1766" s="8"/>
      <c r="Y1766" s="8"/>
      <c r="Z1766" s="8"/>
      <c r="AA1766" s="8"/>
      <c r="AB1766" s="8"/>
      <c r="AC1766" s="5"/>
      <c r="AD1766" s="8"/>
      <c r="AE1766" s="8"/>
      <c r="AF1766" s="8"/>
      <c r="AG1766" s="8"/>
      <c r="AH1766" s="8"/>
      <c r="AI1766" s="8"/>
      <c r="AJ1766" s="5"/>
      <c r="AK1766" s="8"/>
      <c r="AL1766" s="8"/>
      <c r="AM1766" s="8"/>
      <c r="AN1766" s="8"/>
      <c r="AO1766" s="8"/>
      <c r="AP1766" s="8"/>
      <c r="AQ1766" s="9"/>
      <c r="AR1766" s="8"/>
      <c r="AS1766" s="8"/>
      <c r="AT1766" s="8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>
        <v>93.43416666666667</v>
      </c>
      <c r="BH1766" s="5"/>
      <c r="BI1766" s="8"/>
      <c r="BJ1766" s="5"/>
      <c r="BK1766" s="5"/>
      <c r="BL1766" s="5"/>
      <c r="BM1766" s="8"/>
      <c r="BN1766" s="5">
        <f>BP1766*(1/(BO1766/100))</f>
        <v>93.434166666666684</v>
      </c>
      <c r="BO1766" s="7">
        <v>40.42</v>
      </c>
      <c r="BP1766" s="5">
        <v>37.766090166666672</v>
      </c>
      <c r="BQ1766" s="5">
        <f>BN1766-BP1766</f>
        <v>55.668076500000012</v>
      </c>
      <c r="BR1766" s="5"/>
      <c r="BS1766" s="5"/>
      <c r="BT1766" s="7">
        <v>1.6637044126284879</v>
      </c>
      <c r="BU1766" s="7"/>
      <c r="BV1766" s="7"/>
      <c r="BW1766" s="7"/>
      <c r="BX1766" s="7"/>
      <c r="BY1766" s="7"/>
      <c r="BZ1766" s="7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8"/>
      <c r="CL1766" s="5"/>
      <c r="CM1766" s="5"/>
      <c r="CN1766" s="8"/>
      <c r="CO1766" s="5"/>
      <c r="CP1766" s="5"/>
      <c r="CQ1766" s="5"/>
      <c r="CS1766" s="8"/>
      <c r="CT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</row>
    <row r="1767" spans="1:166" x14ac:dyDescent="0.25">
      <c r="A1767" t="s">
        <v>182</v>
      </c>
      <c r="C1767" s="6">
        <v>43477</v>
      </c>
      <c r="D1767" s="5">
        <v>1</v>
      </c>
      <c r="E1767" s="6" t="s">
        <v>209</v>
      </c>
      <c r="F1767" t="s">
        <v>10</v>
      </c>
      <c r="G1767">
        <v>0</v>
      </c>
      <c r="H1767" t="s">
        <v>25</v>
      </c>
      <c r="I1767" s="7">
        <v>5</v>
      </c>
      <c r="J1767">
        <v>2000</v>
      </c>
      <c r="K1767" s="5">
        <f t="shared" si="38"/>
        <v>100</v>
      </c>
      <c r="L1767" s="5"/>
      <c r="M1767" s="8"/>
      <c r="N1767" s="8"/>
      <c r="O1767" s="8"/>
      <c r="P1767" s="8"/>
      <c r="Q1767" s="5"/>
      <c r="R1767" s="5"/>
      <c r="S1767" s="5"/>
      <c r="T1767" s="5"/>
      <c r="U1767" s="5"/>
      <c r="V1767" s="5"/>
      <c r="W1767" s="5"/>
      <c r="X1767" s="8"/>
      <c r="Y1767" s="8"/>
      <c r="Z1767" s="8"/>
      <c r="AA1767" s="8"/>
      <c r="AB1767" s="8"/>
      <c r="AC1767" s="5"/>
      <c r="AD1767" s="8"/>
      <c r="AE1767" s="8"/>
      <c r="AF1767" s="8"/>
      <c r="AG1767" s="8"/>
      <c r="AH1767" s="8"/>
      <c r="AI1767" s="8"/>
      <c r="AJ1767" s="5"/>
      <c r="AK1767" s="8"/>
      <c r="AL1767" s="8"/>
      <c r="AM1767" s="8"/>
      <c r="AN1767" s="8"/>
      <c r="AO1767" s="8"/>
      <c r="AP1767" s="8"/>
      <c r="AQ1767" s="9"/>
      <c r="AR1767" s="8"/>
      <c r="AS1767" s="8"/>
      <c r="AT1767" s="8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8"/>
      <c r="BJ1767" s="5"/>
      <c r="BK1767" s="5"/>
      <c r="BL1767" s="5"/>
      <c r="BM1767" s="8"/>
      <c r="BN1767" s="8"/>
      <c r="BO1767" s="7"/>
      <c r="BP1767" s="5"/>
      <c r="BQ1767" s="5"/>
      <c r="BR1767" s="5"/>
      <c r="BS1767" s="5"/>
      <c r="BT1767" s="7"/>
      <c r="BU1767" s="7"/>
      <c r="BV1767" s="7"/>
      <c r="BW1767" s="7"/>
      <c r="BX1767" s="7"/>
      <c r="BY1767" s="7"/>
      <c r="BZ1767" s="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8"/>
      <c r="CL1767" s="5"/>
      <c r="CM1767" s="5"/>
      <c r="CN1767" s="8"/>
      <c r="CO1767" s="5"/>
      <c r="CP1767" s="5"/>
      <c r="CQ1767" s="5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</row>
    <row r="1768" spans="1:166" x14ac:dyDescent="0.25">
      <c r="A1768" t="s">
        <v>182</v>
      </c>
      <c r="C1768" s="6">
        <v>43503</v>
      </c>
      <c r="D1768" s="5">
        <v>4</v>
      </c>
      <c r="E1768" t="s">
        <v>210</v>
      </c>
      <c r="F1768" t="s">
        <v>12</v>
      </c>
      <c r="G1768">
        <v>26</v>
      </c>
      <c r="H1768" t="s">
        <v>25</v>
      </c>
      <c r="I1768" s="7">
        <v>5</v>
      </c>
      <c r="J1768">
        <v>2000</v>
      </c>
      <c r="K1768" s="5">
        <f t="shared" si="38"/>
        <v>100</v>
      </c>
      <c r="L1768" s="5"/>
      <c r="M1768" s="8"/>
      <c r="N1768" s="8"/>
      <c r="O1768" s="8"/>
      <c r="P1768" s="8"/>
      <c r="Q1768" s="5"/>
      <c r="R1768" s="5">
        <v>26</v>
      </c>
      <c r="S1768" s="5"/>
      <c r="T1768" s="5"/>
      <c r="U1768" s="5"/>
      <c r="V1768" s="5"/>
      <c r="W1768" s="5"/>
      <c r="X1768" s="8"/>
      <c r="Y1768" s="8"/>
      <c r="Z1768" s="8"/>
      <c r="AA1768" s="8"/>
      <c r="AB1768" s="8"/>
      <c r="AC1768" s="5"/>
      <c r="AD1768" s="8"/>
      <c r="AE1768" s="8"/>
      <c r="AF1768" s="8"/>
      <c r="AG1768" s="8"/>
      <c r="AH1768" s="8"/>
      <c r="AI1768" s="8"/>
      <c r="AJ1768" s="5"/>
      <c r="AK1768" s="8"/>
      <c r="AL1768" s="8"/>
      <c r="AM1768" s="8"/>
      <c r="AN1768" s="8"/>
      <c r="AO1768" s="8"/>
      <c r="AP1768" s="8"/>
      <c r="AQ1768" s="9"/>
      <c r="AR1768" s="8"/>
      <c r="AS1768" s="8"/>
      <c r="AT1768" s="8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8"/>
      <c r="BJ1768" s="5"/>
      <c r="BK1768" s="5"/>
      <c r="BL1768" s="5"/>
      <c r="BM1768" s="8"/>
      <c r="BN1768" s="8"/>
      <c r="BO1768" s="7"/>
      <c r="BP1768" s="5"/>
      <c r="BQ1768" s="5"/>
      <c r="BR1768" s="5"/>
      <c r="BS1768" s="5"/>
      <c r="BT1768" s="7"/>
      <c r="BU1768" s="7"/>
      <c r="BV1768" s="7"/>
      <c r="BW1768" s="7"/>
      <c r="BX1768" s="7"/>
      <c r="BY1768" s="7"/>
      <c r="BZ1768" s="7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8"/>
      <c r="CL1768" s="5"/>
      <c r="CM1768" s="5"/>
      <c r="CN1768" s="8"/>
      <c r="CO1768" s="5"/>
      <c r="CP1768" s="5"/>
      <c r="CQ1768" s="5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</row>
    <row r="1769" spans="1:166" x14ac:dyDescent="0.25">
      <c r="A1769" t="s">
        <v>182</v>
      </c>
      <c r="C1769" s="6">
        <v>43509</v>
      </c>
      <c r="D1769" s="5"/>
      <c r="E1769" s="6"/>
      <c r="G1769">
        <v>32</v>
      </c>
      <c r="H1769" t="s">
        <v>25</v>
      </c>
      <c r="I1769" s="7">
        <v>5</v>
      </c>
      <c r="J1769">
        <v>2000</v>
      </c>
      <c r="K1769" s="5">
        <f t="shared" si="38"/>
        <v>100</v>
      </c>
      <c r="L1769" s="5"/>
      <c r="M1769" s="5">
        <v>408</v>
      </c>
      <c r="N1769" s="7">
        <v>9.6</v>
      </c>
      <c r="O1769" s="7"/>
      <c r="P1769" s="7"/>
      <c r="Q1769" s="5"/>
      <c r="R1769" s="5"/>
      <c r="S1769" s="5"/>
      <c r="T1769" s="5"/>
      <c r="U1769" s="5"/>
      <c r="V1769" s="5"/>
      <c r="W1769" s="5"/>
      <c r="X1769" s="7">
        <v>6</v>
      </c>
      <c r="Y1769" s="7">
        <v>4.5999999999999996</v>
      </c>
      <c r="Z1769" s="8"/>
      <c r="AA1769" s="8"/>
      <c r="AB1769" s="8"/>
      <c r="AC1769" s="5"/>
      <c r="AD1769" s="8"/>
      <c r="AE1769" s="8"/>
      <c r="AF1769" s="8"/>
      <c r="AG1769" s="8"/>
      <c r="AH1769" s="8"/>
      <c r="AI1769" s="8"/>
      <c r="AJ1769" s="5"/>
      <c r="AK1769" s="8"/>
      <c r="AL1769" s="8"/>
      <c r="AM1769" s="8"/>
      <c r="AN1769" s="8"/>
      <c r="AO1769" s="8"/>
      <c r="AP1769" s="8"/>
      <c r="AQ1769" s="9"/>
      <c r="AR1769" s="8"/>
      <c r="AS1769" s="8"/>
      <c r="AT1769" s="8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8"/>
      <c r="BJ1769" s="5"/>
      <c r="BK1769" s="5"/>
      <c r="BL1769" s="5"/>
      <c r="BM1769" s="8"/>
      <c r="BN1769" s="8"/>
      <c r="BO1769" s="7"/>
      <c r="BP1769" s="5"/>
      <c r="BQ1769" s="5"/>
      <c r="BR1769" s="5"/>
      <c r="BS1769" s="5"/>
      <c r="BT1769" s="7"/>
      <c r="BU1769" s="7"/>
      <c r="BV1769" s="7"/>
      <c r="BW1769" s="7"/>
      <c r="BX1769" s="7"/>
      <c r="BY1769" s="7"/>
      <c r="BZ1769" s="7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8"/>
      <c r="CL1769" s="5"/>
      <c r="CM1769" s="5"/>
      <c r="CN1769" s="8"/>
      <c r="CO1769" s="5"/>
      <c r="CP1769" s="5"/>
      <c r="CQ1769" s="5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</row>
    <row r="1770" spans="1:166" x14ac:dyDescent="0.25">
      <c r="A1770" t="s">
        <v>182</v>
      </c>
      <c r="C1770" s="6">
        <v>43517</v>
      </c>
      <c r="D1770" s="5">
        <v>5</v>
      </c>
      <c r="E1770" t="s">
        <v>206</v>
      </c>
      <c r="F1770" t="s">
        <v>13</v>
      </c>
      <c r="G1770">
        <v>40</v>
      </c>
      <c r="H1770" t="s">
        <v>25</v>
      </c>
      <c r="I1770" s="7">
        <v>5</v>
      </c>
      <c r="J1770">
        <v>2000</v>
      </c>
      <c r="K1770" s="5">
        <f t="shared" si="38"/>
        <v>100</v>
      </c>
      <c r="L1770" s="5"/>
      <c r="M1770" s="5">
        <v>446</v>
      </c>
      <c r="N1770" s="7">
        <v>10.4</v>
      </c>
      <c r="O1770" s="7"/>
      <c r="P1770" s="7"/>
      <c r="Q1770" s="5"/>
      <c r="R1770" s="5"/>
      <c r="S1770" s="5">
        <v>40</v>
      </c>
      <c r="T1770" s="5"/>
      <c r="U1770" s="5"/>
      <c r="V1770" s="5"/>
      <c r="W1770" s="5"/>
      <c r="X1770" s="7">
        <v>4.5999999999999996</v>
      </c>
      <c r="Y1770" s="7">
        <v>6.6</v>
      </c>
      <c r="Z1770" s="8"/>
      <c r="AA1770" s="8"/>
      <c r="AB1770" s="8"/>
      <c r="AC1770" s="5"/>
      <c r="AD1770" s="8"/>
      <c r="AE1770" s="8"/>
      <c r="AF1770" s="8"/>
      <c r="AG1770" s="8"/>
      <c r="AH1770" s="8"/>
      <c r="AI1770" s="8"/>
      <c r="AJ1770" s="5"/>
      <c r="AK1770" s="8"/>
      <c r="AL1770" s="8"/>
      <c r="AM1770" s="8"/>
      <c r="AN1770" s="8"/>
      <c r="AO1770" s="8"/>
      <c r="AP1770" s="8"/>
      <c r="AQ1770" s="9"/>
      <c r="AR1770" s="8"/>
      <c r="AS1770" s="8"/>
      <c r="AT1770" s="8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8"/>
      <c r="BJ1770" s="5"/>
      <c r="BK1770" s="5"/>
      <c r="BL1770" s="5"/>
      <c r="BM1770" s="8"/>
      <c r="BN1770" s="8"/>
      <c r="BO1770" s="7"/>
      <c r="BP1770" s="5"/>
      <c r="BQ1770" s="5"/>
      <c r="BR1770" s="5"/>
      <c r="BS1770" s="5"/>
      <c r="BT1770" s="7"/>
      <c r="BU1770" s="7"/>
      <c r="BV1770" s="7"/>
      <c r="BW1770" s="7"/>
      <c r="BX1770" s="7"/>
      <c r="BY1770" s="7"/>
      <c r="BZ1770" s="7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8"/>
      <c r="CL1770" s="5"/>
      <c r="CM1770" s="5"/>
      <c r="CN1770" s="8"/>
      <c r="CO1770" s="5"/>
      <c r="CP1770" s="5"/>
      <c r="CQ1770" s="5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</row>
    <row r="1771" spans="1:166" x14ac:dyDescent="0.25">
      <c r="A1771" t="s">
        <v>182</v>
      </c>
      <c r="C1771" s="6">
        <v>43523</v>
      </c>
      <c r="D1771" s="5"/>
      <c r="E1771" s="6"/>
      <c r="G1771">
        <v>46</v>
      </c>
      <c r="H1771" t="s">
        <v>25</v>
      </c>
      <c r="I1771" s="7">
        <v>5</v>
      </c>
      <c r="J1771">
        <v>2000</v>
      </c>
      <c r="K1771" s="5">
        <f t="shared" si="38"/>
        <v>100</v>
      </c>
      <c r="L1771" s="5"/>
      <c r="M1771" s="5">
        <v>506</v>
      </c>
      <c r="N1771" s="7">
        <v>12.4</v>
      </c>
      <c r="O1771" s="7"/>
      <c r="P1771" s="7"/>
      <c r="Q1771" s="5"/>
      <c r="R1771" s="5"/>
      <c r="S1771" s="5"/>
      <c r="T1771" s="5"/>
      <c r="U1771" s="5"/>
      <c r="V1771" s="5"/>
      <c r="W1771" s="5"/>
      <c r="X1771" s="7">
        <v>4.8</v>
      </c>
      <c r="Y1771" s="7">
        <v>8.6</v>
      </c>
      <c r="Z1771" s="8"/>
      <c r="AA1771" s="8"/>
      <c r="AB1771" s="8"/>
      <c r="AC1771" s="5"/>
      <c r="AD1771" s="8"/>
      <c r="AE1771" s="8"/>
      <c r="AF1771" s="8"/>
      <c r="AG1771" s="8"/>
      <c r="AH1771" s="8"/>
      <c r="AI1771" s="8"/>
      <c r="AJ1771" s="5"/>
      <c r="AK1771" s="8"/>
      <c r="AL1771" s="8"/>
      <c r="AM1771" s="8"/>
      <c r="AN1771" s="8"/>
      <c r="AO1771" s="8"/>
      <c r="AP1771" s="8"/>
      <c r="AQ1771" s="9"/>
      <c r="AR1771" s="8"/>
      <c r="AS1771" s="8"/>
      <c r="AT1771" s="8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8"/>
      <c r="BJ1771" s="5"/>
      <c r="BK1771" s="5"/>
      <c r="BL1771" s="5"/>
      <c r="BM1771" s="8"/>
      <c r="BN1771" s="8"/>
      <c r="BO1771" s="7"/>
      <c r="BP1771" s="5"/>
      <c r="BQ1771" s="5"/>
      <c r="BR1771" s="5"/>
      <c r="BS1771" s="5"/>
      <c r="BT1771" s="7"/>
      <c r="BU1771" s="7"/>
      <c r="BV1771" s="7"/>
      <c r="BW1771" s="7"/>
      <c r="BX1771" s="7"/>
      <c r="BY1771" s="7"/>
      <c r="BZ1771" s="7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8"/>
      <c r="CL1771" s="5"/>
      <c r="CM1771" s="5"/>
      <c r="CN1771" s="8"/>
      <c r="CO1771" s="5"/>
      <c r="CP1771" s="5"/>
      <c r="CQ1771" s="5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</row>
    <row r="1772" spans="1:166" x14ac:dyDescent="0.25">
      <c r="A1772" t="s">
        <v>182</v>
      </c>
      <c r="C1772" s="6">
        <v>43537</v>
      </c>
      <c r="D1772" s="5"/>
      <c r="E1772" s="6"/>
      <c r="G1772">
        <v>60</v>
      </c>
      <c r="H1772" t="s">
        <v>25</v>
      </c>
      <c r="I1772" s="7">
        <v>5</v>
      </c>
      <c r="J1772">
        <v>2000</v>
      </c>
      <c r="K1772" s="5">
        <f t="shared" si="38"/>
        <v>100</v>
      </c>
      <c r="L1772" s="5"/>
      <c r="M1772" s="5">
        <v>522</v>
      </c>
      <c r="N1772" s="7">
        <v>13.2</v>
      </c>
      <c r="O1772" s="7"/>
      <c r="P1772" s="7"/>
      <c r="Q1772" s="5"/>
      <c r="R1772" s="5"/>
      <c r="S1772" s="5"/>
      <c r="T1772" s="5"/>
      <c r="U1772" s="5"/>
      <c r="V1772" s="5"/>
      <c r="W1772" s="5"/>
      <c r="X1772" s="7">
        <v>4.2</v>
      </c>
      <c r="Y1772" s="7">
        <v>10</v>
      </c>
      <c r="Z1772" s="8"/>
      <c r="AA1772" s="8"/>
      <c r="AB1772" s="8"/>
      <c r="AC1772" s="5"/>
      <c r="AD1772" s="8"/>
      <c r="AE1772" s="8"/>
      <c r="AF1772" s="8"/>
      <c r="AG1772" s="8"/>
      <c r="AH1772" s="8"/>
      <c r="AI1772" s="8"/>
      <c r="AJ1772" s="5"/>
      <c r="AK1772" s="8"/>
      <c r="AL1772" s="8"/>
      <c r="AM1772" s="8"/>
      <c r="AN1772" s="8"/>
      <c r="AO1772" s="8"/>
      <c r="AP1772" s="8"/>
      <c r="AQ1772" s="9"/>
      <c r="AR1772" s="8"/>
      <c r="AS1772" s="8"/>
      <c r="AT1772" s="8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8"/>
      <c r="BJ1772" s="5"/>
      <c r="BK1772" s="5"/>
      <c r="BL1772" s="5"/>
      <c r="BM1772" s="8"/>
      <c r="BN1772" s="8"/>
      <c r="BO1772" s="7"/>
      <c r="BP1772" s="5"/>
      <c r="BQ1772" s="5"/>
      <c r="BR1772" s="5"/>
      <c r="BS1772" s="5"/>
      <c r="BT1772" s="7"/>
      <c r="BU1772" s="7"/>
      <c r="BV1772" s="7"/>
      <c r="BW1772" s="7"/>
      <c r="BX1772" s="7"/>
      <c r="BY1772" s="7"/>
      <c r="BZ1772" s="7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8"/>
      <c r="CL1772" s="5"/>
      <c r="CM1772" s="5"/>
      <c r="CN1772" s="8"/>
      <c r="CO1772" s="5"/>
      <c r="CP1772" s="5"/>
      <c r="CQ1772" s="5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</row>
    <row r="1773" spans="1:166" x14ac:dyDescent="0.25">
      <c r="A1773" t="s">
        <v>182</v>
      </c>
      <c r="C1773" s="6">
        <v>43545</v>
      </c>
      <c r="D1773" s="5"/>
      <c r="E1773" s="6"/>
      <c r="G1773">
        <v>68</v>
      </c>
      <c r="H1773" t="s">
        <v>25</v>
      </c>
      <c r="I1773" s="7">
        <v>5</v>
      </c>
      <c r="J1773">
        <v>2000</v>
      </c>
      <c r="K1773" s="5">
        <f t="shared" si="38"/>
        <v>100</v>
      </c>
      <c r="L1773" s="5"/>
      <c r="M1773" s="5">
        <v>522</v>
      </c>
      <c r="N1773" s="7">
        <v>13</v>
      </c>
      <c r="O1773" s="7"/>
      <c r="P1773" s="7"/>
      <c r="Q1773" s="5"/>
      <c r="R1773" s="5"/>
      <c r="S1773" s="5"/>
      <c r="T1773" s="5"/>
      <c r="U1773" s="5"/>
      <c r="V1773" s="5"/>
      <c r="W1773" s="5"/>
      <c r="X1773" s="7">
        <v>5.2</v>
      </c>
      <c r="Y1773" s="7">
        <v>8.8000000000000007</v>
      </c>
      <c r="Z1773" s="8"/>
      <c r="AA1773" s="8"/>
      <c r="AB1773" s="8"/>
      <c r="AC1773" s="5"/>
      <c r="AD1773" s="8"/>
      <c r="AE1773" s="8"/>
      <c r="AF1773" s="8"/>
      <c r="AG1773" s="8"/>
      <c r="AH1773" s="8"/>
      <c r="AI1773" s="8"/>
      <c r="AJ1773" s="5"/>
      <c r="AK1773" s="8"/>
      <c r="AL1773" s="8"/>
      <c r="AM1773" s="8"/>
      <c r="AN1773" s="8"/>
      <c r="AO1773" s="8"/>
      <c r="AP1773" s="8"/>
      <c r="AQ1773" s="9"/>
      <c r="AR1773" s="8"/>
      <c r="AS1773" s="8"/>
      <c r="AT1773" s="8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8"/>
      <c r="BJ1773" s="5"/>
      <c r="BK1773" s="5"/>
      <c r="BL1773" s="5"/>
      <c r="BM1773" s="8"/>
      <c r="BN1773" s="8"/>
      <c r="BO1773" s="7"/>
      <c r="BP1773" s="5"/>
      <c r="BQ1773" s="5"/>
      <c r="BR1773" s="5"/>
      <c r="BS1773" s="5"/>
      <c r="BT1773" s="7"/>
      <c r="BU1773" s="7"/>
      <c r="BV1773" s="7"/>
      <c r="BW1773" s="7"/>
      <c r="BX1773" s="7"/>
      <c r="BY1773" s="7"/>
      <c r="BZ1773" s="7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8"/>
      <c r="CL1773" s="5"/>
      <c r="CM1773" s="5"/>
      <c r="CN1773" s="8"/>
      <c r="CO1773" s="5"/>
      <c r="CP1773" s="5"/>
      <c r="CQ1773" s="5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</row>
    <row r="1774" spans="1:166" x14ac:dyDescent="0.25">
      <c r="A1774" t="s">
        <v>182</v>
      </c>
      <c r="C1774" s="6">
        <v>43556</v>
      </c>
      <c r="D1774" s="5"/>
      <c r="E1774" s="6"/>
      <c r="G1774">
        <v>79</v>
      </c>
      <c r="H1774" t="s">
        <v>25</v>
      </c>
      <c r="I1774" s="7">
        <v>5</v>
      </c>
      <c r="J1774">
        <v>2000</v>
      </c>
      <c r="K1774" s="5">
        <f t="shared" si="38"/>
        <v>100</v>
      </c>
      <c r="L1774" s="5"/>
      <c r="M1774" s="8"/>
      <c r="N1774" s="8"/>
      <c r="O1774" s="8"/>
      <c r="P1774" s="8"/>
      <c r="Q1774" s="5"/>
      <c r="R1774" s="5"/>
      <c r="S1774" s="5"/>
      <c r="T1774" s="5"/>
      <c r="U1774" s="5"/>
      <c r="V1774" s="5"/>
      <c r="W1774" s="5"/>
      <c r="X1774" s="8"/>
      <c r="Y1774" s="8"/>
      <c r="Z1774" s="8"/>
      <c r="AA1774" s="8"/>
      <c r="AB1774" s="8"/>
      <c r="AC1774" s="5">
        <v>64.49083333333337</v>
      </c>
      <c r="AD1774" s="8"/>
      <c r="AE1774" s="8"/>
      <c r="AF1774" s="8"/>
      <c r="AG1774" s="8"/>
      <c r="AH1774" s="8"/>
      <c r="AI1774" s="8"/>
      <c r="AJ1774" s="5">
        <v>54.210000000000022</v>
      </c>
      <c r="AK1774" s="8">
        <v>0.73341991666666695</v>
      </c>
      <c r="AL1774" s="8"/>
      <c r="AM1774" s="8"/>
      <c r="AN1774" s="8"/>
      <c r="AO1774" s="8"/>
      <c r="AP1774" s="8"/>
      <c r="AQ1774" s="9">
        <f>AK1774/AJ1774</f>
        <v>1.3529236610711431E-2</v>
      </c>
      <c r="AR1774" s="8"/>
      <c r="AS1774" s="8"/>
      <c r="AT1774" s="8"/>
      <c r="AU1774" s="5">
        <v>0.54166666666666685</v>
      </c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>
        <v>64.404166666666683</v>
      </c>
      <c r="BH1774" s="5">
        <f>AU1774+AX1774+AY1774+BG1774</f>
        <v>64.945833333333354</v>
      </c>
      <c r="BI1774" s="8"/>
      <c r="BJ1774" s="5"/>
      <c r="BK1774" s="5">
        <f>AC1774+AJ1774+BH1774</f>
        <v>183.64666666666676</v>
      </c>
      <c r="BL1774" s="5"/>
      <c r="BM1774" s="8">
        <f>BH1774/BK1774</f>
        <v>0.35364558754129299</v>
      </c>
      <c r="BN1774" s="8"/>
      <c r="BO1774" s="7"/>
      <c r="BP1774" s="5"/>
      <c r="BQ1774" s="5"/>
      <c r="BR1774" s="5"/>
      <c r="BS1774" s="5"/>
      <c r="BT1774" s="7"/>
      <c r="BU1774" s="7"/>
      <c r="BV1774" s="7"/>
      <c r="BW1774" s="7"/>
      <c r="BX1774" s="8">
        <f>AC1774/BK1774</f>
        <v>0.35116800377536578</v>
      </c>
      <c r="BY1774" s="8">
        <f>AJ1774/BK1774</f>
        <v>0.29518640868334117</v>
      </c>
      <c r="BZ1774" s="8">
        <f>BH1774/BK1774</f>
        <v>0.35364558754129299</v>
      </c>
      <c r="CA1774" s="5">
        <f>CB1774+CC1774+CD1774+CE1774+CF1774+CG1774</f>
        <v>55.250000000000014</v>
      </c>
      <c r="CB1774" s="5">
        <v>17.333333333333339</v>
      </c>
      <c r="CC1774" s="5">
        <v>11.916666666666671</v>
      </c>
      <c r="CD1774" s="5"/>
      <c r="CE1774" s="5"/>
      <c r="CF1774" s="5"/>
      <c r="CG1774" s="5">
        <v>26.000000000000007</v>
      </c>
      <c r="CH1774" s="9">
        <f>AK1774/CA1774</f>
        <v>1.3274568627450982E-2</v>
      </c>
      <c r="CI1774" s="5"/>
      <c r="CJ1774" s="5"/>
      <c r="CK1774" s="8"/>
      <c r="CL1774" s="5"/>
      <c r="CM1774" s="5"/>
      <c r="CN1774" s="8"/>
      <c r="CO1774" s="5"/>
      <c r="CP1774" s="5"/>
      <c r="CQ1774" s="5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</row>
    <row r="1775" spans="1:166" x14ac:dyDescent="0.25">
      <c r="A1775" t="s">
        <v>182</v>
      </c>
      <c r="C1775" s="6">
        <v>43593</v>
      </c>
      <c r="D1775" s="5"/>
      <c r="E1775" s="6"/>
      <c r="G1775">
        <v>116</v>
      </c>
      <c r="H1775" t="s">
        <v>25</v>
      </c>
      <c r="I1775" s="7">
        <v>5</v>
      </c>
      <c r="J1775">
        <v>2000</v>
      </c>
      <c r="K1775" s="5">
        <f t="shared" si="38"/>
        <v>100</v>
      </c>
      <c r="L1775" s="5"/>
      <c r="M1775" s="8"/>
      <c r="N1775" s="8"/>
      <c r="O1775" s="8"/>
      <c r="P1775" s="8"/>
      <c r="Q1775" s="5"/>
      <c r="R1775" s="5"/>
      <c r="S1775" s="5"/>
      <c r="T1775" s="5"/>
      <c r="U1775" s="5"/>
      <c r="V1775" s="5"/>
      <c r="W1775" s="5"/>
      <c r="X1775" s="8"/>
      <c r="Y1775" s="8"/>
      <c r="Z1775" s="8"/>
      <c r="AA1775" s="8"/>
      <c r="AB1775" s="8"/>
      <c r="AC1775" s="5">
        <v>95.993636363636327</v>
      </c>
      <c r="AD1775" s="8"/>
      <c r="AE1775" s="8"/>
      <c r="AF1775" s="8"/>
      <c r="AG1775" s="8"/>
      <c r="AH1775" s="8"/>
      <c r="AI1775" s="8"/>
      <c r="AJ1775" s="5">
        <v>52.628181818181808</v>
      </c>
      <c r="AK1775" s="8">
        <v>0.54573040909090897</v>
      </c>
      <c r="AL1775" s="8"/>
      <c r="AM1775" s="8"/>
      <c r="AN1775" s="8"/>
      <c r="AO1775" s="8"/>
      <c r="AP1775" s="8"/>
      <c r="AQ1775" s="9">
        <f>AK1775/AJ1775</f>
        <v>1.0369547079856972E-2</v>
      </c>
      <c r="AR1775" s="8"/>
      <c r="AS1775" s="8"/>
      <c r="AT1775" s="8"/>
      <c r="AU1775" s="5">
        <v>2.4359090909090906</v>
      </c>
      <c r="AV1775" s="5"/>
      <c r="AW1775" s="5"/>
      <c r="AX1775" s="5">
        <v>2.9795454545454541</v>
      </c>
      <c r="AY1775" s="5">
        <v>14.751363636363632</v>
      </c>
      <c r="AZ1775" s="5"/>
      <c r="BA1775" s="5"/>
      <c r="BB1775" s="5"/>
      <c r="BC1775" s="5"/>
      <c r="BD1775" s="5"/>
      <c r="BE1775" s="5"/>
      <c r="BF1775" s="5"/>
      <c r="BG1775" s="5">
        <v>66.417727272727262</v>
      </c>
      <c r="BH1775" s="5">
        <f>AU1775+AX1775+AY1775+BG1775</f>
        <v>86.584545454545434</v>
      </c>
      <c r="BI1775" s="8"/>
      <c r="BJ1775" s="5"/>
      <c r="BK1775" s="5">
        <f>AC1775+AJ1775+BH1775</f>
        <v>235.20636363636356</v>
      </c>
      <c r="BL1775" s="5"/>
      <c r="BM1775" s="8">
        <f>BH1775/BK1775</f>
        <v>0.36812161080984979</v>
      </c>
      <c r="BN1775" s="8"/>
      <c r="BO1775" s="7"/>
      <c r="BP1775" s="5"/>
      <c r="BQ1775" s="5"/>
      <c r="BR1775" s="5"/>
      <c r="BS1775" s="5"/>
      <c r="BT1775" s="7"/>
      <c r="BU1775" s="7"/>
      <c r="BV1775" s="7"/>
      <c r="BW1775" s="7"/>
      <c r="BX1775" s="8">
        <f>AC1775/BK1775</f>
        <v>0.40812516668148274</v>
      </c>
      <c r="BY1775" s="8">
        <f>AJ1775/BK1775</f>
        <v>0.22375322250866747</v>
      </c>
      <c r="BZ1775" s="8">
        <f>BH1775/BK1775</f>
        <v>0.36812161080984979</v>
      </c>
      <c r="CA1775" s="5">
        <f>CB1775+CC1775+CD1775+CE1775+CF1775+CG1775</f>
        <v>75.272727272727252</v>
      </c>
      <c r="CB1775" s="5">
        <v>17.77272727272727</v>
      </c>
      <c r="CC1775" s="5">
        <v>11.499999999999996</v>
      </c>
      <c r="CD1775" s="5">
        <v>14.636363636363633</v>
      </c>
      <c r="CE1775" s="5">
        <v>10.454545454545451</v>
      </c>
      <c r="CF1775" s="5"/>
      <c r="CG1775" s="5">
        <v>20.909090909090903</v>
      </c>
      <c r="CH1775" s="9">
        <f>AK1775/CA1775</f>
        <v>7.2500416666666668E-3</v>
      </c>
      <c r="CI1775" s="5"/>
      <c r="CJ1775" s="5"/>
      <c r="CK1775" s="8"/>
      <c r="CL1775" s="5"/>
      <c r="CM1775" s="5"/>
      <c r="CN1775" s="8"/>
      <c r="CO1775" s="5"/>
      <c r="CP1775" s="5"/>
      <c r="CQ1775" s="5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</row>
    <row r="1776" spans="1:166" x14ac:dyDescent="0.25">
      <c r="A1776" t="s">
        <v>182</v>
      </c>
      <c r="C1776" s="6">
        <v>43612</v>
      </c>
      <c r="D1776" s="5">
        <v>10</v>
      </c>
      <c r="E1776" s="6" t="s">
        <v>108</v>
      </c>
      <c r="F1776" t="s">
        <v>16</v>
      </c>
      <c r="G1776">
        <v>135</v>
      </c>
      <c r="H1776" t="s">
        <v>25</v>
      </c>
      <c r="I1776" s="7">
        <v>5</v>
      </c>
      <c r="J1776">
        <v>2000</v>
      </c>
      <c r="K1776" s="5">
        <f t="shared" si="38"/>
        <v>100</v>
      </c>
      <c r="L1776" s="5"/>
      <c r="M1776" s="8"/>
      <c r="N1776" s="8"/>
      <c r="O1776" s="8"/>
      <c r="P1776" s="8"/>
      <c r="Q1776" s="5"/>
      <c r="R1776" s="5"/>
      <c r="S1776" s="5"/>
      <c r="T1776" s="5"/>
      <c r="U1776" s="5"/>
      <c r="V1776" s="5"/>
      <c r="W1776" s="5"/>
      <c r="X1776" s="8"/>
      <c r="Y1776" s="8"/>
      <c r="Z1776" s="8"/>
      <c r="AA1776" s="8"/>
      <c r="AB1776" s="8"/>
      <c r="AD1776" s="8"/>
      <c r="AE1776" s="8"/>
      <c r="AF1776" s="8"/>
      <c r="AG1776" s="8"/>
      <c r="AH1776" s="8"/>
      <c r="AI1776" s="8"/>
      <c r="AQ1776" s="9"/>
      <c r="AR1776" s="8"/>
      <c r="AS1776" s="8"/>
      <c r="AT1776" s="8"/>
      <c r="AU1776"/>
      <c r="AV1776"/>
      <c r="AW1776"/>
      <c r="AY1776"/>
      <c r="AZ1776"/>
      <c r="BA1776"/>
      <c r="BB1776"/>
      <c r="BC1776"/>
      <c r="BD1776"/>
      <c r="BE1776" s="5"/>
      <c r="BF1776" s="5"/>
      <c r="BG1776" s="2">
        <v>41.619583333333331</v>
      </c>
      <c r="BH1776" s="5"/>
      <c r="BI1776" s="8"/>
      <c r="BJ1776" s="5"/>
      <c r="BK1776" s="5"/>
      <c r="BL1776" s="5"/>
      <c r="BM1776" s="8"/>
      <c r="BN1776" s="5">
        <f>BP1776*(1/(BO1776/100))</f>
        <v>41.619583333333331</v>
      </c>
      <c r="BO1776" s="7">
        <v>38.67</v>
      </c>
      <c r="BP1776" s="5">
        <v>16.094292875000001</v>
      </c>
      <c r="BQ1776" s="5">
        <f>BN1776-BP1776</f>
        <v>25.52529045833333</v>
      </c>
      <c r="BR1776" s="5"/>
      <c r="BS1776" s="5"/>
      <c r="BT1776" s="7">
        <v>0.70899968612334807</v>
      </c>
      <c r="BU1776" s="7"/>
      <c r="BV1776" s="7"/>
      <c r="BW1776" s="7"/>
      <c r="BX1776" s="7"/>
      <c r="BY1776" s="7"/>
      <c r="BZ1776" s="7"/>
      <c r="CA1776" s="5"/>
      <c r="CI1776" s="5"/>
      <c r="CJ1776" s="5"/>
      <c r="CK1776" s="8"/>
      <c r="CL1776" s="5"/>
      <c r="CM1776" s="5"/>
      <c r="CN1776" s="8"/>
      <c r="CO1776" s="5"/>
      <c r="CP1776" s="5"/>
      <c r="CQ1776" s="5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</row>
    <row r="1777" spans="1:166" x14ac:dyDescent="0.25">
      <c r="A1777" t="s">
        <v>179</v>
      </c>
      <c r="C1777" s="6">
        <v>43477</v>
      </c>
      <c r="D1777" s="5">
        <v>1</v>
      </c>
      <c r="E1777" s="6" t="s">
        <v>209</v>
      </c>
      <c r="F1777" t="s">
        <v>10</v>
      </c>
      <c r="G1777">
        <v>0</v>
      </c>
      <c r="H1777" t="s">
        <v>11</v>
      </c>
      <c r="I1777" s="7">
        <v>4.3</v>
      </c>
      <c r="J1777">
        <v>2000</v>
      </c>
      <c r="K1777" s="5">
        <f t="shared" si="38"/>
        <v>116.27906976744187</v>
      </c>
      <c r="L1777" s="5"/>
      <c r="M1777" s="8"/>
      <c r="N1777" s="8"/>
      <c r="O1777" s="8"/>
      <c r="P1777" s="8"/>
      <c r="Q1777" s="5"/>
      <c r="R1777" s="5"/>
      <c r="S1777" s="5"/>
      <c r="T1777" s="5"/>
      <c r="U1777" s="5"/>
      <c r="V1777" s="5"/>
      <c r="W1777" s="5"/>
      <c r="X1777" s="8"/>
      <c r="Y1777" s="8"/>
      <c r="Z1777" s="8"/>
      <c r="AA1777" s="8"/>
      <c r="AB1777" s="8"/>
      <c r="AD1777" s="8"/>
      <c r="AE1777" s="8"/>
      <c r="AF1777" s="8"/>
      <c r="AG1777" s="8"/>
      <c r="AH1777" s="8"/>
      <c r="AI1777" s="8"/>
      <c r="AQ1777" s="9"/>
      <c r="AR1777" s="8"/>
      <c r="AS1777" s="8"/>
      <c r="AT1777" s="8"/>
      <c r="AU1777"/>
      <c r="AV1777"/>
      <c r="AW1777"/>
      <c r="AY1777"/>
      <c r="AZ1777"/>
      <c r="BA1777"/>
      <c r="BB1777"/>
      <c r="BC1777"/>
      <c r="BD1777"/>
      <c r="BE1777" s="5"/>
      <c r="BF1777" s="5"/>
      <c r="BG1777" s="5"/>
      <c r="BH1777" s="5"/>
      <c r="BI1777" s="8"/>
      <c r="BJ1777" s="5"/>
      <c r="BK1777" s="5"/>
      <c r="BL1777" s="5"/>
      <c r="BM1777" s="8"/>
      <c r="BN1777" s="8"/>
      <c r="BO1777" s="7"/>
      <c r="BP1777" s="5"/>
      <c r="BQ1777" s="5"/>
      <c r="BR1777" s="5"/>
      <c r="BS1777" s="5"/>
      <c r="BT1777" s="7"/>
      <c r="BU1777" s="7"/>
      <c r="BV1777" s="7"/>
      <c r="BW1777" s="7"/>
      <c r="BX1777" s="7"/>
      <c r="BY1777" s="7"/>
      <c r="BZ1777" s="7"/>
      <c r="CA1777" s="5"/>
      <c r="CI1777" s="5"/>
      <c r="CJ1777" s="5"/>
      <c r="CK1777" s="8"/>
      <c r="CL1777" s="5"/>
      <c r="CM1777" s="5"/>
      <c r="CN1777" s="8"/>
      <c r="CO1777" s="5"/>
      <c r="CP1777" s="5"/>
      <c r="CQ1777" s="5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</row>
    <row r="1778" spans="1:166" x14ac:dyDescent="0.25">
      <c r="A1778" t="s">
        <v>179</v>
      </c>
      <c r="C1778" s="6">
        <v>43503</v>
      </c>
      <c r="D1778" s="5">
        <v>4</v>
      </c>
      <c r="E1778" t="s">
        <v>210</v>
      </c>
      <c r="F1778" t="s">
        <v>12</v>
      </c>
      <c r="G1778">
        <v>26</v>
      </c>
      <c r="H1778" t="s">
        <v>11</v>
      </c>
      <c r="I1778" s="7">
        <v>4.3</v>
      </c>
      <c r="J1778">
        <v>2000</v>
      </c>
      <c r="K1778" s="5">
        <f t="shared" si="38"/>
        <v>116.27906976744187</v>
      </c>
      <c r="L1778" s="5"/>
      <c r="M1778" s="8"/>
      <c r="N1778" s="8"/>
      <c r="O1778" s="8"/>
      <c r="P1778" s="8"/>
      <c r="Q1778" s="5"/>
      <c r="R1778" s="5">
        <v>26</v>
      </c>
      <c r="S1778" s="5"/>
      <c r="T1778" s="5"/>
      <c r="U1778" s="5"/>
      <c r="V1778" s="5"/>
      <c r="W1778" s="5"/>
      <c r="X1778" s="8"/>
      <c r="Y1778" s="8"/>
      <c r="Z1778" s="8"/>
      <c r="AA1778" s="8"/>
      <c r="AB1778" s="8"/>
      <c r="AC1778" s="5"/>
      <c r="AD1778" s="8"/>
      <c r="AE1778" s="8"/>
      <c r="AF1778" s="8"/>
      <c r="AG1778" s="8"/>
      <c r="AH1778" s="8"/>
      <c r="AI1778" s="8"/>
      <c r="AJ1778" s="5"/>
      <c r="AK1778" s="8"/>
      <c r="AL1778" s="8"/>
      <c r="AM1778" s="8"/>
      <c r="AN1778" s="8"/>
      <c r="AO1778" s="8"/>
      <c r="AP1778" s="8"/>
      <c r="AQ1778" s="9"/>
      <c r="AR1778" s="8"/>
      <c r="AS1778" s="8"/>
      <c r="AT1778" s="8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8"/>
      <c r="BJ1778" s="5"/>
      <c r="BK1778" s="5"/>
      <c r="BL1778" s="5"/>
      <c r="BM1778" s="8"/>
      <c r="BN1778" s="8"/>
      <c r="BO1778" s="7"/>
      <c r="BP1778" s="5"/>
      <c r="BQ1778" s="5"/>
      <c r="BR1778" s="5"/>
      <c r="BS1778" s="5"/>
      <c r="BT1778" s="7"/>
      <c r="BU1778" s="7"/>
      <c r="BV1778" s="7"/>
      <c r="BW1778" s="7"/>
      <c r="BX1778" s="7"/>
      <c r="BY1778" s="7"/>
      <c r="BZ1778" s="7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8"/>
      <c r="CL1778" s="5"/>
      <c r="CM1778" s="5"/>
      <c r="CN1778" s="8"/>
      <c r="CO1778" s="5"/>
      <c r="CP1778" s="5"/>
      <c r="CQ1778" s="5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</row>
    <row r="1779" spans="1:166" x14ac:dyDescent="0.25">
      <c r="A1779" t="s">
        <v>179</v>
      </c>
      <c r="C1779" s="6">
        <v>43509</v>
      </c>
      <c r="D1779" s="5"/>
      <c r="E1779" s="6"/>
      <c r="G1779">
        <v>32</v>
      </c>
      <c r="H1779" t="s">
        <v>11</v>
      </c>
      <c r="I1779" s="7">
        <v>4.3</v>
      </c>
      <c r="J1779">
        <v>2000</v>
      </c>
      <c r="K1779" s="5">
        <f t="shared" si="38"/>
        <v>116.27906976744187</v>
      </c>
      <c r="L1779" s="5"/>
      <c r="M1779" s="5">
        <v>430</v>
      </c>
      <c r="N1779" s="7">
        <v>9.1999999999999993</v>
      </c>
      <c r="O1779" s="7"/>
      <c r="P1779" s="7"/>
      <c r="Q1779" s="5"/>
      <c r="R1779" s="5"/>
      <c r="S1779" s="5"/>
      <c r="T1779" s="5"/>
      <c r="U1779" s="5"/>
      <c r="V1779" s="5"/>
      <c r="W1779" s="5"/>
      <c r="X1779" s="7">
        <v>5.8</v>
      </c>
      <c r="Y1779" s="7">
        <v>3.8</v>
      </c>
      <c r="Z1779" s="8"/>
      <c r="AA1779" s="8"/>
      <c r="AB1779" s="8"/>
      <c r="AC1779" s="5"/>
      <c r="AD1779" s="8"/>
      <c r="AE1779" s="8"/>
      <c r="AF1779" s="8"/>
      <c r="AG1779" s="8"/>
      <c r="AH1779" s="8"/>
      <c r="AI1779" s="8"/>
      <c r="AJ1779" s="5"/>
      <c r="AK1779" s="8"/>
      <c r="AL1779" s="8"/>
      <c r="AM1779" s="8"/>
      <c r="AN1779" s="8"/>
      <c r="AO1779" s="8"/>
      <c r="AP1779" s="8"/>
      <c r="AQ1779" s="9"/>
      <c r="AR1779" s="8"/>
      <c r="AS1779" s="8"/>
      <c r="AT1779" s="8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8"/>
      <c r="BJ1779" s="5"/>
      <c r="BK1779" s="5"/>
      <c r="BL1779" s="5"/>
      <c r="BM1779" s="8"/>
      <c r="BN1779" s="8"/>
      <c r="BO1779" s="7"/>
      <c r="BP1779" s="5"/>
      <c r="BQ1779" s="5"/>
      <c r="BR1779" s="5"/>
      <c r="BS1779" s="5"/>
      <c r="BT1779" s="7"/>
      <c r="BU1779" s="7"/>
      <c r="BV1779" s="7"/>
      <c r="BW1779" s="7"/>
      <c r="BX1779" s="7"/>
      <c r="BY1779" s="7"/>
      <c r="BZ1779" s="7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8"/>
      <c r="CL1779" s="5"/>
      <c r="CM1779" s="5"/>
      <c r="CN1779" s="8"/>
      <c r="CO1779" s="5"/>
      <c r="CP1779" s="5"/>
      <c r="CQ1779" s="5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</row>
    <row r="1780" spans="1:166" x14ac:dyDescent="0.25">
      <c r="A1780" t="s">
        <v>179</v>
      </c>
      <c r="C1780" s="6">
        <v>43517</v>
      </c>
      <c r="D1780" s="5">
        <v>5</v>
      </c>
      <c r="E1780" t="s">
        <v>206</v>
      </c>
      <c r="F1780" t="s">
        <v>13</v>
      </c>
      <c r="G1780">
        <v>40</v>
      </c>
      <c r="H1780" t="s">
        <v>11</v>
      </c>
      <c r="I1780" s="7">
        <v>4.3</v>
      </c>
      <c r="J1780">
        <v>2000</v>
      </c>
      <c r="K1780" s="5">
        <f t="shared" si="38"/>
        <v>116.27906976744187</v>
      </c>
      <c r="L1780" s="5"/>
      <c r="M1780" s="5">
        <v>468</v>
      </c>
      <c r="N1780" s="7">
        <v>11</v>
      </c>
      <c r="O1780" s="7"/>
      <c r="P1780" s="7"/>
      <c r="Q1780" s="5"/>
      <c r="R1780" s="5"/>
      <c r="S1780" s="5">
        <v>40</v>
      </c>
      <c r="T1780" s="5"/>
      <c r="U1780" s="5"/>
      <c r="V1780" s="5"/>
      <c r="W1780" s="5"/>
      <c r="X1780" s="7">
        <v>5</v>
      </c>
      <c r="Y1780" s="7">
        <v>7</v>
      </c>
      <c r="Z1780" s="8"/>
      <c r="AA1780" s="8"/>
      <c r="AB1780" s="8"/>
      <c r="AC1780" s="5"/>
      <c r="AD1780" s="8"/>
      <c r="AE1780" s="8"/>
      <c r="AF1780" s="8"/>
      <c r="AG1780" s="8"/>
      <c r="AH1780" s="8"/>
      <c r="AI1780" s="8"/>
      <c r="AJ1780" s="5"/>
      <c r="AK1780" s="8"/>
      <c r="AL1780" s="8"/>
      <c r="AM1780" s="8"/>
      <c r="AN1780" s="8"/>
      <c r="AO1780" s="8"/>
      <c r="AP1780" s="8"/>
      <c r="AQ1780" s="9"/>
      <c r="AR1780" s="8"/>
      <c r="AS1780" s="8"/>
      <c r="AT1780" s="8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8"/>
      <c r="BJ1780" s="5"/>
      <c r="BK1780" s="5"/>
      <c r="BL1780" s="5"/>
      <c r="BM1780" s="8"/>
      <c r="BN1780" s="8"/>
      <c r="BO1780" s="7"/>
      <c r="BP1780" s="5"/>
      <c r="BQ1780" s="5"/>
      <c r="BR1780" s="5"/>
      <c r="BS1780" s="5"/>
      <c r="BT1780" s="7"/>
      <c r="BU1780" s="7"/>
      <c r="BV1780" s="7"/>
      <c r="BW1780" s="7"/>
      <c r="BX1780" s="7"/>
      <c r="BY1780" s="7"/>
      <c r="BZ1780" s="7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8"/>
      <c r="CL1780" s="5"/>
      <c r="CM1780" s="5"/>
      <c r="CN1780" s="8"/>
      <c r="CO1780" s="5"/>
      <c r="CP1780" s="5"/>
      <c r="CQ1780" s="5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</row>
    <row r="1781" spans="1:166" x14ac:dyDescent="0.25">
      <c r="A1781" t="s">
        <v>179</v>
      </c>
      <c r="C1781" s="6">
        <v>43522</v>
      </c>
      <c r="D1781" s="5"/>
      <c r="E1781" s="6"/>
      <c r="G1781">
        <v>45</v>
      </c>
      <c r="H1781" t="s">
        <v>11</v>
      </c>
      <c r="I1781" s="7">
        <v>4.3</v>
      </c>
      <c r="J1781">
        <v>2000</v>
      </c>
      <c r="K1781" s="5">
        <f t="shared" si="38"/>
        <v>116.27906976744187</v>
      </c>
      <c r="L1781" s="5"/>
      <c r="M1781" s="8"/>
      <c r="N1781" s="8"/>
      <c r="O1781" s="8"/>
      <c r="P1781" s="8"/>
      <c r="Q1781" s="5"/>
      <c r="R1781" s="5"/>
      <c r="S1781" s="5"/>
      <c r="T1781" s="5"/>
      <c r="U1781" s="5"/>
      <c r="V1781" s="5"/>
      <c r="W1781" s="5"/>
      <c r="X1781" s="8"/>
      <c r="Y1781" s="8"/>
      <c r="Z1781" s="8"/>
      <c r="AA1781" s="8"/>
      <c r="AB1781" s="8"/>
      <c r="AC1781" s="5"/>
      <c r="AD1781" s="8"/>
      <c r="AE1781" s="8"/>
      <c r="AF1781" s="8"/>
      <c r="AG1781" s="8"/>
      <c r="AH1781" s="8"/>
      <c r="AI1781" s="8"/>
      <c r="AJ1781" s="5"/>
      <c r="AK1781" s="8"/>
      <c r="AL1781" s="8"/>
      <c r="AM1781" s="8"/>
      <c r="AN1781" s="8"/>
      <c r="AO1781" s="8"/>
      <c r="AP1781" s="8"/>
      <c r="AQ1781" s="9"/>
      <c r="AR1781" s="8"/>
      <c r="AS1781" s="8"/>
      <c r="AT1781" s="8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8"/>
      <c r="BJ1781" s="5"/>
      <c r="BK1781" s="5"/>
      <c r="BL1781" s="5"/>
      <c r="BM1781" s="8"/>
      <c r="BN1781" s="8"/>
      <c r="BO1781" s="7"/>
      <c r="BP1781" s="5"/>
      <c r="BQ1781" s="5"/>
      <c r="BR1781" s="5"/>
      <c r="BS1781" s="5"/>
      <c r="BT1781" s="7"/>
      <c r="BU1781" s="7"/>
      <c r="BV1781" s="7"/>
      <c r="BW1781" s="7"/>
      <c r="BX1781" s="7"/>
      <c r="BY1781" s="7"/>
      <c r="BZ1781" s="7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8"/>
      <c r="CL1781" s="5"/>
      <c r="CM1781" s="5">
        <v>1500</v>
      </c>
      <c r="CN1781" s="8">
        <v>1.0774670438471801</v>
      </c>
      <c r="CO1781" s="5">
        <f>CT1781+CW1781+CZ1781+DC1781+DF1781+DI1781+DL1781+DO1781+DR1781+DU1781+DX1781+EA1781</f>
        <v>323.24011315415402</v>
      </c>
      <c r="CP1781" s="5"/>
      <c r="CQ1781" s="5"/>
      <c r="CR1781" s="8"/>
      <c r="CS1781" s="5"/>
      <c r="CT1781" s="8"/>
      <c r="CU1781" s="8"/>
      <c r="CV1781" s="5"/>
      <c r="CW1781" s="8"/>
      <c r="CX1781" s="8">
        <v>0.17121971103571454</v>
      </c>
      <c r="CY1781" s="5">
        <v>300</v>
      </c>
      <c r="CZ1781" s="8">
        <v>51.365913310714362</v>
      </c>
      <c r="DA1781" s="8">
        <v>0.22048065351443644</v>
      </c>
      <c r="DB1781" s="5">
        <v>300</v>
      </c>
      <c r="DC1781" s="8">
        <v>66.144196054330934</v>
      </c>
      <c r="DD1781" s="8">
        <v>0.22179509489586682</v>
      </c>
      <c r="DE1781" s="5">
        <v>300</v>
      </c>
      <c r="DF1781" s="8">
        <v>66.538528468760049</v>
      </c>
      <c r="DG1781" s="8">
        <v>0.22639485204106369</v>
      </c>
      <c r="DH1781" s="8">
        <v>300</v>
      </c>
      <c r="DI1781" s="8">
        <v>67.918455612319107</v>
      </c>
      <c r="DJ1781" s="8">
        <v>0.23757673236009846</v>
      </c>
      <c r="DK1781" s="8">
        <v>300</v>
      </c>
      <c r="DL1781" s="8">
        <v>71.273019708029551</v>
      </c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</row>
    <row r="1782" spans="1:166" x14ac:dyDescent="0.25">
      <c r="A1782" t="s">
        <v>179</v>
      </c>
      <c r="C1782" s="6">
        <v>43523</v>
      </c>
      <c r="D1782" s="5"/>
      <c r="E1782" s="6"/>
      <c r="G1782">
        <v>46</v>
      </c>
      <c r="H1782" t="s">
        <v>11</v>
      </c>
      <c r="I1782" s="7">
        <v>4.3</v>
      </c>
      <c r="J1782">
        <v>2000</v>
      </c>
      <c r="K1782" s="5">
        <f t="shared" si="38"/>
        <v>116.27906976744187</v>
      </c>
      <c r="L1782" s="5"/>
      <c r="M1782" s="5">
        <v>518</v>
      </c>
      <c r="N1782" s="7">
        <v>12</v>
      </c>
      <c r="O1782" s="7"/>
      <c r="P1782" s="7"/>
      <c r="Q1782" s="5"/>
      <c r="R1782" s="5"/>
      <c r="S1782" s="5"/>
      <c r="T1782" s="5"/>
      <c r="U1782" s="5"/>
      <c r="V1782" s="5"/>
      <c r="W1782" s="5"/>
      <c r="X1782" s="7">
        <v>4.2</v>
      </c>
      <c r="Y1782" s="7">
        <v>8.8000000000000007</v>
      </c>
      <c r="Z1782" s="8"/>
      <c r="AA1782" s="8"/>
      <c r="AB1782" s="8"/>
      <c r="AC1782" s="5"/>
      <c r="AD1782" s="8"/>
      <c r="AE1782" s="8"/>
      <c r="AF1782" s="8"/>
      <c r="AG1782" s="8"/>
      <c r="AH1782" s="8"/>
      <c r="AI1782" s="8"/>
      <c r="AJ1782" s="5"/>
      <c r="AK1782" s="8"/>
      <c r="AL1782" s="8"/>
      <c r="AM1782" s="8"/>
      <c r="AN1782" s="8"/>
      <c r="AO1782" s="8"/>
      <c r="AP1782" s="8"/>
      <c r="AQ1782" s="9"/>
      <c r="AR1782" s="8"/>
      <c r="AS1782" s="8"/>
      <c r="AT1782" s="8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8"/>
      <c r="BJ1782" s="5"/>
      <c r="BK1782" s="5"/>
      <c r="BL1782" s="5"/>
      <c r="BM1782" s="8"/>
      <c r="BN1782" s="8"/>
      <c r="BO1782" s="7"/>
      <c r="BP1782" s="5"/>
      <c r="BQ1782" s="5"/>
      <c r="BR1782" s="5"/>
      <c r="BS1782" s="5"/>
      <c r="BT1782" s="7"/>
      <c r="BU1782" s="7"/>
      <c r="BV1782" s="7"/>
      <c r="BW1782" s="7"/>
      <c r="BX1782" s="7"/>
      <c r="BY1782" s="7"/>
      <c r="BZ1782" s="7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8"/>
      <c r="CL1782" s="5"/>
      <c r="CM1782" s="5"/>
      <c r="CN1782" s="8"/>
      <c r="CO1782" s="5"/>
      <c r="CP1782" s="5"/>
      <c r="CQ1782" s="5"/>
      <c r="CR1782" s="8"/>
      <c r="CS1782" s="8"/>
      <c r="CT1782" s="8"/>
      <c r="CU1782" s="8"/>
      <c r="CV1782" s="8"/>
      <c r="CW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</row>
    <row r="1783" spans="1:166" x14ac:dyDescent="0.25">
      <c r="A1783" t="s">
        <v>179</v>
      </c>
      <c r="C1783" s="6">
        <v>43537</v>
      </c>
      <c r="D1783" s="5"/>
      <c r="E1783" s="6"/>
      <c r="G1783">
        <v>60</v>
      </c>
      <c r="H1783" t="s">
        <v>11</v>
      </c>
      <c r="I1783" s="7">
        <v>4.3</v>
      </c>
      <c r="J1783">
        <v>2000</v>
      </c>
      <c r="K1783" s="5">
        <f t="shared" si="38"/>
        <v>116.27906976744187</v>
      </c>
      <c r="L1783" s="5"/>
      <c r="M1783" s="5">
        <v>550</v>
      </c>
      <c r="N1783" s="7">
        <v>14</v>
      </c>
      <c r="O1783" s="7"/>
      <c r="P1783" s="7"/>
      <c r="Q1783" s="5"/>
      <c r="R1783" s="5"/>
      <c r="S1783" s="5"/>
      <c r="T1783" s="5"/>
      <c r="U1783" s="5"/>
      <c r="V1783" s="5"/>
      <c r="W1783" s="5"/>
      <c r="X1783" s="7">
        <v>3.6</v>
      </c>
      <c r="Y1783" s="7">
        <v>11.2</v>
      </c>
      <c r="Z1783" s="8"/>
      <c r="AA1783" s="8"/>
      <c r="AB1783" s="8"/>
      <c r="AC1783" s="5"/>
      <c r="AD1783" s="8"/>
      <c r="AE1783" s="8"/>
      <c r="AF1783" s="8"/>
      <c r="AG1783" s="8"/>
      <c r="AH1783" s="8"/>
      <c r="AI1783" s="8"/>
      <c r="AJ1783" s="5"/>
      <c r="AK1783" s="8"/>
      <c r="AL1783" s="8"/>
      <c r="AM1783" s="8"/>
      <c r="AN1783" s="8"/>
      <c r="AO1783" s="8"/>
      <c r="AP1783" s="8"/>
      <c r="AQ1783" s="9"/>
      <c r="AR1783" s="8"/>
      <c r="AS1783" s="8"/>
      <c r="AT1783" s="8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8"/>
      <c r="BJ1783" s="5"/>
      <c r="BK1783" s="5"/>
      <c r="BL1783" s="5"/>
      <c r="BM1783" s="8"/>
      <c r="BN1783" s="8"/>
      <c r="BO1783" s="7"/>
      <c r="BP1783" s="5"/>
      <c r="BQ1783" s="5"/>
      <c r="BR1783" s="5"/>
      <c r="BS1783" s="5"/>
      <c r="BT1783" s="7"/>
      <c r="BU1783" s="7"/>
      <c r="BV1783" s="7"/>
      <c r="BW1783" s="7"/>
      <c r="BX1783" s="7"/>
      <c r="BY1783" s="7"/>
      <c r="BZ1783" s="7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8"/>
      <c r="CL1783" s="5"/>
      <c r="CM1783" s="5"/>
      <c r="CN1783" s="8"/>
      <c r="CO1783" s="5"/>
      <c r="CP1783" s="5"/>
      <c r="CQ1783" s="5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</row>
    <row r="1784" spans="1:166" x14ac:dyDescent="0.25">
      <c r="A1784" t="s">
        <v>179</v>
      </c>
      <c r="C1784" s="6">
        <v>43545</v>
      </c>
      <c r="D1784" s="5"/>
      <c r="E1784" s="6"/>
      <c r="G1784">
        <v>68</v>
      </c>
      <c r="H1784" t="s">
        <v>11</v>
      </c>
      <c r="I1784" s="7">
        <v>4.3</v>
      </c>
      <c r="J1784">
        <v>2000</v>
      </c>
      <c r="K1784" s="5">
        <f t="shared" si="38"/>
        <v>116.27906976744187</v>
      </c>
      <c r="L1784" s="5"/>
      <c r="M1784" s="5">
        <v>540</v>
      </c>
      <c r="N1784" s="7">
        <v>13.6</v>
      </c>
      <c r="O1784" s="7"/>
      <c r="P1784" s="7"/>
      <c r="Q1784" s="5"/>
      <c r="R1784" s="5"/>
      <c r="S1784" s="5"/>
      <c r="T1784" s="5"/>
      <c r="U1784" s="5"/>
      <c r="V1784" s="5"/>
      <c r="W1784" s="5"/>
      <c r="X1784" s="7">
        <v>5.2</v>
      </c>
      <c r="Y1784" s="7">
        <v>9.4</v>
      </c>
      <c r="Z1784" s="8"/>
      <c r="AA1784" s="8"/>
      <c r="AB1784" s="8"/>
      <c r="AC1784" s="5"/>
      <c r="AD1784" s="8"/>
      <c r="AE1784" s="8"/>
      <c r="AF1784" s="8"/>
      <c r="AG1784" s="8"/>
      <c r="AH1784" s="8"/>
      <c r="AI1784" s="8"/>
      <c r="AJ1784" s="5"/>
      <c r="AK1784" s="8"/>
      <c r="AL1784" s="8"/>
      <c r="AM1784" s="8"/>
      <c r="AN1784" s="8"/>
      <c r="AO1784" s="8"/>
      <c r="AP1784" s="8"/>
      <c r="AQ1784" s="9"/>
      <c r="AR1784" s="8"/>
      <c r="AS1784" s="8"/>
      <c r="AT1784" s="8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8"/>
      <c r="BJ1784" s="5"/>
      <c r="BK1784" s="5"/>
      <c r="BL1784" s="5"/>
      <c r="BM1784" s="8"/>
      <c r="BN1784" s="8"/>
      <c r="BO1784" s="7"/>
      <c r="BP1784" s="5"/>
      <c r="BQ1784" s="5"/>
      <c r="BR1784" s="5"/>
      <c r="BS1784" s="5"/>
      <c r="BT1784" s="7"/>
      <c r="BU1784" s="7"/>
      <c r="BV1784" s="7"/>
      <c r="BW1784" s="7"/>
      <c r="BX1784" s="7"/>
      <c r="BY1784" s="7"/>
      <c r="BZ1784" s="7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8"/>
      <c r="CL1784" s="5"/>
      <c r="CM1784" s="5"/>
      <c r="CN1784" s="8"/>
      <c r="CO1784" s="5"/>
      <c r="CP1784" s="5"/>
      <c r="CQ1784" s="5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</row>
    <row r="1785" spans="1:166" x14ac:dyDescent="0.25">
      <c r="A1785" t="s">
        <v>179</v>
      </c>
      <c r="C1785" s="6">
        <v>43546</v>
      </c>
      <c r="D1785" s="5"/>
      <c r="E1785" s="6"/>
      <c r="G1785">
        <v>69</v>
      </c>
      <c r="H1785" t="s">
        <v>11</v>
      </c>
      <c r="I1785" s="7">
        <v>4.3</v>
      </c>
      <c r="J1785">
        <v>2000</v>
      </c>
      <c r="K1785" s="5">
        <f t="shared" si="38"/>
        <v>116.27906976744187</v>
      </c>
      <c r="L1785" s="5"/>
      <c r="M1785" s="8"/>
      <c r="N1785" s="8"/>
      <c r="O1785" s="8"/>
      <c r="P1785" s="8"/>
      <c r="Q1785" s="5"/>
      <c r="R1785" s="5"/>
      <c r="S1785" s="5"/>
      <c r="T1785" s="5"/>
      <c r="U1785" s="5"/>
      <c r="V1785" s="5"/>
      <c r="W1785" s="5"/>
      <c r="X1785" s="8"/>
      <c r="Y1785" s="8"/>
      <c r="Z1785" s="8"/>
      <c r="AA1785" s="8"/>
      <c r="AB1785" s="8"/>
      <c r="AC1785" s="5"/>
      <c r="AD1785" s="8"/>
      <c r="AE1785" s="8"/>
      <c r="AF1785" s="8"/>
      <c r="AG1785" s="8"/>
      <c r="AH1785" s="8"/>
      <c r="AI1785" s="8"/>
      <c r="AJ1785" s="5"/>
      <c r="AK1785" s="8"/>
      <c r="AL1785" s="8"/>
      <c r="AM1785" s="8"/>
      <c r="AN1785" s="8"/>
      <c r="AO1785" s="8"/>
      <c r="AP1785" s="8"/>
      <c r="AQ1785" s="9"/>
      <c r="AR1785" s="8"/>
      <c r="AS1785" s="8"/>
      <c r="AT1785" s="8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8"/>
      <c r="BJ1785" s="5"/>
      <c r="BK1785" s="5"/>
      <c r="BL1785" s="5"/>
      <c r="BM1785" s="8"/>
      <c r="BN1785" s="8"/>
      <c r="BO1785" s="7"/>
      <c r="BP1785" s="5"/>
      <c r="BQ1785" s="5"/>
      <c r="BR1785" s="5"/>
      <c r="BS1785" s="5"/>
      <c r="BT1785" s="7"/>
      <c r="BU1785" s="7"/>
      <c r="BV1785" s="7"/>
      <c r="BW1785" s="7"/>
      <c r="BX1785" s="7"/>
      <c r="BY1785" s="7"/>
      <c r="BZ1785" s="7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8"/>
      <c r="CL1785" s="5"/>
      <c r="CM1785" s="5">
        <v>1500</v>
      </c>
      <c r="CN1785" s="8">
        <v>0.96292725946936364</v>
      </c>
      <c r="CO1785" s="5">
        <f>CT1785+CW1785+CZ1785+DC1785+DF1785+DI1785+DL1785+DO1785+DR1785+DU1785+DX1785+EA1785</f>
        <v>288.87817784080914</v>
      </c>
      <c r="CP1785" s="5"/>
      <c r="CQ1785" s="5"/>
      <c r="CR1785" s="8"/>
      <c r="CS1785" s="5"/>
      <c r="CT1785" s="8"/>
      <c r="CU1785" s="8"/>
      <c r="CV1785" s="5"/>
      <c r="CW1785" s="8"/>
      <c r="CX1785" s="8">
        <v>0.19055425069609172</v>
      </c>
      <c r="CY1785" s="8">
        <v>300</v>
      </c>
      <c r="CZ1785" s="8">
        <v>57.166275208827521</v>
      </c>
      <c r="DA1785" s="8">
        <v>0.17723460633216714</v>
      </c>
      <c r="DB1785" s="8">
        <v>300</v>
      </c>
      <c r="DC1785" s="8">
        <v>53.170381899650152</v>
      </c>
      <c r="DD1785" s="8">
        <v>0.18338489576700251</v>
      </c>
      <c r="DE1785" s="8">
        <v>300</v>
      </c>
      <c r="DF1785" s="8">
        <v>55.01546873010075</v>
      </c>
      <c r="DG1785" s="8">
        <v>0.19809510097820221</v>
      </c>
      <c r="DH1785" s="8">
        <v>300</v>
      </c>
      <c r="DI1785" s="8">
        <v>59.428530293460668</v>
      </c>
      <c r="DJ1785" s="8">
        <v>0.21365840569590014</v>
      </c>
      <c r="DK1785" s="8">
        <v>300</v>
      </c>
      <c r="DL1785" s="8">
        <v>64.097521708770046</v>
      </c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</row>
    <row r="1786" spans="1:166" x14ac:dyDescent="0.25">
      <c r="A1786" t="s">
        <v>179</v>
      </c>
      <c r="C1786" s="6">
        <v>43556</v>
      </c>
      <c r="D1786" s="5"/>
      <c r="E1786" s="6"/>
      <c r="G1786">
        <v>79</v>
      </c>
      <c r="H1786" t="s">
        <v>11</v>
      </c>
      <c r="I1786" s="7">
        <v>4.3</v>
      </c>
      <c r="J1786">
        <v>2000</v>
      </c>
      <c r="K1786" s="5">
        <f t="shared" si="38"/>
        <v>116.27906976744187</v>
      </c>
      <c r="L1786" s="5"/>
      <c r="M1786" s="8"/>
      <c r="N1786" s="8"/>
      <c r="O1786" s="8"/>
      <c r="P1786" s="8"/>
      <c r="Q1786" s="5"/>
      <c r="R1786" s="5"/>
      <c r="S1786" s="5"/>
      <c r="T1786" s="5"/>
      <c r="U1786" s="5"/>
      <c r="V1786" s="5"/>
      <c r="W1786" s="5"/>
      <c r="X1786" s="8"/>
      <c r="Y1786" s="8"/>
      <c r="Z1786" s="8"/>
      <c r="AA1786" s="8"/>
      <c r="AB1786" s="8"/>
      <c r="AC1786" s="5">
        <v>113.69599999999998</v>
      </c>
      <c r="AD1786" s="8"/>
      <c r="AE1786" s="8"/>
      <c r="AF1786" s="8"/>
      <c r="AG1786" s="8"/>
      <c r="AH1786" s="8"/>
      <c r="AI1786" s="8"/>
      <c r="AJ1786" s="5">
        <v>16.19250000000001</v>
      </c>
      <c r="AK1786" s="8">
        <v>0.49554999999999999</v>
      </c>
      <c r="AL1786" s="8"/>
      <c r="AM1786" s="8"/>
      <c r="AN1786" s="8"/>
      <c r="AO1786" s="8"/>
      <c r="AP1786" s="8"/>
      <c r="AQ1786" s="9">
        <f>AK1786/AJ1786</f>
        <v>3.0603674540682396E-2</v>
      </c>
      <c r="AR1786" s="8"/>
      <c r="AS1786" s="8"/>
      <c r="AT1786" s="8"/>
      <c r="AU1786" s="5">
        <v>0.67999999999999983</v>
      </c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>
        <v>29.112500000000001</v>
      </c>
      <c r="BH1786" s="5">
        <f>AU1786+AX1786+AY1786+BG1786</f>
        <v>29.7925</v>
      </c>
      <c r="BI1786" s="8"/>
      <c r="BJ1786" s="5"/>
      <c r="BK1786" s="5">
        <f>AC1786+AJ1786+BH1786</f>
        <v>159.68099999999998</v>
      </c>
      <c r="BL1786" s="5"/>
      <c r="BM1786" s="8">
        <f>BH1786/BK1786</f>
        <v>0.18657510912381564</v>
      </c>
      <c r="BN1786" s="8"/>
      <c r="BO1786" s="7"/>
      <c r="BP1786" s="5"/>
      <c r="BQ1786" s="5"/>
      <c r="BR1786" s="5"/>
      <c r="BS1786" s="5"/>
      <c r="BT1786" s="7"/>
      <c r="BU1786" s="7"/>
      <c r="BV1786" s="7"/>
      <c r="BW1786" s="7"/>
      <c r="BX1786" s="8">
        <f>AC1786/BK1786</f>
        <v>0.71201958905567975</v>
      </c>
      <c r="BY1786" s="8">
        <f>AJ1786/BK1786</f>
        <v>0.10140530182050471</v>
      </c>
      <c r="BZ1786" s="8">
        <f>BH1786/BK1786</f>
        <v>0.18657510912381564</v>
      </c>
      <c r="CA1786" s="5">
        <f>CB1786+CC1786+CD1786+CE1786+CF1786+CG1786</f>
        <v>107.1</v>
      </c>
      <c r="CB1786" s="5">
        <v>32.299999999999997</v>
      </c>
      <c r="CC1786" s="5">
        <v>8.5</v>
      </c>
      <c r="CD1786" s="5"/>
      <c r="CE1786" s="5"/>
      <c r="CF1786" s="5"/>
      <c r="CG1786" s="5">
        <v>66.3</v>
      </c>
      <c r="CH1786" s="9">
        <f>AK1786/CA1786</f>
        <v>4.626984126984127E-3</v>
      </c>
      <c r="CI1786" s="5"/>
      <c r="CJ1786" s="5"/>
      <c r="CK1786" s="8"/>
      <c r="CL1786" s="5"/>
      <c r="CM1786" s="5"/>
      <c r="CN1786" s="8"/>
      <c r="CO1786" s="5"/>
      <c r="CP1786" s="5"/>
      <c r="CQ1786" s="5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</row>
    <row r="1787" spans="1:166" x14ac:dyDescent="0.25">
      <c r="A1787" t="s">
        <v>179</v>
      </c>
      <c r="C1787" s="6">
        <v>43593</v>
      </c>
      <c r="D1787" s="5"/>
      <c r="E1787" s="6"/>
      <c r="G1787">
        <v>116</v>
      </c>
      <c r="H1787" t="s">
        <v>11</v>
      </c>
      <c r="I1787" s="7">
        <v>4.3</v>
      </c>
      <c r="J1787">
        <v>2000</v>
      </c>
      <c r="K1787" s="5">
        <f t="shared" si="38"/>
        <v>116.27906976744187</v>
      </c>
      <c r="L1787" s="5"/>
      <c r="M1787" s="8"/>
      <c r="N1787" s="8"/>
      <c r="O1787" s="8"/>
      <c r="P1787" s="8"/>
      <c r="Q1787" s="5"/>
      <c r="R1787" s="5"/>
      <c r="S1787" s="5"/>
      <c r="T1787" s="5"/>
      <c r="U1787" s="5"/>
      <c r="V1787" s="5"/>
      <c r="W1787" s="5"/>
      <c r="X1787" s="8"/>
      <c r="Y1787" s="8"/>
      <c r="Z1787" s="8"/>
      <c r="AA1787" s="8"/>
      <c r="AB1787" s="8"/>
      <c r="AC1787" s="5">
        <v>116.68736842105264</v>
      </c>
      <c r="AD1787" s="8"/>
      <c r="AE1787" s="8"/>
      <c r="AF1787" s="8"/>
      <c r="AG1787" s="8"/>
      <c r="AH1787" s="8"/>
      <c r="AI1787" s="8"/>
      <c r="AJ1787" s="5">
        <v>71.848421052631593</v>
      </c>
      <c r="AK1787" s="8">
        <v>0.86210526315789482</v>
      </c>
      <c r="AL1787" s="8"/>
      <c r="AM1787" s="8"/>
      <c r="AN1787" s="8"/>
      <c r="AO1787" s="8"/>
      <c r="AP1787" s="8"/>
      <c r="AQ1787" s="9">
        <f>AK1787/AJ1787</f>
        <v>1.1998945147679324E-2</v>
      </c>
      <c r="AR1787" s="8"/>
      <c r="AS1787" s="8"/>
      <c r="AT1787" s="8"/>
      <c r="AU1787" s="5">
        <v>0.64421052631578957</v>
      </c>
      <c r="AV1787" s="5"/>
      <c r="AW1787" s="5"/>
      <c r="AX1787" s="5">
        <v>1.3357894736842106</v>
      </c>
      <c r="AY1787" s="5">
        <v>51.915789473684214</v>
      </c>
      <c r="AZ1787" s="5"/>
      <c r="BA1787" s="5"/>
      <c r="BB1787" s="5"/>
      <c r="BC1787" s="5"/>
      <c r="BD1787" s="5"/>
      <c r="BE1787" s="5"/>
      <c r="BF1787" s="5"/>
      <c r="BG1787" s="5">
        <v>67.490526315789467</v>
      </c>
      <c r="BH1787" s="5">
        <f>AU1787+AX1787+AY1787+BG1787</f>
        <v>121.38631578947368</v>
      </c>
      <c r="BI1787" s="8"/>
      <c r="BJ1787" s="5"/>
      <c r="BK1787" s="5">
        <f>AC1787+AJ1787+BH1787</f>
        <v>309.92210526315796</v>
      </c>
      <c r="BL1787" s="5"/>
      <c r="BM1787" s="8">
        <f>BH1787/BK1787</f>
        <v>0.39166717613254254</v>
      </c>
      <c r="BN1787" s="8"/>
      <c r="BO1787" s="7"/>
      <c r="BP1787" s="5"/>
      <c r="BQ1787" s="5"/>
      <c r="BR1787" s="5"/>
      <c r="BS1787" s="5"/>
      <c r="BT1787" s="7"/>
      <c r="BU1787" s="7"/>
      <c r="BV1787" s="7"/>
      <c r="BW1787" s="7"/>
      <c r="BX1787" s="8">
        <f>AC1787/BK1787</f>
        <v>0.37650547166350795</v>
      </c>
      <c r="BY1787" s="8">
        <f>AJ1787/BK1787</f>
        <v>0.23182735220394937</v>
      </c>
      <c r="BZ1787" s="8">
        <f>BH1787/BK1787</f>
        <v>0.39166717613254254</v>
      </c>
      <c r="CA1787" s="5">
        <f>CB1787+CC1787+CD1787+CE1787+CF1787+CG1787</f>
        <v>74.842105263157904</v>
      </c>
      <c r="CB1787" s="5">
        <v>4.7368421052631584</v>
      </c>
      <c r="CC1787" s="5">
        <v>21.789473684210527</v>
      </c>
      <c r="CD1787" s="5">
        <v>15.157894736842106</v>
      </c>
      <c r="CE1787" s="5">
        <v>4.7368421052631584</v>
      </c>
      <c r="CF1787" s="5"/>
      <c r="CG1787" s="5">
        <v>28.421052631578949</v>
      </c>
      <c r="CH1787" s="9">
        <f>AK1787/CA1787</f>
        <v>1.1518987341772152E-2</v>
      </c>
      <c r="CI1787" s="5"/>
      <c r="CJ1787" s="5"/>
      <c r="CK1787" s="8"/>
      <c r="CL1787" s="5"/>
      <c r="CM1787" s="5"/>
      <c r="CN1787" s="8"/>
      <c r="CO1787" s="5"/>
      <c r="CP1787" s="5"/>
      <c r="CQ1787" s="5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</row>
    <row r="1788" spans="1:166" x14ac:dyDescent="0.25">
      <c r="A1788" t="s">
        <v>179</v>
      </c>
      <c r="C1788" s="6">
        <v>43612</v>
      </c>
      <c r="D1788" s="5">
        <v>10</v>
      </c>
      <c r="E1788" s="6" t="s">
        <v>108</v>
      </c>
      <c r="F1788" t="s">
        <v>16</v>
      </c>
      <c r="G1788">
        <v>135</v>
      </c>
      <c r="H1788" t="s">
        <v>11</v>
      </c>
      <c r="I1788" s="7">
        <v>4.3</v>
      </c>
      <c r="J1788">
        <v>2000</v>
      </c>
      <c r="K1788" s="5">
        <f t="shared" si="38"/>
        <v>116.27906976744187</v>
      </c>
      <c r="L1788" s="5"/>
      <c r="M1788" s="8"/>
      <c r="N1788" s="8"/>
      <c r="O1788" s="8"/>
      <c r="P1788" s="8"/>
      <c r="Q1788" s="5"/>
      <c r="R1788" s="5"/>
      <c r="S1788" s="5"/>
      <c r="T1788" s="5"/>
      <c r="U1788" s="5"/>
      <c r="V1788" s="5"/>
      <c r="W1788" s="5"/>
      <c r="X1788" s="8"/>
      <c r="Y1788" s="8"/>
      <c r="Z1788" s="8"/>
      <c r="AA1788" s="8"/>
      <c r="AB1788" s="8"/>
      <c r="AC1788" s="5"/>
      <c r="AD1788" s="8"/>
      <c r="AE1788" s="8"/>
      <c r="AF1788" s="8"/>
      <c r="AG1788" s="8"/>
      <c r="AH1788" s="8"/>
      <c r="AI1788" s="8"/>
      <c r="AJ1788" s="5"/>
      <c r="AK1788" s="8"/>
      <c r="AL1788" s="8"/>
      <c r="AM1788" s="8"/>
      <c r="AN1788" s="8"/>
      <c r="AO1788" s="8"/>
      <c r="AP1788" s="8"/>
      <c r="AQ1788" s="9"/>
      <c r="AR1788" s="8"/>
      <c r="AS1788" s="8"/>
      <c r="AT1788" s="8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2">
        <v>42.686250000000001</v>
      </c>
      <c r="BH1788" s="5"/>
      <c r="BI1788" s="8"/>
      <c r="BJ1788" s="5"/>
      <c r="BK1788" s="5"/>
      <c r="BL1788" s="5"/>
      <c r="BM1788" s="8"/>
      <c r="BN1788" s="5">
        <f>BP1788*(1/(BO1788/100))</f>
        <v>42.686250000000001</v>
      </c>
      <c r="BO1788" s="7">
        <v>40.19</v>
      </c>
      <c r="BP1788" s="5">
        <v>17.155603875000001</v>
      </c>
      <c r="BQ1788" s="5">
        <f>BN1788-BP1788</f>
        <v>25.530646125000001</v>
      </c>
      <c r="BR1788" s="5"/>
      <c r="BS1788" s="5"/>
      <c r="BT1788" s="7">
        <v>0.75575347466960352</v>
      </c>
      <c r="BU1788" s="7"/>
      <c r="BV1788" s="7"/>
      <c r="BW1788" s="7"/>
      <c r="BX1788" s="7"/>
      <c r="BY1788" s="7"/>
      <c r="BZ1788" s="7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8"/>
      <c r="CL1788" s="5"/>
      <c r="CM1788" s="5"/>
      <c r="CN1788" s="8"/>
      <c r="CO1788" s="5"/>
      <c r="CP1788" s="5"/>
      <c r="CQ1788" s="5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</row>
    <row r="1789" spans="1:166" x14ac:dyDescent="0.25">
      <c r="A1789" t="s">
        <v>183</v>
      </c>
      <c r="C1789" s="6">
        <v>43477</v>
      </c>
      <c r="D1789" s="5">
        <v>1</v>
      </c>
      <c r="E1789" s="6" t="s">
        <v>209</v>
      </c>
      <c r="F1789" t="s">
        <v>10</v>
      </c>
      <c r="G1789">
        <v>0</v>
      </c>
      <c r="H1789" t="s">
        <v>25</v>
      </c>
      <c r="I1789" s="7">
        <v>2.8</v>
      </c>
      <c r="J1789">
        <v>3000</v>
      </c>
      <c r="K1789" s="5">
        <f t="shared" si="38"/>
        <v>119.04761904761905</v>
      </c>
      <c r="L1789" s="5"/>
      <c r="M1789" s="8"/>
      <c r="N1789" s="8"/>
      <c r="O1789" s="8"/>
      <c r="P1789" s="8"/>
      <c r="Q1789" s="5"/>
      <c r="R1789" s="5"/>
      <c r="S1789" s="5"/>
      <c r="T1789" s="5"/>
      <c r="U1789" s="5"/>
      <c r="V1789" s="5"/>
      <c r="W1789" s="5"/>
      <c r="X1789" s="8"/>
      <c r="Y1789" s="8"/>
      <c r="Z1789" s="8"/>
      <c r="AA1789" s="8"/>
      <c r="AB1789" s="8"/>
      <c r="AC1789" s="5"/>
      <c r="AD1789" s="8"/>
      <c r="AE1789" s="8"/>
      <c r="AF1789" s="8"/>
      <c r="AG1789" s="8"/>
      <c r="AH1789" s="8"/>
      <c r="AI1789" s="8"/>
      <c r="AJ1789" s="5"/>
      <c r="AK1789" s="8"/>
      <c r="AL1789" s="8"/>
      <c r="AM1789" s="8"/>
      <c r="AN1789" s="8"/>
      <c r="AO1789" s="8"/>
      <c r="AP1789" s="8"/>
      <c r="AQ1789" s="9"/>
      <c r="AR1789" s="8"/>
      <c r="AS1789" s="8"/>
      <c r="AT1789" s="8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8"/>
      <c r="BJ1789" s="5"/>
      <c r="BK1789" s="5"/>
      <c r="BL1789" s="5"/>
      <c r="BM1789" s="8"/>
      <c r="BN1789" s="8"/>
      <c r="BO1789" s="7"/>
      <c r="BP1789" s="5"/>
      <c r="BQ1789" s="5"/>
      <c r="BR1789" s="5"/>
      <c r="BS1789" s="5"/>
      <c r="BT1789" s="7"/>
      <c r="BU1789" s="7"/>
      <c r="BV1789" s="7"/>
      <c r="BW1789" s="7"/>
      <c r="BX1789" s="7"/>
      <c r="BY1789" s="7"/>
      <c r="BZ1789" s="7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8"/>
      <c r="CL1789" s="5"/>
      <c r="CM1789" s="5"/>
      <c r="CN1789" s="8"/>
      <c r="CO1789" s="5"/>
      <c r="CP1789" s="5"/>
      <c r="CQ1789" s="5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</row>
    <row r="1790" spans="1:166" x14ac:dyDescent="0.25">
      <c r="A1790" t="s">
        <v>183</v>
      </c>
      <c r="C1790" s="6">
        <v>43503</v>
      </c>
      <c r="D1790" s="5">
        <v>4</v>
      </c>
      <c r="E1790" t="s">
        <v>210</v>
      </c>
      <c r="F1790" t="s">
        <v>12</v>
      </c>
      <c r="G1790">
        <v>26</v>
      </c>
      <c r="H1790" t="s">
        <v>25</v>
      </c>
      <c r="I1790" s="7">
        <v>2.8</v>
      </c>
      <c r="J1790">
        <v>3000</v>
      </c>
      <c r="K1790" s="5">
        <f t="shared" si="38"/>
        <v>119.04761904761905</v>
      </c>
      <c r="L1790" s="5"/>
      <c r="M1790" s="8"/>
      <c r="N1790" s="8"/>
      <c r="O1790" s="8"/>
      <c r="P1790" s="8"/>
      <c r="Q1790" s="5"/>
      <c r="R1790" s="5">
        <v>26</v>
      </c>
      <c r="S1790" s="5"/>
      <c r="T1790" s="5"/>
      <c r="U1790" s="5"/>
      <c r="V1790" s="5"/>
      <c r="W1790" s="5"/>
      <c r="X1790" s="8"/>
      <c r="Y1790" s="8"/>
      <c r="Z1790" s="8"/>
      <c r="AA1790" s="8"/>
      <c r="AB1790" s="8"/>
      <c r="AC1790" s="5"/>
      <c r="AD1790" s="8"/>
      <c r="AE1790" s="8"/>
      <c r="AF1790" s="8"/>
      <c r="AG1790" s="8"/>
      <c r="AH1790" s="8"/>
      <c r="AI1790" s="8"/>
      <c r="AJ1790" s="5"/>
      <c r="AK1790" s="8"/>
      <c r="AL1790" s="8"/>
      <c r="AM1790" s="8"/>
      <c r="AN1790" s="8"/>
      <c r="AO1790" s="8"/>
      <c r="AP1790" s="8"/>
      <c r="AQ1790" s="9"/>
      <c r="AR1790" s="8"/>
      <c r="AS1790" s="8"/>
      <c r="AT1790" s="8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8"/>
      <c r="BJ1790" s="5"/>
      <c r="BK1790" s="5"/>
      <c r="BL1790" s="5"/>
      <c r="BM1790" s="8"/>
      <c r="BN1790" s="8"/>
      <c r="BO1790" s="7"/>
      <c r="BP1790" s="5"/>
      <c r="BQ1790" s="5"/>
      <c r="BR1790" s="5"/>
      <c r="BS1790" s="5"/>
      <c r="BT1790" s="7"/>
      <c r="BU1790" s="7"/>
      <c r="BV1790" s="7"/>
      <c r="BW1790" s="7"/>
      <c r="BX1790" s="7"/>
      <c r="BY1790" s="7"/>
      <c r="BZ1790" s="7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8"/>
      <c r="CL1790" s="5"/>
      <c r="CM1790" s="5"/>
      <c r="CN1790" s="8"/>
      <c r="CO1790" s="5"/>
      <c r="CP1790" s="5"/>
      <c r="CQ1790" s="5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</row>
    <row r="1791" spans="1:166" x14ac:dyDescent="0.25">
      <c r="A1791" t="s">
        <v>183</v>
      </c>
      <c r="C1791" s="6">
        <v>43509</v>
      </c>
      <c r="D1791" s="5"/>
      <c r="E1791" s="6"/>
      <c r="G1791">
        <v>32</v>
      </c>
      <c r="H1791" t="s">
        <v>25</v>
      </c>
      <c r="I1791" s="7">
        <v>2.8</v>
      </c>
      <c r="J1791">
        <v>3000</v>
      </c>
      <c r="K1791" s="5">
        <f t="shared" si="38"/>
        <v>119.04761904761905</v>
      </c>
      <c r="L1791" s="5"/>
      <c r="M1791" s="5">
        <v>358</v>
      </c>
      <c r="N1791" s="7">
        <v>9</v>
      </c>
      <c r="O1791" s="7"/>
      <c r="P1791" s="7"/>
      <c r="Q1791" s="5"/>
      <c r="R1791" s="5"/>
      <c r="S1791" s="5"/>
      <c r="T1791" s="5"/>
      <c r="U1791" s="5"/>
      <c r="V1791" s="5"/>
      <c r="W1791" s="5"/>
      <c r="X1791" s="7">
        <v>5.8</v>
      </c>
      <c r="Y1791" s="7">
        <v>4</v>
      </c>
      <c r="Z1791" s="8"/>
      <c r="AA1791" s="8"/>
      <c r="AB1791" s="8"/>
      <c r="AC1791" s="5"/>
      <c r="AD1791" s="8"/>
      <c r="AE1791" s="8"/>
      <c r="AF1791" s="8"/>
      <c r="AG1791" s="8"/>
      <c r="AH1791" s="8"/>
      <c r="AI1791" s="8"/>
      <c r="AJ1791" s="5"/>
      <c r="AK1791" s="8"/>
      <c r="AL1791" s="8"/>
      <c r="AM1791" s="8"/>
      <c r="AN1791" s="8"/>
      <c r="AO1791" s="8"/>
      <c r="AP1791" s="8"/>
      <c r="AQ1791" s="9"/>
      <c r="AR1791" s="8"/>
      <c r="AS1791" s="8"/>
      <c r="AT1791" s="8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8"/>
      <c r="BJ1791" s="5"/>
      <c r="BK1791" s="5"/>
      <c r="BL1791" s="5"/>
      <c r="BM1791" s="8"/>
      <c r="BN1791" s="8"/>
      <c r="BO1791" s="7"/>
      <c r="BP1791" s="5"/>
      <c r="BQ1791" s="5"/>
      <c r="BR1791" s="5"/>
      <c r="BS1791" s="5"/>
      <c r="BT1791" s="7"/>
      <c r="BU1791" s="7"/>
      <c r="BV1791" s="7"/>
      <c r="BW1791" s="7"/>
      <c r="BX1791" s="7"/>
      <c r="BY1791" s="7"/>
      <c r="BZ1791" s="7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8"/>
      <c r="CL1791" s="5"/>
      <c r="CM1791" s="5"/>
      <c r="CN1791" s="8"/>
      <c r="CO1791" s="5"/>
      <c r="CP1791" s="5"/>
      <c r="CQ1791" s="5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</row>
    <row r="1792" spans="1:166" x14ac:dyDescent="0.25">
      <c r="A1792" t="s">
        <v>183</v>
      </c>
      <c r="C1792" s="6">
        <v>43517</v>
      </c>
      <c r="D1792" s="5">
        <v>5</v>
      </c>
      <c r="E1792" t="s">
        <v>206</v>
      </c>
      <c r="F1792" t="s">
        <v>13</v>
      </c>
      <c r="G1792">
        <v>40</v>
      </c>
      <c r="H1792" t="s">
        <v>25</v>
      </c>
      <c r="I1792" s="7">
        <v>2.8</v>
      </c>
      <c r="J1792">
        <v>3000</v>
      </c>
      <c r="K1792" s="5">
        <f t="shared" si="38"/>
        <v>119.04761904761905</v>
      </c>
      <c r="L1792" s="5"/>
      <c r="M1792" s="5">
        <v>416</v>
      </c>
      <c r="N1792" s="7">
        <v>11</v>
      </c>
      <c r="O1792" s="7"/>
      <c r="P1792" s="7"/>
      <c r="Q1792" s="5"/>
      <c r="R1792" s="5"/>
      <c r="S1792" s="5">
        <v>40</v>
      </c>
      <c r="T1792" s="5"/>
      <c r="U1792" s="5"/>
      <c r="V1792" s="5"/>
      <c r="W1792" s="5"/>
      <c r="X1792" s="7">
        <v>5.8</v>
      </c>
      <c r="Y1792" s="7">
        <v>6</v>
      </c>
      <c r="Z1792" s="8"/>
      <c r="AA1792" s="8"/>
      <c r="AB1792" s="8"/>
      <c r="AC1792" s="5"/>
      <c r="AD1792" s="8"/>
      <c r="AE1792" s="8"/>
      <c r="AF1792" s="8"/>
      <c r="AG1792" s="8"/>
      <c r="AH1792" s="8"/>
      <c r="AI1792" s="8"/>
      <c r="AJ1792" s="5"/>
      <c r="AK1792" s="8"/>
      <c r="AL1792" s="8"/>
      <c r="AM1792" s="8"/>
      <c r="AN1792" s="8"/>
      <c r="AO1792" s="8"/>
      <c r="AP1792" s="8"/>
      <c r="AQ1792" s="9"/>
      <c r="AR1792" s="8"/>
      <c r="AS1792" s="8"/>
      <c r="AT1792" s="8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8"/>
      <c r="BJ1792" s="5"/>
      <c r="BK1792" s="5"/>
      <c r="BL1792" s="5"/>
      <c r="BM1792" s="8"/>
      <c r="BN1792" s="8"/>
      <c r="BO1792" s="7"/>
      <c r="BP1792" s="5"/>
      <c r="BQ1792" s="5"/>
      <c r="BR1792" s="5"/>
      <c r="BS1792" s="5"/>
      <c r="BT1792" s="7"/>
      <c r="BU1792" s="7"/>
      <c r="BV1792" s="7"/>
      <c r="BW1792" s="7"/>
      <c r="BX1792" s="7"/>
      <c r="BY1792" s="7"/>
      <c r="BZ1792" s="7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8"/>
      <c r="CL1792" s="5"/>
      <c r="CM1792" s="5"/>
      <c r="CN1792" s="8"/>
      <c r="CO1792" s="5"/>
      <c r="CP1792" s="5"/>
      <c r="CQ1792" s="5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</row>
    <row r="1793" spans="1:166" x14ac:dyDescent="0.25">
      <c r="A1793" t="s">
        <v>183</v>
      </c>
      <c r="C1793" s="6">
        <v>43523</v>
      </c>
      <c r="D1793" s="5"/>
      <c r="E1793" s="6"/>
      <c r="G1793">
        <v>46</v>
      </c>
      <c r="H1793" t="s">
        <v>25</v>
      </c>
      <c r="I1793" s="7">
        <v>2.8</v>
      </c>
      <c r="J1793">
        <v>3000</v>
      </c>
      <c r="K1793" s="5">
        <f t="shared" si="38"/>
        <v>119.04761904761905</v>
      </c>
      <c r="L1793" s="5"/>
      <c r="M1793" s="5">
        <v>478</v>
      </c>
      <c r="N1793" s="7">
        <v>12.6</v>
      </c>
      <c r="O1793" s="7"/>
      <c r="P1793" s="7"/>
      <c r="Q1793" s="5"/>
      <c r="R1793" s="5"/>
      <c r="S1793" s="5"/>
      <c r="T1793" s="5"/>
      <c r="U1793" s="5"/>
      <c r="V1793" s="5"/>
      <c r="W1793" s="5"/>
      <c r="X1793" s="7">
        <v>4.5999999999999996</v>
      </c>
      <c r="Y1793" s="7">
        <v>8.8000000000000007</v>
      </c>
      <c r="Z1793" s="8"/>
      <c r="AA1793" s="8"/>
      <c r="AB1793" s="8"/>
      <c r="AC1793" s="5"/>
      <c r="AD1793" s="8"/>
      <c r="AE1793" s="8"/>
      <c r="AF1793" s="8"/>
      <c r="AG1793" s="8"/>
      <c r="AH1793" s="8"/>
      <c r="AI1793" s="8"/>
      <c r="AJ1793" s="5"/>
      <c r="AK1793" s="8"/>
      <c r="AL1793" s="8"/>
      <c r="AM1793" s="8"/>
      <c r="AN1793" s="8"/>
      <c r="AO1793" s="8"/>
      <c r="AP1793" s="8"/>
      <c r="AQ1793" s="9"/>
      <c r="AR1793" s="8"/>
      <c r="AS1793" s="8"/>
      <c r="AT1793" s="8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8"/>
      <c r="BJ1793" s="5"/>
      <c r="BK1793" s="5"/>
      <c r="BL1793" s="5"/>
      <c r="BM1793" s="8"/>
      <c r="BN1793" s="8"/>
      <c r="BO1793" s="7"/>
      <c r="BP1793" s="5"/>
      <c r="BQ1793" s="5"/>
      <c r="BR1793" s="5"/>
      <c r="BS1793" s="5"/>
      <c r="BT1793" s="7"/>
      <c r="BU1793" s="7"/>
      <c r="BV1793" s="7"/>
      <c r="BW1793" s="7"/>
      <c r="BX1793" s="7"/>
      <c r="BY1793" s="7"/>
      <c r="BZ1793" s="7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8"/>
      <c r="CL1793" s="5"/>
      <c r="CM1793" s="5"/>
      <c r="CN1793" s="8"/>
      <c r="CO1793" s="5"/>
      <c r="CP1793" s="5"/>
      <c r="CQ1793" s="5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</row>
    <row r="1794" spans="1:166" x14ac:dyDescent="0.25">
      <c r="A1794" t="s">
        <v>183</v>
      </c>
      <c r="C1794" s="6">
        <v>43537</v>
      </c>
      <c r="D1794" s="5"/>
      <c r="E1794" s="6"/>
      <c r="G1794">
        <v>60</v>
      </c>
      <c r="H1794" t="s">
        <v>25</v>
      </c>
      <c r="I1794" s="7">
        <v>2.8</v>
      </c>
      <c r="J1794">
        <v>3000</v>
      </c>
      <c r="K1794" s="5">
        <f t="shared" si="38"/>
        <v>119.04761904761905</v>
      </c>
      <c r="L1794" s="5"/>
      <c r="M1794" s="5">
        <v>520</v>
      </c>
      <c r="N1794" s="7">
        <v>13.6</v>
      </c>
      <c r="O1794" s="7"/>
      <c r="P1794" s="7"/>
      <c r="Q1794" s="5"/>
      <c r="R1794" s="5"/>
      <c r="S1794" s="5"/>
      <c r="T1794" s="5"/>
      <c r="U1794" s="5"/>
      <c r="V1794" s="5"/>
      <c r="W1794" s="5"/>
      <c r="X1794" s="7">
        <v>3</v>
      </c>
      <c r="Y1794" s="7">
        <v>11.6</v>
      </c>
      <c r="Z1794" s="8"/>
      <c r="AA1794" s="8"/>
      <c r="AB1794" s="8"/>
      <c r="AC1794" s="5"/>
      <c r="AD1794" s="8"/>
      <c r="AE1794" s="8"/>
      <c r="AF1794" s="8"/>
      <c r="AG1794" s="8"/>
      <c r="AH1794" s="8"/>
      <c r="AI1794" s="8"/>
      <c r="AJ1794" s="5"/>
      <c r="AK1794" s="8"/>
      <c r="AL1794" s="8"/>
      <c r="AM1794" s="8"/>
      <c r="AN1794" s="8"/>
      <c r="AO1794" s="8"/>
      <c r="AP1794" s="8"/>
      <c r="AQ1794" s="9"/>
      <c r="AR1794" s="8"/>
      <c r="AS1794" s="8"/>
      <c r="AT1794" s="8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8"/>
      <c r="BJ1794" s="5"/>
      <c r="BK1794" s="5"/>
      <c r="BL1794" s="5"/>
      <c r="BM1794" s="8"/>
      <c r="BN1794" s="8"/>
      <c r="BO1794" s="7"/>
      <c r="BP1794" s="5"/>
      <c r="BQ1794" s="5"/>
      <c r="BR1794" s="5"/>
      <c r="BS1794" s="5"/>
      <c r="BT1794" s="7"/>
      <c r="BU1794" s="7"/>
      <c r="BV1794" s="7"/>
      <c r="BW1794" s="7"/>
      <c r="BX1794" s="7"/>
      <c r="BY1794" s="7"/>
      <c r="BZ1794" s="7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8"/>
      <c r="CL1794" s="5"/>
      <c r="CM1794" s="5"/>
      <c r="CN1794" s="8"/>
      <c r="CO1794" s="5"/>
      <c r="CP1794" s="5"/>
      <c r="CQ1794" s="5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</row>
    <row r="1795" spans="1:166" x14ac:dyDescent="0.25">
      <c r="A1795" t="s">
        <v>183</v>
      </c>
      <c r="C1795" s="6">
        <v>43545</v>
      </c>
      <c r="D1795" s="5"/>
      <c r="E1795" s="6"/>
      <c r="G1795">
        <v>68</v>
      </c>
      <c r="H1795" t="s">
        <v>25</v>
      </c>
      <c r="I1795" s="7">
        <v>2.8</v>
      </c>
      <c r="J1795">
        <v>3000</v>
      </c>
      <c r="K1795" s="5">
        <f t="shared" si="38"/>
        <v>119.04761904761905</v>
      </c>
      <c r="L1795" s="5"/>
      <c r="M1795" s="5">
        <v>510</v>
      </c>
      <c r="N1795" s="7">
        <v>13.6</v>
      </c>
      <c r="O1795" s="7"/>
      <c r="P1795" s="7"/>
      <c r="Q1795" s="5"/>
      <c r="R1795" s="5"/>
      <c r="S1795" s="5"/>
      <c r="T1795" s="5"/>
      <c r="U1795" s="5"/>
      <c r="V1795" s="5"/>
      <c r="W1795" s="5"/>
      <c r="X1795" s="7">
        <v>3.6</v>
      </c>
      <c r="Y1795" s="7">
        <v>10.8</v>
      </c>
      <c r="Z1795" s="8"/>
      <c r="AA1795" s="8"/>
      <c r="AB1795" s="8"/>
      <c r="AC1795" s="5"/>
      <c r="AD1795" s="8"/>
      <c r="AE1795" s="8"/>
      <c r="AF1795" s="8"/>
      <c r="AG1795" s="8"/>
      <c r="AH1795" s="8"/>
      <c r="AI1795" s="8"/>
      <c r="AJ1795" s="5"/>
      <c r="AK1795" s="8"/>
      <c r="AL1795" s="8"/>
      <c r="AM1795" s="8"/>
      <c r="AN1795" s="8"/>
      <c r="AO1795" s="8"/>
      <c r="AP1795" s="8"/>
      <c r="AQ1795" s="9"/>
      <c r="AR1795" s="8"/>
      <c r="AS1795" s="8"/>
      <c r="AT1795" s="8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8"/>
      <c r="BJ1795" s="5"/>
      <c r="BK1795" s="5"/>
      <c r="BL1795" s="5"/>
      <c r="BM1795" s="8"/>
      <c r="BN1795" s="8"/>
      <c r="BO1795" s="7"/>
      <c r="BP1795" s="5"/>
      <c r="BQ1795" s="5"/>
      <c r="BR1795" s="5"/>
      <c r="BS1795" s="5"/>
      <c r="BT1795" s="7"/>
      <c r="BU1795" s="7"/>
      <c r="BV1795" s="7"/>
      <c r="BW1795" s="7"/>
      <c r="BX1795" s="7"/>
      <c r="BY1795" s="7"/>
      <c r="BZ1795" s="7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8"/>
      <c r="CL1795" s="5"/>
      <c r="CM1795" s="5"/>
      <c r="CN1795" s="8"/>
      <c r="CO1795" s="5"/>
      <c r="CP1795" s="5"/>
      <c r="CQ1795" s="5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</row>
    <row r="1796" spans="1:166" x14ac:dyDescent="0.25">
      <c r="A1796" t="s">
        <v>183</v>
      </c>
      <c r="C1796" s="6">
        <v>43556</v>
      </c>
      <c r="D1796" s="5"/>
      <c r="E1796" s="6"/>
      <c r="G1796">
        <v>79</v>
      </c>
      <c r="H1796" t="s">
        <v>25</v>
      </c>
      <c r="I1796" s="7">
        <v>2.8</v>
      </c>
      <c r="J1796">
        <v>3000</v>
      </c>
      <c r="K1796" s="5">
        <f t="shared" si="38"/>
        <v>119.04761904761905</v>
      </c>
      <c r="L1796" s="5"/>
      <c r="M1796" s="8"/>
      <c r="N1796" s="8"/>
      <c r="O1796" s="8"/>
      <c r="P1796" s="8"/>
      <c r="Q1796" s="5"/>
      <c r="R1796" s="5"/>
      <c r="S1796" s="5"/>
      <c r="T1796" s="5"/>
      <c r="U1796" s="5"/>
      <c r="V1796" s="5"/>
      <c r="W1796" s="5"/>
      <c r="X1796" s="8"/>
      <c r="Y1796" s="8"/>
      <c r="Z1796" s="8"/>
      <c r="AA1796" s="8"/>
      <c r="AB1796" s="8"/>
      <c r="AC1796" s="5">
        <v>53.713333333333345</v>
      </c>
      <c r="AD1796" s="8"/>
      <c r="AE1796" s="8"/>
      <c r="AF1796" s="8"/>
      <c r="AG1796" s="8"/>
      <c r="AH1796" s="8"/>
      <c r="AI1796" s="8"/>
      <c r="AJ1796" s="5">
        <v>39.791111111111114</v>
      </c>
      <c r="AK1796" s="8">
        <v>0.50400311111111118</v>
      </c>
      <c r="AL1796" s="8"/>
      <c r="AM1796" s="8"/>
      <c r="AN1796" s="8"/>
      <c r="AO1796" s="8"/>
      <c r="AP1796" s="8"/>
      <c r="AQ1796" s="9">
        <f>AK1796/AJ1796</f>
        <v>1.266622361219703E-2</v>
      </c>
      <c r="AR1796" s="8"/>
      <c r="AS1796" s="8"/>
      <c r="AT1796" s="8"/>
      <c r="AU1796" s="5">
        <v>1.0370370370370382E-2</v>
      </c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>
        <v>40.4962962962963</v>
      </c>
      <c r="BH1796" s="5">
        <f>AU1796+AX1796+AY1796+BG1796</f>
        <v>40.506666666666668</v>
      </c>
      <c r="BI1796" s="8"/>
      <c r="BJ1796" s="5"/>
      <c r="BK1796" s="5">
        <f>AC1796+AJ1796+BH1796</f>
        <v>134.01111111111112</v>
      </c>
      <c r="BL1796" s="5"/>
      <c r="BM1796" s="8">
        <f>BH1796/BK1796</f>
        <v>0.30226349390597795</v>
      </c>
      <c r="BN1796" s="8"/>
      <c r="BO1796" s="7"/>
      <c r="BP1796" s="5"/>
      <c r="BQ1796" s="5"/>
      <c r="BR1796" s="5"/>
      <c r="BS1796" s="5"/>
      <c r="BT1796" s="7"/>
      <c r="BU1796" s="7"/>
      <c r="BV1796" s="7"/>
      <c r="BW1796" s="7"/>
      <c r="BX1796" s="8">
        <f>AC1796/BK1796</f>
        <v>0.40081253627394087</v>
      </c>
      <c r="BY1796" s="8">
        <f>AJ1796/BK1796</f>
        <v>0.29692396982008123</v>
      </c>
      <c r="BZ1796" s="8">
        <f>BH1796/BK1796</f>
        <v>0.30226349390597795</v>
      </c>
      <c r="CA1796" s="5">
        <f>CB1796+CC1796+CD1796+CE1796+CF1796+CG1796</f>
        <v>53.407407407407419</v>
      </c>
      <c r="CB1796" s="5">
        <v>11.40740740740741</v>
      </c>
      <c r="CC1796" s="5">
        <v>9.851851851851853</v>
      </c>
      <c r="CD1796" s="5"/>
      <c r="CE1796" s="5"/>
      <c r="CF1796" s="5"/>
      <c r="CG1796" s="5">
        <v>32.148148148148152</v>
      </c>
      <c r="CH1796" s="9">
        <f>AK1796/CA1796</f>
        <v>9.4369514563106792E-3</v>
      </c>
      <c r="CI1796" s="5"/>
      <c r="CJ1796" s="5"/>
      <c r="CK1796" s="8"/>
      <c r="CL1796" s="5"/>
      <c r="CM1796" s="5"/>
      <c r="CN1796" s="8"/>
      <c r="CO1796" s="5"/>
      <c r="CP1796" s="5"/>
      <c r="CQ1796" s="5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</row>
    <row r="1797" spans="1:166" x14ac:dyDescent="0.25">
      <c r="A1797" t="s">
        <v>183</v>
      </c>
      <c r="C1797" s="6">
        <v>43593</v>
      </c>
      <c r="D1797" s="5"/>
      <c r="E1797" s="6"/>
      <c r="G1797">
        <v>116</v>
      </c>
      <c r="H1797" t="s">
        <v>25</v>
      </c>
      <c r="I1797" s="7">
        <v>2.8</v>
      </c>
      <c r="J1797">
        <v>3000</v>
      </c>
      <c r="K1797" s="5">
        <f t="shared" si="38"/>
        <v>119.04761904761905</v>
      </c>
      <c r="L1797" s="5"/>
      <c r="M1797" s="8"/>
      <c r="N1797" s="8"/>
      <c r="O1797" s="8"/>
      <c r="P1797" s="8"/>
      <c r="Q1797" s="5"/>
      <c r="R1797" s="5"/>
      <c r="S1797" s="5"/>
      <c r="T1797" s="5"/>
      <c r="U1797" s="5"/>
      <c r="V1797" s="5"/>
      <c r="W1797" s="5"/>
      <c r="X1797" s="8"/>
      <c r="Y1797" s="8"/>
      <c r="Z1797" s="8"/>
      <c r="AA1797" s="8"/>
      <c r="AB1797" s="8"/>
      <c r="AC1797" s="5">
        <v>69.720000000000013</v>
      </c>
      <c r="AD1797" s="8"/>
      <c r="AE1797" s="8"/>
      <c r="AF1797" s="8"/>
      <c r="AG1797" s="8"/>
      <c r="AH1797" s="8"/>
      <c r="AI1797" s="8"/>
      <c r="AJ1797" s="5">
        <v>32.946666666666665</v>
      </c>
      <c r="AK1797" s="8">
        <v>0.33250388888888899</v>
      </c>
      <c r="AL1797" s="8"/>
      <c r="AM1797" s="8"/>
      <c r="AN1797" s="8"/>
      <c r="AO1797" s="8"/>
      <c r="AP1797" s="8"/>
      <c r="AQ1797" s="9">
        <f>AK1797/AJ1797</f>
        <v>1.0092186024551466E-2</v>
      </c>
      <c r="AR1797" s="8"/>
      <c r="AS1797" s="8"/>
      <c r="AT1797" s="8"/>
      <c r="AU1797" s="5">
        <v>1.4077777777777778</v>
      </c>
      <c r="AV1797" s="5"/>
      <c r="AW1797" s="5"/>
      <c r="AX1797" s="5">
        <v>0</v>
      </c>
      <c r="AY1797" s="5">
        <v>2.7922222222222222</v>
      </c>
      <c r="AZ1797" s="5"/>
      <c r="BA1797" s="5"/>
      <c r="BB1797" s="5"/>
      <c r="BC1797" s="5"/>
      <c r="BD1797" s="5"/>
      <c r="BE1797" s="5"/>
      <c r="BF1797" s="5"/>
      <c r="BG1797" s="5">
        <v>83.058888888888902</v>
      </c>
      <c r="BH1797" s="5">
        <f>AU1797+AX1797+AY1797+BG1797</f>
        <v>87.258888888888904</v>
      </c>
      <c r="BI1797" s="8"/>
      <c r="BJ1797" s="5"/>
      <c r="BK1797" s="5">
        <f>AC1797+AJ1797+BH1797</f>
        <v>189.9255555555556</v>
      </c>
      <c r="BL1797" s="5"/>
      <c r="BM1797" s="8">
        <f>BH1797/BK1797</f>
        <v>0.45943732339571641</v>
      </c>
      <c r="BN1797" s="8"/>
      <c r="BO1797" s="7"/>
      <c r="BP1797" s="5"/>
      <c r="BQ1797" s="5"/>
      <c r="BR1797" s="5"/>
      <c r="BS1797" s="5"/>
      <c r="BT1797" s="7"/>
      <c r="BU1797" s="7"/>
      <c r="BV1797" s="7"/>
      <c r="BW1797" s="7"/>
      <c r="BX1797" s="8">
        <f>AC1797/BK1797</f>
        <v>0.36709119947581798</v>
      </c>
      <c r="BY1797" s="8">
        <f>AJ1797/BK1797</f>
        <v>0.1734714771284655</v>
      </c>
      <c r="BZ1797" s="8">
        <f>BH1797/BK1797</f>
        <v>0.45943732339571641</v>
      </c>
      <c r="CA1797" s="5">
        <f>CB1797+CC1797+CD1797+CE1797+CF1797+CG1797</f>
        <v>46.666666666666671</v>
      </c>
      <c r="CB1797" s="5">
        <v>8.5555555555555554</v>
      </c>
      <c r="CC1797" s="5">
        <v>1.5555555555555556</v>
      </c>
      <c r="CD1797" s="5">
        <v>19.444444444444446</v>
      </c>
      <c r="CE1797" s="5"/>
      <c r="CF1797" s="5"/>
      <c r="CG1797" s="5">
        <v>17.111111111111111</v>
      </c>
      <c r="CH1797" s="9">
        <f>AK1797/CA1797</f>
        <v>7.1250833333333348E-3</v>
      </c>
      <c r="CI1797" s="5"/>
      <c r="CJ1797" s="5"/>
      <c r="CK1797" s="8"/>
      <c r="CL1797" s="5"/>
      <c r="CM1797" s="5"/>
      <c r="CN1797" s="8"/>
      <c r="CO1797" s="5"/>
      <c r="CP1797" s="5"/>
      <c r="CQ1797" s="5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</row>
    <row r="1798" spans="1:166" x14ac:dyDescent="0.25">
      <c r="A1798" t="s">
        <v>183</v>
      </c>
      <c r="C1798" s="6">
        <v>43612</v>
      </c>
      <c r="D1798" s="5">
        <v>10</v>
      </c>
      <c r="E1798" s="6" t="s">
        <v>108</v>
      </c>
      <c r="F1798" t="s">
        <v>16</v>
      </c>
      <c r="G1798">
        <v>135</v>
      </c>
      <c r="H1798" t="s">
        <v>25</v>
      </c>
      <c r="I1798" s="7">
        <v>2.8</v>
      </c>
      <c r="J1798">
        <v>3000</v>
      </c>
      <c r="K1798" s="5">
        <f t="shared" si="38"/>
        <v>119.04761904761905</v>
      </c>
      <c r="L1798" s="5"/>
      <c r="M1798" s="8"/>
      <c r="N1798" s="8"/>
      <c r="O1798" s="8"/>
      <c r="P1798" s="8"/>
      <c r="Q1798" s="5"/>
      <c r="R1798" s="5"/>
      <c r="S1798" s="5"/>
      <c r="T1798" s="5"/>
      <c r="U1798" s="5"/>
      <c r="V1798" s="5"/>
      <c r="W1798" s="5"/>
      <c r="X1798" s="8"/>
      <c r="Y1798" s="8"/>
      <c r="Z1798" s="8"/>
      <c r="AA1798" s="8"/>
      <c r="AB1798" s="8"/>
      <c r="AD1798" s="8"/>
      <c r="AE1798" s="8"/>
      <c r="AF1798" s="8"/>
      <c r="AG1798" s="8"/>
      <c r="AH1798" s="8"/>
      <c r="AI1798" s="8"/>
      <c r="AQ1798" s="9"/>
      <c r="AR1798" s="8"/>
      <c r="AS1798" s="8"/>
      <c r="AT1798" s="8"/>
      <c r="AU1798"/>
      <c r="AV1798"/>
      <c r="AW1798"/>
      <c r="AY1798"/>
      <c r="AZ1798"/>
      <c r="BA1798"/>
      <c r="BB1798"/>
      <c r="BC1798"/>
      <c r="BD1798"/>
      <c r="BE1798" s="5"/>
      <c r="BF1798" s="5"/>
      <c r="BG1798" s="2">
        <v>16.249444444444443</v>
      </c>
      <c r="BH1798" s="5"/>
      <c r="BI1798" s="8"/>
      <c r="BJ1798" s="5"/>
      <c r="BK1798" s="5"/>
      <c r="BL1798" s="5"/>
      <c r="BM1798" s="8"/>
      <c r="BN1798" s="5">
        <f>BP1798*(1/(BO1798/100))</f>
        <v>16.249444444444443</v>
      </c>
      <c r="BO1798" s="7">
        <v>41.16</v>
      </c>
      <c r="BP1798" s="5">
        <v>6.6882713333333319</v>
      </c>
      <c r="BQ1798" s="5">
        <f>BN1798-BP1798</f>
        <v>9.5611731111111098</v>
      </c>
      <c r="BR1798" s="5"/>
      <c r="BS1798" s="5"/>
      <c r="BT1798" s="7">
        <v>0.29463750367107189</v>
      </c>
      <c r="BU1798" s="7"/>
      <c r="BV1798" s="7"/>
      <c r="BW1798" s="7"/>
      <c r="BX1798" s="7"/>
      <c r="BY1798" s="7"/>
      <c r="BZ1798" s="7"/>
      <c r="CA1798" s="5"/>
      <c r="CI1798" s="5"/>
      <c r="CJ1798" s="5"/>
      <c r="CK1798" s="8"/>
      <c r="CL1798" s="5"/>
      <c r="CM1798" s="5"/>
      <c r="CN1798" s="8"/>
      <c r="CO1798" s="5"/>
      <c r="CP1798" s="5"/>
      <c r="CQ1798" s="5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</row>
    <row r="1799" spans="1:166" x14ac:dyDescent="0.25">
      <c r="A1799" t="s">
        <v>180</v>
      </c>
      <c r="C1799" s="6">
        <v>43477</v>
      </c>
      <c r="D1799" s="5">
        <v>1</v>
      </c>
      <c r="E1799" s="6" t="s">
        <v>209</v>
      </c>
      <c r="F1799" t="s">
        <v>10</v>
      </c>
      <c r="G1799">
        <v>0</v>
      </c>
      <c r="H1799" t="s">
        <v>11</v>
      </c>
      <c r="I1799" s="7">
        <v>3.2</v>
      </c>
      <c r="J1799">
        <v>3000</v>
      </c>
      <c r="K1799" s="5">
        <f t="shared" si="38"/>
        <v>104.16666666666667</v>
      </c>
      <c r="L1799" s="5"/>
      <c r="M1799" s="8"/>
      <c r="N1799" s="8"/>
      <c r="O1799" s="8"/>
      <c r="P1799" s="8"/>
      <c r="Q1799" s="5"/>
      <c r="R1799" s="5"/>
      <c r="S1799" s="5"/>
      <c r="T1799" s="5"/>
      <c r="U1799" s="5"/>
      <c r="V1799" s="5"/>
      <c r="W1799" s="5"/>
      <c r="X1799" s="8"/>
      <c r="Y1799" s="8"/>
      <c r="Z1799" s="8"/>
      <c r="AA1799" s="8"/>
      <c r="AB1799" s="8"/>
      <c r="AD1799" s="8"/>
      <c r="AE1799" s="8"/>
      <c r="AF1799" s="8"/>
      <c r="AG1799" s="8"/>
      <c r="AH1799" s="8"/>
      <c r="AI1799" s="8"/>
      <c r="AQ1799" s="9"/>
      <c r="AR1799" s="8"/>
      <c r="AS1799" s="8"/>
      <c r="AT1799" s="8"/>
      <c r="AU1799"/>
      <c r="AV1799"/>
      <c r="AW1799"/>
      <c r="AY1799"/>
      <c r="AZ1799"/>
      <c r="BA1799"/>
      <c r="BB1799"/>
      <c r="BC1799"/>
      <c r="BD1799"/>
      <c r="BE1799" s="5"/>
      <c r="BF1799" s="5"/>
      <c r="BG1799" s="5"/>
      <c r="BH1799" s="5"/>
      <c r="BI1799" s="8"/>
      <c r="BJ1799" s="5"/>
      <c r="BK1799" s="5"/>
      <c r="BL1799" s="5"/>
      <c r="BM1799" s="8"/>
      <c r="BN1799" s="8"/>
      <c r="BO1799" s="7"/>
      <c r="BP1799" s="5"/>
      <c r="BQ1799" s="5"/>
      <c r="BR1799" s="5"/>
      <c r="BS1799" s="5"/>
      <c r="BT1799" s="7"/>
      <c r="BU1799" s="7"/>
      <c r="BV1799" s="7"/>
      <c r="BW1799" s="7"/>
      <c r="BX1799" s="7"/>
      <c r="BY1799" s="7"/>
      <c r="BZ1799" s="7"/>
      <c r="CA1799" s="5"/>
      <c r="CI1799" s="5"/>
      <c r="CJ1799" s="5"/>
      <c r="CK1799" s="8"/>
      <c r="CL1799" s="5"/>
      <c r="CM1799" s="5"/>
      <c r="CN1799" s="8"/>
      <c r="CO1799" s="5"/>
      <c r="CP1799" s="5"/>
      <c r="CQ1799" s="5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</row>
    <row r="1800" spans="1:166" x14ac:dyDescent="0.25">
      <c r="A1800" t="s">
        <v>180</v>
      </c>
      <c r="C1800" s="6">
        <v>43503</v>
      </c>
      <c r="D1800" s="5">
        <v>4</v>
      </c>
      <c r="E1800" t="s">
        <v>210</v>
      </c>
      <c r="F1800" t="s">
        <v>12</v>
      </c>
      <c r="G1800">
        <v>26</v>
      </c>
      <c r="H1800" t="s">
        <v>11</v>
      </c>
      <c r="I1800" s="7">
        <v>3.2</v>
      </c>
      <c r="J1800">
        <v>3000</v>
      </c>
      <c r="K1800" s="5">
        <f t="shared" si="38"/>
        <v>104.16666666666667</v>
      </c>
      <c r="L1800" s="5"/>
      <c r="M1800" s="8"/>
      <c r="N1800" s="8"/>
      <c r="O1800" s="8"/>
      <c r="P1800" s="8"/>
      <c r="Q1800" s="5"/>
      <c r="R1800" s="5">
        <v>26</v>
      </c>
      <c r="S1800" s="5"/>
      <c r="T1800" s="5"/>
      <c r="U1800" s="5"/>
      <c r="V1800" s="5"/>
      <c r="W1800" s="5"/>
      <c r="X1800" s="8"/>
      <c r="Y1800" s="8"/>
      <c r="Z1800" s="8"/>
      <c r="AA1800" s="8"/>
      <c r="AB1800" s="8"/>
      <c r="AC1800" s="5"/>
      <c r="AD1800" s="8"/>
      <c r="AE1800" s="8"/>
      <c r="AF1800" s="8"/>
      <c r="AG1800" s="8"/>
      <c r="AH1800" s="8"/>
      <c r="AI1800" s="8"/>
      <c r="AJ1800" s="5"/>
      <c r="AK1800" s="8"/>
      <c r="AL1800" s="8"/>
      <c r="AM1800" s="8"/>
      <c r="AN1800" s="8"/>
      <c r="AO1800" s="8"/>
      <c r="AP1800" s="8"/>
      <c r="AQ1800" s="9"/>
      <c r="AR1800" s="8"/>
      <c r="AS1800" s="8"/>
      <c r="AT1800" s="8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8"/>
      <c r="BJ1800" s="5"/>
      <c r="BK1800" s="5"/>
      <c r="BL1800" s="5"/>
      <c r="BM1800" s="8"/>
      <c r="BN1800" s="8"/>
      <c r="BO1800" s="7"/>
      <c r="BP1800" s="5"/>
      <c r="BQ1800" s="5"/>
      <c r="BR1800" s="5"/>
      <c r="BS1800" s="5"/>
      <c r="BT1800" s="7"/>
      <c r="BU1800" s="7"/>
      <c r="BV1800" s="7"/>
      <c r="BW1800" s="7"/>
      <c r="BX1800" s="7"/>
      <c r="BY1800" s="7"/>
      <c r="BZ1800" s="7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8"/>
      <c r="CL1800" s="5"/>
      <c r="CM1800" s="5"/>
      <c r="CN1800" s="8"/>
      <c r="CO1800" s="5"/>
      <c r="CP1800" s="5"/>
      <c r="CQ1800" s="5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</row>
    <row r="1801" spans="1:166" x14ac:dyDescent="0.25">
      <c r="A1801" t="s">
        <v>180</v>
      </c>
      <c r="C1801" s="6">
        <v>43509</v>
      </c>
      <c r="D1801" s="5"/>
      <c r="E1801" s="6"/>
      <c r="G1801">
        <v>32</v>
      </c>
      <c r="H1801" t="s">
        <v>11</v>
      </c>
      <c r="I1801" s="7">
        <v>3.2</v>
      </c>
      <c r="J1801">
        <v>3000</v>
      </c>
      <c r="K1801" s="5">
        <f t="shared" si="38"/>
        <v>104.16666666666667</v>
      </c>
      <c r="L1801" s="5"/>
      <c r="M1801" s="5">
        <v>378</v>
      </c>
      <c r="N1801" s="7">
        <v>9</v>
      </c>
      <c r="O1801" s="7"/>
      <c r="P1801" s="7"/>
      <c r="Q1801" s="5"/>
      <c r="R1801" s="5"/>
      <c r="S1801" s="5"/>
      <c r="T1801" s="5"/>
      <c r="U1801" s="5"/>
      <c r="V1801" s="5"/>
      <c r="W1801" s="5"/>
      <c r="X1801" s="7">
        <v>5.8</v>
      </c>
      <c r="Y1801" s="7">
        <v>4</v>
      </c>
      <c r="Z1801" s="8"/>
      <c r="AA1801" s="8"/>
      <c r="AB1801" s="8"/>
      <c r="AC1801" s="5"/>
      <c r="AD1801" s="8"/>
      <c r="AE1801" s="8"/>
      <c r="AF1801" s="8"/>
      <c r="AG1801" s="8"/>
      <c r="AH1801" s="8"/>
      <c r="AI1801" s="8"/>
      <c r="AJ1801" s="5"/>
      <c r="AK1801" s="8"/>
      <c r="AL1801" s="8"/>
      <c r="AM1801" s="8"/>
      <c r="AN1801" s="8"/>
      <c r="AO1801" s="8"/>
      <c r="AP1801" s="8"/>
      <c r="AQ1801" s="9"/>
      <c r="AR1801" s="8"/>
      <c r="AS1801" s="8"/>
      <c r="AT1801" s="8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8"/>
      <c r="BJ1801" s="5"/>
      <c r="BK1801" s="5"/>
      <c r="BL1801" s="5"/>
      <c r="BM1801" s="8"/>
      <c r="BN1801" s="8"/>
      <c r="BO1801" s="7"/>
      <c r="BP1801" s="5"/>
      <c r="BQ1801" s="5"/>
      <c r="BR1801" s="5"/>
      <c r="BS1801" s="5"/>
      <c r="BT1801" s="7"/>
      <c r="BU1801" s="7"/>
      <c r="BV1801" s="7"/>
      <c r="BW1801" s="7"/>
      <c r="BX1801" s="7"/>
      <c r="BY1801" s="7"/>
      <c r="BZ1801" s="7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8"/>
      <c r="CL1801" s="5"/>
      <c r="CM1801" s="5"/>
      <c r="CN1801" s="8"/>
      <c r="CO1801" s="5"/>
      <c r="CP1801" s="5"/>
      <c r="CQ1801" s="5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</row>
    <row r="1802" spans="1:166" x14ac:dyDescent="0.25">
      <c r="A1802" t="s">
        <v>180</v>
      </c>
      <c r="C1802" s="6">
        <v>43517</v>
      </c>
      <c r="D1802" s="5">
        <v>5</v>
      </c>
      <c r="E1802" t="s">
        <v>206</v>
      </c>
      <c r="F1802" t="s">
        <v>13</v>
      </c>
      <c r="G1802">
        <v>40</v>
      </c>
      <c r="H1802" t="s">
        <v>11</v>
      </c>
      <c r="I1802" s="7">
        <v>3.2</v>
      </c>
      <c r="J1802">
        <v>3000</v>
      </c>
      <c r="K1802" s="5">
        <f t="shared" si="38"/>
        <v>104.16666666666667</v>
      </c>
      <c r="L1802" s="5"/>
      <c r="M1802" s="5">
        <v>444</v>
      </c>
      <c r="N1802" s="7">
        <v>10.199999999999999</v>
      </c>
      <c r="O1802" s="7"/>
      <c r="P1802" s="7"/>
      <c r="Q1802" s="5"/>
      <c r="R1802" s="5"/>
      <c r="S1802" s="5">
        <v>40</v>
      </c>
      <c r="T1802" s="5"/>
      <c r="U1802" s="5"/>
      <c r="V1802" s="5"/>
      <c r="W1802" s="5"/>
      <c r="X1802" s="7">
        <v>4.5999999999999996</v>
      </c>
      <c r="Y1802" s="7">
        <v>6.6</v>
      </c>
      <c r="Z1802" s="8"/>
      <c r="AA1802" s="8"/>
      <c r="AB1802" s="8"/>
      <c r="AC1802" s="5"/>
      <c r="AD1802" s="8"/>
      <c r="AE1802" s="8"/>
      <c r="AF1802" s="8"/>
      <c r="AG1802" s="8"/>
      <c r="AH1802" s="8"/>
      <c r="AI1802" s="8"/>
      <c r="AJ1802" s="5"/>
      <c r="AK1802" s="8"/>
      <c r="AL1802" s="8"/>
      <c r="AM1802" s="8"/>
      <c r="AN1802" s="8"/>
      <c r="AO1802" s="8"/>
      <c r="AP1802" s="8"/>
      <c r="AQ1802" s="9"/>
      <c r="AR1802" s="8"/>
      <c r="AS1802" s="8"/>
      <c r="AT1802" s="8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8"/>
      <c r="BJ1802" s="5"/>
      <c r="BK1802" s="5"/>
      <c r="BL1802" s="5"/>
      <c r="BM1802" s="8"/>
      <c r="BN1802" s="8"/>
      <c r="BO1802" s="7"/>
      <c r="BP1802" s="5"/>
      <c r="BQ1802" s="5"/>
      <c r="BR1802" s="5"/>
      <c r="BS1802" s="5"/>
      <c r="BT1802" s="7"/>
      <c r="BU1802" s="7"/>
      <c r="BV1802" s="7"/>
      <c r="BW1802" s="7"/>
      <c r="BX1802" s="7"/>
      <c r="BY1802" s="7"/>
      <c r="BZ1802" s="7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8"/>
      <c r="CL1802" s="5"/>
      <c r="CM1802" s="5"/>
      <c r="CN1802" s="8"/>
      <c r="CO1802" s="5"/>
      <c r="CP1802" s="5"/>
      <c r="CQ1802" s="5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</row>
    <row r="1803" spans="1:166" x14ac:dyDescent="0.25">
      <c r="A1803" t="s">
        <v>180</v>
      </c>
      <c r="C1803" s="6">
        <v>43522</v>
      </c>
      <c r="D1803" s="5"/>
      <c r="E1803" s="6"/>
      <c r="G1803">
        <v>45</v>
      </c>
      <c r="H1803" t="s">
        <v>11</v>
      </c>
      <c r="I1803" s="7">
        <v>3.2</v>
      </c>
      <c r="J1803">
        <v>3000</v>
      </c>
      <c r="K1803" s="5">
        <f t="shared" si="38"/>
        <v>104.16666666666667</v>
      </c>
      <c r="L1803" s="5"/>
      <c r="M1803" s="8"/>
      <c r="N1803" s="8"/>
      <c r="O1803" s="8"/>
      <c r="P1803" s="8"/>
      <c r="Q1803" s="5"/>
      <c r="R1803" s="5"/>
      <c r="S1803" s="5"/>
      <c r="T1803" s="5"/>
      <c r="U1803" s="5"/>
      <c r="V1803" s="5"/>
      <c r="W1803" s="5"/>
      <c r="X1803" s="8"/>
      <c r="Y1803" s="8"/>
      <c r="Z1803" s="8"/>
      <c r="AA1803" s="8"/>
      <c r="AB1803" s="8"/>
      <c r="AC1803" s="5"/>
      <c r="AD1803" s="8"/>
      <c r="AE1803" s="8"/>
      <c r="AF1803" s="8"/>
      <c r="AG1803" s="8"/>
      <c r="AH1803" s="8"/>
      <c r="AI1803" s="8"/>
      <c r="AJ1803" s="5"/>
      <c r="AK1803" s="8"/>
      <c r="AL1803" s="8"/>
      <c r="AM1803" s="8"/>
      <c r="AN1803" s="8"/>
      <c r="AO1803" s="8"/>
      <c r="AP1803" s="8"/>
      <c r="AQ1803" s="9"/>
      <c r="AR1803" s="8"/>
      <c r="AS1803" s="8"/>
      <c r="AT1803" s="8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8"/>
      <c r="BJ1803" s="5"/>
      <c r="BK1803" s="5"/>
      <c r="BL1803" s="5"/>
      <c r="BM1803" s="8"/>
      <c r="BN1803" s="8"/>
      <c r="BO1803" s="7"/>
      <c r="BP1803" s="5"/>
      <c r="BQ1803" s="5"/>
      <c r="BR1803" s="5"/>
      <c r="BS1803" s="5"/>
      <c r="BT1803" s="7"/>
      <c r="BU1803" s="7"/>
      <c r="BV1803" s="7"/>
      <c r="BW1803" s="7"/>
      <c r="BX1803" s="7"/>
      <c r="BY1803" s="7"/>
      <c r="BZ1803" s="7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8"/>
      <c r="CL1803" s="5"/>
      <c r="CM1803" s="5">
        <v>1500</v>
      </c>
      <c r="CN1803" s="8">
        <v>1.0516548431416979</v>
      </c>
      <c r="CO1803" s="5">
        <f>CT1803+CW1803+CZ1803+DC1803+DF1803+DI1803+DL1803+DO1803+DR1803+DU1803+DX1803+EA1803</f>
        <v>315.49645294250934</v>
      </c>
      <c r="CP1803" s="5"/>
      <c r="CQ1803" s="5"/>
      <c r="CR1803" s="8"/>
      <c r="CS1803" s="5"/>
      <c r="CT1803" s="8"/>
      <c r="CU1803" s="8"/>
      <c r="CV1803" s="5"/>
      <c r="CW1803" s="8"/>
      <c r="CX1803" s="8">
        <v>0.15215673792513651</v>
      </c>
      <c r="CY1803" s="5">
        <v>300</v>
      </c>
      <c r="CZ1803" s="8">
        <v>45.647021377540952</v>
      </c>
      <c r="DA1803" s="8">
        <v>0.21396154398699013</v>
      </c>
      <c r="DB1803" s="5">
        <v>300</v>
      </c>
      <c r="DC1803" s="8">
        <v>64.188463196097032</v>
      </c>
      <c r="DD1803" s="8">
        <v>0.22332499686906976</v>
      </c>
      <c r="DE1803" s="5">
        <v>300</v>
      </c>
      <c r="DF1803" s="8">
        <v>66.997499060720926</v>
      </c>
      <c r="DG1803" s="8">
        <v>0.22677963241308974</v>
      </c>
      <c r="DH1803" s="8">
        <v>300</v>
      </c>
      <c r="DI1803" s="8">
        <v>68.033889723926933</v>
      </c>
      <c r="DJ1803" s="8">
        <v>0.23543193194741166</v>
      </c>
      <c r="DK1803" s="8">
        <v>300</v>
      </c>
      <c r="DL1803" s="8">
        <v>70.629579584223507</v>
      </c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</row>
    <row r="1804" spans="1:166" x14ac:dyDescent="0.25">
      <c r="A1804" t="s">
        <v>180</v>
      </c>
      <c r="C1804" s="6">
        <v>43523</v>
      </c>
      <c r="D1804" s="5"/>
      <c r="E1804" s="6"/>
      <c r="G1804">
        <v>46</v>
      </c>
      <c r="H1804" t="s">
        <v>11</v>
      </c>
      <c r="I1804" s="7">
        <v>3.2</v>
      </c>
      <c r="J1804">
        <v>3000</v>
      </c>
      <c r="K1804" s="5">
        <f t="shared" si="38"/>
        <v>104.16666666666667</v>
      </c>
      <c r="L1804" s="5"/>
      <c r="M1804" s="5">
        <v>516</v>
      </c>
      <c r="N1804" s="7">
        <v>11.8</v>
      </c>
      <c r="O1804" s="7"/>
      <c r="P1804" s="7"/>
      <c r="Q1804" s="5"/>
      <c r="R1804" s="5"/>
      <c r="S1804" s="5"/>
      <c r="T1804" s="5"/>
      <c r="U1804" s="5"/>
      <c r="V1804" s="5"/>
      <c r="W1804" s="5"/>
      <c r="X1804" s="7">
        <v>4.4000000000000004</v>
      </c>
      <c r="Y1804" s="7">
        <v>8</v>
      </c>
      <c r="Z1804" s="8"/>
      <c r="AA1804" s="8"/>
      <c r="AB1804" s="8"/>
      <c r="AC1804" s="5"/>
      <c r="AD1804" s="8"/>
      <c r="AE1804" s="8"/>
      <c r="AF1804" s="8"/>
      <c r="AG1804" s="8"/>
      <c r="AH1804" s="8"/>
      <c r="AI1804" s="8"/>
      <c r="AJ1804" s="5"/>
      <c r="AK1804" s="8"/>
      <c r="AL1804" s="8"/>
      <c r="AM1804" s="8"/>
      <c r="AN1804" s="8"/>
      <c r="AO1804" s="8"/>
      <c r="AP1804" s="8"/>
      <c r="AQ1804" s="9"/>
      <c r="AR1804" s="8"/>
      <c r="AS1804" s="8"/>
      <c r="AT1804" s="8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8"/>
      <c r="BJ1804" s="5"/>
      <c r="BK1804" s="5"/>
      <c r="BL1804" s="5"/>
      <c r="BM1804" s="8"/>
      <c r="BN1804" s="8"/>
      <c r="BO1804" s="7"/>
      <c r="BP1804" s="5"/>
      <c r="BQ1804" s="5"/>
      <c r="BR1804" s="5"/>
      <c r="BS1804" s="5"/>
      <c r="BT1804" s="7"/>
      <c r="BU1804" s="7"/>
      <c r="BV1804" s="7"/>
      <c r="BW1804" s="7"/>
      <c r="BX1804" s="7"/>
      <c r="BY1804" s="7"/>
      <c r="BZ1804" s="7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8"/>
      <c r="CL1804" s="5"/>
      <c r="CM1804" s="5"/>
      <c r="CN1804" s="8"/>
      <c r="CO1804" s="5"/>
      <c r="CP1804" s="5"/>
      <c r="CQ1804" s="5"/>
      <c r="CR1804" s="8"/>
      <c r="CS1804" s="8"/>
      <c r="CT1804" s="8"/>
      <c r="CU1804" s="8"/>
      <c r="CV1804" s="8"/>
      <c r="CW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</row>
    <row r="1805" spans="1:166" x14ac:dyDescent="0.25">
      <c r="A1805" t="s">
        <v>180</v>
      </c>
      <c r="C1805" s="6">
        <v>43537</v>
      </c>
      <c r="D1805" s="5"/>
      <c r="E1805" s="6"/>
      <c r="G1805">
        <v>60</v>
      </c>
      <c r="H1805" t="s">
        <v>11</v>
      </c>
      <c r="I1805" s="7">
        <v>3.2</v>
      </c>
      <c r="J1805">
        <v>3000</v>
      </c>
      <c r="K1805" s="5">
        <f t="shared" si="38"/>
        <v>104.16666666666667</v>
      </c>
      <c r="L1805" s="5"/>
      <c r="M1805" s="5">
        <v>554</v>
      </c>
      <c r="N1805" s="7">
        <v>13.8</v>
      </c>
      <c r="O1805" s="7"/>
      <c r="P1805" s="7"/>
      <c r="Q1805" s="5"/>
      <c r="R1805" s="5"/>
      <c r="S1805" s="5"/>
      <c r="T1805" s="5"/>
      <c r="U1805" s="5"/>
      <c r="V1805" s="5"/>
      <c r="W1805" s="5"/>
      <c r="X1805" s="7">
        <v>3.2</v>
      </c>
      <c r="Y1805" s="7">
        <v>11.2</v>
      </c>
      <c r="Z1805" s="8"/>
      <c r="AA1805" s="8"/>
      <c r="AB1805" s="8"/>
      <c r="AC1805" s="5"/>
      <c r="AD1805" s="8"/>
      <c r="AE1805" s="8"/>
      <c r="AF1805" s="8"/>
      <c r="AG1805" s="8"/>
      <c r="AH1805" s="8"/>
      <c r="AI1805" s="8"/>
      <c r="AJ1805" s="5"/>
      <c r="AK1805" s="8"/>
      <c r="AL1805" s="8"/>
      <c r="AM1805" s="8"/>
      <c r="AN1805" s="8"/>
      <c r="AO1805" s="8"/>
      <c r="AP1805" s="8"/>
      <c r="AQ1805" s="9"/>
      <c r="AR1805" s="8"/>
      <c r="AS1805" s="8"/>
      <c r="AT1805" s="8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8"/>
      <c r="BJ1805" s="5"/>
      <c r="BK1805" s="5"/>
      <c r="BL1805" s="5"/>
      <c r="BM1805" s="8"/>
      <c r="BN1805" s="8"/>
      <c r="BO1805" s="7"/>
      <c r="BP1805" s="5"/>
      <c r="BQ1805" s="5"/>
      <c r="BR1805" s="5"/>
      <c r="BS1805" s="5"/>
      <c r="BT1805" s="7"/>
      <c r="BU1805" s="7"/>
      <c r="BV1805" s="7"/>
      <c r="BW1805" s="7"/>
      <c r="BX1805" s="7"/>
      <c r="BY1805" s="7"/>
      <c r="BZ1805" s="7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8"/>
      <c r="CL1805" s="5"/>
      <c r="CM1805" s="5"/>
      <c r="CN1805" s="8"/>
      <c r="CO1805" s="5"/>
      <c r="CP1805" s="5"/>
      <c r="CQ1805" s="5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</row>
    <row r="1806" spans="1:166" x14ac:dyDescent="0.25">
      <c r="A1806" t="s">
        <v>180</v>
      </c>
      <c r="C1806" s="6">
        <v>43545</v>
      </c>
      <c r="D1806" s="5"/>
      <c r="E1806" s="6"/>
      <c r="G1806">
        <v>68</v>
      </c>
      <c r="H1806" t="s">
        <v>11</v>
      </c>
      <c r="I1806" s="7">
        <v>3.2</v>
      </c>
      <c r="J1806">
        <v>3000</v>
      </c>
      <c r="K1806" s="5">
        <f t="shared" si="38"/>
        <v>104.16666666666667</v>
      </c>
      <c r="L1806" s="5"/>
      <c r="M1806" s="5">
        <v>540</v>
      </c>
      <c r="N1806" s="7">
        <v>13</v>
      </c>
      <c r="O1806" s="7"/>
      <c r="P1806" s="7"/>
      <c r="Q1806" s="5"/>
      <c r="R1806" s="5"/>
      <c r="S1806" s="5"/>
      <c r="T1806" s="5"/>
      <c r="U1806" s="5"/>
      <c r="V1806" s="5"/>
      <c r="W1806" s="5"/>
      <c r="X1806" s="7">
        <v>3.6</v>
      </c>
      <c r="Y1806" s="7">
        <v>10.4</v>
      </c>
      <c r="Z1806" s="8"/>
      <c r="AA1806" s="8"/>
      <c r="AB1806" s="8"/>
      <c r="AC1806" s="5"/>
      <c r="AD1806" s="8"/>
      <c r="AE1806" s="8"/>
      <c r="AF1806" s="8"/>
      <c r="AG1806" s="8"/>
      <c r="AH1806" s="8"/>
      <c r="AI1806" s="8"/>
      <c r="AJ1806" s="5"/>
      <c r="AK1806" s="8"/>
      <c r="AL1806" s="8"/>
      <c r="AM1806" s="8"/>
      <c r="AN1806" s="8"/>
      <c r="AO1806" s="8"/>
      <c r="AP1806" s="8"/>
      <c r="AQ1806" s="9"/>
      <c r="AR1806" s="8"/>
      <c r="AS1806" s="8"/>
      <c r="AT1806" s="8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8"/>
      <c r="BJ1806" s="5"/>
      <c r="BK1806" s="5"/>
      <c r="BL1806" s="5"/>
      <c r="BM1806" s="8"/>
      <c r="BN1806" s="8"/>
      <c r="BO1806" s="7"/>
      <c r="BP1806" s="5"/>
      <c r="BQ1806" s="5"/>
      <c r="BR1806" s="5"/>
      <c r="BS1806" s="5"/>
      <c r="BT1806" s="7"/>
      <c r="BU1806" s="7"/>
      <c r="BV1806" s="7"/>
      <c r="BW1806" s="7"/>
      <c r="BX1806" s="7"/>
      <c r="BY1806" s="7"/>
      <c r="BZ1806" s="7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8"/>
      <c r="CL1806" s="5"/>
      <c r="CM1806" s="5"/>
      <c r="CN1806" s="8"/>
      <c r="CO1806" s="5"/>
      <c r="CP1806" s="5"/>
      <c r="CQ1806" s="5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</row>
    <row r="1807" spans="1:166" x14ac:dyDescent="0.25">
      <c r="A1807" t="s">
        <v>180</v>
      </c>
      <c r="C1807" s="6">
        <v>43546</v>
      </c>
      <c r="D1807" s="5"/>
      <c r="E1807" s="6"/>
      <c r="G1807">
        <v>69</v>
      </c>
      <c r="H1807" t="s">
        <v>11</v>
      </c>
      <c r="I1807" s="7">
        <v>3.2</v>
      </c>
      <c r="J1807">
        <v>3000</v>
      </c>
      <c r="K1807" s="5">
        <f t="shared" si="38"/>
        <v>104.16666666666667</v>
      </c>
      <c r="L1807" s="5"/>
      <c r="M1807" s="8"/>
      <c r="N1807" s="8"/>
      <c r="O1807" s="8"/>
      <c r="P1807" s="8"/>
      <c r="Q1807" s="5"/>
      <c r="R1807" s="5"/>
      <c r="S1807" s="5"/>
      <c r="T1807" s="5"/>
      <c r="U1807" s="5"/>
      <c r="V1807" s="5"/>
      <c r="W1807" s="5"/>
      <c r="X1807" s="8"/>
      <c r="Y1807" s="8"/>
      <c r="Z1807" s="8"/>
      <c r="AA1807" s="8"/>
      <c r="AB1807" s="8"/>
      <c r="AC1807" s="5"/>
      <c r="AD1807" s="8"/>
      <c r="AE1807" s="8"/>
      <c r="AF1807" s="8"/>
      <c r="AG1807" s="8"/>
      <c r="AH1807" s="8"/>
      <c r="AI1807" s="8"/>
      <c r="AJ1807" s="5"/>
      <c r="AK1807" s="8"/>
      <c r="AL1807" s="8"/>
      <c r="AM1807" s="8"/>
      <c r="AN1807" s="8"/>
      <c r="AO1807" s="8"/>
      <c r="AP1807" s="8"/>
      <c r="AQ1807" s="9"/>
      <c r="AR1807" s="8"/>
      <c r="AS1807" s="8"/>
      <c r="AT1807" s="8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8"/>
      <c r="BJ1807" s="5"/>
      <c r="BK1807" s="5"/>
      <c r="BL1807" s="5"/>
      <c r="BM1807" s="8"/>
      <c r="BN1807" s="8"/>
      <c r="BO1807" s="7"/>
      <c r="BP1807" s="5"/>
      <c r="BQ1807" s="5"/>
      <c r="BR1807" s="5"/>
      <c r="BS1807" s="5"/>
      <c r="BT1807" s="7"/>
      <c r="BU1807" s="7"/>
      <c r="BV1807" s="7"/>
      <c r="BW1807" s="7"/>
      <c r="BX1807" s="7"/>
      <c r="BY1807" s="7"/>
      <c r="BZ1807" s="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8"/>
      <c r="CL1807" s="5"/>
      <c r="CM1807" s="5">
        <v>1500</v>
      </c>
      <c r="CN1807" s="8">
        <v>0.99830837409030071</v>
      </c>
      <c r="CO1807" s="5">
        <f>CT1807+CW1807+CZ1807+DC1807+DF1807+DI1807+DL1807+DO1807+DR1807+DU1807+DX1807+EA1807</f>
        <v>299.49251222709017</v>
      </c>
      <c r="CP1807" s="5"/>
      <c r="CQ1807" s="5"/>
      <c r="CR1807" s="8"/>
      <c r="CS1807" s="5"/>
      <c r="CT1807" s="8"/>
      <c r="CU1807" s="8"/>
      <c r="CV1807" s="5"/>
      <c r="CW1807" s="8"/>
      <c r="CX1807" s="8">
        <v>0.19898071767012149</v>
      </c>
      <c r="CY1807" s="8">
        <v>300</v>
      </c>
      <c r="CZ1807" s="8">
        <v>59.694215301036444</v>
      </c>
      <c r="DA1807" s="8">
        <v>0.19023538025344594</v>
      </c>
      <c r="DB1807" s="8">
        <v>300</v>
      </c>
      <c r="DC1807" s="8">
        <v>57.070614076033785</v>
      </c>
      <c r="DD1807" s="8">
        <v>0.18642294981961119</v>
      </c>
      <c r="DE1807" s="8">
        <v>300</v>
      </c>
      <c r="DF1807" s="8">
        <v>55.926884945883359</v>
      </c>
      <c r="DG1807" s="8">
        <v>0.20266906251717456</v>
      </c>
      <c r="DH1807" s="8">
        <v>300</v>
      </c>
      <c r="DI1807" s="8">
        <v>60.800718755152367</v>
      </c>
      <c r="DJ1807" s="8">
        <v>0.22000026382994747</v>
      </c>
      <c r="DK1807" s="8">
        <v>300</v>
      </c>
      <c r="DL1807" s="8">
        <v>66.000079148984241</v>
      </c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</row>
    <row r="1808" spans="1:166" x14ac:dyDescent="0.25">
      <c r="A1808" t="s">
        <v>180</v>
      </c>
      <c r="C1808" s="6">
        <v>43556</v>
      </c>
      <c r="D1808" s="5"/>
      <c r="E1808" s="6"/>
      <c r="G1808">
        <v>79</v>
      </c>
      <c r="H1808" t="s">
        <v>11</v>
      </c>
      <c r="I1808" s="7">
        <v>3.2</v>
      </c>
      <c r="J1808">
        <v>3000</v>
      </c>
      <c r="K1808" s="5">
        <f t="shared" si="38"/>
        <v>104.16666666666667</v>
      </c>
      <c r="L1808" s="5"/>
      <c r="M1808" s="8"/>
      <c r="N1808" s="8"/>
      <c r="O1808" s="8"/>
      <c r="P1808" s="8"/>
      <c r="Q1808" s="5"/>
      <c r="R1808" s="5"/>
      <c r="S1808" s="5"/>
      <c r="T1808" s="5"/>
      <c r="U1808" s="5"/>
      <c r="V1808" s="5"/>
      <c r="W1808" s="5"/>
      <c r="X1808" s="8"/>
      <c r="Y1808" s="8"/>
      <c r="Z1808" s="8"/>
      <c r="AA1808" s="8"/>
      <c r="AB1808" s="8"/>
      <c r="AC1808" s="5">
        <v>33.306666666666665</v>
      </c>
      <c r="AD1808" s="8"/>
      <c r="AE1808" s="8"/>
      <c r="AF1808" s="8"/>
      <c r="AG1808" s="8"/>
      <c r="AH1808" s="8"/>
      <c r="AI1808" s="8"/>
      <c r="AJ1808" s="5">
        <v>25.5</v>
      </c>
      <c r="AK1808" s="8">
        <v>0.26340000000000002</v>
      </c>
      <c r="AL1808" s="8"/>
      <c r="AM1808" s="8"/>
      <c r="AN1808" s="8"/>
      <c r="AO1808" s="8"/>
      <c r="AP1808" s="8"/>
      <c r="AQ1808" s="9">
        <f>AK1808/AJ1808</f>
        <v>1.0329411764705884E-2</v>
      </c>
      <c r="AR1808" s="8"/>
      <c r="AS1808" s="8"/>
      <c r="AT1808" s="8"/>
      <c r="AU1808" s="5">
        <v>0.13333333333333344</v>
      </c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>
        <v>21.099999999999998</v>
      </c>
      <c r="BH1808" s="5">
        <f>AU1808+AX1808+AY1808+BG1808</f>
        <v>21.233333333333331</v>
      </c>
      <c r="BI1808" s="8"/>
      <c r="BJ1808" s="5"/>
      <c r="BK1808" s="5">
        <f>AC1808+AJ1808+BH1808</f>
        <v>80.039999999999992</v>
      </c>
      <c r="BL1808" s="5"/>
      <c r="BM1808" s="8">
        <f>BH1808/BK1808</f>
        <v>0.26528402465433948</v>
      </c>
      <c r="BN1808" s="8"/>
      <c r="BO1808" s="7"/>
      <c r="BP1808" s="5"/>
      <c r="BQ1808" s="5"/>
      <c r="BR1808" s="5"/>
      <c r="BS1808" s="5"/>
      <c r="BT1808" s="7"/>
      <c r="BU1808" s="7"/>
      <c r="BV1808" s="7"/>
      <c r="BW1808" s="7"/>
      <c r="BX1808" s="8">
        <f>AC1808/BK1808</f>
        <v>0.41612527069798438</v>
      </c>
      <c r="BY1808" s="8">
        <f>AJ1808/BK1808</f>
        <v>0.31859070464767619</v>
      </c>
      <c r="BZ1808" s="8">
        <f>BH1808/BK1808</f>
        <v>0.26528402465433948</v>
      </c>
      <c r="CA1808" s="5">
        <f>CB1808+CC1808+CD1808+CE1808+CF1808+CG1808</f>
        <v>36</v>
      </c>
      <c r="CB1808" s="5">
        <v>8.6666666666666661</v>
      </c>
      <c r="CC1808" s="5">
        <v>6</v>
      </c>
      <c r="CD1808" s="5"/>
      <c r="CE1808" s="5"/>
      <c r="CF1808" s="5"/>
      <c r="CG1808" s="5">
        <v>21.333333333333332</v>
      </c>
      <c r="CH1808" s="9">
        <f>AK1808/CA1808</f>
        <v>7.3166666666666675E-3</v>
      </c>
      <c r="CI1808" s="5"/>
      <c r="CJ1808" s="5"/>
      <c r="CK1808" s="8"/>
      <c r="CL1808" s="5"/>
      <c r="CM1808" s="5"/>
      <c r="CN1808" s="8"/>
      <c r="CO1808" s="5"/>
      <c r="CP1808" s="5"/>
      <c r="CQ1808" s="5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</row>
    <row r="1809" spans="1:166" x14ac:dyDescent="0.25">
      <c r="A1809" t="s">
        <v>180</v>
      </c>
      <c r="C1809" s="6">
        <v>43593</v>
      </c>
      <c r="D1809" s="5"/>
      <c r="E1809" s="6"/>
      <c r="G1809">
        <v>116</v>
      </c>
      <c r="H1809" t="s">
        <v>11</v>
      </c>
      <c r="I1809" s="7">
        <v>3.2</v>
      </c>
      <c r="J1809">
        <v>3000</v>
      </c>
      <c r="K1809" s="5">
        <f t="shared" si="38"/>
        <v>104.16666666666667</v>
      </c>
      <c r="L1809" s="5"/>
      <c r="M1809" s="8"/>
      <c r="N1809" s="8"/>
      <c r="O1809" s="8"/>
      <c r="P1809" s="8"/>
      <c r="Q1809" s="5"/>
      <c r="R1809" s="5"/>
      <c r="S1809" s="5"/>
      <c r="T1809" s="5"/>
      <c r="U1809" s="5"/>
      <c r="V1809" s="5"/>
      <c r="W1809" s="5"/>
      <c r="X1809" s="8"/>
      <c r="Y1809" s="8"/>
      <c r="Z1809" s="8"/>
      <c r="AA1809" s="8"/>
      <c r="AB1809" s="8"/>
      <c r="AC1809" s="5">
        <v>119.75</v>
      </c>
      <c r="AD1809" s="8"/>
      <c r="AE1809" s="8"/>
      <c r="AF1809" s="8"/>
      <c r="AG1809" s="8"/>
      <c r="AH1809" s="8"/>
      <c r="AI1809" s="8"/>
      <c r="AJ1809" s="5">
        <v>69.712500000000006</v>
      </c>
      <c r="AK1809" s="8">
        <v>0.85687562500000003</v>
      </c>
      <c r="AL1809" s="8"/>
      <c r="AM1809" s="8"/>
      <c r="AN1809" s="8"/>
      <c r="AO1809" s="8"/>
      <c r="AP1809" s="8"/>
      <c r="AQ1809" s="9">
        <f>AK1809/AJ1809</f>
        <v>1.2291563564640487E-2</v>
      </c>
      <c r="AR1809" s="8"/>
      <c r="AS1809" s="8"/>
      <c r="AT1809" s="8"/>
      <c r="AU1809" s="5">
        <v>1.3687500000000001</v>
      </c>
      <c r="AV1809" s="5"/>
      <c r="AW1809" s="5"/>
      <c r="AX1809" s="5">
        <v>2.8499999999999996</v>
      </c>
      <c r="AY1809" s="5">
        <v>32.024999999999999</v>
      </c>
      <c r="AZ1809" s="5"/>
      <c r="BA1809" s="5"/>
      <c r="BB1809" s="5"/>
      <c r="BC1809" s="5"/>
      <c r="BD1809" s="5"/>
      <c r="BE1809" s="5"/>
      <c r="BF1809" s="5"/>
      <c r="BG1809" s="5">
        <v>43.15625</v>
      </c>
      <c r="BH1809" s="5">
        <f>SUM(AU1809:BG1809)</f>
        <v>79.400000000000006</v>
      </c>
      <c r="BI1809" s="8"/>
      <c r="BJ1809" s="5"/>
      <c r="BK1809" s="5">
        <f>AC1809+AJ1809+BH1809</f>
        <v>268.86250000000001</v>
      </c>
      <c r="BL1809" s="5"/>
      <c r="BM1809" s="8">
        <f>BH1809/BK1809</f>
        <v>0.29531823887674929</v>
      </c>
      <c r="BN1809" s="8"/>
      <c r="BO1809" s="7"/>
      <c r="BP1809" s="5"/>
      <c r="BQ1809" s="5"/>
      <c r="BR1809" s="5"/>
      <c r="BS1809" s="5"/>
      <c r="BT1809" s="7"/>
      <c r="BU1809" s="7"/>
      <c r="BV1809" s="7"/>
      <c r="BW1809" s="7"/>
      <c r="BX1809" s="8">
        <f>AC1809/BK1809</f>
        <v>0.44539495095076476</v>
      </c>
      <c r="BY1809" s="8">
        <f>AJ1809/BK1809</f>
        <v>0.25928681017248595</v>
      </c>
      <c r="BZ1809" s="8">
        <f>BH1809/BK1809</f>
        <v>0.29531823887674929</v>
      </c>
      <c r="CA1809" s="5">
        <f>CB1809+CC1809+CD1809+CE1809+CF1809+CG1809</f>
        <v>65.625</v>
      </c>
      <c r="CB1809" s="5">
        <v>6.25</v>
      </c>
      <c r="CC1809" s="5">
        <v>19.375</v>
      </c>
      <c r="CD1809" s="5">
        <v>10</v>
      </c>
      <c r="CE1809" s="5">
        <v>8.75</v>
      </c>
      <c r="CF1809" s="5"/>
      <c r="CG1809" s="5">
        <v>21.25</v>
      </c>
      <c r="CH1809" s="9">
        <f>AK1809/CA1809</f>
        <v>1.3057152380952381E-2</v>
      </c>
      <c r="CI1809" s="5"/>
      <c r="CJ1809" s="5"/>
      <c r="CK1809" s="8"/>
      <c r="CL1809" s="5"/>
      <c r="CM1809" s="5"/>
      <c r="CN1809" s="8"/>
      <c r="CO1809" s="5"/>
      <c r="CP1809" s="5"/>
      <c r="CQ1809" s="5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</row>
    <row r="1810" spans="1:166" x14ac:dyDescent="0.25">
      <c r="A1810" t="s">
        <v>180</v>
      </c>
      <c r="C1810" s="6">
        <v>43612</v>
      </c>
      <c r="D1810" s="5">
        <v>10</v>
      </c>
      <c r="E1810" s="6" t="s">
        <v>108</v>
      </c>
      <c r="F1810" t="s">
        <v>16</v>
      </c>
      <c r="G1810">
        <v>135</v>
      </c>
      <c r="H1810" t="s">
        <v>11</v>
      </c>
      <c r="I1810" s="7">
        <v>3.2</v>
      </c>
      <c r="J1810">
        <v>3000</v>
      </c>
      <c r="K1810" s="5">
        <f t="shared" si="38"/>
        <v>104.16666666666667</v>
      </c>
      <c r="L1810" s="5"/>
      <c r="M1810" s="8"/>
      <c r="N1810" s="8"/>
      <c r="O1810" s="8"/>
      <c r="P1810" s="8"/>
      <c r="Q1810" s="5"/>
      <c r="R1810" s="5"/>
      <c r="S1810" s="5"/>
      <c r="T1810" s="5"/>
      <c r="U1810" s="5"/>
      <c r="V1810" s="5"/>
      <c r="W1810" s="5"/>
      <c r="X1810" s="8"/>
      <c r="Y1810" s="8"/>
      <c r="Z1810" s="8"/>
      <c r="AA1810" s="8"/>
      <c r="AB1810" s="8"/>
      <c r="AC1810" s="5"/>
      <c r="AD1810" s="8"/>
      <c r="AE1810" s="8"/>
      <c r="AF1810" s="8"/>
      <c r="AG1810" s="8"/>
      <c r="AH1810" s="8"/>
      <c r="AI1810" s="8"/>
      <c r="AJ1810" s="5"/>
      <c r="AK1810" s="8"/>
      <c r="AL1810" s="8"/>
      <c r="AM1810" s="8"/>
      <c r="AN1810" s="8"/>
      <c r="AO1810" s="8"/>
      <c r="AP1810" s="8"/>
      <c r="AQ1810" s="9"/>
      <c r="AR1810" s="8"/>
      <c r="AS1810" s="8"/>
      <c r="AT1810" s="8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2">
        <v>20.894166666666699</v>
      </c>
      <c r="BH1810" s="5"/>
      <c r="BI1810" s="8"/>
      <c r="BJ1810" s="5"/>
      <c r="BK1810" s="5"/>
      <c r="BL1810" s="5"/>
      <c r="BM1810" s="8"/>
      <c r="BN1810" s="5">
        <f>BP1810*(1/(BO1810/100))</f>
        <v>20.894166666666699</v>
      </c>
      <c r="BO1810" s="7">
        <v>39.1</v>
      </c>
      <c r="BP1810" s="5">
        <v>8.1696191666666795</v>
      </c>
      <c r="BQ1810" s="5">
        <f>BN1810-BP1810</f>
        <v>12.724547500000019</v>
      </c>
      <c r="BR1810" s="5"/>
      <c r="BS1810" s="5"/>
      <c r="BT1810" s="7">
        <v>0.35989511747430308</v>
      </c>
      <c r="BU1810" s="7"/>
      <c r="BV1810" s="7"/>
      <c r="BW1810" s="7"/>
      <c r="BX1810" s="7"/>
      <c r="BY1810" s="7"/>
      <c r="BZ1810" s="7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8"/>
      <c r="CL1810" s="5"/>
      <c r="CM1810" s="5"/>
      <c r="CN1810" s="8"/>
      <c r="CO1810" s="5"/>
      <c r="CP1810" s="5"/>
      <c r="CQ1810" s="5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</row>
    <row r="1811" spans="1:166" x14ac:dyDescent="0.25">
      <c r="A1811" s="13" t="s">
        <v>70</v>
      </c>
      <c r="B1811" s="13"/>
      <c r="C1811" s="22">
        <v>43867</v>
      </c>
      <c r="D1811" s="5">
        <v>1</v>
      </c>
      <c r="E1811" s="6" t="s">
        <v>209</v>
      </c>
      <c r="F1811" s="13" t="s">
        <v>10</v>
      </c>
      <c r="G1811" s="13">
        <v>0</v>
      </c>
      <c r="H1811" t="s">
        <v>26</v>
      </c>
      <c r="I1811" s="7">
        <v>10.5</v>
      </c>
      <c r="J1811">
        <v>1000</v>
      </c>
      <c r="K1811" s="5">
        <f t="shared" si="38"/>
        <v>95.238095238095241</v>
      </c>
      <c r="L1811" s="23"/>
      <c r="M1811" s="24"/>
      <c r="N1811" s="24"/>
      <c r="O1811" s="24"/>
      <c r="P1811" s="24"/>
      <c r="Q1811" s="23"/>
      <c r="R1811" s="23"/>
      <c r="S1811" s="23"/>
      <c r="T1811" s="23"/>
      <c r="U1811" s="23"/>
      <c r="V1811" s="23"/>
      <c r="W1811" s="23"/>
      <c r="X1811" s="24"/>
      <c r="Y1811" s="24"/>
      <c r="Z1811" s="24"/>
      <c r="AA1811" s="24"/>
      <c r="AB1811" s="24"/>
      <c r="AC1811" s="5"/>
      <c r="AD1811" s="24"/>
      <c r="AE1811" s="8"/>
      <c r="AF1811" s="8"/>
      <c r="AG1811" s="8"/>
      <c r="AH1811" s="8"/>
      <c r="AI1811" s="8"/>
      <c r="AJ1811" s="5"/>
      <c r="AK1811" s="24"/>
      <c r="AL1811" s="24"/>
      <c r="AM1811" s="24"/>
      <c r="AN1811" s="24"/>
      <c r="AO1811" s="24"/>
      <c r="AP1811" s="24"/>
      <c r="AQ1811" s="9"/>
      <c r="AR1811" s="24"/>
      <c r="AS1811" s="8"/>
      <c r="AT1811" s="8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  <c r="BF1811" s="23"/>
      <c r="BG1811" s="23"/>
      <c r="BH1811" s="5"/>
      <c r="BI1811" s="24"/>
      <c r="BJ1811" s="5"/>
      <c r="BK1811" s="5"/>
      <c r="BL1811" s="5"/>
      <c r="BM1811" s="24"/>
      <c r="BN1811" s="24"/>
      <c r="BO1811" s="25"/>
      <c r="BP1811" s="5"/>
      <c r="BQ1811" s="5"/>
      <c r="BR1811" s="5"/>
      <c r="BS1811" s="5"/>
      <c r="BT1811" s="25"/>
      <c r="BU1811" s="25"/>
      <c r="BV1811" s="25"/>
      <c r="BW1811" s="25"/>
      <c r="BX1811" s="25"/>
      <c r="BY1811" s="25"/>
      <c r="BZ1811" s="25"/>
      <c r="CA1811" s="5"/>
      <c r="CB1811" s="23"/>
      <c r="CC1811" s="23"/>
      <c r="CD1811" s="23"/>
      <c r="CE1811" s="23"/>
      <c r="CF1811" s="23"/>
      <c r="CG1811" s="23"/>
      <c r="CH1811" s="23"/>
      <c r="CI1811" s="23"/>
      <c r="CJ1811" s="23"/>
      <c r="CK1811" s="24"/>
      <c r="CL1811" s="23"/>
      <c r="CM1811" s="23"/>
      <c r="CN1811" s="24"/>
      <c r="CO1811" s="23"/>
      <c r="CP1811" s="23"/>
      <c r="CQ1811" s="23"/>
      <c r="CR1811" s="24"/>
      <c r="CS1811" s="24"/>
      <c r="CT1811" s="24"/>
      <c r="CU1811" s="24"/>
      <c r="CV1811" s="24"/>
      <c r="CW1811" s="24"/>
      <c r="CX1811" s="24"/>
      <c r="CY1811" s="24"/>
      <c r="CZ1811" s="24"/>
      <c r="DA1811" s="24"/>
      <c r="DB1811" s="24"/>
      <c r="DC1811" s="24"/>
      <c r="DD1811" s="24"/>
      <c r="DE1811" s="24"/>
      <c r="DF1811" s="24"/>
      <c r="DG1811" s="24"/>
      <c r="DH1811" s="24"/>
      <c r="DI1811" s="24"/>
      <c r="DJ1811" s="24"/>
      <c r="DK1811" s="24"/>
      <c r="DL1811" s="24"/>
      <c r="DM1811" s="24"/>
      <c r="DN1811" s="24"/>
      <c r="DO1811" s="24"/>
      <c r="DP1811" s="24"/>
      <c r="DQ1811" s="24"/>
      <c r="DR1811" s="24"/>
      <c r="DS1811" s="24"/>
      <c r="DT1811" s="24"/>
      <c r="DU1811" s="24"/>
      <c r="DV1811" s="24"/>
      <c r="DW1811" s="24"/>
      <c r="DX1811" s="24"/>
      <c r="DY1811" s="24"/>
      <c r="DZ1811" s="24"/>
      <c r="EA1811" s="24"/>
      <c r="EB1811" s="24"/>
      <c r="EC1811" s="24"/>
      <c r="ED1811" s="24"/>
      <c r="EE1811" s="24"/>
      <c r="EF1811" s="24"/>
      <c r="EG1811" s="24"/>
      <c r="EH1811" s="24"/>
      <c r="EI1811" s="24"/>
      <c r="EJ1811" s="24"/>
      <c r="EK1811" s="24"/>
      <c r="EL1811" s="24"/>
      <c r="EM1811" s="24"/>
      <c r="EN1811" s="24"/>
      <c r="EO1811" s="24"/>
      <c r="EP1811" s="24"/>
      <c r="EQ1811" s="24"/>
      <c r="ER1811" s="24"/>
      <c r="ES1811" s="24"/>
      <c r="ET1811" s="24"/>
      <c r="EU1811" s="24"/>
      <c r="EV1811" s="24"/>
      <c r="EW1811" s="24"/>
      <c r="EX1811" s="24"/>
      <c r="EY1811" s="24"/>
      <c r="EZ1811" s="24"/>
      <c r="FA1811" s="24"/>
      <c r="FB1811" s="24"/>
      <c r="FC1811" s="24"/>
      <c r="FD1811" s="24"/>
      <c r="FE1811" s="24"/>
      <c r="FF1811" s="24"/>
      <c r="FG1811" s="24"/>
      <c r="FH1811" s="24"/>
      <c r="FI1811" s="24"/>
      <c r="FJ1811" s="24"/>
    </row>
    <row r="1812" spans="1:166" x14ac:dyDescent="0.25">
      <c r="A1812" s="13" t="s">
        <v>70</v>
      </c>
      <c r="B1812" s="13"/>
      <c r="C1812" s="22">
        <v>43871</v>
      </c>
      <c r="D1812" s="23"/>
      <c r="E1812" s="22"/>
      <c r="F1812" s="13"/>
      <c r="G1812" s="13">
        <v>4</v>
      </c>
      <c r="H1812" t="s">
        <v>26</v>
      </c>
      <c r="I1812" s="7">
        <v>10.5</v>
      </c>
      <c r="J1812">
        <v>1000</v>
      </c>
      <c r="K1812" s="5">
        <f t="shared" si="38"/>
        <v>95.238095238095241</v>
      </c>
      <c r="L1812" s="23"/>
      <c r="M1812" s="24"/>
      <c r="N1812" s="24"/>
      <c r="O1812" s="24"/>
      <c r="P1812" s="24"/>
      <c r="Q1812" s="23"/>
      <c r="R1812" s="23"/>
      <c r="S1812" s="23"/>
      <c r="T1812" s="23"/>
      <c r="U1812" s="23"/>
      <c r="V1812" s="23"/>
      <c r="W1812" s="23"/>
      <c r="X1812" s="24"/>
      <c r="Y1812" s="24"/>
      <c r="Z1812" s="24"/>
      <c r="AA1812" s="24"/>
      <c r="AB1812" s="24"/>
      <c r="AC1812" s="5"/>
      <c r="AD1812" s="24"/>
      <c r="AE1812" s="8"/>
      <c r="AF1812" s="8"/>
      <c r="AG1812" s="8"/>
      <c r="AH1812" s="8"/>
      <c r="AI1812" s="8"/>
      <c r="AJ1812" s="5"/>
      <c r="AK1812" s="24"/>
      <c r="AL1812" s="24"/>
      <c r="AM1812" s="24"/>
      <c r="AN1812" s="24"/>
      <c r="AO1812" s="24"/>
      <c r="AP1812" s="24"/>
      <c r="AQ1812" s="9"/>
      <c r="AR1812" s="24"/>
      <c r="AS1812" s="8"/>
      <c r="AT1812" s="8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5"/>
      <c r="BI1812" s="24"/>
      <c r="BJ1812" s="5"/>
      <c r="BK1812" s="5"/>
      <c r="BL1812" s="5"/>
      <c r="BM1812" s="24"/>
      <c r="BN1812" s="24"/>
      <c r="BO1812" s="25"/>
      <c r="BP1812" s="5"/>
      <c r="BQ1812" s="5"/>
      <c r="BR1812" s="5"/>
      <c r="BS1812" s="5"/>
      <c r="BT1812" s="25"/>
      <c r="BU1812" s="25"/>
      <c r="BV1812" s="25"/>
      <c r="BW1812" s="25"/>
      <c r="BX1812" s="25"/>
      <c r="BY1812" s="25"/>
      <c r="BZ1812" s="25"/>
      <c r="CA1812" s="5"/>
      <c r="CB1812" s="23"/>
      <c r="CC1812" s="23"/>
      <c r="CD1812" s="23"/>
      <c r="CE1812" s="23"/>
      <c r="CF1812" s="23"/>
      <c r="CG1812" s="23"/>
      <c r="CH1812" s="23"/>
      <c r="CI1812" s="23"/>
      <c r="CJ1812" s="23"/>
      <c r="CK1812" s="24"/>
      <c r="CL1812" s="23"/>
      <c r="CM1812" s="23"/>
      <c r="CN1812" s="24">
        <v>1.4609462049141757</v>
      </c>
      <c r="CO1812" s="5">
        <f>CT1812+CW1812+CZ1812+DC1812+DF1812+DI1812+DL1812+DO1812+DR1812+DU1812+DX1812+EA1812</f>
        <v>442.73779393117303</v>
      </c>
      <c r="CP1812" s="5"/>
      <c r="CQ1812" s="5"/>
      <c r="CR1812" s="24">
        <v>0.21415918143194468</v>
      </c>
      <c r="CS1812" s="23">
        <v>150</v>
      </c>
      <c r="CT1812" s="24">
        <f>CR1812*CS1812</f>
        <v>32.123877214791705</v>
      </c>
      <c r="CU1812" s="24">
        <v>0.22719822885914809</v>
      </c>
      <c r="CV1812" s="23">
        <v>150</v>
      </c>
      <c r="CW1812" s="24">
        <f>CU1812*CV1812</f>
        <v>34.079734328872213</v>
      </c>
      <c r="CX1812" s="24">
        <v>0.25108348389059115</v>
      </c>
      <c r="CY1812" s="23">
        <v>300</v>
      </c>
      <c r="CZ1812" s="24">
        <f>CX1812*CY1812</f>
        <v>75.32504516717735</v>
      </c>
      <c r="DA1812" s="24">
        <v>0.26907227079242302</v>
      </c>
      <c r="DB1812" s="23">
        <v>300</v>
      </c>
      <c r="DC1812" s="24">
        <f>DA1812*DB1812</f>
        <v>80.721681237726912</v>
      </c>
      <c r="DD1812" s="24">
        <v>0.26390789327145436</v>
      </c>
      <c r="DE1812" s="23">
        <v>300</v>
      </c>
      <c r="DF1812" s="24">
        <f>DD1812*DE1812</f>
        <v>79.172367981436309</v>
      </c>
      <c r="DG1812" s="24">
        <v>0.23552514666861424</v>
      </c>
      <c r="DH1812" s="23">
        <v>600</v>
      </c>
      <c r="DI1812" s="24">
        <f>DG1812*DH1812</f>
        <v>141.31508800116853</v>
      </c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/>
      <c r="EC1812" s="24">
        <v>3.75</v>
      </c>
      <c r="ED1812" s="24"/>
      <c r="EE1812" s="24">
        <v>6.125</v>
      </c>
      <c r="EF1812" s="24"/>
      <c r="EG1812" s="24">
        <v>6.1875</v>
      </c>
      <c r="EH1812" s="24"/>
      <c r="EI1812" s="24">
        <v>3</v>
      </c>
      <c r="EJ1812" s="24"/>
      <c r="EK1812" s="24">
        <v>2.1875</v>
      </c>
      <c r="EL1812" s="24"/>
      <c r="EM1812" s="24">
        <v>1.5</v>
      </c>
      <c r="EN1812" s="24"/>
      <c r="EO1812" s="24"/>
      <c r="EP1812" s="24"/>
      <c r="EQ1812" s="24"/>
      <c r="ER1812" s="24"/>
      <c r="ES1812" s="24"/>
      <c r="ET1812" s="24">
        <v>5.375</v>
      </c>
      <c r="EU1812" s="24">
        <v>6.625</v>
      </c>
      <c r="EV1812" s="24">
        <v>5.75</v>
      </c>
      <c r="EW1812" s="24">
        <v>6.125</v>
      </c>
      <c r="EX1812" s="24">
        <v>5.375</v>
      </c>
      <c r="EY1812" s="24">
        <v>5.875</v>
      </c>
      <c r="EZ1812" s="24"/>
      <c r="FA1812" s="24"/>
      <c r="FB1812" s="24"/>
      <c r="FC1812" s="24">
        <v>0.495</v>
      </c>
      <c r="FD1812" s="24">
        <v>0.29249999999999998</v>
      </c>
      <c r="FE1812" s="24"/>
      <c r="FF1812" s="24"/>
      <c r="FG1812" s="24"/>
      <c r="FH1812" s="24"/>
      <c r="FI1812" s="24"/>
      <c r="FJ1812" s="24"/>
    </row>
    <row r="1813" spans="1:166" x14ac:dyDescent="0.25">
      <c r="A1813" s="13" t="s">
        <v>70</v>
      </c>
      <c r="B1813" s="13"/>
      <c r="C1813" s="22">
        <v>43889</v>
      </c>
      <c r="D1813" s="23"/>
      <c r="E1813" s="22"/>
      <c r="F1813" s="13"/>
      <c r="G1813" s="13">
        <v>22</v>
      </c>
      <c r="H1813" t="s">
        <v>26</v>
      </c>
      <c r="I1813" s="7">
        <v>10.5</v>
      </c>
      <c r="J1813">
        <v>1000</v>
      </c>
      <c r="K1813" s="5">
        <f t="shared" si="38"/>
        <v>95.238095238095241</v>
      </c>
      <c r="L1813" s="23"/>
      <c r="M1813" s="23">
        <v>204</v>
      </c>
      <c r="N1813" s="25">
        <v>4.3</v>
      </c>
      <c r="O1813" s="25"/>
      <c r="P1813" s="25"/>
      <c r="Q1813" s="23"/>
      <c r="R1813" s="23"/>
      <c r="S1813" s="23"/>
      <c r="T1813" s="23"/>
      <c r="U1813" s="23"/>
      <c r="V1813" s="23"/>
      <c r="W1813" s="23"/>
      <c r="X1813" s="24"/>
      <c r="Y1813" s="24"/>
      <c r="Z1813" s="24"/>
      <c r="AA1813" s="24"/>
      <c r="AB1813" s="24"/>
      <c r="AC1813" s="5"/>
      <c r="AD1813" s="24"/>
      <c r="AE1813" s="8"/>
      <c r="AF1813" s="8"/>
      <c r="AG1813" s="8"/>
      <c r="AH1813" s="8"/>
      <c r="AI1813" s="8"/>
      <c r="AJ1813" s="5"/>
      <c r="AK1813" s="24"/>
      <c r="AL1813" s="24"/>
      <c r="AM1813" s="24"/>
      <c r="AN1813" s="24"/>
      <c r="AO1813" s="24"/>
      <c r="AP1813" s="24"/>
      <c r="AQ1813" s="9"/>
      <c r="AR1813" s="24"/>
      <c r="AS1813" s="8"/>
      <c r="AT1813" s="8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5"/>
      <c r="BI1813" s="24"/>
      <c r="BJ1813" s="5"/>
      <c r="BK1813" s="5"/>
      <c r="BL1813" s="5"/>
      <c r="BM1813" s="24"/>
      <c r="BN1813" s="24"/>
      <c r="BO1813" s="25"/>
      <c r="BP1813" s="5"/>
      <c r="BQ1813" s="5"/>
      <c r="BR1813" s="5"/>
      <c r="BS1813" s="5"/>
      <c r="BT1813" s="25"/>
      <c r="BU1813" s="25"/>
      <c r="BV1813" s="25"/>
      <c r="BW1813" s="25"/>
      <c r="BX1813" s="25"/>
      <c r="BY1813" s="25"/>
      <c r="BZ1813" s="25"/>
      <c r="CA1813" s="5"/>
      <c r="CB1813" s="23"/>
      <c r="CC1813" s="23"/>
      <c r="CD1813" s="23"/>
      <c r="CE1813" s="23"/>
      <c r="CF1813" s="23"/>
      <c r="CG1813" s="23"/>
      <c r="CH1813" s="23"/>
      <c r="CI1813" s="23"/>
      <c r="CJ1813" s="23"/>
      <c r="CK1813" s="24"/>
      <c r="CL1813" s="23"/>
      <c r="CM1813" s="23"/>
      <c r="CN1813" s="24"/>
      <c r="CO1813" s="23"/>
      <c r="CP1813" s="23"/>
      <c r="CQ1813" s="23"/>
      <c r="CR1813" s="24"/>
      <c r="CS1813" s="24"/>
      <c r="CT1813" s="24"/>
      <c r="CU1813" s="24"/>
      <c r="CV1813" s="23">
        <v>150</v>
      </c>
      <c r="CW1813" s="24">
        <v>18.067483255262953</v>
      </c>
      <c r="CX1813" s="24"/>
      <c r="CY1813" s="24"/>
      <c r="CZ1813" s="24"/>
      <c r="DA1813" s="24"/>
      <c r="DB1813" s="24"/>
      <c r="DC1813" s="24"/>
      <c r="DD1813" s="24"/>
      <c r="DE1813" s="24"/>
      <c r="DF1813" s="24"/>
      <c r="DG1813" s="24"/>
      <c r="DH1813" s="24"/>
      <c r="DI1813" s="24"/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/>
      <c r="ED1813" s="24"/>
      <c r="EE1813" s="24"/>
      <c r="EF1813" s="24"/>
      <c r="EG1813" s="24"/>
      <c r="EH1813" s="24"/>
      <c r="EI1813" s="24"/>
      <c r="EJ1813" s="24"/>
      <c r="EK1813" s="24"/>
      <c r="EL1813" s="24"/>
      <c r="EM1813" s="24"/>
      <c r="EN1813" s="24"/>
      <c r="EO1813" s="24"/>
      <c r="EP1813" s="24"/>
      <c r="EQ1813" s="24"/>
      <c r="ER1813" s="24"/>
      <c r="ES1813" s="24"/>
      <c r="ET1813" s="24"/>
      <c r="EU1813" s="24"/>
      <c r="EV1813" s="24"/>
      <c r="EW1813" s="24"/>
      <c r="EX1813" s="24"/>
      <c r="EY1813" s="24"/>
      <c r="EZ1813" s="24"/>
      <c r="FA1813" s="24"/>
      <c r="FB1813" s="24"/>
      <c r="FC1813" s="24"/>
      <c r="FD1813" s="24"/>
      <c r="FE1813" s="24"/>
      <c r="FF1813" s="24"/>
      <c r="FG1813" s="24"/>
      <c r="FH1813" s="24"/>
      <c r="FI1813" s="24"/>
      <c r="FJ1813" s="24"/>
    </row>
    <row r="1814" spans="1:166" x14ac:dyDescent="0.25">
      <c r="A1814" s="13" t="s">
        <v>70</v>
      </c>
      <c r="B1814" s="13"/>
      <c r="C1814" s="22">
        <v>43894</v>
      </c>
      <c r="D1814" s="23"/>
      <c r="E1814" s="22"/>
      <c r="F1814" s="13"/>
      <c r="G1814" s="13">
        <v>27</v>
      </c>
      <c r="H1814" t="s">
        <v>26</v>
      </c>
      <c r="I1814" s="7">
        <v>10.5</v>
      </c>
      <c r="J1814">
        <v>1000</v>
      </c>
      <c r="K1814" s="5">
        <f t="shared" si="38"/>
        <v>95.238095238095241</v>
      </c>
      <c r="L1814" s="23"/>
      <c r="M1814" s="23">
        <v>239.75</v>
      </c>
      <c r="N1814" s="25">
        <v>6</v>
      </c>
      <c r="O1814" s="25"/>
      <c r="P1814" s="25"/>
      <c r="Q1814" s="23"/>
      <c r="R1814" s="23"/>
      <c r="S1814" s="23"/>
      <c r="T1814" s="23"/>
      <c r="U1814" s="23"/>
      <c r="V1814" s="23"/>
      <c r="W1814" s="23"/>
      <c r="X1814" s="24"/>
      <c r="Y1814" s="24"/>
      <c r="Z1814" s="24"/>
      <c r="AA1814" s="24"/>
      <c r="AB1814" s="24"/>
      <c r="AC1814" s="5"/>
      <c r="AD1814" s="24"/>
      <c r="AE1814" s="8"/>
      <c r="AF1814" s="8"/>
      <c r="AG1814" s="8"/>
      <c r="AH1814" s="8"/>
      <c r="AI1814" s="8"/>
      <c r="AJ1814" s="5"/>
      <c r="AK1814" s="24"/>
      <c r="AL1814" s="24"/>
      <c r="AM1814" s="24"/>
      <c r="AN1814" s="24"/>
      <c r="AO1814" s="24"/>
      <c r="AP1814" s="24"/>
      <c r="AQ1814" s="9"/>
      <c r="AR1814" s="24"/>
      <c r="AS1814" s="8"/>
      <c r="AT1814" s="8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5"/>
      <c r="BI1814" s="24"/>
      <c r="BJ1814" s="5"/>
      <c r="BK1814" s="5"/>
      <c r="BL1814" s="5"/>
      <c r="BM1814" s="24"/>
      <c r="BN1814" s="24"/>
      <c r="BO1814" s="25"/>
      <c r="BP1814" s="5"/>
      <c r="BQ1814" s="5"/>
      <c r="BR1814" s="5"/>
      <c r="BS1814" s="5"/>
      <c r="BT1814" s="25"/>
      <c r="BU1814" s="25"/>
      <c r="BV1814" s="25"/>
      <c r="BW1814" s="25"/>
      <c r="BX1814" s="25"/>
      <c r="BY1814" s="25"/>
      <c r="BZ1814" s="25"/>
      <c r="CA1814" s="5"/>
      <c r="CB1814" s="23"/>
      <c r="CC1814" s="23"/>
      <c r="CD1814" s="23"/>
      <c r="CE1814" s="23"/>
      <c r="CF1814" s="23"/>
      <c r="CG1814" s="23"/>
      <c r="CH1814" s="23"/>
      <c r="CI1814" s="23"/>
      <c r="CJ1814" s="23"/>
      <c r="CK1814" s="24"/>
      <c r="CL1814" s="23"/>
      <c r="CM1814" s="23"/>
      <c r="CN1814" s="24"/>
      <c r="CO1814" s="23"/>
      <c r="CP1814" s="23"/>
      <c r="CQ1814" s="23"/>
      <c r="CR1814" s="24"/>
      <c r="CS1814" s="24"/>
      <c r="CT1814" s="24"/>
      <c r="CU1814" s="24"/>
      <c r="CV1814" s="23">
        <v>150</v>
      </c>
      <c r="CW1814" s="24">
        <v>6.0912349005666409</v>
      </c>
      <c r="CX1814" s="24"/>
      <c r="CY1814" s="24"/>
      <c r="CZ1814" s="24"/>
      <c r="DA1814" s="24"/>
      <c r="DB1814" s="24"/>
      <c r="DC1814" s="24"/>
      <c r="DD1814" s="24"/>
      <c r="DE1814" s="24"/>
      <c r="DF1814" s="24"/>
      <c r="DG1814" s="24"/>
      <c r="DH1814" s="24"/>
      <c r="DI1814" s="24"/>
      <c r="DJ1814" s="24"/>
      <c r="DK1814" s="24"/>
      <c r="DL1814" s="24"/>
      <c r="DM1814" s="24"/>
      <c r="DN1814" s="24"/>
      <c r="DO1814" s="24"/>
      <c r="DP1814" s="24"/>
      <c r="DQ1814" s="24"/>
      <c r="DR1814" s="24"/>
      <c r="DS1814" s="24"/>
      <c r="DT1814" s="24"/>
      <c r="DU1814" s="24"/>
      <c r="DV1814" s="24"/>
      <c r="DW1814" s="24"/>
      <c r="DX1814" s="24"/>
      <c r="DY1814" s="24"/>
      <c r="DZ1814" s="24"/>
      <c r="EA1814" s="24"/>
      <c r="EB1814" s="24"/>
      <c r="EC1814" s="24"/>
      <c r="ED1814" s="24"/>
      <c r="EE1814" s="24"/>
      <c r="EF1814" s="24"/>
      <c r="EG1814" s="24"/>
      <c r="EH1814" s="24"/>
      <c r="EI1814" s="24"/>
      <c r="EJ1814" s="24"/>
      <c r="EK1814" s="24"/>
      <c r="EL1814" s="24"/>
      <c r="EM1814" s="24"/>
      <c r="EN1814" s="24"/>
      <c r="EO1814" s="24"/>
      <c r="EP1814" s="24"/>
      <c r="EQ1814" s="24"/>
      <c r="ER1814" s="24"/>
      <c r="ES1814" s="24"/>
      <c r="ET1814" s="24"/>
      <c r="EU1814" s="24"/>
      <c r="EV1814" s="24"/>
      <c r="EW1814" s="24"/>
      <c r="EX1814" s="24"/>
      <c r="EY1814" s="24"/>
      <c r="EZ1814" s="24"/>
      <c r="FA1814" s="24"/>
      <c r="FB1814" s="24"/>
      <c r="FC1814" s="24"/>
      <c r="FD1814" s="24"/>
      <c r="FE1814" s="24"/>
      <c r="FF1814" s="24"/>
      <c r="FG1814" s="24"/>
      <c r="FH1814" s="24"/>
      <c r="FI1814" s="24"/>
      <c r="FJ1814" s="24"/>
    </row>
    <row r="1815" spans="1:166" x14ac:dyDescent="0.25">
      <c r="A1815" s="13" t="s">
        <v>70</v>
      </c>
      <c r="B1815" s="13"/>
      <c r="C1815" s="22">
        <v>43899</v>
      </c>
      <c r="D1815" s="5">
        <v>4</v>
      </c>
      <c r="E1815" t="s">
        <v>210</v>
      </c>
      <c r="F1815" s="13" t="s">
        <v>12</v>
      </c>
      <c r="G1815" s="13">
        <v>32</v>
      </c>
      <c r="H1815" t="s">
        <v>26</v>
      </c>
      <c r="I1815" s="7">
        <v>10.5</v>
      </c>
      <c r="J1815">
        <v>1000</v>
      </c>
      <c r="K1815" s="5">
        <f t="shared" si="38"/>
        <v>95.238095238095241</v>
      </c>
      <c r="L1815" s="23"/>
      <c r="M1815" s="24"/>
      <c r="N1815" s="24"/>
      <c r="O1815" s="24"/>
      <c r="P1815" s="24"/>
      <c r="Q1815" s="23"/>
      <c r="R1815" s="23">
        <v>32</v>
      </c>
      <c r="S1815" s="23"/>
      <c r="T1815" s="23"/>
      <c r="U1815" s="23"/>
      <c r="V1815" s="23"/>
      <c r="W1815" s="23"/>
      <c r="X1815" s="24"/>
      <c r="Y1815" s="24"/>
      <c r="Z1815" s="24"/>
      <c r="AA1815" s="24"/>
      <c r="AB1815" s="24"/>
      <c r="AC1815" s="5"/>
      <c r="AD1815" s="24"/>
      <c r="AE1815" s="8"/>
      <c r="AF1815" s="8"/>
      <c r="AG1815" s="8"/>
      <c r="AH1815" s="8"/>
      <c r="AI1815" s="8"/>
      <c r="AJ1815" s="5"/>
      <c r="AK1815" s="24"/>
      <c r="AL1815" s="24"/>
      <c r="AM1815" s="24"/>
      <c r="AN1815" s="24"/>
      <c r="AO1815" s="24"/>
      <c r="AP1815" s="24"/>
      <c r="AQ1815" s="9"/>
      <c r="AR1815" s="24"/>
      <c r="AS1815" s="8"/>
      <c r="AT1815" s="8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5"/>
      <c r="BI1815" s="24"/>
      <c r="BJ1815" s="5"/>
      <c r="BK1815" s="5"/>
      <c r="BL1815" s="5"/>
      <c r="BM1815" s="24"/>
      <c r="BN1815" s="24"/>
      <c r="BO1815" s="25"/>
      <c r="BP1815" s="5"/>
      <c r="BQ1815" s="5"/>
      <c r="BR1815" s="5"/>
      <c r="BS1815" s="5"/>
      <c r="BT1815" s="25"/>
      <c r="BU1815" s="25"/>
      <c r="BV1815" s="25"/>
      <c r="BW1815" s="25"/>
      <c r="BX1815" s="25"/>
      <c r="BY1815" s="25"/>
      <c r="BZ1815" s="25"/>
      <c r="CA1815" s="5"/>
      <c r="CB1815" s="23"/>
      <c r="CC1815" s="23"/>
      <c r="CD1815" s="23"/>
      <c r="CE1815" s="23"/>
      <c r="CF1815" s="23"/>
      <c r="CG1815" s="23"/>
      <c r="CH1815" s="23"/>
      <c r="CI1815" s="23"/>
      <c r="CJ1815" s="23"/>
      <c r="CK1815" s="24"/>
      <c r="CL1815" s="23"/>
      <c r="CM1815" s="23"/>
      <c r="CN1815" s="24">
        <v>1.526724974587873</v>
      </c>
      <c r="CO1815" s="5">
        <f>CT1815+CW1815+CZ1815+DC1815+DF1815+DI1815+DL1815+DO1815+DR1815+DU1815+DX1815+EA1815</f>
        <v>455.59269311433138</v>
      </c>
      <c r="CP1815" s="5"/>
      <c r="CQ1815" s="5"/>
      <c r="CR1815" s="24">
        <v>0.26141621465501286</v>
      </c>
      <c r="CS1815" s="23">
        <v>150</v>
      </c>
      <c r="CT1815" s="24">
        <f>CR1815*CS1815</f>
        <v>39.212432198251932</v>
      </c>
      <c r="CU1815" s="24">
        <v>0.24870376237031327</v>
      </c>
      <c r="CV1815" s="23">
        <v>150</v>
      </c>
      <c r="CW1815" s="24">
        <f>CU1815*CV1815</f>
        <v>37.305564355546991</v>
      </c>
      <c r="CX1815" s="24">
        <v>0.24245246398675802</v>
      </c>
      <c r="CY1815" s="23">
        <v>300</v>
      </c>
      <c r="CZ1815" s="24">
        <f>CX1815*CY1815</f>
        <v>72.73573919602741</v>
      </c>
      <c r="DA1815" s="24">
        <v>0.2631100756417557</v>
      </c>
      <c r="DB1815" s="23">
        <v>300</v>
      </c>
      <c r="DC1815" s="24">
        <f>DA1815*DB1815</f>
        <v>78.933022692526706</v>
      </c>
      <c r="DD1815" s="24">
        <v>0.26406513362813855</v>
      </c>
      <c r="DE1815" s="23">
        <v>300</v>
      </c>
      <c r="DF1815" s="24">
        <f>DD1815*DE1815</f>
        <v>79.219540088441562</v>
      </c>
      <c r="DG1815" s="24">
        <v>0.24697732430589459</v>
      </c>
      <c r="DH1815" s="23">
        <v>600</v>
      </c>
      <c r="DI1815" s="24">
        <f>DG1815*DH1815</f>
        <v>148.18639458353675</v>
      </c>
      <c r="DJ1815" s="24"/>
      <c r="DK1815" s="24"/>
      <c r="DL1815" s="24"/>
      <c r="DM1815" s="24"/>
      <c r="DN1815" s="24"/>
      <c r="DO1815" s="24"/>
      <c r="DP1815" s="24"/>
      <c r="DQ1815" s="24"/>
      <c r="DR1815" s="24"/>
      <c r="DS1815" s="24"/>
      <c r="DT1815" s="24"/>
      <c r="DU1815" s="24"/>
      <c r="DV1815" s="24"/>
      <c r="DW1815" s="24"/>
      <c r="DX1815" s="24"/>
      <c r="DY1815" s="24"/>
      <c r="DZ1815" s="24"/>
      <c r="EA1815" s="24"/>
      <c r="EB1815" s="24"/>
      <c r="EC1815" s="24"/>
      <c r="ED1815" s="24"/>
      <c r="EE1815" s="24"/>
      <c r="EF1815" s="24"/>
      <c r="EG1815" s="24"/>
      <c r="EH1815" s="24"/>
      <c r="EI1815" s="24"/>
      <c r="EJ1815" s="24"/>
      <c r="EK1815" s="24"/>
      <c r="EL1815" s="24"/>
      <c r="EM1815" s="24"/>
      <c r="EN1815" s="24"/>
      <c r="EO1815" s="24"/>
      <c r="EP1815" s="24"/>
      <c r="EQ1815" s="24"/>
      <c r="ER1815" s="24"/>
      <c r="ES1815" s="24"/>
      <c r="ET1815" s="24"/>
      <c r="EU1815" s="24"/>
      <c r="EV1815" s="24"/>
      <c r="EW1815" s="24"/>
      <c r="EX1815" s="24"/>
      <c r="EY1815" s="24"/>
      <c r="EZ1815" s="24"/>
      <c r="FA1815" s="24"/>
      <c r="FB1815" s="24"/>
      <c r="FC1815" s="24"/>
      <c r="FD1815" s="24"/>
      <c r="FE1815" s="24"/>
      <c r="FF1815" s="24"/>
      <c r="FG1815" s="24"/>
      <c r="FH1815" s="24"/>
      <c r="FI1815" s="24"/>
      <c r="FJ1815" s="24"/>
    </row>
    <row r="1816" spans="1:166" x14ac:dyDescent="0.25">
      <c r="A1816" s="13" t="s">
        <v>70</v>
      </c>
      <c r="B1816" s="13"/>
      <c r="C1816" s="22">
        <v>43901</v>
      </c>
      <c r="D1816" s="23"/>
      <c r="E1816" s="22"/>
      <c r="F1816" s="13"/>
      <c r="G1816" s="13">
        <v>34</v>
      </c>
      <c r="H1816" t="s">
        <v>26</v>
      </c>
      <c r="I1816" s="7">
        <v>10.5</v>
      </c>
      <c r="J1816">
        <v>1000</v>
      </c>
      <c r="K1816" s="5">
        <f t="shared" si="38"/>
        <v>95.238095238095241</v>
      </c>
      <c r="L1816" s="23"/>
      <c r="M1816" s="23">
        <v>344</v>
      </c>
      <c r="N1816" s="25">
        <v>8.25</v>
      </c>
      <c r="O1816" s="25"/>
      <c r="P1816" s="25"/>
      <c r="Q1816" s="23"/>
      <c r="R1816" s="23"/>
      <c r="S1816" s="23"/>
      <c r="T1816" s="23"/>
      <c r="U1816" s="23"/>
      <c r="V1816" s="23"/>
      <c r="W1816" s="23"/>
      <c r="X1816" s="24"/>
      <c r="Y1816" s="24"/>
      <c r="Z1816" s="24"/>
      <c r="AA1816" s="24"/>
      <c r="AB1816" s="24"/>
      <c r="AC1816" s="5"/>
      <c r="AD1816" s="24"/>
      <c r="AE1816" s="8"/>
      <c r="AF1816" s="8"/>
      <c r="AG1816" s="8"/>
      <c r="AH1816" s="8"/>
      <c r="AI1816" s="8"/>
      <c r="AJ1816" s="5"/>
      <c r="AK1816" s="24"/>
      <c r="AL1816" s="24"/>
      <c r="AM1816" s="24"/>
      <c r="AN1816" s="24"/>
      <c r="AO1816" s="24"/>
      <c r="AP1816" s="24"/>
      <c r="AQ1816" s="9"/>
      <c r="AR1816" s="24"/>
      <c r="AS1816" s="8"/>
      <c r="AT1816" s="8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5"/>
      <c r="BI1816" s="24"/>
      <c r="BJ1816" s="5"/>
      <c r="BK1816" s="5"/>
      <c r="BL1816" s="5"/>
      <c r="BM1816" s="24"/>
      <c r="BN1816" s="24"/>
      <c r="BO1816" s="25"/>
      <c r="BP1816" s="5"/>
      <c r="BQ1816" s="5"/>
      <c r="BR1816" s="5"/>
      <c r="BS1816" s="5"/>
      <c r="BT1816" s="25"/>
      <c r="BU1816" s="25"/>
      <c r="BV1816" s="25"/>
      <c r="BW1816" s="25"/>
      <c r="BX1816" s="25"/>
      <c r="BY1816" s="25"/>
      <c r="BZ1816" s="25"/>
      <c r="CA1816" s="5"/>
      <c r="CB1816" s="23"/>
      <c r="CC1816" s="23"/>
      <c r="CD1816" s="23"/>
      <c r="CE1816" s="23"/>
      <c r="CF1816" s="23"/>
      <c r="CG1816" s="23"/>
      <c r="CH1816" s="23"/>
      <c r="CI1816" s="23"/>
      <c r="CJ1816" s="23"/>
      <c r="CK1816" s="24"/>
      <c r="CL1816" s="23"/>
      <c r="CM1816" s="23"/>
      <c r="CN1816" s="24"/>
      <c r="CO1816" s="23"/>
      <c r="CP1816" s="23"/>
      <c r="CQ1816" s="23"/>
      <c r="CR1816" s="24"/>
      <c r="CS1816" s="24"/>
      <c r="CT1816" s="24"/>
      <c r="CU1816" s="24"/>
      <c r="CV1816" s="23">
        <v>150</v>
      </c>
      <c r="CW1816" s="24">
        <v>39.212432198251932</v>
      </c>
      <c r="CX1816" s="24"/>
      <c r="CY1816" s="24"/>
      <c r="CZ1816" s="24"/>
      <c r="DA1816" s="24"/>
      <c r="DB1816" s="24"/>
      <c r="DC1816" s="24"/>
      <c r="DD1816" s="24"/>
      <c r="DE1816" s="24"/>
      <c r="DF1816" s="24"/>
      <c r="DG1816" s="24"/>
      <c r="DH1816" s="24"/>
      <c r="DI1816" s="24"/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  <c r="FJ1816" s="24"/>
    </row>
    <row r="1817" spans="1:166" x14ac:dyDescent="0.25">
      <c r="A1817" s="13" t="s">
        <v>70</v>
      </c>
      <c r="B1817" s="13"/>
      <c r="C1817" s="22">
        <v>43909</v>
      </c>
      <c r="D1817" s="23"/>
      <c r="E1817" s="22"/>
      <c r="F1817" s="13"/>
      <c r="G1817" s="13">
        <v>42</v>
      </c>
      <c r="H1817" t="s">
        <v>26</v>
      </c>
      <c r="I1817" s="7">
        <v>10.5</v>
      </c>
      <c r="J1817">
        <v>1000</v>
      </c>
      <c r="K1817" s="5">
        <f t="shared" si="38"/>
        <v>95.238095238095241</v>
      </c>
      <c r="L1817" s="23"/>
      <c r="M1817" s="23">
        <v>535.5</v>
      </c>
      <c r="N1817" s="25">
        <v>11.65</v>
      </c>
      <c r="O1817" s="25"/>
      <c r="P1817" s="25"/>
      <c r="Q1817" s="23"/>
      <c r="R1817" s="23"/>
      <c r="S1817" s="23"/>
      <c r="T1817" s="23"/>
      <c r="U1817" s="23"/>
      <c r="V1817" s="23"/>
      <c r="W1817" s="23"/>
      <c r="X1817" s="24"/>
      <c r="Y1817" s="24"/>
      <c r="Z1817" s="24"/>
      <c r="AA1817" s="24"/>
      <c r="AB1817" s="24"/>
      <c r="AC1817" s="5">
        <v>45.5</v>
      </c>
      <c r="AD1817" s="24"/>
      <c r="AE1817" s="8"/>
      <c r="AF1817" s="8"/>
      <c r="AG1817" s="8"/>
      <c r="AH1817" s="8"/>
      <c r="AI1817" s="8"/>
      <c r="AJ1817" s="5">
        <v>51.125</v>
      </c>
      <c r="AK1817" s="24">
        <v>1.12756075</v>
      </c>
      <c r="AL1817" s="24"/>
      <c r="AM1817" s="24"/>
      <c r="AN1817" s="24"/>
      <c r="AO1817" s="24"/>
      <c r="AP1817" s="24"/>
      <c r="AQ1817" s="9">
        <f>AK1817/AJ1817</f>
        <v>2.2054977995110026E-2</v>
      </c>
      <c r="AR1817" s="24"/>
      <c r="AS1817" s="8"/>
      <c r="AT1817" s="8"/>
      <c r="AU1817" s="23">
        <v>1.9074999999999998</v>
      </c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5">
        <v>1.9074999999999998</v>
      </c>
      <c r="BI1817" s="24"/>
      <c r="BJ1817" s="5"/>
      <c r="BK1817" s="5">
        <f>AC1817+AJ1817+BH1817</f>
        <v>98.532499999999999</v>
      </c>
      <c r="BL1817" s="5"/>
      <c r="BM1817" s="8">
        <f>BH1817/BK1817</f>
        <v>1.9359094714941769E-2</v>
      </c>
      <c r="BN1817" s="8"/>
      <c r="BO1817" s="25"/>
      <c r="BP1817" s="5"/>
      <c r="BQ1817" s="5"/>
      <c r="BR1817" s="5"/>
      <c r="BS1817" s="5"/>
      <c r="BT1817" s="25"/>
      <c r="BU1817" s="25"/>
      <c r="BV1817" s="25"/>
      <c r="BW1817" s="25"/>
      <c r="BX1817" s="8">
        <f>AC1817/BK1817</f>
        <v>0.46177657118209731</v>
      </c>
      <c r="BY1817" s="8">
        <f>AJ1817/BK1817</f>
        <v>0.51886433410296096</v>
      </c>
      <c r="BZ1817" s="8">
        <f>BH1817/BK1817</f>
        <v>1.9359094714941769E-2</v>
      </c>
      <c r="CA1817" s="5">
        <v>60.25</v>
      </c>
      <c r="CB1817" s="23">
        <v>60.25</v>
      </c>
      <c r="CC1817" s="23"/>
      <c r="CD1817" s="23"/>
      <c r="CE1817" s="23"/>
      <c r="CF1817" s="23"/>
      <c r="CG1817" s="23"/>
      <c r="CH1817" s="9">
        <f>AK1817/CA1817</f>
        <v>1.8714701244813278E-2</v>
      </c>
      <c r="CI1817" s="23"/>
      <c r="CJ1817" s="23"/>
      <c r="CK1817" s="24"/>
      <c r="CL1817" s="23"/>
      <c r="CM1817" s="23"/>
      <c r="CN1817" s="24"/>
      <c r="CO1817" s="23"/>
      <c r="CP1817" s="23"/>
      <c r="CQ1817" s="23"/>
      <c r="CR1817" s="24"/>
      <c r="CS1817" s="24"/>
      <c r="CT1817" s="24"/>
      <c r="CU1817" s="24"/>
      <c r="CV1817" s="24"/>
      <c r="CW1817" s="24"/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  <c r="FJ1817" s="24"/>
    </row>
    <row r="1818" spans="1:166" x14ac:dyDescent="0.25">
      <c r="A1818" s="13" t="s">
        <v>70</v>
      </c>
      <c r="B1818" s="13"/>
      <c r="C1818" s="22">
        <v>43915</v>
      </c>
      <c r="D1818" s="5">
        <v>5</v>
      </c>
      <c r="E1818" t="s">
        <v>206</v>
      </c>
      <c r="F1818" s="13" t="s">
        <v>13</v>
      </c>
      <c r="G1818" s="13">
        <v>48</v>
      </c>
      <c r="H1818" t="s">
        <v>26</v>
      </c>
      <c r="I1818" s="7">
        <v>10.5</v>
      </c>
      <c r="J1818">
        <v>1000</v>
      </c>
      <c r="K1818" s="5">
        <f t="shared" si="38"/>
        <v>95.238095238095241</v>
      </c>
      <c r="L1818" s="23"/>
      <c r="M1818" s="23">
        <v>699.7</v>
      </c>
      <c r="N1818" s="25">
        <v>13.9</v>
      </c>
      <c r="O1818" s="25"/>
      <c r="P1818" s="25"/>
      <c r="Q1818" s="23"/>
      <c r="R1818" s="23"/>
      <c r="S1818" s="5">
        <v>48</v>
      </c>
      <c r="T1818" s="5"/>
      <c r="U1818" s="5"/>
      <c r="V1818" s="23"/>
      <c r="W1818" s="23"/>
      <c r="X1818" s="24"/>
      <c r="Y1818" s="24"/>
      <c r="Z1818" s="24"/>
      <c r="AA1818" s="24"/>
      <c r="AB1818" s="24"/>
      <c r="AC1818" s="5"/>
      <c r="AD1818" s="24"/>
      <c r="AE1818" s="8"/>
      <c r="AF1818" s="8"/>
      <c r="AG1818" s="8"/>
      <c r="AH1818" s="8"/>
      <c r="AI1818" s="8"/>
      <c r="AJ1818" s="5"/>
      <c r="AK1818" s="24"/>
      <c r="AL1818" s="24"/>
      <c r="AM1818" s="24"/>
      <c r="AN1818" s="24"/>
      <c r="AO1818" s="24"/>
      <c r="AP1818" s="24"/>
      <c r="AQ1818" s="9"/>
      <c r="AR1818" s="24"/>
      <c r="AS1818" s="8"/>
      <c r="AT1818" s="8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5"/>
      <c r="BI1818" s="24"/>
      <c r="BJ1818" s="5"/>
      <c r="BK1818" s="5"/>
      <c r="BL1818" s="5"/>
      <c r="BM1818" s="24"/>
      <c r="BN1818" s="24"/>
      <c r="BO1818" s="25"/>
      <c r="BP1818" s="5"/>
      <c r="BQ1818" s="5"/>
      <c r="BR1818" s="5"/>
      <c r="BS1818" s="5"/>
      <c r="BT1818" s="25"/>
      <c r="BU1818" s="25"/>
      <c r="BV1818" s="25"/>
      <c r="BW1818" s="25"/>
      <c r="BX1818" s="25"/>
      <c r="BY1818" s="25"/>
      <c r="BZ1818" s="25"/>
      <c r="CA1818" s="5"/>
      <c r="CB1818" s="23"/>
      <c r="CC1818" s="23"/>
      <c r="CD1818" s="23"/>
      <c r="CE1818" s="23"/>
      <c r="CF1818" s="23"/>
      <c r="CG1818" s="23"/>
      <c r="CH1818" s="23"/>
      <c r="CI1818" s="23"/>
      <c r="CJ1818" s="23"/>
      <c r="CK1818" s="24"/>
      <c r="CL1818" s="23"/>
      <c r="CM1818" s="23"/>
      <c r="CN1818" s="24"/>
      <c r="CO1818" s="23"/>
      <c r="CP1818" s="23"/>
      <c r="CQ1818" s="23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  <c r="FJ1818" s="24"/>
    </row>
    <row r="1819" spans="1:166" x14ac:dyDescent="0.25">
      <c r="A1819" s="13" t="s">
        <v>70</v>
      </c>
      <c r="B1819" s="13"/>
      <c r="C1819" s="22">
        <v>43921</v>
      </c>
      <c r="D1819" s="23"/>
      <c r="E1819" s="22"/>
      <c r="F1819" s="13"/>
      <c r="G1819" s="13">
        <v>54</v>
      </c>
      <c r="H1819" t="s">
        <v>26</v>
      </c>
      <c r="I1819" s="7">
        <v>10.5</v>
      </c>
      <c r="J1819">
        <v>1000</v>
      </c>
      <c r="K1819" s="5">
        <f t="shared" si="38"/>
        <v>95.238095238095241</v>
      </c>
      <c r="L1819" s="23"/>
      <c r="M1819" s="23">
        <v>838</v>
      </c>
      <c r="N1819" s="25">
        <v>16</v>
      </c>
      <c r="O1819" s="25"/>
      <c r="P1819" s="25"/>
      <c r="Q1819" s="23"/>
      <c r="R1819" s="23"/>
      <c r="S1819" s="23"/>
      <c r="T1819" s="23"/>
      <c r="U1819" s="23"/>
      <c r="V1819" s="23"/>
      <c r="W1819" s="23"/>
      <c r="X1819" s="24"/>
      <c r="Y1819" s="24"/>
      <c r="Z1819" s="24"/>
      <c r="AA1819" s="24"/>
      <c r="AB1819" s="24"/>
      <c r="AC1819" s="5">
        <v>136.61760204081634</v>
      </c>
      <c r="AD1819" s="24"/>
      <c r="AE1819" s="8"/>
      <c r="AF1819" s="8"/>
      <c r="AG1819" s="8"/>
      <c r="AH1819" s="8"/>
      <c r="AI1819" s="8"/>
      <c r="AJ1819" s="5">
        <v>102.59744897959183</v>
      </c>
      <c r="AK1819" s="24">
        <v>2.7005362190476196</v>
      </c>
      <c r="AL1819" s="24"/>
      <c r="AM1819" s="24"/>
      <c r="AN1819" s="24"/>
      <c r="AO1819" s="24"/>
      <c r="AP1819" s="24"/>
      <c r="AQ1819" s="9">
        <f>AK1819/AJ1819</f>
        <v>2.6321670235531846E-2</v>
      </c>
      <c r="AR1819" s="24"/>
      <c r="AS1819" s="8"/>
      <c r="AT1819" s="8"/>
      <c r="AU1819" s="23">
        <v>8.9899948979591855</v>
      </c>
      <c r="AV1819" s="23"/>
      <c r="AW1819" s="23"/>
      <c r="AX1819" s="23">
        <v>0.83346258503401371</v>
      </c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5">
        <v>9.8234574829931987</v>
      </c>
      <c r="BI1819" s="24"/>
      <c r="BJ1819" s="5"/>
      <c r="BK1819" s="5">
        <f>AC1819+AJ1819+BH1819</f>
        <v>249.03850850340137</v>
      </c>
      <c r="BL1819" s="5"/>
      <c r="BM1819" s="8">
        <f>BH1819/BK1819</f>
        <v>3.9445536122213923E-2</v>
      </c>
      <c r="BN1819" s="8"/>
      <c r="BO1819" s="25"/>
      <c r="BP1819" s="5"/>
      <c r="BQ1819" s="5"/>
      <c r="BR1819" s="5"/>
      <c r="BS1819" s="5"/>
      <c r="BT1819" s="25"/>
      <c r="BU1819" s="25"/>
      <c r="BV1819" s="25"/>
      <c r="BW1819" s="25"/>
      <c r="BX1819" s="8">
        <f>AC1819/BK1819</f>
        <v>0.5485802290650581</v>
      </c>
      <c r="BY1819" s="8">
        <f>AJ1819/BK1819</f>
        <v>0.41197423481272799</v>
      </c>
      <c r="BZ1819" s="8">
        <f>BH1819/BK1819</f>
        <v>3.9445536122213923E-2</v>
      </c>
      <c r="CA1819" s="5">
        <v>166.93027210884355</v>
      </c>
      <c r="CB1819" s="23">
        <v>155.90459183673471</v>
      </c>
      <c r="CC1819" s="23">
        <v>1.8670068027210884</v>
      </c>
      <c r="CD1819" s="23"/>
      <c r="CE1819" s="23"/>
      <c r="CF1819" s="23"/>
      <c r="CG1819" s="23">
        <v>9.1586734693877556</v>
      </c>
      <c r="CH1819" s="9">
        <f>AK1819/CA1819</f>
        <v>1.617763024603943E-2</v>
      </c>
      <c r="CI1819" s="23"/>
      <c r="CJ1819" s="23"/>
      <c r="CK1819" s="24"/>
      <c r="CL1819" s="23"/>
      <c r="CM1819" s="23"/>
      <c r="CN1819" s="24"/>
      <c r="CO1819" s="23"/>
      <c r="CP1819" s="23"/>
      <c r="CQ1819" s="23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  <c r="DF1819" s="24"/>
      <c r="DG1819" s="24"/>
      <c r="DH1819" s="24"/>
      <c r="DI1819" s="24"/>
      <c r="DJ1819" s="24"/>
      <c r="DK1819" s="24"/>
      <c r="DL1819" s="24"/>
      <c r="DM1819" s="24"/>
      <c r="DN1819" s="24"/>
      <c r="DO1819" s="24"/>
      <c r="DP1819" s="24"/>
      <c r="DQ1819" s="24"/>
      <c r="DR1819" s="24"/>
      <c r="DS1819" s="24"/>
      <c r="DT1819" s="24"/>
      <c r="DU1819" s="24"/>
      <c r="DV1819" s="24"/>
      <c r="DW1819" s="24"/>
      <c r="DX1819" s="24"/>
      <c r="DY1819" s="24"/>
      <c r="DZ1819" s="24"/>
      <c r="EA1819" s="24"/>
      <c r="EB1819" s="24"/>
      <c r="EC1819" s="24"/>
      <c r="ED1819" s="24"/>
      <c r="EE1819" s="24"/>
      <c r="EF1819" s="24"/>
      <c r="EG1819" s="24"/>
      <c r="EH1819" s="24"/>
      <c r="EI1819" s="24"/>
      <c r="EJ1819" s="24"/>
      <c r="EK1819" s="24"/>
      <c r="EL1819" s="24"/>
      <c r="EM1819" s="24"/>
      <c r="EN1819" s="24"/>
      <c r="EO1819" s="24"/>
      <c r="EP1819" s="24"/>
      <c r="EQ1819" s="24"/>
      <c r="ER1819" s="24"/>
      <c r="ES1819" s="24"/>
      <c r="ET1819" s="24"/>
      <c r="EU1819" s="24"/>
      <c r="EV1819" s="24"/>
      <c r="EW1819" s="24"/>
      <c r="EX1819" s="24"/>
      <c r="EY1819" s="24"/>
      <c r="EZ1819" s="24"/>
      <c r="FA1819" s="24"/>
      <c r="FB1819" s="24"/>
      <c r="FC1819" s="24"/>
      <c r="FD1819" s="24"/>
      <c r="FE1819" s="24"/>
      <c r="FF1819" s="24"/>
      <c r="FG1819" s="24"/>
      <c r="FH1819" s="24"/>
      <c r="FI1819" s="24"/>
      <c r="FJ1819" s="24"/>
    </row>
    <row r="1820" spans="1:166" x14ac:dyDescent="0.25">
      <c r="A1820" s="13" t="s">
        <v>70</v>
      </c>
      <c r="B1820" s="13"/>
      <c r="C1820" s="22">
        <v>43928</v>
      </c>
      <c r="D1820" s="23"/>
      <c r="E1820" s="22"/>
      <c r="F1820" s="13"/>
      <c r="G1820" s="13">
        <v>61</v>
      </c>
      <c r="H1820" t="s">
        <v>26</v>
      </c>
      <c r="I1820" s="7">
        <v>10.5</v>
      </c>
      <c r="J1820">
        <v>1000</v>
      </c>
      <c r="K1820" s="5">
        <f t="shared" si="38"/>
        <v>95.238095238095241</v>
      </c>
      <c r="L1820" s="23"/>
      <c r="M1820" s="23">
        <v>963.5</v>
      </c>
      <c r="N1820" s="25">
        <v>18.2</v>
      </c>
      <c r="O1820" s="25"/>
      <c r="P1820" s="25"/>
      <c r="Q1820" s="23"/>
      <c r="R1820" s="23"/>
      <c r="S1820" s="23"/>
      <c r="T1820" s="23"/>
      <c r="U1820" s="23"/>
      <c r="V1820" s="23"/>
      <c r="W1820" s="23"/>
      <c r="X1820" s="24"/>
      <c r="Y1820" s="24"/>
      <c r="Z1820" s="24"/>
      <c r="AA1820" s="24"/>
      <c r="AB1820" s="24"/>
      <c r="AC1820" s="5"/>
      <c r="AD1820" s="24"/>
      <c r="AE1820" s="8"/>
      <c r="AF1820" s="8"/>
      <c r="AG1820" s="8"/>
      <c r="AH1820" s="8"/>
      <c r="AI1820" s="8"/>
      <c r="AJ1820" s="5"/>
      <c r="AK1820" s="24"/>
      <c r="AL1820" s="24"/>
      <c r="AM1820" s="24"/>
      <c r="AN1820" s="24"/>
      <c r="AO1820" s="24"/>
      <c r="AP1820" s="24"/>
      <c r="AQ1820" s="9"/>
      <c r="AR1820" s="24"/>
      <c r="AS1820" s="8"/>
      <c r="AT1820" s="8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5"/>
      <c r="BI1820" s="24"/>
      <c r="BJ1820" s="5"/>
      <c r="BK1820" s="5"/>
      <c r="BL1820" s="5"/>
      <c r="BM1820" s="24"/>
      <c r="BN1820" s="24"/>
      <c r="BO1820" s="25"/>
      <c r="BP1820" s="5"/>
      <c r="BQ1820" s="5"/>
      <c r="BR1820" s="5"/>
      <c r="BS1820" s="5"/>
      <c r="BT1820" s="25"/>
      <c r="BU1820" s="25"/>
      <c r="BV1820" s="25"/>
      <c r="BW1820" s="25"/>
      <c r="BX1820" s="25"/>
      <c r="BY1820" s="25"/>
      <c r="BZ1820" s="25"/>
      <c r="CA1820" s="5"/>
      <c r="CB1820" s="23"/>
      <c r="CC1820" s="23"/>
      <c r="CD1820" s="23"/>
      <c r="CE1820" s="23"/>
      <c r="CF1820" s="23"/>
      <c r="CG1820" s="23"/>
      <c r="CH1820" s="23"/>
      <c r="CI1820" s="23"/>
      <c r="CJ1820" s="23"/>
      <c r="CK1820" s="24"/>
      <c r="CL1820" s="23"/>
      <c r="CM1820" s="23"/>
      <c r="CN1820" s="24"/>
      <c r="CO1820" s="23"/>
      <c r="CP1820" s="23"/>
      <c r="CQ1820" s="23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  <c r="DF1820" s="24"/>
      <c r="DG1820" s="24"/>
      <c r="DH1820" s="24"/>
      <c r="DI1820" s="24"/>
      <c r="DJ1820" s="24"/>
      <c r="DK1820" s="24"/>
      <c r="DL1820" s="24"/>
      <c r="DM1820" s="24"/>
      <c r="DN1820" s="24"/>
      <c r="DO1820" s="24"/>
      <c r="DP1820" s="24"/>
      <c r="DQ1820" s="24"/>
      <c r="DR1820" s="24"/>
      <c r="DS1820" s="24"/>
      <c r="DT1820" s="24"/>
      <c r="DU1820" s="24"/>
      <c r="DV1820" s="24"/>
      <c r="DW1820" s="24"/>
      <c r="DX1820" s="24"/>
      <c r="DY1820" s="24"/>
      <c r="DZ1820" s="24"/>
      <c r="EA1820" s="24"/>
      <c r="EB1820" s="24"/>
      <c r="EC1820" s="24"/>
      <c r="ED1820" s="24"/>
      <c r="EE1820" s="24"/>
      <c r="EF1820" s="24"/>
      <c r="EG1820" s="24"/>
      <c r="EH1820" s="24"/>
      <c r="EI1820" s="24"/>
      <c r="EJ1820" s="24"/>
      <c r="EK1820" s="24"/>
      <c r="EL1820" s="24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  <c r="FE1820" s="24"/>
      <c r="FF1820" s="24"/>
      <c r="FG1820" s="24"/>
      <c r="FH1820" s="24"/>
      <c r="FI1820" s="24"/>
      <c r="FJ1820" s="24"/>
    </row>
    <row r="1821" spans="1:166" x14ac:dyDescent="0.25">
      <c r="A1821" s="13" t="s">
        <v>70</v>
      </c>
      <c r="B1821" s="13"/>
      <c r="C1821" s="22">
        <v>43936</v>
      </c>
      <c r="D1821" s="23"/>
      <c r="E1821" s="22"/>
      <c r="F1821" s="13"/>
      <c r="G1821" s="13">
        <v>69</v>
      </c>
      <c r="H1821" t="s">
        <v>26</v>
      </c>
      <c r="I1821" s="7">
        <v>10.5</v>
      </c>
      <c r="J1821">
        <v>1000</v>
      </c>
      <c r="K1821" s="5">
        <f t="shared" si="38"/>
        <v>95.238095238095241</v>
      </c>
      <c r="L1821" s="23"/>
      <c r="M1821" s="23">
        <v>1046</v>
      </c>
      <c r="N1821" s="25">
        <v>19.649999999999999</v>
      </c>
      <c r="O1821" s="25"/>
      <c r="P1821" s="25"/>
      <c r="Q1821" s="23"/>
      <c r="R1821" s="23"/>
      <c r="S1821" s="23"/>
      <c r="T1821" s="23"/>
      <c r="U1821" s="23"/>
      <c r="V1821" s="23"/>
      <c r="W1821" s="23"/>
      <c r="X1821" s="24"/>
      <c r="Y1821" s="24"/>
      <c r="Z1821" s="24"/>
      <c r="AA1821" s="24"/>
      <c r="AB1821" s="24"/>
      <c r="AC1821" s="5"/>
      <c r="AD1821" s="24"/>
      <c r="AE1821" s="8"/>
      <c r="AF1821" s="8"/>
      <c r="AG1821" s="8"/>
      <c r="AH1821" s="8"/>
      <c r="AI1821" s="8"/>
      <c r="AJ1821" s="5"/>
      <c r="AK1821" s="24"/>
      <c r="AL1821" s="24"/>
      <c r="AM1821" s="24"/>
      <c r="AN1821" s="24"/>
      <c r="AO1821" s="24"/>
      <c r="AP1821" s="24"/>
      <c r="AQ1821" s="9"/>
      <c r="AR1821" s="24"/>
      <c r="AS1821" s="8"/>
      <c r="AT1821" s="8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5"/>
      <c r="BI1821" s="24"/>
      <c r="BJ1821" s="5"/>
      <c r="BK1821" s="5"/>
      <c r="BL1821" s="5"/>
      <c r="BM1821" s="24"/>
      <c r="BN1821" s="24"/>
      <c r="BO1821" s="25"/>
      <c r="BP1821" s="5"/>
      <c r="BQ1821" s="5"/>
      <c r="BR1821" s="5"/>
      <c r="BS1821" s="5"/>
      <c r="BT1821" s="25"/>
      <c r="BU1821" s="25"/>
      <c r="BV1821" s="25"/>
      <c r="BW1821" s="25"/>
      <c r="BX1821" s="25"/>
      <c r="BY1821" s="25"/>
      <c r="BZ1821" s="25"/>
      <c r="CA1821" s="5"/>
      <c r="CB1821" s="23"/>
      <c r="CC1821" s="23"/>
      <c r="CD1821" s="23"/>
      <c r="CE1821" s="23"/>
      <c r="CF1821" s="23"/>
      <c r="CG1821" s="23"/>
      <c r="CH1821" s="23"/>
      <c r="CI1821" s="23"/>
      <c r="CJ1821" s="23"/>
      <c r="CK1821" s="24"/>
      <c r="CL1821" s="23"/>
      <c r="CM1821" s="23"/>
      <c r="CN1821" s="24"/>
      <c r="CO1821" s="23"/>
      <c r="CP1821" s="23"/>
      <c r="CQ1821" s="23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</row>
    <row r="1822" spans="1:166" x14ac:dyDescent="0.25">
      <c r="A1822" s="13" t="s">
        <v>70</v>
      </c>
      <c r="B1822" s="13"/>
      <c r="C1822" s="22">
        <v>43942</v>
      </c>
      <c r="D1822" s="23"/>
      <c r="E1822" s="22"/>
      <c r="F1822" s="13"/>
      <c r="G1822" s="13">
        <v>75</v>
      </c>
      <c r="H1822" t="s">
        <v>26</v>
      </c>
      <c r="I1822" s="7">
        <v>10.5</v>
      </c>
      <c r="J1822">
        <v>1000</v>
      </c>
      <c r="K1822" s="5">
        <f t="shared" si="38"/>
        <v>95.238095238095241</v>
      </c>
      <c r="L1822" s="23"/>
      <c r="M1822" s="23">
        <v>1092</v>
      </c>
      <c r="N1822" s="25">
        <v>21</v>
      </c>
      <c r="O1822" s="25"/>
      <c r="P1822" s="25"/>
      <c r="Q1822" s="23"/>
      <c r="R1822" s="23"/>
      <c r="S1822" s="23"/>
      <c r="T1822" s="23"/>
      <c r="U1822" s="23"/>
      <c r="V1822" s="23"/>
      <c r="W1822" s="23"/>
      <c r="X1822" s="24"/>
      <c r="Y1822" s="24"/>
      <c r="Z1822" s="24"/>
      <c r="AA1822" s="24"/>
      <c r="AB1822" s="24"/>
      <c r="AC1822" s="5"/>
      <c r="AD1822" s="24"/>
      <c r="AE1822" s="8"/>
      <c r="AF1822" s="8"/>
      <c r="AG1822" s="8"/>
      <c r="AH1822" s="8"/>
      <c r="AI1822" s="8"/>
      <c r="AJ1822" s="5"/>
      <c r="AK1822" s="24"/>
      <c r="AL1822" s="24"/>
      <c r="AM1822" s="24"/>
      <c r="AN1822" s="24"/>
      <c r="AO1822" s="24"/>
      <c r="AP1822" s="24"/>
      <c r="AQ1822" s="9"/>
      <c r="AR1822" s="24"/>
      <c r="AS1822" s="8"/>
      <c r="AT1822" s="8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5"/>
      <c r="BI1822" s="24"/>
      <c r="BJ1822" s="5"/>
      <c r="BK1822" s="5"/>
      <c r="BL1822" s="5"/>
      <c r="BM1822" s="24"/>
      <c r="BN1822" s="24"/>
      <c r="BO1822" s="25"/>
      <c r="BP1822" s="5"/>
      <c r="BQ1822" s="5"/>
      <c r="BR1822" s="5"/>
      <c r="BS1822" s="5"/>
      <c r="BT1822" s="25"/>
      <c r="BU1822" s="25"/>
      <c r="BV1822" s="25"/>
      <c r="BW1822" s="25"/>
      <c r="BX1822" s="25"/>
      <c r="BY1822" s="25"/>
      <c r="BZ1822" s="25"/>
      <c r="CA1822" s="5"/>
      <c r="CB1822" s="23"/>
      <c r="CC1822" s="23"/>
      <c r="CD1822" s="23"/>
      <c r="CE1822" s="23"/>
      <c r="CF1822" s="23"/>
      <c r="CG1822" s="23"/>
      <c r="CH1822" s="23"/>
      <c r="CI1822" s="23"/>
      <c r="CJ1822" s="23"/>
      <c r="CK1822" s="24"/>
      <c r="CL1822" s="23"/>
      <c r="CM1822" s="23"/>
      <c r="CN1822" s="24"/>
      <c r="CO1822" s="23"/>
      <c r="CP1822" s="23"/>
      <c r="CQ1822" s="23"/>
      <c r="CR1822" s="24"/>
      <c r="CS1822" s="24"/>
      <c r="CT1822" s="24"/>
      <c r="CU1822" s="24"/>
      <c r="CV1822" s="24"/>
      <c r="CW1822" s="24"/>
      <c r="CX1822" s="24"/>
      <c r="CY1822" s="24"/>
      <c r="CZ1822" s="24"/>
      <c r="DA1822" s="24"/>
      <c r="DB1822" s="24"/>
      <c r="DC1822" s="24"/>
      <c r="DD1822" s="24"/>
      <c r="DE1822" s="24"/>
      <c r="DF1822" s="24"/>
      <c r="DG1822" s="24"/>
      <c r="DH1822" s="24"/>
      <c r="DI1822" s="24"/>
      <c r="DJ1822" s="24"/>
      <c r="DK1822" s="24"/>
      <c r="DL1822" s="24"/>
      <c r="DM1822" s="24"/>
      <c r="DN1822" s="24"/>
      <c r="DO1822" s="24"/>
      <c r="DP1822" s="24"/>
      <c r="DQ1822" s="24"/>
      <c r="DR1822" s="24"/>
      <c r="DS1822" s="24"/>
      <c r="DT1822" s="24"/>
      <c r="DU1822" s="24"/>
      <c r="DV1822" s="24"/>
      <c r="DW1822" s="24"/>
      <c r="DX1822" s="24"/>
      <c r="DY1822" s="24"/>
      <c r="DZ1822" s="24"/>
      <c r="EA1822" s="24"/>
      <c r="EB1822" s="24"/>
      <c r="EC1822" s="24"/>
      <c r="ED1822" s="24"/>
      <c r="EE1822" s="24"/>
      <c r="EF1822" s="24"/>
      <c r="EG1822" s="24"/>
      <c r="EH1822" s="24"/>
      <c r="EI1822" s="24"/>
      <c r="EJ1822" s="24"/>
      <c r="EK1822" s="24"/>
      <c r="EL1822" s="24"/>
      <c r="EM1822" s="24"/>
      <c r="EN1822" s="24"/>
      <c r="EO1822" s="24"/>
      <c r="EP1822" s="24"/>
      <c r="EQ1822" s="24"/>
      <c r="ER1822" s="24"/>
      <c r="ES1822" s="24"/>
      <c r="ET1822" s="24"/>
      <c r="EU1822" s="24"/>
      <c r="EV1822" s="24"/>
      <c r="EW1822" s="24"/>
      <c r="EX1822" s="24"/>
      <c r="EY1822" s="24"/>
      <c r="EZ1822" s="24"/>
      <c r="FA1822" s="24"/>
      <c r="FB1822" s="24"/>
      <c r="FC1822" s="24"/>
      <c r="FD1822" s="24"/>
      <c r="FE1822" s="24"/>
      <c r="FF1822" s="24"/>
      <c r="FG1822" s="24"/>
      <c r="FH1822" s="24"/>
      <c r="FI1822" s="24"/>
      <c r="FJ1822" s="24"/>
    </row>
    <row r="1823" spans="1:166" x14ac:dyDescent="0.25">
      <c r="A1823" s="13" t="s">
        <v>70</v>
      </c>
      <c r="B1823" s="13"/>
      <c r="C1823" s="22">
        <v>43950</v>
      </c>
      <c r="D1823" s="5">
        <v>6</v>
      </c>
      <c r="E1823" s="6" t="s">
        <v>239</v>
      </c>
      <c r="F1823" t="s">
        <v>89</v>
      </c>
      <c r="G1823" s="13">
        <v>83</v>
      </c>
      <c r="H1823" t="s">
        <v>26</v>
      </c>
      <c r="I1823" s="7">
        <v>10.5</v>
      </c>
      <c r="J1823">
        <v>1000</v>
      </c>
      <c r="K1823" s="5">
        <f t="shared" si="38"/>
        <v>95.238095238095241</v>
      </c>
      <c r="L1823" s="23"/>
      <c r="M1823" s="23">
        <v>1153</v>
      </c>
      <c r="N1823" s="25">
        <v>21.95</v>
      </c>
      <c r="O1823" s="25"/>
      <c r="P1823" s="25"/>
      <c r="Q1823" s="23"/>
      <c r="R1823" s="23"/>
      <c r="S1823" s="23"/>
      <c r="T1823" s="23">
        <v>83</v>
      </c>
      <c r="U1823" s="23"/>
      <c r="V1823" s="23"/>
      <c r="W1823" s="23"/>
      <c r="X1823" s="24"/>
      <c r="Y1823" s="24"/>
      <c r="Z1823" s="24"/>
      <c r="AA1823" s="24"/>
      <c r="AB1823" s="24"/>
      <c r="AC1823" s="5"/>
      <c r="AD1823" s="24"/>
      <c r="AE1823" s="8"/>
      <c r="AF1823" s="8"/>
      <c r="AG1823" s="8"/>
      <c r="AH1823" s="8"/>
      <c r="AI1823" s="8"/>
      <c r="AJ1823" s="5"/>
      <c r="AK1823" s="24"/>
      <c r="AL1823" s="24"/>
      <c r="AM1823" s="24"/>
      <c r="AN1823" s="24"/>
      <c r="AO1823" s="24"/>
      <c r="AP1823" s="24"/>
      <c r="AQ1823" s="9"/>
      <c r="AR1823" s="24"/>
      <c r="AS1823" s="8"/>
      <c r="AT1823" s="8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5"/>
      <c r="BI1823" s="24"/>
      <c r="BJ1823" s="5"/>
      <c r="BK1823" s="5"/>
      <c r="BL1823" s="5"/>
      <c r="BM1823" s="24"/>
      <c r="BN1823" s="24"/>
      <c r="BO1823" s="25"/>
      <c r="BP1823" s="5"/>
      <c r="BQ1823" s="5"/>
      <c r="BR1823" s="5"/>
      <c r="BS1823" s="5"/>
      <c r="BT1823" s="25"/>
      <c r="BU1823" s="25"/>
      <c r="BV1823" s="25"/>
      <c r="BW1823" s="25"/>
      <c r="BX1823" s="25"/>
      <c r="BY1823" s="25"/>
      <c r="BZ1823" s="25"/>
      <c r="CA1823" s="5"/>
      <c r="CB1823" s="23"/>
      <c r="CC1823" s="23"/>
      <c r="CD1823" s="23"/>
      <c r="CE1823" s="23"/>
      <c r="CF1823" s="23"/>
      <c r="CG1823" s="23"/>
      <c r="CH1823" s="23"/>
      <c r="CI1823" s="23"/>
      <c r="CJ1823" s="23"/>
      <c r="CK1823" s="24"/>
      <c r="CL1823" s="23"/>
      <c r="CM1823" s="23"/>
      <c r="CN1823" s="24"/>
      <c r="CO1823" s="23"/>
      <c r="CP1823" s="23"/>
      <c r="CQ1823" s="23"/>
      <c r="CR1823" s="24"/>
      <c r="CS1823" s="24"/>
      <c r="CT1823" s="24"/>
      <c r="CU1823" s="24"/>
      <c r="CV1823" s="24"/>
      <c r="CW1823" s="24"/>
      <c r="CX1823" s="24"/>
      <c r="CY1823" s="24"/>
      <c r="CZ1823" s="24"/>
      <c r="DA1823" s="24"/>
      <c r="DB1823" s="24"/>
      <c r="DC1823" s="24"/>
      <c r="DD1823" s="24"/>
      <c r="DE1823" s="24"/>
      <c r="DF1823" s="24"/>
      <c r="DG1823" s="24"/>
      <c r="DH1823" s="24"/>
      <c r="DI1823" s="24"/>
      <c r="DJ1823" s="24"/>
      <c r="DK1823" s="24"/>
      <c r="DL1823" s="24"/>
      <c r="DM1823" s="24"/>
      <c r="DN1823" s="24"/>
      <c r="DO1823" s="24"/>
      <c r="DP1823" s="24"/>
      <c r="DQ1823" s="24"/>
      <c r="DR1823" s="24"/>
      <c r="DS1823" s="24"/>
      <c r="DT1823" s="24"/>
      <c r="DU1823" s="24"/>
      <c r="DV1823" s="24"/>
      <c r="DW1823" s="24"/>
      <c r="DX1823" s="24"/>
      <c r="DY1823" s="24"/>
      <c r="DZ1823" s="24"/>
      <c r="EA1823" s="24"/>
      <c r="EB1823" s="24"/>
      <c r="EC1823" s="24"/>
      <c r="ED1823" s="24"/>
      <c r="EE1823" s="24"/>
      <c r="EF1823" s="24"/>
      <c r="EG1823" s="24"/>
      <c r="EH1823" s="24"/>
      <c r="EI1823" s="24"/>
      <c r="EJ1823" s="24"/>
      <c r="EK1823" s="24"/>
      <c r="EL1823" s="24"/>
      <c r="EM1823" s="24"/>
      <c r="EN1823" s="24"/>
      <c r="EO1823" s="24"/>
      <c r="EP1823" s="24"/>
      <c r="EQ1823" s="24"/>
      <c r="ER1823" s="24"/>
      <c r="ES1823" s="24"/>
      <c r="ET1823" s="24"/>
      <c r="EU1823" s="24"/>
      <c r="EV1823" s="24"/>
      <c r="EW1823" s="24"/>
      <c r="EX1823" s="24"/>
      <c r="EY1823" s="24"/>
      <c r="EZ1823" s="24"/>
      <c r="FA1823" s="24"/>
      <c r="FB1823" s="24"/>
      <c r="FC1823" s="24"/>
      <c r="FD1823" s="24"/>
      <c r="FE1823" s="24"/>
      <c r="FF1823" s="24"/>
      <c r="FG1823" s="24"/>
      <c r="FH1823" s="24"/>
      <c r="FI1823" s="24"/>
      <c r="FJ1823" s="24"/>
    </row>
    <row r="1824" spans="1:166" x14ac:dyDescent="0.25">
      <c r="A1824" s="13" t="s">
        <v>70</v>
      </c>
      <c r="B1824" s="13"/>
      <c r="C1824" s="22">
        <v>43957</v>
      </c>
      <c r="D1824" s="23"/>
      <c r="E1824" s="22"/>
      <c r="F1824" s="13"/>
      <c r="G1824" s="13">
        <v>90</v>
      </c>
      <c r="H1824" t="s">
        <v>26</v>
      </c>
      <c r="I1824" s="7">
        <v>10.5</v>
      </c>
      <c r="J1824">
        <v>1000</v>
      </c>
      <c r="K1824" s="5">
        <f t="shared" si="38"/>
        <v>95.238095238095241</v>
      </c>
      <c r="L1824" s="23"/>
      <c r="M1824" s="23">
        <v>1169</v>
      </c>
      <c r="N1824" s="25">
        <v>22.3</v>
      </c>
      <c r="O1824" s="25"/>
      <c r="P1824" s="25"/>
      <c r="Q1824" s="23"/>
      <c r="R1824" s="23"/>
      <c r="S1824" s="23"/>
      <c r="T1824" s="23"/>
      <c r="U1824" s="23"/>
      <c r="V1824" s="23"/>
      <c r="W1824" s="23"/>
      <c r="X1824" s="24"/>
      <c r="Y1824" s="24"/>
      <c r="Z1824" s="24"/>
      <c r="AA1824" s="24"/>
      <c r="AB1824" s="24"/>
      <c r="AC1824" s="5"/>
      <c r="AD1824" s="24"/>
      <c r="AE1824" s="8"/>
      <c r="AF1824" s="8"/>
      <c r="AG1824" s="8"/>
      <c r="AH1824" s="8"/>
      <c r="AI1824" s="8"/>
      <c r="AJ1824" s="5"/>
      <c r="AK1824" s="24"/>
      <c r="AL1824" s="24"/>
      <c r="AM1824" s="24"/>
      <c r="AN1824" s="24"/>
      <c r="AO1824" s="24"/>
      <c r="AP1824" s="24"/>
      <c r="AQ1824" s="9"/>
      <c r="AR1824" s="24"/>
      <c r="AS1824" s="8"/>
      <c r="AT1824" s="8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5"/>
      <c r="BI1824" s="24"/>
      <c r="BJ1824" s="5"/>
      <c r="BK1824" s="5"/>
      <c r="BL1824" s="5"/>
      <c r="BM1824" s="24"/>
      <c r="BN1824" s="24"/>
      <c r="BO1824" s="25"/>
      <c r="BP1824" s="5"/>
      <c r="BQ1824" s="5"/>
      <c r="BR1824" s="5"/>
      <c r="BS1824" s="5"/>
      <c r="BT1824" s="25"/>
      <c r="BU1824" s="25"/>
      <c r="BV1824" s="25"/>
      <c r="BW1824" s="25"/>
      <c r="BX1824" s="25"/>
      <c r="BY1824" s="25"/>
      <c r="BZ1824" s="25"/>
      <c r="CA1824" s="5"/>
      <c r="CB1824" s="23"/>
      <c r="CC1824" s="23"/>
      <c r="CD1824" s="23"/>
      <c r="CE1824" s="23"/>
      <c r="CF1824" s="23"/>
      <c r="CG1824" s="23"/>
      <c r="CH1824" s="23"/>
      <c r="CI1824" s="23"/>
      <c r="CJ1824" s="23"/>
      <c r="CK1824" s="24"/>
      <c r="CL1824" s="23"/>
      <c r="CM1824" s="23"/>
      <c r="CN1824" s="24"/>
      <c r="CO1824" s="23"/>
      <c r="CP1824" s="23"/>
      <c r="CQ1824" s="23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24"/>
      <c r="DC1824" s="24"/>
      <c r="DD1824" s="24"/>
      <c r="DE1824" s="24"/>
      <c r="DF1824" s="24"/>
      <c r="DG1824" s="24"/>
      <c r="DH1824" s="24"/>
      <c r="DI1824" s="24"/>
      <c r="DJ1824" s="24"/>
      <c r="DK1824" s="24"/>
      <c r="DL1824" s="24"/>
      <c r="DM1824" s="24"/>
      <c r="DN1824" s="24"/>
      <c r="DO1824" s="24"/>
      <c r="DP1824" s="24"/>
      <c r="DQ1824" s="24"/>
      <c r="DR1824" s="24"/>
      <c r="DS1824" s="24"/>
      <c r="DT1824" s="24"/>
      <c r="DU1824" s="24"/>
      <c r="DV1824" s="24"/>
      <c r="DW1824" s="24"/>
      <c r="DX1824" s="24"/>
      <c r="DY1824" s="24"/>
      <c r="DZ1824" s="24"/>
      <c r="EA1824" s="24"/>
      <c r="EB1824" s="24"/>
      <c r="EC1824" s="24"/>
      <c r="ED1824" s="24"/>
      <c r="EE1824" s="24"/>
      <c r="EF1824" s="24"/>
      <c r="EG1824" s="24"/>
      <c r="EH1824" s="24"/>
      <c r="EI1824" s="24"/>
      <c r="EJ1824" s="24"/>
      <c r="EK1824" s="24"/>
      <c r="EL1824" s="24"/>
      <c r="EM1824" s="24"/>
      <c r="EN1824" s="24"/>
      <c r="EO1824" s="24"/>
      <c r="EP1824" s="24"/>
      <c r="EQ1824" s="24"/>
      <c r="ER1824" s="24"/>
      <c r="ES1824" s="24"/>
      <c r="ET1824" s="24"/>
      <c r="EU1824" s="24"/>
      <c r="EV1824" s="24"/>
      <c r="EW1824" s="24"/>
      <c r="EX1824" s="24"/>
      <c r="EY1824" s="24"/>
      <c r="EZ1824" s="24"/>
      <c r="FA1824" s="24"/>
      <c r="FB1824" s="24"/>
      <c r="FC1824" s="24"/>
      <c r="FD1824" s="24"/>
      <c r="FE1824" s="24"/>
      <c r="FF1824" s="24"/>
      <c r="FG1824" s="24"/>
      <c r="FH1824" s="24"/>
      <c r="FI1824" s="24"/>
      <c r="FJ1824" s="24"/>
    </row>
    <row r="1825" spans="1:166" x14ac:dyDescent="0.25">
      <c r="A1825" s="13" t="s">
        <v>70</v>
      </c>
      <c r="B1825" s="13"/>
      <c r="C1825" s="22">
        <v>43964</v>
      </c>
      <c r="D1825" s="23"/>
      <c r="E1825" s="22"/>
      <c r="F1825" s="13"/>
      <c r="G1825" s="13">
        <v>97</v>
      </c>
      <c r="H1825" t="s">
        <v>26</v>
      </c>
      <c r="I1825" s="7">
        <v>10.5</v>
      </c>
      <c r="J1825">
        <v>1000</v>
      </c>
      <c r="K1825" s="5">
        <f t="shared" si="38"/>
        <v>95.238095238095241</v>
      </c>
      <c r="L1825" s="23"/>
      <c r="M1825" s="24"/>
      <c r="N1825" s="24"/>
      <c r="O1825" s="24"/>
      <c r="P1825" s="24"/>
      <c r="Q1825" s="23"/>
      <c r="R1825" s="23"/>
      <c r="S1825" s="23"/>
      <c r="T1825" s="23"/>
      <c r="U1825" s="23"/>
      <c r="V1825" s="23"/>
      <c r="W1825" s="23"/>
      <c r="X1825" s="24"/>
      <c r="Y1825" s="24"/>
      <c r="Z1825" s="24"/>
      <c r="AA1825" s="24"/>
      <c r="AB1825" s="24"/>
      <c r="AC1825" s="5">
        <v>323.62121467461759</v>
      </c>
      <c r="AD1825" s="24"/>
      <c r="AE1825" s="8"/>
      <c r="AF1825" s="8"/>
      <c r="AG1825" s="8"/>
      <c r="AH1825" s="8"/>
      <c r="AI1825" s="8"/>
      <c r="AJ1825" s="5">
        <v>198.02811554748942</v>
      </c>
      <c r="AK1825" s="24">
        <v>4.0813743944624497</v>
      </c>
      <c r="AL1825" s="24"/>
      <c r="AM1825" s="24"/>
      <c r="AN1825" s="24"/>
      <c r="AO1825" s="24"/>
      <c r="AP1825" s="24"/>
      <c r="AQ1825" s="9">
        <f>AK1825/AJ1825</f>
        <v>2.061007540862898E-2</v>
      </c>
      <c r="AR1825" s="24"/>
      <c r="AS1825" s="8"/>
      <c r="AT1825" s="8"/>
      <c r="AU1825" s="23">
        <v>4.7024701192636771</v>
      </c>
      <c r="AV1825" s="23"/>
      <c r="AW1825" s="23"/>
      <c r="AX1825" s="23">
        <v>37.088340571255728</v>
      </c>
      <c r="AY1825" s="23">
        <v>305.63652720162474</v>
      </c>
      <c r="AZ1825" s="23"/>
      <c r="BA1825" s="23"/>
      <c r="BB1825" s="23"/>
      <c r="BC1825" s="23"/>
      <c r="BD1825" s="23"/>
      <c r="BE1825" s="23"/>
      <c r="BF1825" s="23"/>
      <c r="BG1825" s="23"/>
      <c r="BH1825" s="5">
        <v>347.42733789214412</v>
      </c>
      <c r="BI1825" s="24"/>
      <c r="BJ1825" s="5"/>
      <c r="BK1825" s="5">
        <f>AC1825+AJ1825+BH1825</f>
        <v>869.07666811425111</v>
      </c>
      <c r="BL1825" s="5"/>
      <c r="BM1825" s="8">
        <f>BH1825/BK1825</f>
        <v>0.39976603979715908</v>
      </c>
      <c r="BN1825" s="8"/>
      <c r="BO1825" s="25"/>
      <c r="BP1825" s="5"/>
      <c r="BQ1825" s="5"/>
      <c r="BR1825" s="5"/>
      <c r="BS1825" s="5"/>
      <c r="BT1825" s="25"/>
      <c r="BU1825" s="25"/>
      <c r="BV1825" s="25"/>
      <c r="BW1825" s="25"/>
      <c r="BX1825" s="8">
        <f>AC1825/BK1825</f>
        <v>0.37237360816143034</v>
      </c>
      <c r="BY1825" s="8">
        <f>AJ1825/BK1825</f>
        <v>0.22786035204141061</v>
      </c>
      <c r="BZ1825" s="8">
        <f>BH1825/BK1825</f>
        <v>0.39976603979715908</v>
      </c>
      <c r="CA1825" s="5">
        <v>357.28402255639094</v>
      </c>
      <c r="CB1825" s="23">
        <v>39.021061273874345</v>
      </c>
      <c r="CC1825" s="23">
        <v>127.27211887477314</v>
      </c>
      <c r="CD1825" s="23"/>
      <c r="CE1825" s="23">
        <v>20.318263330740646</v>
      </c>
      <c r="CF1825" s="23"/>
      <c r="CG1825" s="23">
        <v>170.67257907700284</v>
      </c>
      <c r="CH1825" s="9">
        <f>AK1825/CA1825</f>
        <v>1.142333308178727E-2</v>
      </c>
      <c r="CI1825" s="23"/>
      <c r="CJ1825" s="23"/>
      <c r="CK1825" s="24"/>
      <c r="CL1825" s="23"/>
      <c r="CM1825" s="23"/>
      <c r="CN1825" s="24"/>
      <c r="CO1825" s="23"/>
      <c r="CP1825" s="23"/>
      <c r="CQ1825" s="23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  <c r="FJ1825" s="24"/>
    </row>
    <row r="1826" spans="1:166" x14ac:dyDescent="0.25">
      <c r="A1826" s="13" t="s">
        <v>70</v>
      </c>
      <c r="B1826" s="13"/>
      <c r="C1826" s="22">
        <v>43965</v>
      </c>
      <c r="D1826" s="23"/>
      <c r="E1826" s="22"/>
      <c r="F1826" s="13"/>
      <c r="G1826" s="13">
        <v>98</v>
      </c>
      <c r="H1826" t="s">
        <v>26</v>
      </c>
      <c r="I1826" s="7">
        <v>10.5</v>
      </c>
      <c r="J1826">
        <v>1000</v>
      </c>
      <c r="K1826" s="5">
        <f t="shared" si="38"/>
        <v>95.238095238095241</v>
      </c>
      <c r="L1826" s="23"/>
      <c r="M1826" s="24"/>
      <c r="N1826" s="24"/>
      <c r="O1826" s="24"/>
      <c r="P1826" s="24"/>
      <c r="Q1826" s="23"/>
      <c r="R1826" s="23"/>
      <c r="S1826" s="23"/>
      <c r="T1826" s="23"/>
      <c r="U1826" s="23"/>
      <c r="V1826" s="23"/>
      <c r="W1826" s="23"/>
      <c r="X1826" s="24"/>
      <c r="Y1826" s="24"/>
      <c r="Z1826" s="24"/>
      <c r="AA1826" s="24"/>
      <c r="AB1826" s="24"/>
      <c r="AC1826" s="5"/>
      <c r="AD1826" s="24"/>
      <c r="AE1826" s="8"/>
      <c r="AF1826" s="8"/>
      <c r="AG1826" s="8"/>
      <c r="AH1826" s="8"/>
      <c r="AI1826" s="8"/>
      <c r="AJ1826" s="5"/>
      <c r="AK1826" s="24"/>
      <c r="AL1826" s="24"/>
      <c r="AM1826" s="24"/>
      <c r="AN1826" s="24"/>
      <c r="AO1826" s="24"/>
      <c r="AP1826" s="24"/>
      <c r="AQ1826" s="9"/>
      <c r="AR1826" s="24"/>
      <c r="AS1826" s="8"/>
      <c r="AT1826" s="8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  <c r="BF1826" s="23"/>
      <c r="BG1826" s="23"/>
      <c r="BH1826" s="5"/>
      <c r="BI1826" s="24"/>
      <c r="BJ1826" s="5"/>
      <c r="BK1826" s="5"/>
      <c r="BL1826" s="5"/>
      <c r="BM1826" s="24"/>
      <c r="BN1826" s="24"/>
      <c r="BO1826" s="25"/>
      <c r="BP1826" s="5"/>
      <c r="BQ1826" s="5"/>
      <c r="BR1826" s="5"/>
      <c r="BS1826" s="5"/>
      <c r="BT1826" s="25"/>
      <c r="BU1826" s="25"/>
      <c r="BV1826" s="25"/>
      <c r="BW1826" s="25"/>
      <c r="BX1826" s="25"/>
      <c r="BY1826" s="25"/>
      <c r="BZ1826" s="25"/>
      <c r="CA1826" s="5"/>
      <c r="CB1826" s="23"/>
      <c r="CC1826" s="23"/>
      <c r="CD1826" s="23"/>
      <c r="CE1826" s="23"/>
      <c r="CF1826" s="23"/>
      <c r="CG1826" s="23"/>
      <c r="CH1826" s="23"/>
      <c r="CI1826" s="23"/>
      <c r="CJ1826" s="23"/>
      <c r="CK1826" s="24"/>
      <c r="CL1826" s="23"/>
      <c r="CM1826" s="23"/>
      <c r="CN1826" s="24">
        <v>1.2897157820229377</v>
      </c>
      <c r="CO1826" s="5">
        <f>CT1826+CW1826+CZ1826+DC1826+DF1826+DI1826+DL1826+DO1826+DR1826+DU1826+DX1826+EA1826</f>
        <v>425.41305487378486</v>
      </c>
      <c r="CP1826" s="5"/>
      <c r="CQ1826" s="5"/>
      <c r="CR1826" s="24">
        <v>0.12044988836841969</v>
      </c>
      <c r="CS1826" s="23">
        <v>150</v>
      </c>
      <c r="CT1826" s="24">
        <f>CR1826*CS1826</f>
        <v>18.067483255262953</v>
      </c>
      <c r="CU1826" s="24">
        <v>0.10915033993102551</v>
      </c>
      <c r="CV1826" s="23">
        <v>150</v>
      </c>
      <c r="CW1826" s="24">
        <f>CU1826*CV1826</f>
        <v>16.372550989653824</v>
      </c>
      <c r="CX1826" s="24">
        <v>0.13841092091842211</v>
      </c>
      <c r="CY1826" s="23">
        <v>300</v>
      </c>
      <c r="CZ1826" s="24">
        <f>CX1826*CY1826</f>
        <v>41.523276275526634</v>
      </c>
      <c r="DA1826" s="24">
        <v>0.17474722695602135</v>
      </c>
      <c r="DB1826" s="23">
        <v>300</v>
      </c>
      <c r="DC1826" s="24">
        <f>DA1826*DB1826</f>
        <v>52.424168086806404</v>
      </c>
      <c r="DD1826" s="24">
        <v>0.17979320376508517</v>
      </c>
      <c r="DE1826" s="23">
        <v>300</v>
      </c>
      <c r="DF1826" s="24">
        <f>DD1826*DE1826</f>
        <v>53.937961129525554</v>
      </c>
      <c r="DG1826" s="24">
        <v>0.17834537877642087</v>
      </c>
      <c r="DH1826" s="23">
        <v>600</v>
      </c>
      <c r="DI1826" s="24">
        <f>DG1826*DH1826</f>
        <v>107.00722726585252</v>
      </c>
      <c r="DJ1826" s="24">
        <v>0.19434740878894119</v>
      </c>
      <c r="DK1826" s="23">
        <v>400</v>
      </c>
      <c r="DL1826" s="24">
        <f>DJ1826*DK1826</f>
        <v>77.738963515576472</v>
      </c>
      <c r="DM1826" s="24">
        <v>0.1944714145186017</v>
      </c>
      <c r="DN1826" s="23">
        <v>300</v>
      </c>
      <c r="DO1826" s="24">
        <f>DM1826*DN1826</f>
        <v>58.341424355580507</v>
      </c>
      <c r="DP1826" s="24"/>
      <c r="DQ1826" s="24"/>
      <c r="DR1826" s="24"/>
      <c r="DS1826" s="24"/>
      <c r="DT1826" s="24"/>
      <c r="DU1826" s="24"/>
      <c r="DV1826" s="24"/>
      <c r="DW1826" s="24"/>
      <c r="DX1826" s="24"/>
      <c r="DY1826" s="24"/>
      <c r="DZ1826" s="24"/>
      <c r="EA1826" s="24"/>
      <c r="EB1826" s="24"/>
      <c r="EC1826" s="24">
        <v>1.3125</v>
      </c>
      <c r="ED1826" s="24"/>
      <c r="EE1826" s="24">
        <v>0.75</v>
      </c>
      <c r="EF1826" s="24"/>
      <c r="EG1826" s="24">
        <v>1.1875</v>
      </c>
      <c r="EH1826" s="24"/>
      <c r="EI1826" s="24">
        <v>2.1875</v>
      </c>
      <c r="EJ1826" s="24"/>
      <c r="EK1826" s="24">
        <v>3.875</v>
      </c>
      <c r="EL1826" s="24"/>
      <c r="EM1826" s="24">
        <v>2.8125</v>
      </c>
      <c r="EN1826" s="24"/>
      <c r="EO1826" s="24">
        <v>2.125</v>
      </c>
      <c r="EP1826" s="24"/>
      <c r="EQ1826" s="24">
        <v>1.25</v>
      </c>
      <c r="ER1826" s="24"/>
      <c r="ES1826" s="24"/>
      <c r="ET1826" s="24">
        <v>17.625</v>
      </c>
      <c r="EU1826" s="24">
        <v>25.75</v>
      </c>
      <c r="EV1826" s="24">
        <v>24.25</v>
      </c>
      <c r="EW1826" s="24">
        <v>27.25</v>
      </c>
      <c r="EX1826" s="24">
        <v>34.375</v>
      </c>
      <c r="EY1826" s="24">
        <v>31.875</v>
      </c>
      <c r="EZ1826" s="24">
        <v>32.375</v>
      </c>
      <c r="FA1826" s="24">
        <v>31.5</v>
      </c>
      <c r="FB1826" s="24"/>
      <c r="FC1826" s="24">
        <v>0.56625000000000003</v>
      </c>
      <c r="FD1826" s="24">
        <v>0.34250000000000003</v>
      </c>
      <c r="FE1826" s="24"/>
      <c r="FF1826" s="24"/>
      <c r="FG1826" s="24"/>
      <c r="FH1826" s="24"/>
      <c r="FI1826" s="24"/>
      <c r="FJ1826" s="24"/>
    </row>
    <row r="1827" spans="1:166" x14ac:dyDescent="0.25">
      <c r="A1827" s="13" t="s">
        <v>70</v>
      </c>
      <c r="B1827" s="13"/>
      <c r="C1827" s="22">
        <v>43978</v>
      </c>
      <c r="D1827" s="5">
        <v>8</v>
      </c>
      <c r="E1827" t="s">
        <v>208</v>
      </c>
      <c r="F1827" s="13" t="s">
        <v>14</v>
      </c>
      <c r="G1827" s="13">
        <v>111</v>
      </c>
      <c r="H1827" t="s">
        <v>26</v>
      </c>
      <c r="I1827" s="7">
        <v>10.5</v>
      </c>
      <c r="J1827">
        <v>1000</v>
      </c>
      <c r="K1827" s="5">
        <f t="shared" si="38"/>
        <v>95.238095238095241</v>
      </c>
      <c r="L1827" s="23"/>
      <c r="M1827" s="24"/>
      <c r="N1827" s="24"/>
      <c r="O1827" s="24"/>
      <c r="P1827" s="24"/>
      <c r="Q1827" s="23"/>
      <c r="R1827" s="23"/>
      <c r="S1827" s="23"/>
      <c r="T1827" s="23"/>
      <c r="U1827" s="5">
        <v>111</v>
      </c>
      <c r="V1827" s="23"/>
      <c r="W1827" s="23"/>
      <c r="X1827" s="24"/>
      <c r="Y1827" s="24"/>
      <c r="Z1827" s="24"/>
      <c r="AA1827" s="24"/>
      <c r="AB1827" s="24"/>
      <c r="AC1827" s="5"/>
      <c r="AD1827" s="24"/>
      <c r="AE1827" s="8"/>
      <c r="AF1827" s="8"/>
      <c r="AG1827" s="8"/>
      <c r="AH1827" s="8"/>
      <c r="AI1827" s="8"/>
      <c r="AJ1827" s="5"/>
      <c r="AK1827" s="24"/>
      <c r="AL1827" s="24"/>
      <c r="AM1827" s="24"/>
      <c r="AN1827" s="24"/>
      <c r="AO1827" s="24"/>
      <c r="AP1827" s="24"/>
      <c r="AQ1827" s="9"/>
      <c r="AR1827" s="24"/>
      <c r="AS1827" s="8"/>
      <c r="AT1827" s="8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5"/>
      <c r="BI1827" s="24"/>
      <c r="BJ1827" s="5"/>
      <c r="BK1827" s="5"/>
      <c r="BL1827" s="5"/>
      <c r="BM1827" s="24"/>
      <c r="BN1827" s="24"/>
      <c r="BO1827" s="25"/>
      <c r="BP1827" s="5"/>
      <c r="BQ1827" s="5"/>
      <c r="BR1827" s="5"/>
      <c r="BS1827" s="5"/>
      <c r="BT1827" s="25"/>
      <c r="BU1827" s="25"/>
      <c r="BV1827" s="25"/>
      <c r="BW1827" s="25"/>
      <c r="BX1827" s="25"/>
      <c r="BY1827" s="25"/>
      <c r="BZ1827" s="25"/>
      <c r="CA1827" s="5"/>
      <c r="CB1827" s="23"/>
      <c r="CC1827" s="23"/>
      <c r="CD1827" s="23"/>
      <c r="CE1827" s="23"/>
      <c r="CF1827" s="23"/>
      <c r="CG1827" s="23"/>
      <c r="CH1827" s="23"/>
      <c r="CI1827" s="23"/>
      <c r="CJ1827" s="23"/>
      <c r="CK1827" s="24"/>
      <c r="CL1827" s="23"/>
      <c r="CM1827" s="23"/>
      <c r="CN1827" s="24"/>
      <c r="CO1827" s="23"/>
      <c r="CP1827" s="23"/>
      <c r="CQ1827" s="23"/>
      <c r="CR1827" s="24"/>
      <c r="CS1827" s="24"/>
      <c r="CT1827" s="24"/>
      <c r="CU1827" s="24"/>
      <c r="CV1827" s="24"/>
      <c r="CW1827" s="24"/>
      <c r="CX1827" s="24"/>
      <c r="CY1827" s="24"/>
      <c r="CZ1827" s="24"/>
      <c r="DA1827" s="24"/>
      <c r="DB1827" s="24"/>
      <c r="DC1827" s="24"/>
      <c r="DD1827" s="24"/>
      <c r="DE1827" s="24"/>
      <c r="DF1827" s="24"/>
      <c r="DG1827" s="24"/>
      <c r="DH1827" s="24"/>
      <c r="DI1827" s="24"/>
      <c r="DJ1827" s="24"/>
      <c r="DK1827" s="24"/>
      <c r="DL1827" s="24"/>
      <c r="DM1827" s="24"/>
      <c r="DN1827" s="24"/>
      <c r="DO1827" s="24"/>
      <c r="DP1827" s="24"/>
      <c r="DQ1827" s="24"/>
      <c r="DR1827" s="24"/>
      <c r="DS1827" s="24"/>
      <c r="DT1827" s="24"/>
      <c r="DU1827" s="24"/>
      <c r="DV1827" s="24"/>
      <c r="DW1827" s="24"/>
      <c r="DX1827" s="24"/>
      <c r="DY1827" s="24"/>
      <c r="DZ1827" s="24"/>
      <c r="EA1827" s="24"/>
      <c r="EB1827" s="24"/>
      <c r="EC1827" s="24"/>
      <c r="ED1827" s="24"/>
      <c r="EE1827" s="24"/>
      <c r="EF1827" s="24"/>
      <c r="EG1827" s="24"/>
      <c r="EH1827" s="24"/>
      <c r="EI1827" s="24"/>
      <c r="EJ1827" s="24"/>
      <c r="EK1827" s="24"/>
      <c r="EL1827" s="24"/>
      <c r="EM1827" s="24"/>
      <c r="EN1827" s="24"/>
      <c r="EO1827" s="24"/>
      <c r="EP1827" s="24"/>
      <c r="EQ1827" s="24"/>
      <c r="ER1827" s="24"/>
      <c r="ES1827" s="24"/>
      <c r="ET1827" s="24"/>
      <c r="EU1827" s="24"/>
      <c r="EV1827" s="24"/>
      <c r="EW1827" s="24"/>
      <c r="EX1827" s="24"/>
      <c r="EY1827" s="24"/>
      <c r="EZ1827" s="24"/>
      <c r="FA1827" s="24"/>
      <c r="FB1827" s="24"/>
      <c r="FC1827" s="24"/>
      <c r="FD1827" s="24"/>
      <c r="FE1827" s="24"/>
      <c r="FF1827" s="24"/>
      <c r="FG1827" s="24"/>
      <c r="FH1827" s="24"/>
      <c r="FI1827" s="24"/>
      <c r="FJ1827" s="24"/>
    </row>
    <row r="1828" spans="1:166" x14ac:dyDescent="0.25">
      <c r="A1828" s="13" t="s">
        <v>70</v>
      </c>
      <c r="B1828" s="13"/>
      <c r="C1828" s="22">
        <v>43999</v>
      </c>
      <c r="D1828" s="23"/>
      <c r="E1828" s="22"/>
      <c r="F1828" s="13"/>
      <c r="G1828" s="13">
        <v>132</v>
      </c>
      <c r="H1828" t="s">
        <v>26</v>
      </c>
      <c r="I1828" s="7">
        <v>10.5</v>
      </c>
      <c r="J1828">
        <v>1000</v>
      </c>
      <c r="K1828" s="5">
        <f t="shared" si="38"/>
        <v>95.238095238095241</v>
      </c>
      <c r="L1828" s="23"/>
      <c r="M1828" s="24"/>
      <c r="N1828" s="24"/>
      <c r="O1828" s="24"/>
      <c r="P1828" s="24"/>
      <c r="Q1828" s="23"/>
      <c r="R1828" s="23"/>
      <c r="S1828" s="23"/>
      <c r="T1828" s="23"/>
      <c r="U1828" s="23"/>
      <c r="V1828" s="23"/>
      <c r="W1828" s="23"/>
      <c r="X1828" s="24"/>
      <c r="Y1828" s="24"/>
      <c r="Z1828" s="24"/>
      <c r="AA1828" s="24"/>
      <c r="AB1828" s="24"/>
      <c r="AC1828" s="5">
        <v>360.24910538967413</v>
      </c>
      <c r="AD1828" s="24"/>
      <c r="AE1828" s="8"/>
      <c r="AF1828" s="8"/>
      <c r="AG1828" s="8"/>
      <c r="AH1828" s="8"/>
      <c r="AI1828" s="8"/>
      <c r="AJ1828" s="5">
        <v>102.89966079155562</v>
      </c>
      <c r="AK1828" s="24">
        <v>1.6922274484911586</v>
      </c>
      <c r="AL1828" s="24"/>
      <c r="AM1828" s="24"/>
      <c r="AN1828" s="24"/>
      <c r="AO1828" s="24"/>
      <c r="AP1828" s="24"/>
      <c r="AQ1828" s="9">
        <f>AK1828/AJ1828</f>
        <v>1.6445413283908802E-2</v>
      </c>
      <c r="AR1828" s="24"/>
      <c r="AS1828" s="8"/>
      <c r="AT1828" s="8"/>
      <c r="AU1828" s="23">
        <v>0</v>
      </c>
      <c r="AV1828" s="23"/>
      <c r="AW1828" s="23"/>
      <c r="AX1828" s="23">
        <v>15.880425127397961</v>
      </c>
      <c r="AY1828" s="23">
        <v>351.64181805726543</v>
      </c>
      <c r="AZ1828" s="23"/>
      <c r="BA1828" s="23"/>
      <c r="BB1828" s="23"/>
      <c r="BC1828" s="23"/>
      <c r="BD1828" s="23"/>
      <c r="BE1828" s="23"/>
      <c r="BF1828" s="23"/>
      <c r="BG1828" s="23">
        <v>325.10208378786228</v>
      </c>
      <c r="BH1828" s="5">
        <v>692.62432697252575</v>
      </c>
      <c r="BI1828" s="24"/>
      <c r="BJ1828" s="5"/>
      <c r="BK1828" s="5">
        <f>AC1828+AJ1828+BH1828</f>
        <v>1155.7730931537556</v>
      </c>
      <c r="BL1828" s="5"/>
      <c r="BM1828" s="8">
        <f>BH1828/BK1828</f>
        <v>0.59927362133216244</v>
      </c>
      <c r="BN1828" s="8"/>
      <c r="BO1828" s="25"/>
      <c r="BP1828" s="5"/>
      <c r="BQ1828" s="5"/>
      <c r="BR1828" s="5"/>
      <c r="BS1828" s="5"/>
      <c r="BT1828" s="25"/>
      <c r="BU1828" s="25"/>
      <c r="BV1828" s="25"/>
      <c r="BW1828" s="25"/>
      <c r="BX1828" s="8">
        <f>AC1828/BK1828</f>
        <v>0.31169535570919304</v>
      </c>
      <c r="BY1828" s="8">
        <f>AJ1828/BK1828</f>
        <v>8.903102295864454E-2</v>
      </c>
      <c r="BZ1828" s="8">
        <f>BH1828/BK1828</f>
        <v>0.59927362133216244</v>
      </c>
      <c r="CA1828" s="5">
        <v>356.2587529284649</v>
      </c>
      <c r="CB1828" s="23"/>
      <c r="CC1828" s="23">
        <v>67.843287841481086</v>
      </c>
      <c r="CD1828" s="23">
        <v>53.230245848202919</v>
      </c>
      <c r="CE1828" s="23"/>
      <c r="CF1828" s="23"/>
      <c r="CG1828" s="23">
        <v>235.18521923878089</v>
      </c>
      <c r="CH1828" s="9">
        <f>AK1828/CA1828</f>
        <v>4.7499954305149378E-3</v>
      </c>
      <c r="CI1828" s="23"/>
      <c r="CJ1828" s="23"/>
      <c r="CK1828" s="24"/>
      <c r="CL1828" s="23"/>
      <c r="CM1828" s="23"/>
      <c r="CN1828" s="24"/>
      <c r="CO1828" s="23"/>
      <c r="CP1828" s="23"/>
      <c r="CQ1828" s="23"/>
      <c r="CR1828" s="24"/>
      <c r="CS1828" s="24"/>
      <c r="CT1828" s="24"/>
      <c r="CU1828" s="24"/>
      <c r="CV1828" s="24"/>
      <c r="CW1828" s="24"/>
      <c r="CX1828" s="24"/>
      <c r="CY1828" s="24"/>
      <c r="CZ1828" s="24"/>
      <c r="DA1828" s="24"/>
      <c r="DB1828" s="24"/>
      <c r="DC1828" s="24"/>
      <c r="DD1828" s="24"/>
      <c r="DE1828" s="24"/>
      <c r="DF1828" s="24"/>
      <c r="DG1828" s="24"/>
      <c r="DH1828" s="24"/>
      <c r="DI1828" s="24"/>
      <c r="DJ1828" s="24"/>
      <c r="DK1828" s="23">
        <v>600</v>
      </c>
      <c r="DL1828" s="24">
        <v>73.358179598068162</v>
      </c>
      <c r="DM1828" s="24"/>
      <c r="DN1828" s="24"/>
      <c r="DO1828" s="24"/>
      <c r="DP1828" s="24"/>
      <c r="DQ1828" s="24"/>
      <c r="DR1828" s="24"/>
      <c r="DS1828" s="24"/>
      <c r="DT1828" s="24"/>
      <c r="DU1828" s="24"/>
      <c r="DV1828" s="24"/>
      <c r="DW1828" s="24"/>
      <c r="DX1828" s="24"/>
      <c r="DY1828" s="24"/>
      <c r="DZ1828" s="24"/>
      <c r="EA1828" s="24"/>
      <c r="EB1828" s="24"/>
      <c r="EC1828" s="24"/>
      <c r="ED1828" s="24"/>
      <c r="EE1828" s="24"/>
      <c r="EF1828" s="24"/>
      <c r="EG1828" s="24"/>
      <c r="EH1828" s="24"/>
      <c r="EI1828" s="24"/>
      <c r="EJ1828" s="24"/>
      <c r="EK1828" s="24"/>
      <c r="EL1828" s="24"/>
      <c r="EM1828" s="24"/>
      <c r="EN1828" s="24"/>
      <c r="EO1828" s="24"/>
      <c r="EP1828" s="24"/>
      <c r="EQ1828" s="24"/>
      <c r="ER1828" s="24"/>
      <c r="ES1828" s="24"/>
      <c r="ET1828" s="24"/>
      <c r="EU1828" s="24"/>
      <c r="EV1828" s="24"/>
      <c r="EW1828" s="24"/>
      <c r="EX1828" s="24"/>
      <c r="EY1828" s="24"/>
      <c r="EZ1828" s="24"/>
      <c r="FA1828" s="24"/>
      <c r="FB1828" s="24"/>
      <c r="FC1828" s="24"/>
      <c r="FD1828" s="24"/>
      <c r="FE1828" s="24"/>
      <c r="FF1828" s="24"/>
      <c r="FG1828" s="24"/>
      <c r="FH1828" s="24"/>
      <c r="FI1828" s="24"/>
      <c r="FJ1828" s="24"/>
    </row>
    <row r="1829" spans="1:166" x14ac:dyDescent="0.25">
      <c r="A1829" s="13" t="s">
        <v>70</v>
      </c>
      <c r="B1829" s="13"/>
      <c r="C1829" s="22">
        <v>44008</v>
      </c>
      <c r="D1829" s="5">
        <v>9</v>
      </c>
      <c r="E1829" s="6" t="s">
        <v>207</v>
      </c>
      <c r="F1829" s="13" t="s">
        <v>15</v>
      </c>
      <c r="G1829" s="13">
        <v>141</v>
      </c>
      <c r="H1829" t="s">
        <v>26</v>
      </c>
      <c r="I1829" s="7">
        <v>10.5</v>
      </c>
      <c r="J1829">
        <v>1000</v>
      </c>
      <c r="K1829" s="5">
        <f t="shared" si="38"/>
        <v>95.238095238095241</v>
      </c>
      <c r="L1829" s="23"/>
      <c r="M1829" s="24"/>
      <c r="N1829" s="24"/>
      <c r="O1829" s="24"/>
      <c r="P1829" s="24"/>
      <c r="Q1829" s="23"/>
      <c r="R1829" s="23"/>
      <c r="S1829" s="23"/>
      <c r="T1829" s="23"/>
      <c r="U1829" s="23"/>
      <c r="V1829" s="5">
        <v>141</v>
      </c>
      <c r="W1829" s="5"/>
      <c r="X1829" s="24"/>
      <c r="Y1829" s="24"/>
      <c r="Z1829" s="24"/>
      <c r="AA1829" s="24"/>
      <c r="AB1829" s="24"/>
      <c r="AC1829" s="5"/>
      <c r="AD1829" s="24"/>
      <c r="AE1829" s="8"/>
      <c r="AF1829" s="8"/>
      <c r="AG1829" s="8"/>
      <c r="AH1829" s="8"/>
      <c r="AI1829" s="8"/>
      <c r="AJ1829" s="5"/>
      <c r="AK1829" s="24"/>
      <c r="AL1829" s="24"/>
      <c r="AM1829" s="24"/>
      <c r="AN1829" s="24"/>
      <c r="AO1829" s="24"/>
      <c r="AP1829" s="24"/>
      <c r="AQ1829" s="9"/>
      <c r="AR1829" s="24"/>
      <c r="AS1829" s="8"/>
      <c r="AT1829" s="8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  <c r="BF1829" s="23"/>
      <c r="BG1829" s="23"/>
      <c r="BH1829" s="5"/>
      <c r="BI1829" s="24"/>
      <c r="BJ1829" s="5"/>
      <c r="BK1829" s="5"/>
      <c r="BL1829" s="5"/>
      <c r="BM1829" s="24"/>
      <c r="BN1829" s="24"/>
      <c r="BO1829" s="25"/>
      <c r="BP1829" s="5"/>
      <c r="BQ1829" s="5"/>
      <c r="BR1829" s="5"/>
      <c r="BS1829" s="5"/>
      <c r="BT1829" s="25"/>
      <c r="BU1829" s="25"/>
      <c r="BV1829" s="25"/>
      <c r="BW1829" s="25"/>
      <c r="BX1829" s="25"/>
      <c r="BY1829" s="25"/>
      <c r="BZ1829" s="25"/>
      <c r="CA1829" s="5"/>
      <c r="CB1829" s="23"/>
      <c r="CC1829" s="23"/>
      <c r="CD1829" s="23"/>
      <c r="CE1829" s="23"/>
      <c r="CF1829" s="23"/>
      <c r="CG1829" s="23"/>
      <c r="CH1829" s="23"/>
      <c r="CI1829" s="23"/>
      <c r="CJ1829" s="23"/>
      <c r="CK1829" s="24"/>
      <c r="CL1829" s="23"/>
      <c r="CM1829" s="23"/>
      <c r="CN1829" s="24"/>
      <c r="CO1829" s="23"/>
      <c r="CP1829" s="23"/>
      <c r="CQ1829" s="23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4"/>
      <c r="DL1829" s="24"/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  <c r="FJ1829" s="24"/>
    </row>
    <row r="1830" spans="1:166" x14ac:dyDescent="0.25">
      <c r="A1830" s="13" t="s">
        <v>70</v>
      </c>
      <c r="B1830" s="13"/>
      <c r="C1830" s="22">
        <v>44027</v>
      </c>
      <c r="D1830" s="5">
        <v>10</v>
      </c>
      <c r="E1830" s="6" t="s">
        <v>108</v>
      </c>
      <c r="F1830" s="13" t="s">
        <v>16</v>
      </c>
      <c r="G1830" s="13">
        <v>160</v>
      </c>
      <c r="H1830" t="s">
        <v>26</v>
      </c>
      <c r="I1830" s="7">
        <v>10.5</v>
      </c>
      <c r="J1830">
        <v>1000</v>
      </c>
      <c r="K1830" s="5">
        <f t="shared" ref="K1830:K1893" si="39">1000000/I1830/J1830</f>
        <v>95.238095238095241</v>
      </c>
      <c r="L1830" s="23"/>
      <c r="M1830" s="24"/>
      <c r="N1830" s="24"/>
      <c r="O1830" s="24"/>
      <c r="P1830" s="24"/>
      <c r="Q1830" s="23"/>
      <c r="R1830" s="23"/>
      <c r="S1830" s="23"/>
      <c r="T1830" s="23"/>
      <c r="U1830" s="23"/>
      <c r="V1830" s="23"/>
      <c r="W1830" s="23"/>
      <c r="X1830" s="24"/>
      <c r="Y1830" s="24"/>
      <c r="Z1830" s="24"/>
      <c r="AA1830" s="24"/>
      <c r="AB1830" s="24"/>
      <c r="AC1830" s="5"/>
      <c r="AD1830" s="24"/>
      <c r="AE1830" s="8"/>
      <c r="AF1830" s="8"/>
      <c r="AG1830" s="8"/>
      <c r="AH1830" s="8"/>
      <c r="AI1830" s="8"/>
      <c r="AJ1830" s="5"/>
      <c r="AK1830" s="24"/>
      <c r="AL1830" s="24"/>
      <c r="AM1830" s="24"/>
      <c r="AN1830" s="24"/>
      <c r="AO1830" s="24"/>
      <c r="AP1830" s="24"/>
      <c r="AQ1830" s="9"/>
      <c r="AR1830" s="24"/>
      <c r="AS1830" s="8"/>
      <c r="AT1830" s="8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5">
        <v>463.75</v>
      </c>
      <c r="BH1830" s="5"/>
      <c r="BI1830" s="24"/>
      <c r="BJ1830" s="5"/>
      <c r="BK1830" s="5"/>
      <c r="BL1830" s="5"/>
      <c r="BM1830" s="24"/>
      <c r="BN1830" s="5">
        <f>BP1830*(1/(BO1830/100))</f>
        <v>463.75</v>
      </c>
      <c r="BO1830" s="25">
        <v>43</v>
      </c>
      <c r="BP1830" s="5">
        <v>199.41249999999999</v>
      </c>
      <c r="BQ1830" s="5">
        <f>BN1830-BP1830</f>
        <v>264.33749999999998</v>
      </c>
      <c r="BR1830" s="5"/>
      <c r="BS1830" s="5"/>
      <c r="BT1830" s="7">
        <v>8.7846916299559474</v>
      </c>
      <c r="BU1830" s="7"/>
      <c r="BV1830" s="7"/>
      <c r="BW1830" s="7"/>
      <c r="BX1830" s="7"/>
      <c r="BY1830" s="7"/>
      <c r="BZ1830" s="7"/>
      <c r="CA1830" s="5"/>
      <c r="CB1830" s="23"/>
      <c r="CC1830" s="23"/>
      <c r="CD1830" s="23"/>
      <c r="CE1830" s="23"/>
      <c r="CF1830" s="23"/>
      <c r="CG1830" s="23"/>
      <c r="CH1830" s="23"/>
      <c r="CI1830" s="23"/>
      <c r="CJ1830" s="23"/>
      <c r="CK1830" s="24"/>
      <c r="CL1830" s="23"/>
      <c r="CM1830" s="23"/>
      <c r="CN1830" s="24"/>
      <c r="CO1830" s="23"/>
      <c r="CP1830" s="23"/>
      <c r="CQ1830" s="23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  <c r="DF1830" s="24"/>
      <c r="DG1830" s="24"/>
      <c r="DH1830" s="24"/>
      <c r="DI1830" s="24"/>
      <c r="DJ1830" s="24"/>
      <c r="DK1830" s="24"/>
      <c r="DL1830" s="24"/>
      <c r="DM1830" s="24"/>
      <c r="DN1830" s="24"/>
      <c r="DO1830" s="24"/>
      <c r="DP1830" s="24"/>
      <c r="DQ1830" s="24"/>
      <c r="DR1830" s="24"/>
      <c r="DS1830" s="24"/>
      <c r="DT1830" s="24"/>
      <c r="DU1830" s="24"/>
      <c r="DV1830" s="24"/>
      <c r="DW1830" s="24"/>
      <c r="DX1830" s="24"/>
      <c r="DY1830" s="24"/>
      <c r="DZ1830" s="24"/>
      <c r="EA1830" s="24"/>
      <c r="EB1830" s="24"/>
      <c r="EC1830" s="24"/>
      <c r="ED1830" s="24"/>
      <c r="EE1830" s="24"/>
      <c r="EF1830" s="24"/>
      <c r="EG1830" s="24"/>
      <c r="EH1830" s="24"/>
      <c r="EI1830" s="24"/>
      <c r="EJ1830" s="24"/>
      <c r="EK1830" s="24"/>
      <c r="EL1830" s="24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  <c r="FE1830" s="24"/>
      <c r="FF1830" s="24"/>
      <c r="FG1830" s="24"/>
      <c r="FH1830" s="24"/>
      <c r="FI1830" s="24"/>
      <c r="FJ1830" s="24"/>
    </row>
    <row r="1831" spans="1:166" x14ac:dyDescent="0.25">
      <c r="A1831" s="13" t="s">
        <v>70</v>
      </c>
      <c r="B1831" s="13"/>
      <c r="C1831" s="22">
        <v>44040</v>
      </c>
      <c r="D1831" s="23"/>
      <c r="E1831" s="22"/>
      <c r="F1831" s="13"/>
      <c r="G1831" s="13">
        <v>173</v>
      </c>
      <c r="H1831" t="s">
        <v>26</v>
      </c>
      <c r="I1831" s="7">
        <v>10.5</v>
      </c>
      <c r="J1831">
        <v>1000</v>
      </c>
      <c r="K1831" s="5">
        <f t="shared" si="39"/>
        <v>95.238095238095241</v>
      </c>
      <c r="L1831" s="23"/>
      <c r="M1831" s="24"/>
      <c r="N1831" s="24"/>
      <c r="O1831" s="24"/>
      <c r="P1831" s="24"/>
      <c r="Q1831" s="23"/>
      <c r="R1831" s="23"/>
      <c r="S1831" s="23"/>
      <c r="T1831" s="23"/>
      <c r="U1831" s="23"/>
      <c r="V1831" s="23"/>
      <c r="W1831" s="23"/>
      <c r="X1831" s="24"/>
      <c r="Y1831" s="24"/>
      <c r="Z1831" s="24"/>
      <c r="AA1831" s="24"/>
      <c r="AB1831" s="24"/>
      <c r="AC1831" s="5"/>
      <c r="AD1831" s="24"/>
      <c r="AE1831" s="8"/>
      <c r="AF1831" s="8"/>
      <c r="AG1831" s="8"/>
      <c r="AH1831" s="8"/>
      <c r="AI1831" s="8"/>
      <c r="AJ1831" s="5"/>
      <c r="AK1831" s="24"/>
      <c r="AL1831" s="24"/>
      <c r="AM1831" s="24"/>
      <c r="AN1831" s="24"/>
      <c r="AO1831" s="24"/>
      <c r="AP1831" s="24"/>
      <c r="AQ1831" s="9"/>
      <c r="AR1831" s="24"/>
      <c r="AS1831" s="8"/>
      <c r="AT1831" s="8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23"/>
      <c r="BH1831" s="5"/>
      <c r="BI1831" s="24"/>
      <c r="BJ1831" s="5"/>
      <c r="BK1831" s="5"/>
      <c r="BL1831" s="5"/>
      <c r="BM1831" s="24"/>
      <c r="BN1831" s="24"/>
      <c r="BO1831" s="25"/>
      <c r="BP1831" s="5"/>
      <c r="BQ1831" s="5"/>
      <c r="BR1831" s="5"/>
      <c r="BS1831" s="5"/>
      <c r="BT1831" s="25"/>
      <c r="BU1831" s="25"/>
      <c r="BV1831" s="25"/>
      <c r="BW1831" s="25"/>
      <c r="BX1831" s="25"/>
      <c r="BY1831" s="25"/>
      <c r="BZ1831" s="25"/>
      <c r="CA1831" s="5"/>
      <c r="CB1831" s="23"/>
      <c r="CC1831" s="23"/>
      <c r="CD1831" s="23"/>
      <c r="CE1831" s="23"/>
      <c r="CF1831" s="23"/>
      <c r="CG1831" s="23"/>
      <c r="CH1831" s="23"/>
      <c r="CI1831" s="23"/>
      <c r="CJ1831" s="23"/>
      <c r="CK1831" s="24"/>
      <c r="CL1831" s="23"/>
      <c r="CM1831" s="23"/>
      <c r="CN1831" s="24">
        <v>1.0393810457687462</v>
      </c>
      <c r="CO1831" s="5">
        <f>CT1831+CW1831+CZ1831+DC1831+DF1831+DI1831+DL1831+DO1831+DR1831+DU1831+DX1831+EA1831</f>
        <v>303.62882320994953</v>
      </c>
      <c r="CP1831" s="5"/>
      <c r="CQ1831" s="5"/>
      <c r="CR1831" s="24">
        <v>4.0608232670444271E-2</v>
      </c>
      <c r="CS1831" s="23">
        <v>150</v>
      </c>
      <c r="CT1831" s="24">
        <f>CR1831*CS1831</f>
        <v>6.0912349005666409</v>
      </c>
      <c r="CU1831" s="24">
        <v>8.2064642437208762E-2</v>
      </c>
      <c r="CV1831" s="23">
        <v>150</v>
      </c>
      <c r="CW1831" s="24">
        <f>CU1831*CV1831</f>
        <v>12.309696365581315</v>
      </c>
      <c r="CX1831" s="24">
        <v>0.11345896034013803</v>
      </c>
      <c r="CY1831" s="23">
        <v>300</v>
      </c>
      <c r="CZ1831" s="24">
        <f>CX1831*CY1831</f>
        <v>34.037688102041407</v>
      </c>
      <c r="DA1831" s="24">
        <v>0.14543048783534923</v>
      </c>
      <c r="DB1831" s="23">
        <v>300</v>
      </c>
      <c r="DC1831" s="24">
        <f>DA1831*DB1831</f>
        <v>43.629146350604771</v>
      </c>
      <c r="DD1831" s="24">
        <v>0.13922365279371757</v>
      </c>
      <c r="DE1831" s="23">
        <v>300</v>
      </c>
      <c r="DF1831" s="24">
        <f>DD1831*DE1831</f>
        <v>41.767095838115267</v>
      </c>
      <c r="DG1831" s="24">
        <v>0.12226363266344695</v>
      </c>
      <c r="DH1831" s="23">
        <v>600</v>
      </c>
      <c r="DI1831" s="24">
        <f>DG1831*DH1831</f>
        <v>73.358179598068162</v>
      </c>
      <c r="DJ1831" s="24">
        <v>0.13382175925213163</v>
      </c>
      <c r="DK1831" s="23">
        <v>400</v>
      </c>
      <c r="DL1831" s="24">
        <f>DJ1831*DK1831</f>
        <v>53.528703700852653</v>
      </c>
      <c r="DM1831" s="24">
        <v>0.12969026118039775</v>
      </c>
      <c r="DN1831" s="23">
        <v>300</v>
      </c>
      <c r="DO1831" s="24">
        <f>DM1831*DN1831</f>
        <v>38.907078354119328</v>
      </c>
      <c r="DP1831" s="24">
        <v>0.13281941659591212</v>
      </c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/>
      <c r="EC1831" s="24">
        <v>1.625</v>
      </c>
      <c r="ED1831" s="24"/>
      <c r="EE1831" s="24">
        <v>1.25</v>
      </c>
      <c r="EF1831" s="24"/>
      <c r="EG1831" s="24">
        <v>1</v>
      </c>
      <c r="EH1831" s="24"/>
      <c r="EI1831" s="24">
        <v>3.6875</v>
      </c>
      <c r="EJ1831" s="24"/>
      <c r="EK1831" s="24">
        <v>3.8125</v>
      </c>
      <c r="EL1831" s="24"/>
      <c r="EM1831" s="24">
        <v>3.4375</v>
      </c>
      <c r="EN1831" s="24"/>
      <c r="EO1831" s="24">
        <v>2.0625</v>
      </c>
      <c r="EP1831" s="24"/>
      <c r="EQ1831" s="24">
        <v>1.1875</v>
      </c>
      <c r="ER1831" s="24"/>
      <c r="ES1831" s="24"/>
      <c r="ET1831" s="24">
        <v>7</v>
      </c>
      <c r="EU1831" s="24">
        <v>7</v>
      </c>
      <c r="EV1831" s="24">
        <v>5.375</v>
      </c>
      <c r="EW1831" s="24">
        <v>6</v>
      </c>
      <c r="EX1831" s="24">
        <v>5</v>
      </c>
      <c r="EY1831" s="24">
        <v>5.625</v>
      </c>
      <c r="EZ1831" s="24">
        <v>6.375</v>
      </c>
      <c r="FA1831" s="24">
        <v>5.625</v>
      </c>
      <c r="FB1831" s="24"/>
      <c r="FC1831" s="24">
        <v>0.42</v>
      </c>
      <c r="FD1831" s="24">
        <v>0.31375000000000003</v>
      </c>
      <c r="FE1831" s="24"/>
      <c r="FF1831" s="24"/>
      <c r="FG1831" s="24"/>
      <c r="FH1831" s="24"/>
      <c r="FI1831" s="24"/>
      <c r="FJ1831" s="24"/>
    </row>
    <row r="1832" spans="1:166" x14ac:dyDescent="0.25">
      <c r="A1832" t="s">
        <v>27</v>
      </c>
      <c r="C1832" s="6">
        <v>44189</v>
      </c>
      <c r="D1832" s="5">
        <v>1</v>
      </c>
      <c r="E1832" s="6" t="s">
        <v>209</v>
      </c>
      <c r="F1832" t="s">
        <v>10</v>
      </c>
      <c r="G1832">
        <v>0</v>
      </c>
      <c r="H1832" t="s">
        <v>11</v>
      </c>
      <c r="I1832" s="7">
        <v>7</v>
      </c>
      <c r="J1832">
        <v>1000</v>
      </c>
      <c r="K1832" s="5">
        <f t="shared" si="39"/>
        <v>142.85714285714286</v>
      </c>
      <c r="L1832" s="5"/>
      <c r="M1832" s="8"/>
      <c r="N1832" s="8"/>
      <c r="O1832" s="8"/>
      <c r="P1832" s="8"/>
      <c r="Q1832" s="5"/>
      <c r="R1832" s="5"/>
      <c r="S1832" s="5"/>
      <c r="T1832" s="5"/>
      <c r="U1832" s="5"/>
      <c r="V1832" s="5"/>
      <c r="W1832" s="5"/>
      <c r="X1832" s="8"/>
      <c r="Y1832" s="8"/>
      <c r="Z1832" s="8"/>
      <c r="AA1832" s="8"/>
      <c r="AB1832" s="8"/>
      <c r="AC1832" s="5"/>
      <c r="AD1832" s="8"/>
      <c r="AE1832" s="8"/>
      <c r="AF1832" s="8"/>
      <c r="AG1832" s="8"/>
      <c r="AH1832" s="8"/>
      <c r="AI1832" s="8"/>
      <c r="AJ1832" s="5"/>
      <c r="AK1832" s="8"/>
      <c r="AL1832" s="8"/>
      <c r="AM1832" s="8"/>
      <c r="AN1832" s="8"/>
      <c r="AO1832" s="8"/>
      <c r="AP1832" s="8"/>
      <c r="AQ1832" s="9"/>
      <c r="AR1832" s="8"/>
      <c r="AS1832" s="8"/>
      <c r="AT1832" s="8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8"/>
      <c r="BJ1832" s="5"/>
      <c r="BK1832" s="5"/>
      <c r="BL1832" s="5"/>
      <c r="BM1832" s="8"/>
      <c r="BN1832" s="8"/>
      <c r="BO1832" s="7"/>
      <c r="BP1832" s="5"/>
      <c r="BQ1832" s="5"/>
      <c r="BR1832" s="5"/>
      <c r="BS1832" s="5"/>
      <c r="BT1832" s="7"/>
      <c r="BU1832" s="7"/>
      <c r="BV1832" s="7"/>
      <c r="BW1832" s="7"/>
      <c r="BX1832" s="7"/>
      <c r="BY1832" s="7"/>
      <c r="BZ1832" s="7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8"/>
      <c r="CL1832" s="5"/>
      <c r="CM1832" s="5"/>
      <c r="CN1832" s="8"/>
      <c r="CO1832" s="5"/>
      <c r="CP1832" s="5"/>
      <c r="CQ1832" s="5"/>
      <c r="CR1832" s="8"/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8"/>
      <c r="DE1832" s="8"/>
      <c r="DF1832" s="8"/>
      <c r="DG1832" s="8"/>
      <c r="DH1832" s="8"/>
      <c r="DI1832" s="8"/>
      <c r="DJ1832" s="8"/>
      <c r="DK1832" s="8"/>
      <c r="DL1832" s="8"/>
      <c r="DM1832" s="8"/>
      <c r="DN1832" s="8"/>
      <c r="DO1832" s="8"/>
      <c r="DP1832" s="8"/>
      <c r="DQ1832" s="8"/>
      <c r="DR1832" s="8"/>
      <c r="DS1832" s="8"/>
      <c r="DT1832" s="8"/>
      <c r="DU1832" s="8"/>
      <c r="DV1832" s="8"/>
      <c r="DW1832" s="8"/>
      <c r="DX1832" s="8"/>
      <c r="DY1832" s="8"/>
      <c r="DZ1832" s="8"/>
      <c r="EA1832" s="8"/>
      <c r="EB1832" s="8"/>
      <c r="EC1832" s="8"/>
      <c r="ED1832" s="8"/>
      <c r="EE1832" s="8"/>
      <c r="EF1832" s="8"/>
      <c r="EG1832" s="8"/>
      <c r="EH1832" s="8"/>
      <c r="EI1832" s="8"/>
      <c r="EJ1832" s="8"/>
      <c r="EK1832" s="8"/>
      <c r="EL1832" s="8"/>
      <c r="EM1832" s="8"/>
      <c r="EN1832" s="8"/>
      <c r="EO1832" s="8"/>
      <c r="EP1832" s="8"/>
      <c r="EQ1832" s="8"/>
      <c r="ER1832" s="8"/>
      <c r="ES1832" s="8"/>
      <c r="ET1832" s="8"/>
      <c r="EU1832" s="8"/>
      <c r="EV1832" s="8"/>
      <c r="EW1832" s="8"/>
      <c r="EX1832" s="8"/>
      <c r="EY1832" s="8"/>
      <c r="EZ1832" s="8"/>
      <c r="FA1832" s="8"/>
      <c r="FB1832" s="8"/>
      <c r="FC1832" s="8"/>
      <c r="FD1832" s="8"/>
      <c r="FE1832" s="8"/>
      <c r="FF1832" s="8"/>
      <c r="FG1832" s="8"/>
      <c r="FH1832" s="8"/>
      <c r="FI1832" s="8"/>
      <c r="FJ1832" s="8"/>
    </row>
    <row r="1833" spans="1:166" x14ac:dyDescent="0.25">
      <c r="A1833" t="s">
        <v>27</v>
      </c>
      <c r="C1833" s="6">
        <v>44224</v>
      </c>
      <c r="D1833" s="5"/>
      <c r="E1833" s="6"/>
      <c r="G1833">
        <v>35</v>
      </c>
      <c r="H1833" t="s">
        <v>11</v>
      </c>
      <c r="I1833" s="7">
        <v>7</v>
      </c>
      <c r="J1833">
        <v>1000</v>
      </c>
      <c r="K1833" s="5">
        <f t="shared" si="39"/>
        <v>142.85714285714286</v>
      </c>
      <c r="L1833" s="5"/>
      <c r="M1833" s="5">
        <v>304.66666666666663</v>
      </c>
      <c r="N1833" s="7">
        <v>7.9333333333333336</v>
      </c>
      <c r="O1833" s="7"/>
      <c r="P1833" s="7"/>
      <c r="Q1833" s="5"/>
      <c r="R1833" s="5"/>
      <c r="S1833" s="5"/>
      <c r="T1833" s="5"/>
      <c r="U1833" s="5"/>
      <c r="V1833" s="5"/>
      <c r="W1833" s="5"/>
      <c r="X1833" s="8"/>
      <c r="Y1833" s="8"/>
      <c r="Z1833" s="8"/>
      <c r="AA1833" s="8"/>
      <c r="AB1833" s="8"/>
      <c r="AC1833" s="5"/>
      <c r="AD1833" s="8"/>
      <c r="AE1833" s="8"/>
      <c r="AF1833" s="8"/>
      <c r="AG1833" s="8"/>
      <c r="AH1833" s="8"/>
      <c r="AI1833" s="8"/>
      <c r="AJ1833" s="5"/>
      <c r="AK1833" s="8"/>
      <c r="AL1833" s="8"/>
      <c r="AM1833" s="8"/>
      <c r="AN1833" s="8"/>
      <c r="AO1833" s="8"/>
      <c r="AP1833" s="8"/>
      <c r="AQ1833" s="9"/>
      <c r="AR1833" s="8"/>
      <c r="AS1833" s="8"/>
      <c r="AT1833" s="8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8"/>
      <c r="BJ1833" s="5"/>
      <c r="BK1833" s="5"/>
      <c r="BL1833" s="5"/>
      <c r="BM1833" s="8"/>
      <c r="BN1833" s="8"/>
      <c r="BO1833" s="7"/>
      <c r="BP1833" s="5"/>
      <c r="BQ1833" s="5"/>
      <c r="BR1833" s="5"/>
      <c r="BS1833" s="5"/>
      <c r="BT1833" s="7"/>
      <c r="BU1833" s="7"/>
      <c r="BV1833" s="7"/>
      <c r="BW1833" s="7"/>
      <c r="BX1833" s="7"/>
      <c r="BY1833" s="7"/>
      <c r="BZ1833" s="7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8"/>
      <c r="CL1833" s="5"/>
      <c r="CM1833" s="5"/>
      <c r="CN1833" s="8"/>
      <c r="CO1833" s="5"/>
      <c r="CP1833" s="5"/>
      <c r="CQ1833" s="5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</row>
    <row r="1834" spans="1:166" x14ac:dyDescent="0.25">
      <c r="A1834" t="s">
        <v>27</v>
      </c>
      <c r="C1834" s="6">
        <v>44230</v>
      </c>
      <c r="D1834" s="5">
        <v>4</v>
      </c>
      <c r="E1834" t="s">
        <v>210</v>
      </c>
      <c r="F1834" t="s">
        <v>12</v>
      </c>
      <c r="G1834">
        <v>41</v>
      </c>
      <c r="H1834" t="s">
        <v>11</v>
      </c>
      <c r="I1834" s="7">
        <v>7</v>
      </c>
      <c r="J1834">
        <v>1000</v>
      </c>
      <c r="K1834" s="5">
        <f t="shared" si="39"/>
        <v>142.85714285714286</v>
      </c>
      <c r="L1834" s="5"/>
      <c r="M1834" s="5">
        <v>396</v>
      </c>
      <c r="N1834" s="7">
        <v>10</v>
      </c>
      <c r="O1834" s="7"/>
      <c r="P1834" s="7"/>
      <c r="Q1834" s="5"/>
      <c r="R1834" s="5">
        <v>41</v>
      </c>
      <c r="S1834" s="5"/>
      <c r="T1834" s="5"/>
      <c r="U1834" s="5"/>
      <c r="V1834" s="5"/>
      <c r="W1834" s="5"/>
      <c r="X1834" s="8"/>
      <c r="Y1834" s="8"/>
      <c r="Z1834" s="8"/>
      <c r="AA1834" s="8"/>
      <c r="AB1834" s="8"/>
      <c r="AC1834" s="5"/>
      <c r="AD1834" s="8"/>
      <c r="AE1834" s="8"/>
      <c r="AF1834" s="8"/>
      <c r="AG1834" s="8"/>
      <c r="AH1834" s="8"/>
      <c r="AI1834" s="8"/>
      <c r="AJ1834" s="5"/>
      <c r="AK1834" s="8"/>
      <c r="AL1834" s="8"/>
      <c r="AM1834" s="8"/>
      <c r="AN1834" s="8"/>
      <c r="AO1834" s="8"/>
      <c r="AP1834" s="8"/>
      <c r="AQ1834" s="9"/>
      <c r="AR1834" s="8"/>
      <c r="AS1834" s="8"/>
      <c r="AT1834" s="8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8"/>
      <c r="BJ1834" s="5"/>
      <c r="BK1834" s="5"/>
      <c r="BL1834" s="5"/>
      <c r="BM1834" s="8"/>
      <c r="BN1834" s="8"/>
      <c r="BO1834" s="7"/>
      <c r="BP1834" s="5"/>
      <c r="BQ1834" s="5"/>
      <c r="BR1834" s="5"/>
      <c r="BS1834" s="5"/>
      <c r="BT1834" s="7"/>
      <c r="BU1834" s="7"/>
      <c r="BV1834" s="7"/>
      <c r="BW1834" s="7"/>
      <c r="BX1834" s="7"/>
      <c r="BY1834" s="7"/>
      <c r="BZ1834" s="7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8"/>
      <c r="CL1834" s="5"/>
      <c r="CM1834" s="5"/>
      <c r="CN1834" s="8">
        <f>CR1834+CU1834+CX1834+DA1834+DD1834+DG1834+DJ1834+DM1834</f>
        <v>2.2734664923347645</v>
      </c>
      <c r="CO1834" s="5">
        <f>CT1834+CW1834+CZ1834+DC1834+DF1834+DI1834+DL1834+DO1834+DR1834+DU1834+DX1834+EA1834</f>
        <v>682.03994770042925</v>
      </c>
      <c r="CP1834" s="5">
        <f>CT1834+CW1834+CZ1834+DC1834+DF1834+DI1834+DL1834+DO1834</f>
        <v>682.03994770042925</v>
      </c>
      <c r="CQ1834" s="5"/>
      <c r="CR1834" s="9">
        <v>0.17934088690426042</v>
      </c>
      <c r="CS1834">
        <v>300</v>
      </c>
      <c r="CT1834" s="5">
        <f>CR1834*CS1834</f>
        <v>53.802266071278126</v>
      </c>
      <c r="CU1834" s="9">
        <v>0.256817324243518</v>
      </c>
      <c r="CV1834">
        <v>300</v>
      </c>
      <c r="CW1834" s="5">
        <f>CU1834*CV1834</f>
        <v>77.045197273055393</v>
      </c>
      <c r="CX1834" s="9">
        <v>0.30762575803020081</v>
      </c>
      <c r="CY1834">
        <v>300</v>
      </c>
      <c r="CZ1834" s="5">
        <f>CX1834*CY1834</f>
        <v>92.287727409060238</v>
      </c>
      <c r="DA1834" s="9">
        <v>0.31095814330623195</v>
      </c>
      <c r="DB1834">
        <v>300</v>
      </c>
      <c r="DC1834" s="5">
        <f>DA1834*DB1834</f>
        <v>93.287442991869582</v>
      </c>
      <c r="DD1834" s="9">
        <v>0.30110841518064668</v>
      </c>
      <c r="DE1834">
        <v>300</v>
      </c>
      <c r="DF1834" s="5">
        <f>DD1834*DE1834</f>
        <v>90.332524554194009</v>
      </c>
      <c r="DG1834" s="9">
        <v>0.30655935211970808</v>
      </c>
      <c r="DH1834">
        <v>300</v>
      </c>
      <c r="DI1834" s="5">
        <f>DG1834*DH1834</f>
        <v>91.967805635912427</v>
      </c>
      <c r="DJ1834" s="9">
        <v>0.30310047139627272</v>
      </c>
      <c r="DK1834">
        <v>300</v>
      </c>
      <c r="DL1834" s="5">
        <f>DJ1834*DK1834</f>
        <v>90.930141418881817</v>
      </c>
      <c r="DM1834" s="9">
        <v>0.30795614115392567</v>
      </c>
      <c r="DN1834">
        <v>300</v>
      </c>
      <c r="DO1834" s="5">
        <f>DM1834*DN1834</f>
        <v>92.386842346177701</v>
      </c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</row>
    <row r="1835" spans="1:166" x14ac:dyDescent="0.25">
      <c r="A1835" t="s">
        <v>27</v>
      </c>
      <c r="C1835" s="6">
        <v>44236</v>
      </c>
      <c r="D1835" s="5"/>
      <c r="E1835" s="6"/>
      <c r="G1835">
        <v>47</v>
      </c>
      <c r="H1835" t="s">
        <v>11</v>
      </c>
      <c r="I1835" s="7">
        <v>7</v>
      </c>
      <c r="J1835">
        <v>1000</v>
      </c>
      <c r="K1835" s="5">
        <f t="shared" si="39"/>
        <v>142.85714285714286</v>
      </c>
      <c r="L1835" s="5"/>
      <c r="M1835" s="5">
        <v>476</v>
      </c>
      <c r="N1835" s="7">
        <v>11.666666666666666</v>
      </c>
      <c r="O1835" s="7"/>
      <c r="P1835" s="7"/>
      <c r="Q1835" s="5"/>
      <c r="R1835" s="5"/>
      <c r="S1835" s="5"/>
      <c r="T1835" s="5"/>
      <c r="U1835" s="5"/>
      <c r="V1835" s="5"/>
      <c r="W1835" s="5"/>
      <c r="X1835" s="8"/>
      <c r="Y1835" s="8"/>
      <c r="Z1835" s="8"/>
      <c r="AA1835" s="8"/>
      <c r="AB1835" s="8"/>
      <c r="AC1835" s="5"/>
      <c r="AD1835" s="8"/>
      <c r="AE1835" s="8"/>
      <c r="AF1835" s="8"/>
      <c r="AG1835" s="8"/>
      <c r="AH1835" s="8"/>
      <c r="AI1835" s="8"/>
      <c r="AJ1835" s="5"/>
      <c r="AK1835" s="8"/>
      <c r="AL1835" s="8"/>
      <c r="AM1835" s="8"/>
      <c r="AN1835" s="8"/>
      <c r="AO1835" s="8"/>
      <c r="AP1835" s="8"/>
      <c r="AQ1835" s="9"/>
      <c r="AR1835" s="8"/>
      <c r="AS1835" s="8"/>
      <c r="AT1835" s="8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8"/>
      <c r="BJ1835" s="5"/>
      <c r="BK1835" s="5"/>
      <c r="BL1835" s="5"/>
      <c r="BM1835" s="8"/>
      <c r="BN1835" s="8"/>
      <c r="BO1835" s="7"/>
      <c r="BP1835" s="5"/>
      <c r="BQ1835" s="5"/>
      <c r="BR1835" s="5"/>
      <c r="BS1835" s="5"/>
      <c r="BT1835" s="7"/>
      <c r="BU1835" s="7"/>
      <c r="BV1835" s="7"/>
      <c r="BW1835" s="7"/>
      <c r="BX1835" s="7"/>
      <c r="BY1835" s="7"/>
      <c r="BZ1835" s="7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8"/>
      <c r="CL1835" s="5"/>
      <c r="CM1835" s="5"/>
      <c r="CN1835" s="8"/>
      <c r="CO1835" s="5"/>
      <c r="CP1835" s="5"/>
      <c r="CQ1835" s="5"/>
      <c r="CR1835" s="9"/>
      <c r="CS1835" s="8"/>
      <c r="CT1835" s="8"/>
      <c r="CU1835" s="9"/>
      <c r="CV1835" s="8"/>
      <c r="CW1835" s="8"/>
      <c r="CX1835" s="9"/>
      <c r="CY1835" s="8"/>
      <c r="CZ1835" s="8"/>
      <c r="DA1835" s="9"/>
      <c r="DB1835" s="8"/>
      <c r="DC1835" s="8"/>
      <c r="DD1835" s="9"/>
      <c r="DE1835" s="8"/>
      <c r="DF1835" s="8"/>
      <c r="DG1835" s="9"/>
      <c r="DH1835" s="8"/>
      <c r="DI1835" s="8"/>
      <c r="DJ1835" s="9"/>
      <c r="DK1835" s="8"/>
      <c r="DL1835" s="8"/>
      <c r="DM1835" s="9"/>
      <c r="DN1835" s="8"/>
      <c r="DO1835" s="8"/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</row>
    <row r="1836" spans="1:166" x14ac:dyDescent="0.25">
      <c r="A1836" t="s">
        <v>27</v>
      </c>
      <c r="C1836" s="6">
        <v>44237</v>
      </c>
      <c r="D1836" s="5"/>
      <c r="E1836" s="6"/>
      <c r="G1836">
        <v>48</v>
      </c>
      <c r="H1836" t="s">
        <v>11</v>
      </c>
      <c r="I1836" s="7">
        <v>7</v>
      </c>
      <c r="J1836">
        <v>1000</v>
      </c>
      <c r="K1836" s="5">
        <f t="shared" si="39"/>
        <v>142.85714285714286</v>
      </c>
      <c r="L1836" s="5"/>
      <c r="M1836" s="8"/>
      <c r="N1836" s="8"/>
      <c r="O1836" s="8"/>
      <c r="P1836" s="8"/>
      <c r="Q1836" s="5"/>
      <c r="R1836" s="5"/>
      <c r="S1836" s="5"/>
      <c r="T1836" s="5"/>
      <c r="U1836" s="5"/>
      <c r="V1836" s="5"/>
      <c r="W1836" s="5"/>
      <c r="X1836" s="8"/>
      <c r="Y1836" s="8"/>
      <c r="Z1836" s="8"/>
      <c r="AA1836" s="8"/>
      <c r="AB1836" s="8"/>
      <c r="AC1836" s="5">
        <v>37.233333333333327</v>
      </c>
      <c r="AE1836" s="8"/>
      <c r="AF1836" s="8"/>
      <c r="AG1836" s="8"/>
      <c r="AH1836" s="8"/>
      <c r="AI1836" s="8"/>
      <c r="AJ1836" s="5">
        <v>34.833333333333336</v>
      </c>
      <c r="AK1836" s="8">
        <v>0.78512160000000009</v>
      </c>
      <c r="AL1836" s="8"/>
      <c r="AM1836" s="8"/>
      <c r="AN1836" s="8"/>
      <c r="AO1836" s="8"/>
      <c r="AP1836" s="8"/>
      <c r="AQ1836" s="9">
        <f>AK1836/AJ1836</f>
        <v>2.2539376076555026E-2</v>
      </c>
      <c r="AR1836" s="8"/>
      <c r="AS1836" s="8"/>
      <c r="AT1836" s="8"/>
      <c r="AU1836" s="5"/>
      <c r="AV1836" s="5"/>
      <c r="AW1836" s="5"/>
      <c r="AY1836" s="5">
        <v>0</v>
      </c>
      <c r="AZ1836" s="5"/>
      <c r="BA1836" s="5"/>
      <c r="BB1836" s="5"/>
      <c r="BC1836" s="5"/>
      <c r="BD1836" s="5"/>
      <c r="BE1836" s="5">
        <v>0</v>
      </c>
      <c r="BG1836" s="5"/>
      <c r="BH1836" s="5">
        <v>0</v>
      </c>
      <c r="BI1836" s="8"/>
      <c r="BJ1836" s="5"/>
      <c r="BK1836" s="5">
        <f>AC1836+AJ1836+BH1836</f>
        <v>72.066666666666663</v>
      </c>
      <c r="BL1836" s="5"/>
      <c r="BM1836" s="8">
        <f>BH1836/BK1836</f>
        <v>0</v>
      </c>
      <c r="BN1836" s="8"/>
      <c r="BO1836" s="7"/>
      <c r="BP1836" s="5"/>
      <c r="BQ1836" s="5"/>
      <c r="BR1836" s="5"/>
      <c r="BS1836" s="5"/>
      <c r="BT1836" s="7"/>
      <c r="BU1836" s="7"/>
      <c r="BV1836" s="7"/>
      <c r="BW1836" s="7"/>
      <c r="BX1836" s="8">
        <f>AC1836/BK1836</f>
        <v>0.5166512488436632</v>
      </c>
      <c r="BY1836" s="8">
        <f>AJ1836/BK1836</f>
        <v>0.4833487511563368</v>
      </c>
      <c r="BZ1836" s="8">
        <f>BH1836/BK1836</f>
        <v>0</v>
      </c>
      <c r="CA1836" s="5">
        <v>28</v>
      </c>
      <c r="CB1836" s="5">
        <v>27</v>
      </c>
      <c r="CC1836" s="5">
        <v>0</v>
      </c>
      <c r="CD1836" s="5"/>
      <c r="CE1836" s="5">
        <v>0</v>
      </c>
      <c r="CF1836" s="5"/>
      <c r="CG1836" s="5">
        <v>1</v>
      </c>
      <c r="CH1836" s="9">
        <f>AK1836/CA1836</f>
        <v>2.8040057142857146E-2</v>
      </c>
      <c r="CI1836" s="5"/>
      <c r="CJ1836" s="5"/>
      <c r="CK1836" s="8"/>
      <c r="CL1836" s="5"/>
      <c r="CM1836" s="5"/>
      <c r="CN1836" s="8"/>
      <c r="CO1836" s="5"/>
      <c r="CP1836" s="5"/>
      <c r="CQ1836" s="5"/>
      <c r="CR1836" s="9"/>
      <c r="CS1836" s="8"/>
      <c r="CT1836" s="8"/>
      <c r="CU1836" s="9"/>
      <c r="CV1836" s="8"/>
      <c r="CW1836" s="8"/>
      <c r="CX1836" s="9"/>
      <c r="CY1836" s="8"/>
      <c r="CZ1836" s="8"/>
      <c r="DA1836" s="9"/>
      <c r="DB1836" s="8"/>
      <c r="DC1836" s="8"/>
      <c r="DD1836" s="9"/>
      <c r="DE1836" s="8"/>
      <c r="DF1836" s="8"/>
      <c r="DG1836" s="9"/>
      <c r="DH1836" s="8"/>
      <c r="DI1836" s="8"/>
      <c r="DJ1836" s="9"/>
      <c r="DK1836" s="8"/>
      <c r="DL1836" s="8"/>
      <c r="DM1836" s="9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</row>
    <row r="1837" spans="1:166" x14ac:dyDescent="0.25">
      <c r="A1837" t="s">
        <v>27</v>
      </c>
      <c r="C1837" s="6">
        <v>44243</v>
      </c>
      <c r="D1837" s="5"/>
      <c r="E1837" s="6"/>
      <c r="G1837">
        <v>54</v>
      </c>
      <c r="H1837" t="s">
        <v>11</v>
      </c>
      <c r="I1837" s="7">
        <v>7</v>
      </c>
      <c r="J1837">
        <v>1000</v>
      </c>
      <c r="K1837" s="5">
        <f t="shared" si="39"/>
        <v>142.85714285714286</v>
      </c>
      <c r="L1837" s="5"/>
      <c r="M1837" s="5">
        <v>552.66666666666663</v>
      </c>
      <c r="N1837" s="7">
        <v>12.666666666666666</v>
      </c>
      <c r="O1837" s="7"/>
      <c r="P1837" s="7"/>
      <c r="Q1837" s="5"/>
      <c r="R1837" s="5"/>
      <c r="S1837" s="5"/>
      <c r="T1837" s="5"/>
      <c r="U1837" s="5"/>
      <c r="V1837" s="5"/>
      <c r="W1837" s="5"/>
      <c r="X1837" s="8"/>
      <c r="Y1837" s="8"/>
      <c r="Z1837" s="8"/>
      <c r="AA1837" s="8"/>
      <c r="AB1837" s="8"/>
      <c r="AC1837" s="5"/>
      <c r="AE1837" s="8"/>
      <c r="AF1837" s="8"/>
      <c r="AG1837" s="8"/>
      <c r="AH1837" s="8"/>
      <c r="AI1837" s="8"/>
      <c r="AJ1837" s="5"/>
      <c r="AK1837" s="8"/>
      <c r="AL1837" s="8"/>
      <c r="AM1837" s="8"/>
      <c r="AN1837" s="8"/>
      <c r="AO1837" s="8"/>
      <c r="AP1837" s="8"/>
      <c r="AQ1837" s="9"/>
      <c r="AR1837" s="8"/>
      <c r="AS1837" s="8"/>
      <c r="AT1837" s="8"/>
      <c r="AU1837" s="5"/>
      <c r="AV1837" s="5"/>
      <c r="AW1837" s="5"/>
      <c r="AY1837" s="5"/>
      <c r="AZ1837" s="5"/>
      <c r="BA1837" s="5"/>
      <c r="BB1837" s="5"/>
      <c r="BC1837" s="5"/>
      <c r="BD1837" s="5"/>
      <c r="BE1837" s="5"/>
      <c r="BG1837" s="5"/>
      <c r="BH1837" s="5"/>
      <c r="BI1837" s="8"/>
      <c r="BJ1837" s="5"/>
      <c r="BK1837" s="5"/>
      <c r="BL1837" s="5"/>
      <c r="BM1837" s="8"/>
      <c r="BN1837" s="8"/>
      <c r="BO1837" s="7"/>
      <c r="BP1837" s="5"/>
      <c r="BQ1837" s="5"/>
      <c r="BR1837" s="5"/>
      <c r="BS1837" s="5"/>
      <c r="BT1837" s="7"/>
      <c r="BU1837" s="7"/>
      <c r="BV1837" s="7"/>
      <c r="BW1837" s="7"/>
      <c r="BX1837" s="7"/>
      <c r="BY1837" s="7"/>
      <c r="BZ1837" s="7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8"/>
      <c r="CL1837" s="5"/>
      <c r="CM1837" s="5"/>
      <c r="CN1837" s="8"/>
      <c r="CO1837" s="5"/>
      <c r="CP1837" s="5"/>
      <c r="CQ1837" s="5"/>
      <c r="CR1837" s="9"/>
      <c r="CS1837" s="8"/>
      <c r="CT1837" s="8"/>
      <c r="CU1837" s="9"/>
      <c r="CV1837" s="8"/>
      <c r="CW1837" s="8"/>
      <c r="CX1837" s="9"/>
      <c r="CY1837" s="8"/>
      <c r="CZ1837" s="8"/>
      <c r="DA1837" s="9"/>
      <c r="DB1837" s="8"/>
      <c r="DC1837" s="8"/>
      <c r="DD1837" s="9"/>
      <c r="DE1837" s="8"/>
      <c r="DF1837" s="8"/>
      <c r="DG1837" s="9"/>
      <c r="DH1837" s="8"/>
      <c r="DI1837" s="8"/>
      <c r="DJ1837" s="9"/>
      <c r="DK1837" s="8"/>
      <c r="DL1837" s="8"/>
      <c r="DM1837" s="9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</row>
    <row r="1838" spans="1:166" x14ac:dyDescent="0.25">
      <c r="A1838" t="s">
        <v>27</v>
      </c>
      <c r="C1838" s="6">
        <v>44251</v>
      </c>
      <c r="D1838" s="5">
        <v>5</v>
      </c>
      <c r="E1838" t="s">
        <v>206</v>
      </c>
      <c r="F1838" t="s">
        <v>13</v>
      </c>
      <c r="G1838">
        <v>62</v>
      </c>
      <c r="H1838" t="s">
        <v>11</v>
      </c>
      <c r="I1838" s="7">
        <v>7</v>
      </c>
      <c r="J1838">
        <v>1000</v>
      </c>
      <c r="K1838" s="5">
        <f t="shared" si="39"/>
        <v>142.85714285714286</v>
      </c>
      <c r="L1838" s="5"/>
      <c r="M1838" s="5">
        <v>738</v>
      </c>
      <c r="N1838" s="7">
        <v>15.6</v>
      </c>
      <c r="O1838" s="7"/>
      <c r="P1838" s="7"/>
      <c r="Q1838" s="5"/>
      <c r="R1838" s="5"/>
      <c r="S1838" s="5">
        <v>62</v>
      </c>
      <c r="T1838" s="5"/>
      <c r="U1838" s="5"/>
      <c r="V1838" s="5"/>
      <c r="W1838" s="5"/>
      <c r="X1838" s="8"/>
      <c r="Y1838" s="8"/>
      <c r="Z1838" s="8"/>
      <c r="AA1838" s="8"/>
      <c r="AB1838" s="8"/>
      <c r="AC1838" s="5">
        <v>102.73981206627839</v>
      </c>
      <c r="AE1838" s="8"/>
      <c r="AF1838" s="8"/>
      <c r="AG1838" s="8"/>
      <c r="AH1838" s="8"/>
      <c r="AI1838" s="8"/>
      <c r="AJ1838" s="5">
        <v>82.622540680209525</v>
      </c>
      <c r="AK1838" s="8">
        <v>1.7850035285751786</v>
      </c>
      <c r="AL1838" s="8"/>
      <c r="AM1838" s="8"/>
      <c r="AN1838" s="8"/>
      <c r="AO1838" s="8"/>
      <c r="AP1838" s="8"/>
      <c r="AQ1838" s="9">
        <f>AK1838/AJ1838</f>
        <v>2.1604316617229592E-2</v>
      </c>
      <c r="AR1838" s="8"/>
      <c r="AS1838" s="8"/>
      <c r="AT1838" s="8"/>
      <c r="AU1838" s="5"/>
      <c r="AV1838" s="5"/>
      <c r="AW1838" s="5"/>
      <c r="AY1838" s="5">
        <v>0</v>
      </c>
      <c r="AZ1838" s="5"/>
      <c r="BA1838" s="5"/>
      <c r="BB1838" s="5"/>
      <c r="BC1838" s="5"/>
      <c r="BD1838" s="5"/>
      <c r="BE1838" s="5">
        <v>8.0829787931460384</v>
      </c>
      <c r="BG1838" s="5"/>
      <c r="BH1838" s="5">
        <v>8.0829787931460384</v>
      </c>
      <c r="BI1838" s="8"/>
      <c r="BJ1838" s="5"/>
      <c r="BK1838" s="5">
        <f>AC1838+AJ1838+BH1838</f>
        <v>193.44533153963394</v>
      </c>
      <c r="BL1838" s="5"/>
      <c r="BM1838" s="8">
        <f>BH1838/BK1838</f>
        <v>4.178430530638038E-2</v>
      </c>
      <c r="BN1838" s="8"/>
      <c r="BO1838" s="7"/>
      <c r="BP1838" s="5"/>
      <c r="BQ1838" s="5"/>
      <c r="BR1838" s="5"/>
      <c r="BS1838" s="5"/>
      <c r="BT1838" s="7"/>
      <c r="BU1838" s="7"/>
      <c r="BV1838" s="7"/>
      <c r="BW1838" s="7"/>
      <c r="BX1838" s="8">
        <f>AC1838/BK1838</f>
        <v>0.53110515125162683</v>
      </c>
      <c r="BY1838" s="8">
        <f>AJ1838/BK1838</f>
        <v>0.42711054344199284</v>
      </c>
      <c r="BZ1838" s="8">
        <f>BH1838/BK1838</f>
        <v>4.178430530638038E-2</v>
      </c>
      <c r="CA1838" s="5">
        <v>91.651287908033268</v>
      </c>
      <c r="CB1838" s="5">
        <v>74.34060559750445</v>
      </c>
      <c r="CC1838" s="5">
        <v>2.3402545065904032</v>
      </c>
      <c r="CD1838" s="5"/>
      <c r="CE1838" s="5">
        <v>6.4310028321212593</v>
      </c>
      <c r="CF1838" s="5"/>
      <c r="CG1838" s="5">
        <v>8.5394249718171586</v>
      </c>
      <c r="CH1838" s="9">
        <f>AK1838/CA1838</f>
        <v>1.9476033226792467E-2</v>
      </c>
      <c r="CI1838" s="5"/>
      <c r="CJ1838" s="5"/>
      <c r="CK1838" s="8"/>
      <c r="CL1838" s="5"/>
      <c r="CM1838" s="5"/>
      <c r="CN1838" s="8"/>
      <c r="CO1838" s="5"/>
      <c r="CP1838" s="5"/>
      <c r="CQ1838" s="5"/>
      <c r="CR1838" s="9"/>
      <c r="CS1838" s="8"/>
      <c r="CT1838" s="8"/>
      <c r="CU1838" s="9"/>
      <c r="CV1838" s="8"/>
      <c r="CW1838" s="8"/>
      <c r="CX1838" s="9"/>
      <c r="CY1838" s="8"/>
      <c r="CZ1838" s="8"/>
      <c r="DA1838" s="9"/>
      <c r="DB1838" s="8"/>
      <c r="DC1838" s="8"/>
      <c r="DD1838" s="9"/>
      <c r="DE1838" s="8"/>
      <c r="DF1838" s="8"/>
      <c r="DG1838" s="9"/>
      <c r="DH1838" s="8"/>
      <c r="DI1838" s="8"/>
      <c r="DJ1838" s="9"/>
      <c r="DK1838" s="8"/>
      <c r="DL1838" s="8"/>
      <c r="DM1838" s="9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</row>
    <row r="1839" spans="1:166" x14ac:dyDescent="0.25">
      <c r="A1839" t="s">
        <v>27</v>
      </c>
      <c r="C1839" s="6">
        <v>44258</v>
      </c>
      <c r="D1839" s="5"/>
      <c r="E1839" s="6"/>
      <c r="G1839">
        <v>69</v>
      </c>
      <c r="H1839" t="s">
        <v>11</v>
      </c>
      <c r="I1839" s="7">
        <v>7</v>
      </c>
      <c r="J1839">
        <v>1000</v>
      </c>
      <c r="K1839" s="5">
        <f t="shared" si="39"/>
        <v>142.85714285714286</v>
      </c>
      <c r="L1839" s="5"/>
      <c r="M1839" s="5">
        <v>919.33333333333337</v>
      </c>
      <c r="N1839" s="7">
        <v>18.333333333333332</v>
      </c>
      <c r="O1839" s="7"/>
      <c r="P1839" s="7"/>
      <c r="Q1839" s="5"/>
      <c r="R1839" s="5"/>
      <c r="S1839" s="5"/>
      <c r="T1839" s="5"/>
      <c r="U1839" s="5"/>
      <c r="V1839" s="5"/>
      <c r="W1839" s="5"/>
      <c r="X1839" s="8"/>
      <c r="Y1839" s="8"/>
      <c r="Z1839" s="8"/>
      <c r="AA1839" s="8"/>
      <c r="AB1839" s="8"/>
      <c r="AC1839" s="5"/>
      <c r="AD1839" s="8"/>
      <c r="AE1839" s="8"/>
      <c r="AF1839" s="8"/>
      <c r="AG1839" s="8"/>
      <c r="AH1839" s="8"/>
      <c r="AI1839" s="8"/>
      <c r="AJ1839" s="5"/>
      <c r="AK1839" s="8"/>
      <c r="AL1839" s="8"/>
      <c r="AM1839" s="8"/>
      <c r="AN1839" s="8"/>
      <c r="AO1839" s="8"/>
      <c r="AP1839" s="8"/>
      <c r="AQ1839" s="9"/>
      <c r="AR1839" s="8"/>
      <c r="AS1839" s="8"/>
      <c r="AT1839" s="8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8"/>
      <c r="BJ1839" s="5"/>
      <c r="BK1839" s="5"/>
      <c r="BL1839" s="5"/>
      <c r="BM1839" s="8"/>
      <c r="BN1839" s="8"/>
      <c r="BO1839" s="7"/>
      <c r="BP1839" s="5"/>
      <c r="BQ1839" s="5"/>
      <c r="BR1839" s="5"/>
      <c r="BS1839" s="5"/>
      <c r="BT1839" s="7"/>
      <c r="BU1839" s="7"/>
      <c r="BV1839" s="7"/>
      <c r="BW1839" s="7"/>
      <c r="BX1839" s="7"/>
      <c r="BY1839" s="7"/>
      <c r="BZ1839" s="7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8"/>
      <c r="CL1839" s="5"/>
      <c r="CM1839" s="5"/>
      <c r="CN1839" s="8"/>
      <c r="CO1839" s="5"/>
      <c r="CP1839" s="5"/>
      <c r="CQ1839" s="5"/>
      <c r="CR1839" s="9"/>
      <c r="CS1839" s="8"/>
      <c r="CT1839" s="8"/>
      <c r="CU1839" s="9"/>
      <c r="CV1839" s="8"/>
      <c r="CW1839" s="8"/>
      <c r="CX1839" s="9"/>
      <c r="CY1839" s="8"/>
      <c r="CZ1839" s="8"/>
      <c r="DA1839" s="9"/>
      <c r="DB1839" s="8"/>
      <c r="DC1839" s="8"/>
      <c r="DD1839" s="9"/>
      <c r="DE1839" s="8"/>
      <c r="DF1839" s="8"/>
      <c r="DG1839" s="9"/>
      <c r="DH1839" s="8"/>
      <c r="DI1839" s="8"/>
      <c r="DJ1839" s="9"/>
      <c r="DK1839" s="8"/>
      <c r="DL1839" s="8"/>
      <c r="DM1839" s="9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</row>
    <row r="1840" spans="1:166" x14ac:dyDescent="0.25">
      <c r="A1840" t="s">
        <v>27</v>
      </c>
      <c r="C1840" s="6">
        <v>44266</v>
      </c>
      <c r="D1840" s="5"/>
      <c r="E1840" s="6"/>
      <c r="G1840">
        <v>77</v>
      </c>
      <c r="H1840" t="s">
        <v>11</v>
      </c>
      <c r="I1840" s="7">
        <v>7</v>
      </c>
      <c r="J1840">
        <v>1000</v>
      </c>
      <c r="K1840" s="5">
        <f t="shared" si="39"/>
        <v>142.85714285714286</v>
      </c>
      <c r="L1840" s="5"/>
      <c r="M1840" s="5">
        <v>1047.3333333333333</v>
      </c>
      <c r="N1840" s="7">
        <v>20.066666666666666</v>
      </c>
      <c r="O1840" s="7"/>
      <c r="P1840" s="7"/>
      <c r="Q1840" s="5"/>
      <c r="R1840" s="5"/>
      <c r="S1840" s="5"/>
      <c r="T1840" s="5"/>
      <c r="U1840" s="5"/>
      <c r="V1840" s="5"/>
      <c r="W1840" s="5"/>
      <c r="X1840" s="8"/>
      <c r="Y1840" s="8"/>
      <c r="Z1840" s="8"/>
      <c r="AA1840" s="8"/>
      <c r="AB1840" s="8"/>
      <c r="AC1840" s="5"/>
      <c r="AD1840" s="8"/>
      <c r="AE1840" s="8"/>
      <c r="AF1840" s="8"/>
      <c r="AG1840" s="8"/>
      <c r="AH1840" s="8"/>
      <c r="AI1840" s="8"/>
      <c r="AJ1840" s="5"/>
      <c r="AK1840" s="8"/>
      <c r="AL1840" s="8"/>
      <c r="AM1840" s="8"/>
      <c r="AN1840" s="8"/>
      <c r="AO1840" s="8"/>
      <c r="AP1840" s="8"/>
      <c r="AQ1840" s="9"/>
      <c r="AR1840" s="8"/>
      <c r="AS1840" s="8"/>
      <c r="AT1840" s="8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8"/>
      <c r="BJ1840" s="5"/>
      <c r="BK1840" s="5"/>
      <c r="BL1840" s="5"/>
      <c r="BM1840" s="8"/>
      <c r="BN1840" s="8"/>
      <c r="BO1840" s="7"/>
      <c r="BP1840" s="5"/>
      <c r="BQ1840" s="5"/>
      <c r="BR1840" s="5"/>
      <c r="BS1840" s="5"/>
      <c r="BT1840" s="7"/>
      <c r="BU1840" s="7"/>
      <c r="BV1840" s="7"/>
      <c r="BW1840" s="7"/>
      <c r="BX1840" s="7"/>
      <c r="BY1840" s="7"/>
      <c r="BZ1840" s="7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8"/>
      <c r="CL1840" s="5"/>
      <c r="CM1840" s="5"/>
      <c r="CN1840" s="8"/>
      <c r="CO1840" s="5"/>
      <c r="CP1840" s="5"/>
      <c r="CQ1840" s="5"/>
      <c r="CR1840" s="9"/>
      <c r="CS1840" s="8"/>
      <c r="CT1840" s="8"/>
      <c r="CU1840" s="9"/>
      <c r="CV1840" s="8"/>
      <c r="CW1840" s="8"/>
      <c r="CX1840" s="9"/>
      <c r="CY1840" s="8"/>
      <c r="CZ1840" s="8"/>
      <c r="DA1840" s="9"/>
      <c r="DB1840" s="8"/>
      <c r="DC1840" s="8"/>
      <c r="DD1840" s="9"/>
      <c r="DE1840" s="8"/>
      <c r="DF1840" s="8"/>
      <c r="DG1840" s="9"/>
      <c r="DH1840" s="8"/>
      <c r="DI1840" s="8"/>
      <c r="DJ1840" s="9"/>
      <c r="DK1840" s="8"/>
      <c r="DL1840" s="8"/>
      <c r="DM1840" s="9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</row>
    <row r="1841" spans="1:166" x14ac:dyDescent="0.25">
      <c r="A1841" t="s">
        <v>27</v>
      </c>
      <c r="C1841" s="6">
        <v>44280</v>
      </c>
      <c r="D1841" s="5"/>
      <c r="E1841" s="6"/>
      <c r="G1841">
        <v>91</v>
      </c>
      <c r="H1841" t="s">
        <v>11</v>
      </c>
      <c r="I1841" s="7">
        <v>7</v>
      </c>
      <c r="J1841">
        <v>1000</v>
      </c>
      <c r="K1841" s="5">
        <f t="shared" si="39"/>
        <v>142.85714285714286</v>
      </c>
      <c r="L1841" s="5"/>
      <c r="M1841" s="5">
        <v>1140.7142857142858</v>
      </c>
      <c r="N1841" s="7">
        <v>22.285714285714285</v>
      </c>
      <c r="O1841" s="7"/>
      <c r="P1841" s="7"/>
      <c r="Q1841" s="5"/>
      <c r="R1841" s="5"/>
      <c r="S1841" s="5"/>
      <c r="T1841" s="5"/>
      <c r="U1841" s="5"/>
      <c r="V1841" s="5"/>
      <c r="W1841" s="5"/>
      <c r="X1841" s="8"/>
      <c r="Y1841" s="8"/>
      <c r="Z1841" s="8"/>
      <c r="AA1841" s="8"/>
      <c r="AB1841" s="8"/>
      <c r="AC1841" s="5"/>
      <c r="AD1841" s="8"/>
      <c r="AE1841" s="8"/>
      <c r="AF1841" s="8"/>
      <c r="AG1841" s="8"/>
      <c r="AH1841" s="8"/>
      <c r="AI1841" s="8"/>
      <c r="AJ1841" s="5"/>
      <c r="AK1841" s="8"/>
      <c r="AL1841" s="8"/>
      <c r="AM1841" s="8"/>
      <c r="AN1841" s="8"/>
      <c r="AO1841" s="8"/>
      <c r="AP1841" s="8"/>
      <c r="AQ1841" s="9"/>
      <c r="AR1841" s="8"/>
      <c r="AS1841" s="8"/>
      <c r="AT1841" s="8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8"/>
      <c r="BJ1841" s="5"/>
      <c r="BK1841" s="5"/>
      <c r="BL1841" s="5"/>
      <c r="BM1841" s="8"/>
      <c r="BN1841" s="8"/>
      <c r="BO1841" s="7"/>
      <c r="BP1841" s="5"/>
      <c r="BQ1841" s="5"/>
      <c r="BR1841" s="5"/>
      <c r="BS1841" s="5"/>
      <c r="BT1841" s="7"/>
      <c r="BU1841" s="7"/>
      <c r="BV1841" s="7"/>
      <c r="BW1841" s="7"/>
      <c r="BX1841" s="7"/>
      <c r="BY1841" s="7"/>
      <c r="BZ1841" s="7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8"/>
      <c r="CL1841" s="5"/>
      <c r="CM1841" s="5"/>
      <c r="CN1841" s="8"/>
      <c r="CO1841" s="5"/>
      <c r="CP1841" s="5"/>
      <c r="CQ1841" s="5"/>
      <c r="CR1841" s="9"/>
      <c r="CS1841" s="8"/>
      <c r="CT1841" s="8"/>
      <c r="CU1841" s="9"/>
      <c r="CV1841" s="8"/>
      <c r="CW1841" s="8"/>
      <c r="CX1841" s="9"/>
      <c r="CY1841" s="8"/>
      <c r="CZ1841" s="8"/>
      <c r="DA1841" s="9"/>
      <c r="DB1841" s="8"/>
      <c r="DC1841" s="8"/>
      <c r="DD1841" s="9"/>
      <c r="DE1841" s="8"/>
      <c r="DF1841" s="8"/>
      <c r="DG1841" s="9"/>
      <c r="DH1841" s="8"/>
      <c r="DI1841" s="8"/>
      <c r="DJ1841" s="9"/>
      <c r="DK1841" s="8"/>
      <c r="DL1841" s="8"/>
      <c r="DM1841" s="9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</row>
    <row r="1842" spans="1:166" x14ac:dyDescent="0.25">
      <c r="A1842" t="s">
        <v>27</v>
      </c>
      <c r="C1842" s="6">
        <v>44285</v>
      </c>
      <c r="D1842" s="5">
        <v>6</v>
      </c>
      <c r="E1842" s="6" t="s">
        <v>239</v>
      </c>
      <c r="F1842" t="s">
        <v>89</v>
      </c>
      <c r="G1842">
        <v>96</v>
      </c>
      <c r="H1842" t="s">
        <v>11</v>
      </c>
      <c r="I1842" s="7">
        <v>7</v>
      </c>
      <c r="J1842">
        <v>1000</v>
      </c>
      <c r="K1842" s="5">
        <f t="shared" si="39"/>
        <v>142.85714285714286</v>
      </c>
      <c r="L1842" s="5"/>
      <c r="M1842" s="8"/>
      <c r="N1842" s="8"/>
      <c r="O1842" s="8"/>
      <c r="P1842" s="8"/>
      <c r="Q1842" s="5"/>
      <c r="R1842" s="5"/>
      <c r="S1842" s="5"/>
      <c r="T1842" s="5">
        <v>96</v>
      </c>
      <c r="U1842" s="5"/>
      <c r="V1842" s="5"/>
      <c r="W1842" s="5"/>
      <c r="X1842" s="8"/>
      <c r="Y1842" s="8"/>
      <c r="Z1842" s="8"/>
      <c r="AA1842" s="8"/>
      <c r="AB1842" s="8"/>
      <c r="AC1842" s="5">
        <v>276.09380449419422</v>
      </c>
      <c r="AD1842" s="8"/>
      <c r="AE1842" s="8"/>
      <c r="AF1842" s="8"/>
      <c r="AG1842" s="8"/>
      <c r="AH1842" s="8"/>
      <c r="AI1842" s="8"/>
      <c r="AJ1842" s="5">
        <v>159.34432319803969</v>
      </c>
      <c r="AK1842" s="8">
        <v>2.9060473947708942</v>
      </c>
      <c r="AL1842" s="8"/>
      <c r="AM1842" s="8"/>
      <c r="AN1842" s="8"/>
      <c r="AO1842" s="8"/>
      <c r="AP1842" s="8"/>
      <c r="AQ1842" s="9">
        <f>AK1842/AJ1842</f>
        <v>1.8237533264107181E-2</v>
      </c>
      <c r="AR1842" s="8"/>
      <c r="AS1842" s="8"/>
      <c r="AT1842" s="8"/>
      <c r="AU1842" s="5"/>
      <c r="AV1842" s="5"/>
      <c r="AW1842" s="5"/>
      <c r="AX1842" s="5"/>
      <c r="AY1842" s="5">
        <v>117.73884296713281</v>
      </c>
      <c r="AZ1842" s="5"/>
      <c r="BA1842" s="5"/>
      <c r="BB1842" s="5"/>
      <c r="BC1842" s="5"/>
      <c r="BD1842" s="5"/>
      <c r="BE1842" s="5">
        <v>7.769248332667968</v>
      </c>
      <c r="BF1842" s="5"/>
      <c r="BG1842" s="5"/>
      <c r="BH1842" s="5">
        <v>125.50809129980078</v>
      </c>
      <c r="BI1842" s="8"/>
      <c r="BJ1842" s="5"/>
      <c r="BK1842" s="5">
        <f>AC1842+AJ1842+BH1842</f>
        <v>560.94621899203469</v>
      </c>
      <c r="BL1842" s="5"/>
      <c r="BM1842" s="8">
        <f>BH1842/BK1842</f>
        <v>0.22374353734895747</v>
      </c>
      <c r="BN1842" s="8"/>
      <c r="BO1842" s="7"/>
      <c r="BP1842" s="5"/>
      <c r="BQ1842" s="5"/>
      <c r="BR1842" s="5"/>
      <c r="BS1842" s="5"/>
      <c r="BT1842" s="7"/>
      <c r="BU1842" s="7"/>
      <c r="BV1842" s="7"/>
      <c r="BW1842" s="7"/>
      <c r="BX1842" s="8">
        <f>AC1842/BK1842</f>
        <v>0.49219300379688391</v>
      </c>
      <c r="BY1842" s="8">
        <f>AJ1842/BK1842</f>
        <v>0.28406345885415862</v>
      </c>
      <c r="BZ1842" s="8">
        <f>BH1842/BK1842</f>
        <v>0.22374353734895747</v>
      </c>
      <c r="CA1842" s="5">
        <v>213.23073282633601</v>
      </c>
      <c r="CB1842" s="5">
        <v>54.578468518974709</v>
      </c>
      <c r="CC1842" s="5">
        <v>58.179784634091561</v>
      </c>
      <c r="CD1842" s="5"/>
      <c r="CE1842" s="5">
        <v>10.370485888772558</v>
      </c>
      <c r="CF1842" s="5"/>
      <c r="CG1842" s="5">
        <v>90.101993784497154</v>
      </c>
      <c r="CH1842" s="9">
        <f>AK1842/CA1842</f>
        <v>1.3628651725066762E-2</v>
      </c>
      <c r="CI1842" s="5"/>
      <c r="CJ1842" s="5"/>
      <c r="CK1842" s="8"/>
      <c r="CL1842" s="5"/>
      <c r="CM1842" s="5"/>
      <c r="CN1842" s="8"/>
      <c r="CO1842" s="5"/>
      <c r="CP1842" s="5"/>
      <c r="CQ1842" s="5"/>
      <c r="CR1842" s="9"/>
      <c r="CS1842" s="8"/>
      <c r="CT1842" s="8"/>
      <c r="CU1842" s="9"/>
      <c r="CV1842" s="8"/>
      <c r="CW1842" s="8"/>
      <c r="CX1842" s="9"/>
      <c r="CY1842" s="8"/>
      <c r="CZ1842" s="8"/>
      <c r="DA1842" s="9"/>
      <c r="DB1842" s="8"/>
      <c r="DC1842" s="8"/>
      <c r="DD1842" s="9"/>
      <c r="DE1842" s="8"/>
      <c r="DF1842" s="8"/>
      <c r="DG1842" s="9"/>
      <c r="DH1842" s="8"/>
      <c r="DI1842" s="8"/>
      <c r="DJ1842" s="9"/>
      <c r="DK1842" s="8"/>
      <c r="DL1842" s="8"/>
      <c r="DM1842" s="9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</row>
    <row r="1843" spans="1:166" x14ac:dyDescent="0.25">
      <c r="A1843" t="s">
        <v>27</v>
      </c>
      <c r="C1843" s="6">
        <v>44295</v>
      </c>
      <c r="D1843" s="5"/>
      <c r="E1843" s="6"/>
      <c r="G1843">
        <v>106</v>
      </c>
      <c r="H1843" t="s">
        <v>11</v>
      </c>
      <c r="I1843" s="7">
        <v>7</v>
      </c>
      <c r="J1843">
        <v>1000</v>
      </c>
      <c r="K1843" s="5">
        <f t="shared" si="39"/>
        <v>142.85714285714286</v>
      </c>
      <c r="L1843" s="5">
        <v>2100</v>
      </c>
      <c r="M1843" s="8"/>
      <c r="N1843" s="8"/>
      <c r="O1843" s="8"/>
      <c r="P1843" s="8"/>
      <c r="Q1843" s="5"/>
      <c r="R1843" s="5"/>
      <c r="S1843" s="5"/>
      <c r="T1843" s="5"/>
      <c r="U1843" s="5"/>
      <c r="V1843" s="5"/>
      <c r="W1843" s="5"/>
      <c r="X1843" s="8"/>
      <c r="Y1843" s="8"/>
      <c r="Z1843" s="8"/>
      <c r="AA1843" s="8"/>
      <c r="AB1843" s="8"/>
      <c r="AC1843" s="5"/>
      <c r="AD1843" s="8"/>
      <c r="AE1843" s="8"/>
      <c r="AF1843" s="8"/>
      <c r="AG1843" s="8"/>
      <c r="AH1843" s="8"/>
      <c r="AI1843" s="8"/>
      <c r="AJ1843" s="5"/>
      <c r="AK1843" s="8"/>
      <c r="AL1843" s="8"/>
      <c r="AM1843" s="8"/>
      <c r="AN1843" s="8"/>
      <c r="AO1843" s="8"/>
      <c r="AP1843" s="8"/>
      <c r="AQ1843" s="9"/>
      <c r="AR1843" s="8"/>
      <c r="AS1843" s="8"/>
      <c r="AT1843" s="8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8"/>
      <c r="BJ1843" s="5"/>
      <c r="BK1843" s="5"/>
      <c r="BL1843" s="5"/>
      <c r="BM1843" s="8"/>
      <c r="BN1843" s="8"/>
      <c r="BO1843" s="7"/>
      <c r="BP1843" s="5"/>
      <c r="BQ1843" s="5"/>
      <c r="BR1843" s="5"/>
      <c r="BS1843" s="5"/>
      <c r="BT1843" s="7"/>
      <c r="BU1843" s="7"/>
      <c r="BV1843" s="7"/>
      <c r="BW1843" s="7"/>
      <c r="BX1843" s="7"/>
      <c r="BY1843" s="7"/>
      <c r="BZ1843" s="7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8"/>
      <c r="CL1843" s="5"/>
      <c r="CM1843" s="5"/>
      <c r="CN1843" s="8">
        <f>CR1843+CU1843+CX1843+DA1843+DD1843+DG1843+DJ1843+DM1843</f>
        <v>1.9726708788705956</v>
      </c>
      <c r="CO1843" s="5">
        <f>CT1843+CW1843+CZ1843+DC1843+DF1843+DI1843+DL1843+DO1843+DR1843+DU1843+DX1843+EA1843</f>
        <v>591.80126366117861</v>
      </c>
      <c r="CP1843" s="5">
        <f>CT1843+CW1843+CZ1843+DC1843+DF1843+DI1843+DL1843+DO1843</f>
        <v>591.80126366117861</v>
      </c>
      <c r="CQ1843" s="5"/>
      <c r="CR1843" s="9">
        <v>0.13649405028778161</v>
      </c>
      <c r="CS1843">
        <v>300</v>
      </c>
      <c r="CT1843" s="5">
        <f>CR1843*CS1843</f>
        <v>40.948215086334486</v>
      </c>
      <c r="CU1843" s="9">
        <v>0.24018876032936967</v>
      </c>
      <c r="CV1843">
        <v>300</v>
      </c>
      <c r="CW1843" s="5">
        <f>CU1843*CV1843</f>
        <v>72.056628098810904</v>
      </c>
      <c r="CX1843" s="9">
        <v>0.26280425931077306</v>
      </c>
      <c r="CY1843">
        <v>300</v>
      </c>
      <c r="CZ1843" s="5">
        <f>CX1843*CY1843</f>
        <v>78.841277793231924</v>
      </c>
      <c r="DA1843" s="9">
        <v>0.26312992633935006</v>
      </c>
      <c r="DB1843">
        <v>300</v>
      </c>
      <c r="DC1843" s="5">
        <f>DA1843*DB1843</f>
        <v>78.938977901805018</v>
      </c>
      <c r="DD1843" s="9">
        <v>0.25105064330009336</v>
      </c>
      <c r="DE1843">
        <v>300</v>
      </c>
      <c r="DF1843" s="5">
        <f>DD1843*DE1843</f>
        <v>75.315192990028009</v>
      </c>
      <c r="DG1843" s="9">
        <v>0.26822811366755545</v>
      </c>
      <c r="DH1843">
        <v>300</v>
      </c>
      <c r="DI1843" s="5">
        <f>DG1843*DH1843</f>
        <v>80.468434100266634</v>
      </c>
      <c r="DJ1843" s="9">
        <v>0.27579521112038952</v>
      </c>
      <c r="DK1843">
        <v>300</v>
      </c>
      <c r="DL1843" s="5">
        <f>DJ1843*DK1843</f>
        <v>82.738563336116854</v>
      </c>
      <c r="DM1843" s="9">
        <v>0.27497991451528297</v>
      </c>
      <c r="DN1843">
        <v>300</v>
      </c>
      <c r="DO1843" s="5">
        <f>DM1843*DN1843</f>
        <v>82.493974354584893</v>
      </c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>
        <v>5.000000000000001E-2</v>
      </c>
      <c r="ED1843" s="8">
        <f>((10000*0.3*1.59)*EC1843)/1000</f>
        <v>0.23850000000000005</v>
      </c>
      <c r="EE1843" s="8">
        <v>5.000000000000001E-2</v>
      </c>
      <c r="EF1843" s="8">
        <f>((10000*0.3*1.68)*EE1843)/1000</f>
        <v>0.25200000000000006</v>
      </c>
      <c r="EG1843" s="8">
        <v>5.000000000000001E-2</v>
      </c>
      <c r="EH1843" s="8">
        <f>((10000*0.3*1.63)*EG1843)/1000</f>
        <v>0.24450000000000005</v>
      </c>
      <c r="EI1843" s="8">
        <v>5.000000000000001E-2</v>
      </c>
      <c r="EJ1843" s="8">
        <f>((10000*0.3*1.62)*EI1843)/1000</f>
        <v>0.24300000000000005</v>
      </c>
      <c r="EK1843" s="8">
        <v>0.3666666666666667</v>
      </c>
      <c r="EL1843" s="8">
        <f>((10000*0.3*1.56)*EK1843)/1000</f>
        <v>1.7160000000000002</v>
      </c>
      <c r="EM1843" s="8">
        <v>1.0166666666666666</v>
      </c>
      <c r="EN1843" s="8">
        <f>((10000*0.3*1.62)*EM1843)/1000</f>
        <v>4.9409999999999998</v>
      </c>
      <c r="EO1843" s="8">
        <v>0.3666666666666667</v>
      </c>
      <c r="EP1843" s="8">
        <f>((10000*0.3*1.64)*EO1843)/1000</f>
        <v>1.8040000000000003</v>
      </c>
      <c r="EQ1843" s="8">
        <v>0.3666666666666667</v>
      </c>
      <c r="ER1843" s="8">
        <f>((10000*0.3*1.62)*EQ1843)/1000</f>
        <v>1.7820000000000003</v>
      </c>
      <c r="ES1843" s="8">
        <v>8.7666666666666675</v>
      </c>
      <c r="ET1843" s="8">
        <v>2.6666666666666665</v>
      </c>
      <c r="EU1843" s="8">
        <v>1.6666666666666667</v>
      </c>
      <c r="EV1843" s="8">
        <v>1.3333333333333333</v>
      </c>
      <c r="EW1843" s="8">
        <v>0.3666666666666667</v>
      </c>
      <c r="EX1843" s="8">
        <v>0.68333333333333324</v>
      </c>
      <c r="EY1843" s="8">
        <v>1</v>
      </c>
      <c r="EZ1843" s="8">
        <v>0.68333333333333324</v>
      </c>
      <c r="FA1843" s="8">
        <v>0.3666666666666667</v>
      </c>
      <c r="FB1843" s="8">
        <v>1.2783333333333333</v>
      </c>
      <c r="FC1843" s="8">
        <v>0.34666666666666668</v>
      </c>
      <c r="FD1843" s="8">
        <v>0.19000000000000003</v>
      </c>
      <c r="FE1843" s="8">
        <v>0.12</v>
      </c>
      <c r="FF1843" s="8">
        <v>7.6666666666666675E-2</v>
      </c>
      <c r="FG1843" s="8">
        <v>7.166666666666667E-2</v>
      </c>
      <c r="FH1843" s="8">
        <v>0.13</v>
      </c>
      <c r="FI1843" s="8">
        <v>0.17</v>
      </c>
      <c r="FJ1843" s="8">
        <v>0.17333333333333334</v>
      </c>
    </row>
    <row r="1844" spans="1:166" x14ac:dyDescent="0.25">
      <c r="A1844" t="s">
        <v>27</v>
      </c>
      <c r="C1844" s="6">
        <v>44301</v>
      </c>
      <c r="D1844" s="5">
        <v>8</v>
      </c>
      <c r="E1844" t="s">
        <v>208</v>
      </c>
      <c r="F1844" t="s">
        <v>14</v>
      </c>
      <c r="G1844">
        <v>112</v>
      </c>
      <c r="H1844" t="s">
        <v>11</v>
      </c>
      <c r="I1844" s="7">
        <v>7</v>
      </c>
      <c r="J1844">
        <v>1000</v>
      </c>
      <c r="K1844" s="5">
        <f t="shared" si="39"/>
        <v>142.85714285714286</v>
      </c>
      <c r="L1844" s="5"/>
      <c r="M1844" s="8"/>
      <c r="N1844" s="8"/>
      <c r="O1844" s="8"/>
      <c r="P1844" s="8"/>
      <c r="Q1844" s="5"/>
      <c r="R1844" s="5"/>
      <c r="S1844" s="5"/>
      <c r="T1844" s="5"/>
      <c r="U1844" s="5">
        <v>112</v>
      </c>
      <c r="V1844" s="5"/>
      <c r="W1844" s="5"/>
      <c r="X1844" s="8"/>
      <c r="Y1844" s="8"/>
      <c r="Z1844" s="8"/>
      <c r="AA1844" s="8"/>
      <c r="AB1844" s="8"/>
      <c r="AC1844" s="5"/>
      <c r="AD1844" s="8"/>
      <c r="AE1844" s="8"/>
      <c r="AF1844" s="8"/>
      <c r="AG1844" s="8"/>
      <c r="AH1844" s="8"/>
      <c r="AI1844" s="8"/>
      <c r="AJ1844" s="5"/>
      <c r="AQ1844" s="9"/>
      <c r="AR1844" s="8"/>
      <c r="AS1844" s="8"/>
      <c r="AT1844" s="8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>
        <v>8.5566666666666666</v>
      </c>
      <c r="BH1844" s="5"/>
      <c r="BI1844" s="8"/>
      <c r="BJ1844" s="5"/>
      <c r="BK1844" s="5"/>
      <c r="BL1844" s="5"/>
      <c r="BM1844" s="8"/>
      <c r="BN1844" s="5">
        <f t="shared" ref="BN1844:BN1851" si="40">BP1844*(1/(BO1844/100))</f>
        <v>8.5566666666666666</v>
      </c>
      <c r="BO1844" s="7">
        <v>41</v>
      </c>
      <c r="BP1844" s="5">
        <v>3.5082333333333331</v>
      </c>
      <c r="BQ1844" s="5">
        <f t="shared" ref="BQ1844:BQ1851" si="41">BN1844-BP1844</f>
        <v>5.0484333333333336</v>
      </c>
      <c r="BR1844" s="5"/>
      <c r="BS1844" s="5"/>
      <c r="BT1844" s="7">
        <v>0.15454772393538913</v>
      </c>
      <c r="BU1844" s="7"/>
      <c r="BV1844" s="7"/>
      <c r="BW1844" s="7"/>
      <c r="BX1844" s="7"/>
      <c r="BY1844" s="7"/>
      <c r="BZ1844" s="7"/>
      <c r="CA1844" s="5"/>
      <c r="CB1844" s="5"/>
      <c r="CC1844" s="5"/>
      <c r="CD1844" s="5">
        <v>3.556</v>
      </c>
      <c r="CE1844" s="5"/>
      <c r="CF1844" s="5"/>
      <c r="CG1844" s="5"/>
      <c r="CH1844" s="5"/>
      <c r="CI1844" s="5"/>
      <c r="CJ1844" s="5"/>
      <c r="CK1844" s="8"/>
      <c r="CL1844" s="5"/>
      <c r="CM1844" s="5"/>
      <c r="CN1844" s="8"/>
      <c r="CO1844" s="5"/>
      <c r="CP1844" s="5"/>
      <c r="CQ1844" s="5"/>
      <c r="CR1844" s="9"/>
      <c r="CS1844" s="8"/>
      <c r="CT1844" s="8"/>
      <c r="CU1844" s="9"/>
      <c r="CV1844" s="8"/>
      <c r="CW1844" s="8"/>
      <c r="CX1844" s="9"/>
      <c r="CY1844" s="8"/>
      <c r="CZ1844" s="8"/>
      <c r="DA1844" s="9"/>
      <c r="DB1844" s="8"/>
      <c r="DC1844" s="8"/>
      <c r="DD1844" s="9"/>
      <c r="DE1844" s="8"/>
      <c r="DF1844" s="8"/>
      <c r="DG1844" s="9"/>
      <c r="DH1844" s="8"/>
      <c r="DI1844" s="8"/>
      <c r="DJ1844" s="9"/>
      <c r="DK1844" s="8"/>
      <c r="DL1844" s="8"/>
      <c r="DM1844" s="9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/>
      <c r="EX1844" s="8"/>
      <c r="EY1844" s="8"/>
      <c r="EZ1844" s="8"/>
      <c r="FA1844" s="8"/>
      <c r="FB1844" s="8"/>
      <c r="FC1844" s="8"/>
      <c r="FD1844" s="8"/>
      <c r="FE1844" s="8"/>
      <c r="FF1844" s="8"/>
      <c r="FG1844" s="8"/>
      <c r="FH1844" s="8"/>
      <c r="FI1844" s="8"/>
      <c r="FJ1844" s="8"/>
    </row>
    <row r="1845" spans="1:166" x14ac:dyDescent="0.25">
      <c r="A1845" t="s">
        <v>27</v>
      </c>
      <c r="C1845" s="6">
        <v>44307</v>
      </c>
      <c r="D1845" s="5"/>
      <c r="E1845" s="6"/>
      <c r="G1845">
        <v>118</v>
      </c>
      <c r="H1845" t="s">
        <v>11</v>
      </c>
      <c r="I1845" s="7">
        <v>7</v>
      </c>
      <c r="J1845">
        <v>1000</v>
      </c>
      <c r="K1845" s="5">
        <f t="shared" si="39"/>
        <v>142.85714285714286</v>
      </c>
      <c r="L1845" s="5"/>
      <c r="M1845" s="8"/>
      <c r="N1845" s="8"/>
      <c r="O1845" s="8"/>
      <c r="P1845" s="8"/>
      <c r="Q1845" s="5"/>
      <c r="R1845" s="5"/>
      <c r="S1845" s="5"/>
      <c r="T1845" s="5"/>
      <c r="U1845" s="5"/>
      <c r="V1845" s="5"/>
      <c r="W1845" s="5"/>
      <c r="X1845" s="8"/>
      <c r="Y1845" s="8"/>
      <c r="Z1845" s="8"/>
      <c r="AA1845" s="8"/>
      <c r="AB1845" s="8"/>
      <c r="AC1845" s="5"/>
      <c r="AD1845" s="8"/>
      <c r="AE1845" s="8"/>
      <c r="AF1845" s="8"/>
      <c r="AG1845" s="8"/>
      <c r="AH1845" s="8"/>
      <c r="AI1845" s="8"/>
      <c r="AJ1845" s="5"/>
      <c r="AQ1845" s="9"/>
      <c r="AR1845" s="8"/>
      <c r="AS1845" s="8"/>
      <c r="AT1845" s="8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>
        <v>56.896666666666668</v>
      </c>
      <c r="BH1845" s="5"/>
      <c r="BI1845" s="8"/>
      <c r="BJ1845" s="5"/>
      <c r="BK1845" s="5"/>
      <c r="BL1845" s="5"/>
      <c r="BM1845" s="8"/>
      <c r="BN1845" s="5">
        <f t="shared" si="40"/>
        <v>56.896666666666661</v>
      </c>
      <c r="BO1845" s="7">
        <v>41</v>
      </c>
      <c r="BP1845" s="5">
        <v>23.327633333333331</v>
      </c>
      <c r="BQ1845" s="5">
        <f t="shared" si="41"/>
        <v>33.56903333333333</v>
      </c>
      <c r="BR1845" s="5"/>
      <c r="BS1845" s="5"/>
      <c r="BT1845" s="7">
        <v>1.0276490455212921</v>
      </c>
      <c r="BU1845" s="7"/>
      <c r="BV1845" s="7"/>
      <c r="BW1845" s="7"/>
      <c r="BX1845" s="7"/>
      <c r="BY1845" s="7"/>
      <c r="BZ1845" s="7"/>
      <c r="CA1845" s="5"/>
      <c r="CB1845" s="5"/>
      <c r="CC1845" s="5"/>
      <c r="CD1845" s="5">
        <v>14.778</v>
      </c>
      <c r="CE1845" s="5"/>
      <c r="CF1845" s="5"/>
      <c r="CG1845" s="5"/>
      <c r="CH1845" s="5"/>
      <c r="CI1845" s="5"/>
      <c r="CJ1845" s="5"/>
      <c r="CK1845" s="8"/>
      <c r="CL1845" s="5"/>
      <c r="CM1845" s="5"/>
      <c r="CN1845" s="8"/>
      <c r="CO1845" s="5"/>
      <c r="CP1845" s="5"/>
      <c r="CQ1845" s="5"/>
      <c r="CR1845" s="9"/>
      <c r="CS1845" s="8"/>
      <c r="CT1845" s="8"/>
      <c r="CU1845" s="9"/>
      <c r="CV1845" s="8"/>
      <c r="CW1845" s="8"/>
      <c r="CX1845" s="9"/>
      <c r="CY1845" s="8"/>
      <c r="CZ1845" s="8"/>
      <c r="DA1845" s="9"/>
      <c r="DB1845" s="8"/>
      <c r="DC1845" s="8"/>
      <c r="DD1845" s="9"/>
      <c r="DE1845" s="8"/>
      <c r="DF1845" s="8"/>
      <c r="DG1845" s="9"/>
      <c r="DH1845" s="8"/>
      <c r="DI1845" s="8"/>
      <c r="DJ1845" s="9"/>
      <c r="DK1845" s="8"/>
      <c r="DL1845" s="8"/>
      <c r="DM1845" s="9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</row>
    <row r="1846" spans="1:166" x14ac:dyDescent="0.25">
      <c r="A1846" t="s">
        <v>27</v>
      </c>
      <c r="C1846" s="6">
        <v>44314</v>
      </c>
      <c r="D1846" s="5"/>
      <c r="E1846" s="6"/>
      <c r="G1846">
        <v>125</v>
      </c>
      <c r="H1846" t="s">
        <v>11</v>
      </c>
      <c r="I1846" s="7">
        <v>7</v>
      </c>
      <c r="J1846">
        <v>1000</v>
      </c>
      <c r="K1846" s="5">
        <f t="shared" si="39"/>
        <v>142.85714285714286</v>
      </c>
      <c r="L1846" s="5"/>
      <c r="M1846" s="8"/>
      <c r="N1846" s="8"/>
      <c r="O1846" s="8"/>
      <c r="P1846" s="8"/>
      <c r="Q1846" s="5"/>
      <c r="R1846" s="5"/>
      <c r="S1846" s="5"/>
      <c r="T1846" s="5"/>
      <c r="U1846" s="5"/>
      <c r="V1846" s="5"/>
      <c r="W1846" s="5"/>
      <c r="X1846" s="8"/>
      <c r="Y1846" s="8"/>
      <c r="Z1846" s="8"/>
      <c r="AA1846" s="8"/>
      <c r="AB1846" s="8"/>
      <c r="AC1846" s="5"/>
      <c r="AD1846" s="8"/>
      <c r="AE1846" s="8"/>
      <c r="AF1846" s="8"/>
      <c r="AG1846" s="8"/>
      <c r="AH1846" s="8"/>
      <c r="AI1846" s="8"/>
      <c r="AJ1846" s="5"/>
      <c r="AQ1846" s="9"/>
      <c r="AR1846" s="8"/>
      <c r="AS1846" s="8"/>
      <c r="AT1846" s="8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>
        <v>108.65</v>
      </c>
      <c r="BH1846" s="5"/>
      <c r="BI1846" s="8"/>
      <c r="BJ1846" s="5"/>
      <c r="BK1846" s="5"/>
      <c r="BL1846" s="5"/>
      <c r="BM1846" s="8"/>
      <c r="BN1846" s="5">
        <f t="shared" si="40"/>
        <v>108.65</v>
      </c>
      <c r="BO1846" s="7">
        <v>41</v>
      </c>
      <c r="BP1846" s="5">
        <v>44.546500000000002</v>
      </c>
      <c r="BQ1846" s="5">
        <f t="shared" si="41"/>
        <v>64.103499999999997</v>
      </c>
      <c r="BR1846" s="5"/>
      <c r="BS1846" s="5"/>
      <c r="BT1846" s="7">
        <v>1.9624008810572688</v>
      </c>
      <c r="BU1846" s="7"/>
      <c r="BV1846" s="7"/>
      <c r="BW1846" s="7"/>
      <c r="BX1846" s="7"/>
      <c r="BY1846" s="7"/>
      <c r="BZ1846" s="7"/>
      <c r="CA1846" s="5"/>
      <c r="CB1846" s="5"/>
      <c r="CC1846" s="5"/>
      <c r="CD1846" s="5">
        <v>30.556000000000001</v>
      </c>
      <c r="CE1846" s="5"/>
      <c r="CF1846" s="5"/>
      <c r="CG1846" s="5"/>
      <c r="CH1846" s="5"/>
      <c r="CI1846" s="5"/>
      <c r="CJ1846" s="5"/>
      <c r="CK1846" s="8"/>
      <c r="CL1846" s="5"/>
      <c r="CM1846" s="5"/>
      <c r="CN1846" s="8"/>
      <c r="CO1846" s="5"/>
      <c r="CP1846" s="5"/>
      <c r="CQ1846" s="5"/>
      <c r="CR1846" s="9"/>
      <c r="CS1846" s="8"/>
      <c r="CT1846" s="8"/>
      <c r="CU1846" s="9"/>
      <c r="CV1846" s="8"/>
      <c r="CW1846" s="8"/>
      <c r="CX1846" s="9"/>
      <c r="CY1846" s="8"/>
      <c r="CZ1846" s="8"/>
      <c r="DA1846" s="9"/>
      <c r="DB1846" s="8"/>
      <c r="DC1846" s="8"/>
      <c r="DD1846" s="9"/>
      <c r="DE1846" s="8"/>
      <c r="DF1846" s="8"/>
      <c r="DG1846" s="9"/>
      <c r="DH1846" s="8"/>
      <c r="DI1846" s="8"/>
      <c r="DJ1846" s="9"/>
      <c r="DK1846" s="8"/>
      <c r="DL1846" s="8"/>
      <c r="DM1846" s="9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</row>
    <row r="1847" spans="1:166" x14ac:dyDescent="0.25">
      <c r="A1847" t="s">
        <v>27</v>
      </c>
      <c r="C1847" s="6">
        <v>44323</v>
      </c>
      <c r="D1847" s="5"/>
      <c r="E1847" s="6"/>
      <c r="G1847">
        <v>134</v>
      </c>
      <c r="H1847" t="s">
        <v>11</v>
      </c>
      <c r="I1847" s="7">
        <v>7</v>
      </c>
      <c r="J1847">
        <v>1000</v>
      </c>
      <c r="K1847" s="5">
        <f t="shared" si="39"/>
        <v>142.85714285714286</v>
      </c>
      <c r="L1847" s="5"/>
      <c r="M1847" s="8"/>
      <c r="N1847" s="8"/>
      <c r="O1847" s="8"/>
      <c r="P1847" s="8"/>
      <c r="Q1847" s="5"/>
      <c r="R1847" s="5"/>
      <c r="S1847" s="5"/>
      <c r="T1847" s="5"/>
      <c r="U1847" s="5"/>
      <c r="V1847" s="5"/>
      <c r="W1847" s="5"/>
      <c r="X1847" s="8"/>
      <c r="Y1847" s="8"/>
      <c r="Z1847" s="8"/>
      <c r="AA1847" s="8"/>
      <c r="AB1847" s="8"/>
      <c r="AC1847" s="5"/>
      <c r="AD1847" s="8"/>
      <c r="AE1847" s="8"/>
      <c r="AF1847" s="8"/>
      <c r="AG1847" s="8"/>
      <c r="AH1847" s="8"/>
      <c r="AI1847" s="8"/>
      <c r="AJ1847" s="5"/>
      <c r="AK1847" s="8"/>
      <c r="AL1847" s="8"/>
      <c r="AM1847" s="8"/>
      <c r="AN1847" s="8"/>
      <c r="AO1847" s="8"/>
      <c r="AP1847" s="8"/>
      <c r="AQ1847" s="9"/>
      <c r="AR1847" s="8"/>
      <c r="AS1847" s="8"/>
      <c r="AT1847" s="8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>
        <v>168.0911111111111</v>
      </c>
      <c r="BH1847" s="5"/>
      <c r="BI1847" s="8"/>
      <c r="BJ1847" s="5"/>
      <c r="BK1847" s="5"/>
      <c r="BL1847" s="5"/>
      <c r="BM1847" s="8"/>
      <c r="BN1847" s="5">
        <f t="shared" si="40"/>
        <v>168.09111111111108</v>
      </c>
      <c r="BO1847" s="7">
        <v>41</v>
      </c>
      <c r="BP1847" s="5">
        <v>68.917355555555545</v>
      </c>
      <c r="BQ1847" s="5">
        <f t="shared" si="41"/>
        <v>99.17375555555553</v>
      </c>
      <c r="BR1847" s="5"/>
      <c r="BS1847" s="5"/>
      <c r="BT1847" s="7">
        <v>3.0360068526676454</v>
      </c>
      <c r="BU1847" s="7"/>
      <c r="BV1847" s="7"/>
      <c r="BW1847" s="7"/>
      <c r="BX1847" s="7"/>
      <c r="BY1847" s="7"/>
      <c r="BZ1847" s="7"/>
      <c r="CA1847" s="5"/>
      <c r="CB1847" s="5"/>
      <c r="CC1847" s="5"/>
      <c r="CD1847" s="5">
        <v>43</v>
      </c>
      <c r="CE1847" s="5"/>
      <c r="CF1847" s="5"/>
      <c r="CG1847" s="5"/>
      <c r="CH1847" s="5"/>
      <c r="CI1847" s="5"/>
      <c r="CJ1847" s="5"/>
      <c r="CK1847" s="8"/>
      <c r="CL1847" s="5"/>
      <c r="CM1847" s="5"/>
      <c r="CN1847" s="8">
        <f>CR1847+CU1847+CX1847+DA1847+DD1847+DG1847+DJ1847+DM1847</f>
        <v>1.4695805049386268</v>
      </c>
      <c r="CO1847" s="5">
        <f>CT1847+CW1847+CZ1847+DC1847+DF1847+DI1847+DL1847+DO1847+DR1847+DU1847+DX1847+EA1847</f>
        <v>440.874151481588</v>
      </c>
      <c r="CP1847" s="5">
        <f>CT1847+CW1847+CZ1847+DC1847+DF1847+DI1847+DL1847+DO1847</f>
        <v>440.874151481588</v>
      </c>
      <c r="CQ1847" s="5"/>
      <c r="CR1847" s="9">
        <v>9.016923761302402E-2</v>
      </c>
      <c r="CS1847">
        <v>300</v>
      </c>
      <c r="CT1847" s="5">
        <f>CR1847*CS1847</f>
        <v>27.050771283907206</v>
      </c>
      <c r="CU1847" s="9">
        <v>0.15342710180436436</v>
      </c>
      <c r="CV1847">
        <v>300</v>
      </c>
      <c r="CW1847" s="5">
        <f>CU1847*CV1847</f>
        <v>46.028130541309309</v>
      </c>
      <c r="CX1847" s="9">
        <v>0.192891902870932</v>
      </c>
      <c r="CY1847">
        <v>300</v>
      </c>
      <c r="CZ1847" s="5">
        <f>CX1847*CY1847</f>
        <v>57.867570861279596</v>
      </c>
      <c r="DA1847" s="9">
        <v>0.2114546723292724</v>
      </c>
      <c r="DB1847">
        <v>300</v>
      </c>
      <c r="DC1847" s="5">
        <f>DA1847*DB1847</f>
        <v>63.436401698781722</v>
      </c>
      <c r="DD1847" s="9">
        <v>0.19451748863330995</v>
      </c>
      <c r="DE1847">
        <v>300</v>
      </c>
      <c r="DF1847" s="5">
        <f>DD1847*DE1847</f>
        <v>58.355246589992987</v>
      </c>
      <c r="DG1847" s="9">
        <v>0.19997133362749783</v>
      </c>
      <c r="DH1847">
        <v>300</v>
      </c>
      <c r="DI1847" s="5">
        <f>DG1847*DH1847</f>
        <v>59.99140008824935</v>
      </c>
      <c r="DJ1847" s="9">
        <v>0.20550637920689249</v>
      </c>
      <c r="DK1847">
        <v>300</v>
      </c>
      <c r="DL1847" s="5">
        <f>DJ1847*DK1847</f>
        <v>61.65191376206775</v>
      </c>
      <c r="DM1847" s="9">
        <v>0.22164238885333365</v>
      </c>
      <c r="DN1847">
        <v>300</v>
      </c>
      <c r="DO1847" s="5">
        <f>DM1847*DN1847</f>
        <v>66.492716656000098</v>
      </c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</row>
    <row r="1848" spans="1:166" x14ac:dyDescent="0.25">
      <c r="A1848" t="s">
        <v>27</v>
      </c>
      <c r="C1848" s="6">
        <v>44329</v>
      </c>
      <c r="D1848" s="5">
        <v>9</v>
      </c>
      <c r="E1848" s="6" t="s">
        <v>207</v>
      </c>
      <c r="F1848" t="s">
        <v>15</v>
      </c>
      <c r="G1848">
        <v>140</v>
      </c>
      <c r="H1848" t="s">
        <v>11</v>
      </c>
      <c r="I1848" s="7">
        <v>7</v>
      </c>
      <c r="J1848">
        <v>1000</v>
      </c>
      <c r="K1848" s="5">
        <f t="shared" si="39"/>
        <v>142.85714285714286</v>
      </c>
      <c r="L1848" s="5"/>
      <c r="M1848" s="8"/>
      <c r="N1848" s="8"/>
      <c r="O1848" s="8"/>
      <c r="P1848" s="8"/>
      <c r="Q1848" s="5"/>
      <c r="R1848" s="5"/>
      <c r="S1848" s="5"/>
      <c r="T1848" s="5"/>
      <c r="U1848" s="5"/>
      <c r="V1848" s="5">
        <v>140</v>
      </c>
      <c r="W1848" s="5"/>
      <c r="X1848" s="8"/>
      <c r="Y1848" s="8"/>
      <c r="Z1848" s="8"/>
      <c r="AA1848" s="8"/>
      <c r="AB1848" s="8"/>
      <c r="AC1848" s="5"/>
      <c r="AD1848" s="8"/>
      <c r="AE1848" s="8"/>
      <c r="AF1848" s="8"/>
      <c r="AG1848" s="8"/>
      <c r="AH1848" s="8"/>
      <c r="AI1848" s="8"/>
      <c r="AJ1848" s="5"/>
      <c r="AK1848" s="8"/>
      <c r="AL1848" s="8"/>
      <c r="AM1848" s="8"/>
      <c r="AN1848" s="8"/>
      <c r="AO1848" s="8"/>
      <c r="AP1848" s="8"/>
      <c r="AQ1848" s="9"/>
      <c r="AR1848" s="8"/>
      <c r="AS1848" s="8"/>
      <c r="AT1848" s="8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>
        <v>204.31777777777776</v>
      </c>
      <c r="BH1848" s="5"/>
      <c r="BI1848" s="8"/>
      <c r="BJ1848" s="5"/>
      <c r="BK1848" s="5"/>
      <c r="BL1848" s="5"/>
      <c r="BM1848" s="8"/>
      <c r="BN1848" s="5">
        <f t="shared" si="40"/>
        <v>204.31777777777776</v>
      </c>
      <c r="BO1848" s="7">
        <v>41</v>
      </c>
      <c r="BP1848" s="5">
        <v>83.770288888888885</v>
      </c>
      <c r="BQ1848" s="5">
        <f t="shared" si="41"/>
        <v>120.54748888888888</v>
      </c>
      <c r="BR1848" s="5"/>
      <c r="BS1848" s="5"/>
      <c r="BT1848" s="7">
        <v>3.6903210964268234</v>
      </c>
      <c r="BU1848" s="7"/>
      <c r="BV1848" s="7"/>
      <c r="BW1848" s="7">
        <v>3.6903210964268234</v>
      </c>
      <c r="BX1848" s="7"/>
      <c r="BY1848" s="7"/>
      <c r="BZ1848" s="7"/>
      <c r="CA1848" s="5"/>
      <c r="CB1848" s="5"/>
      <c r="CC1848" s="5"/>
      <c r="CD1848" s="5">
        <v>51</v>
      </c>
      <c r="CE1848" s="5"/>
      <c r="CF1848" s="5"/>
      <c r="CG1848" s="5"/>
      <c r="CH1848" s="5"/>
      <c r="CI1848" s="5"/>
      <c r="CJ1848" s="5"/>
      <c r="CK1848" s="8"/>
      <c r="CL1848" s="5"/>
      <c r="CM1848" s="5"/>
      <c r="CN1848" s="8"/>
      <c r="CO1848" s="5"/>
      <c r="CP1848" s="5"/>
      <c r="CQ1848" s="5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/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</row>
    <row r="1849" spans="1:166" x14ac:dyDescent="0.25">
      <c r="A1849" t="s">
        <v>27</v>
      </c>
      <c r="C1849" s="6">
        <v>44335</v>
      </c>
      <c r="D1849" s="5"/>
      <c r="E1849" s="6"/>
      <c r="G1849">
        <v>146</v>
      </c>
      <c r="H1849" t="s">
        <v>11</v>
      </c>
      <c r="I1849" s="7">
        <v>7</v>
      </c>
      <c r="J1849">
        <v>1000</v>
      </c>
      <c r="K1849" s="5">
        <f t="shared" si="39"/>
        <v>142.85714285714286</v>
      </c>
      <c r="L1849" s="5"/>
      <c r="M1849" s="8"/>
      <c r="N1849" s="8"/>
      <c r="O1849" s="8"/>
      <c r="P1849" s="8"/>
      <c r="Q1849" s="5"/>
      <c r="R1849" s="5"/>
      <c r="S1849" s="5"/>
      <c r="T1849" s="5"/>
      <c r="U1849" s="5"/>
      <c r="V1849" s="5"/>
      <c r="W1849" s="5"/>
      <c r="X1849" s="8"/>
      <c r="Y1849" s="8"/>
      <c r="Z1849" s="8"/>
      <c r="AA1849" s="8"/>
      <c r="AB1849" s="8"/>
      <c r="AC1849" s="5"/>
      <c r="AD1849" s="8"/>
      <c r="AE1849" s="8"/>
      <c r="AF1849" s="8"/>
      <c r="AG1849" s="8"/>
      <c r="AH1849" s="8"/>
      <c r="AI1849" s="8"/>
      <c r="AJ1849" s="5"/>
      <c r="AK1849" s="8"/>
      <c r="AL1849" s="8"/>
      <c r="AM1849" s="8"/>
      <c r="AN1849" s="8"/>
      <c r="AO1849" s="8"/>
      <c r="AP1849" s="8"/>
      <c r="AQ1849" s="9"/>
      <c r="AR1849" s="8"/>
      <c r="AS1849" s="8"/>
      <c r="AT1849" s="8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>
        <v>235.5922222222222</v>
      </c>
      <c r="BH1849" s="5"/>
      <c r="BI1849" s="8"/>
      <c r="BJ1849" s="5"/>
      <c r="BK1849" s="5"/>
      <c r="BL1849" s="5"/>
      <c r="BM1849" s="8"/>
      <c r="BN1849" s="5">
        <f t="shared" si="40"/>
        <v>235.5922222222222</v>
      </c>
      <c r="BO1849" s="7">
        <v>41</v>
      </c>
      <c r="BP1849" s="5">
        <v>96.592811111111104</v>
      </c>
      <c r="BQ1849" s="5">
        <f t="shared" si="41"/>
        <v>138.9994111111111</v>
      </c>
      <c r="BR1849" s="5"/>
      <c r="BS1849" s="5"/>
      <c r="BT1849" s="7">
        <v>4.2551899167890355</v>
      </c>
      <c r="BU1849" s="7"/>
      <c r="BV1849" s="7"/>
      <c r="BW1849" s="7"/>
      <c r="BX1849" s="7"/>
      <c r="BY1849" s="7"/>
      <c r="BZ1849" s="7"/>
      <c r="CA1849" s="5"/>
      <c r="CB1849" s="5"/>
      <c r="CC1849" s="5"/>
      <c r="CD1849" s="5">
        <v>57.444000000000003</v>
      </c>
      <c r="CE1849" s="5"/>
      <c r="CF1849" s="5"/>
      <c r="CG1849" s="5"/>
      <c r="CH1849" s="5"/>
      <c r="CI1849" s="5"/>
      <c r="CJ1849" s="5"/>
      <c r="CK1849" s="8"/>
      <c r="CL1849" s="5"/>
      <c r="CM1849" s="5"/>
      <c r="CN1849" s="8"/>
      <c r="CO1849" s="5"/>
      <c r="CP1849" s="5"/>
      <c r="CQ1849" s="5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</row>
    <row r="1850" spans="1:166" x14ac:dyDescent="0.25">
      <c r="A1850" t="s">
        <v>27</v>
      </c>
      <c r="C1850" s="6">
        <v>44342</v>
      </c>
      <c r="D1850" s="5"/>
      <c r="E1850" s="6"/>
      <c r="G1850">
        <v>153</v>
      </c>
      <c r="H1850" t="s">
        <v>11</v>
      </c>
      <c r="I1850" s="7">
        <v>7</v>
      </c>
      <c r="J1850">
        <v>1000</v>
      </c>
      <c r="K1850" s="5">
        <f t="shared" si="39"/>
        <v>142.85714285714286</v>
      </c>
      <c r="L1850" s="5"/>
      <c r="M1850" s="8"/>
      <c r="N1850" s="8"/>
      <c r="O1850" s="8"/>
      <c r="P1850" s="8"/>
      <c r="Q1850" s="5"/>
      <c r="R1850" s="5"/>
      <c r="S1850" s="5"/>
      <c r="T1850" s="5"/>
      <c r="U1850" s="5"/>
      <c r="V1850" s="5"/>
      <c r="W1850" s="5"/>
      <c r="X1850" s="8"/>
      <c r="Y1850" s="8"/>
      <c r="Z1850" s="8"/>
      <c r="AA1850" s="8"/>
      <c r="AB1850" s="8"/>
      <c r="AC1850" s="5"/>
      <c r="AD1850" s="8"/>
      <c r="AE1850" s="8"/>
      <c r="AF1850" s="8"/>
      <c r="AG1850" s="8"/>
      <c r="AH1850" s="8"/>
      <c r="AI1850" s="8"/>
      <c r="AJ1850" s="5"/>
      <c r="AK1850" s="8"/>
      <c r="AL1850" s="8"/>
      <c r="AM1850" s="8"/>
      <c r="AN1850" s="8"/>
      <c r="AO1850" s="8"/>
      <c r="AP1850" s="8"/>
      <c r="AQ1850" s="9"/>
      <c r="AR1850" s="8"/>
      <c r="AS1850" s="8"/>
      <c r="AT1850" s="8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>
        <v>325.52999999999997</v>
      </c>
      <c r="BH1850" s="5"/>
      <c r="BI1850" s="8"/>
      <c r="BJ1850" s="5"/>
      <c r="BK1850" s="5"/>
      <c r="BL1850" s="5"/>
      <c r="BM1850" s="8"/>
      <c r="BN1850" s="5">
        <f t="shared" si="40"/>
        <v>325.52999999999997</v>
      </c>
      <c r="BO1850" s="7">
        <v>41</v>
      </c>
      <c r="BP1850" s="5">
        <v>133.46729999999999</v>
      </c>
      <c r="BQ1850" s="5">
        <f t="shared" si="41"/>
        <v>192.06269999999998</v>
      </c>
      <c r="BR1850" s="5"/>
      <c r="BS1850" s="5"/>
      <c r="BT1850" s="7">
        <v>5.8796167400881059</v>
      </c>
      <c r="BU1850" s="7"/>
      <c r="BV1850" s="7"/>
      <c r="BW1850" s="7"/>
      <c r="BX1850" s="7"/>
      <c r="BY1850" s="7"/>
      <c r="BZ1850" s="7"/>
      <c r="CA1850" s="5"/>
      <c r="CB1850" s="5"/>
      <c r="CC1850" s="5"/>
      <c r="CD1850" s="5">
        <v>76.444000000000003</v>
      </c>
      <c r="CE1850" s="5"/>
      <c r="CF1850" s="5"/>
      <c r="CG1850" s="5"/>
      <c r="CH1850" s="5"/>
      <c r="CI1850" s="5"/>
      <c r="CJ1850" s="5"/>
      <c r="CK1850" s="8"/>
      <c r="CL1850" s="5"/>
      <c r="CM1850" s="5"/>
      <c r="CN1850" s="8"/>
      <c r="CO1850" s="5"/>
      <c r="CP1850" s="5"/>
      <c r="CQ1850" s="5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</row>
    <row r="1851" spans="1:166" x14ac:dyDescent="0.25">
      <c r="A1851" t="s">
        <v>27</v>
      </c>
      <c r="C1851" s="6">
        <v>44348</v>
      </c>
      <c r="D1851" s="5">
        <v>10</v>
      </c>
      <c r="E1851" s="6" t="s">
        <v>108</v>
      </c>
      <c r="F1851" t="s">
        <v>16</v>
      </c>
      <c r="G1851">
        <v>159</v>
      </c>
      <c r="H1851" t="s">
        <v>11</v>
      </c>
      <c r="I1851" s="7">
        <v>7</v>
      </c>
      <c r="J1851">
        <v>1000</v>
      </c>
      <c r="K1851" s="5">
        <f t="shared" si="39"/>
        <v>142.85714285714286</v>
      </c>
      <c r="L1851" s="5"/>
      <c r="M1851" s="8"/>
      <c r="N1851" s="8"/>
      <c r="O1851" s="8"/>
      <c r="P1851" s="8"/>
      <c r="Q1851" s="5"/>
      <c r="R1851" s="5"/>
      <c r="S1851" s="5"/>
      <c r="T1851" s="5"/>
      <c r="U1851" s="5"/>
      <c r="V1851" s="5"/>
      <c r="W1851" s="5">
        <v>159</v>
      </c>
      <c r="X1851" s="8"/>
      <c r="Y1851" s="8"/>
      <c r="Z1851" s="8"/>
      <c r="AA1851" s="8"/>
      <c r="AB1851" s="8"/>
      <c r="AC1851" s="5"/>
      <c r="AD1851" s="8"/>
      <c r="AE1851" s="8"/>
      <c r="AF1851" s="8"/>
      <c r="AG1851" s="8"/>
      <c r="AH1851" s="8"/>
      <c r="AI1851" s="8"/>
      <c r="AJ1851" s="5"/>
      <c r="AK1851" s="8"/>
      <c r="AL1851" s="8"/>
      <c r="AM1851" s="8"/>
      <c r="AN1851" s="8"/>
      <c r="AO1851" s="8"/>
      <c r="AP1851" s="8"/>
      <c r="AQ1851" s="9"/>
      <c r="AR1851" s="8"/>
      <c r="AS1851" s="8"/>
      <c r="AT1851" s="8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>
        <v>359.43222222222221</v>
      </c>
      <c r="BH1851" s="5"/>
      <c r="BI1851" s="8"/>
      <c r="BJ1851" s="5"/>
      <c r="BK1851" s="5"/>
      <c r="BL1851" s="5"/>
      <c r="BM1851" s="8"/>
      <c r="BN1851" s="5">
        <f t="shared" si="40"/>
        <v>359.43222222222215</v>
      </c>
      <c r="BO1851" s="7">
        <v>41</v>
      </c>
      <c r="BP1851" s="5">
        <v>147.36721111111109</v>
      </c>
      <c r="BQ1851" s="5">
        <f t="shared" si="41"/>
        <v>212.06501111111106</v>
      </c>
      <c r="BR1851" s="5"/>
      <c r="BS1851" s="5"/>
      <c r="BT1851" s="7">
        <v>6.4919476260401359</v>
      </c>
      <c r="BU1851" s="7"/>
      <c r="BV1851" s="7"/>
      <c r="BW1851" s="7"/>
      <c r="BX1851" s="7"/>
      <c r="BY1851" s="7"/>
      <c r="BZ1851" s="7"/>
      <c r="CA1851" s="5"/>
      <c r="CB1851" s="5"/>
      <c r="CC1851" s="5"/>
      <c r="CD1851" s="5">
        <v>85.555999999999997</v>
      </c>
      <c r="CE1851" s="5"/>
      <c r="CF1851" s="5"/>
      <c r="CG1851" s="5"/>
      <c r="CH1851" s="5"/>
      <c r="CI1851" s="5"/>
      <c r="CJ1851" s="5"/>
      <c r="CK1851" s="8"/>
      <c r="CL1851" s="5"/>
      <c r="CM1851" s="5"/>
      <c r="CN1851" s="8"/>
      <c r="CO1851" s="5"/>
      <c r="CP1851" s="5"/>
      <c r="CQ1851" s="5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</row>
    <row r="1852" spans="1:166" x14ac:dyDescent="0.25">
      <c r="A1852" t="s">
        <v>76</v>
      </c>
      <c r="B1852" t="s">
        <v>248</v>
      </c>
      <c r="C1852" s="6">
        <v>39000</v>
      </c>
      <c r="D1852" s="5">
        <v>1</v>
      </c>
      <c r="E1852" s="6" t="s">
        <v>209</v>
      </c>
      <c r="F1852" t="s">
        <v>10</v>
      </c>
      <c r="G1852">
        <v>0</v>
      </c>
      <c r="H1852" t="s">
        <v>17</v>
      </c>
      <c r="I1852" s="7">
        <v>11</v>
      </c>
      <c r="J1852">
        <v>1000</v>
      </c>
      <c r="K1852" s="5">
        <f t="shared" si="39"/>
        <v>90.909090909090907</v>
      </c>
      <c r="L1852" s="5"/>
      <c r="M1852" s="8"/>
      <c r="N1852" s="8"/>
      <c r="O1852" s="8"/>
      <c r="P1852" s="8"/>
      <c r="Q1852" s="5"/>
      <c r="R1852" s="5"/>
      <c r="S1852" s="5"/>
      <c r="T1852" s="5"/>
      <c r="U1852" s="5"/>
      <c r="V1852" s="5"/>
      <c r="W1852" s="5"/>
      <c r="X1852" s="8"/>
      <c r="Y1852" s="8"/>
      <c r="Z1852" s="8"/>
      <c r="AA1852" s="8"/>
      <c r="AB1852" s="8"/>
      <c r="AC1852" s="5"/>
      <c r="AD1852" s="8"/>
      <c r="AE1852" s="8"/>
      <c r="AF1852" s="8"/>
      <c r="AG1852" s="8"/>
      <c r="AH1852" s="8"/>
      <c r="AI1852" s="8"/>
      <c r="AJ1852" s="5"/>
      <c r="AK1852" s="8"/>
      <c r="AL1852" s="8"/>
      <c r="AM1852" s="8"/>
      <c r="AN1852" s="8"/>
      <c r="AO1852" s="8"/>
      <c r="AP1852" s="8"/>
      <c r="AQ1852" s="9"/>
      <c r="AR1852" s="8"/>
      <c r="AS1852" s="8"/>
      <c r="AT1852" s="8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8"/>
      <c r="BJ1852" s="5"/>
      <c r="BK1852" s="5"/>
      <c r="BL1852" s="5"/>
      <c r="BM1852" s="8"/>
      <c r="BN1852" s="8"/>
      <c r="BO1852" s="7"/>
      <c r="BP1852" s="5"/>
      <c r="BQ1852" s="5"/>
      <c r="BR1852" s="5"/>
      <c r="BS1852" s="5"/>
      <c r="BT1852" s="7"/>
      <c r="BU1852" s="7"/>
      <c r="BV1852" s="7"/>
      <c r="BW1852" s="7"/>
      <c r="BX1852" s="7"/>
      <c r="BY1852" s="7"/>
      <c r="BZ1852" s="7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8"/>
      <c r="CL1852" s="5"/>
      <c r="CM1852" s="5"/>
      <c r="CN1852" s="8"/>
      <c r="CO1852" s="5"/>
      <c r="CP1852" s="5"/>
      <c r="CQ1852" s="5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</row>
    <row r="1853" spans="1:166" x14ac:dyDescent="0.25">
      <c r="A1853" t="s">
        <v>76</v>
      </c>
      <c r="B1853" t="s">
        <v>248</v>
      </c>
      <c r="C1853" s="6">
        <v>39009</v>
      </c>
      <c r="D1853" s="5">
        <v>3</v>
      </c>
      <c r="E1853" s="6" t="s">
        <v>205</v>
      </c>
      <c r="F1853" t="s">
        <v>88</v>
      </c>
      <c r="G1853">
        <v>9</v>
      </c>
      <c r="H1853" t="s">
        <v>17</v>
      </c>
      <c r="I1853" s="7">
        <v>11</v>
      </c>
      <c r="J1853">
        <v>1000</v>
      </c>
      <c r="K1853" s="5">
        <f t="shared" si="39"/>
        <v>90.909090909090907</v>
      </c>
      <c r="L1853" s="5"/>
      <c r="M1853" s="8"/>
      <c r="N1853" s="8"/>
      <c r="O1853" s="8"/>
      <c r="P1853" s="8"/>
      <c r="Q1853" s="5">
        <v>9</v>
      </c>
      <c r="R1853" s="5"/>
      <c r="S1853" s="5"/>
      <c r="T1853" s="5"/>
      <c r="U1853" s="5"/>
      <c r="V1853" s="5"/>
      <c r="W1853" s="5"/>
      <c r="X1853" s="8"/>
      <c r="Y1853" s="8"/>
      <c r="Z1853" s="8"/>
      <c r="AA1853" s="8"/>
      <c r="AB1853" s="8"/>
      <c r="AC1853" s="5"/>
      <c r="AD1853" s="8"/>
      <c r="AE1853" s="8"/>
      <c r="AF1853" s="8"/>
      <c r="AG1853" s="8"/>
      <c r="AH1853" s="8"/>
      <c r="AI1853" s="8"/>
      <c r="AJ1853" s="5"/>
      <c r="AK1853" s="8"/>
      <c r="AL1853" s="8"/>
      <c r="AM1853" s="8"/>
      <c r="AN1853" s="8"/>
      <c r="AO1853" s="8"/>
      <c r="AP1853" s="8"/>
      <c r="AQ1853" s="9"/>
      <c r="AR1853" s="8"/>
      <c r="AS1853" s="8"/>
      <c r="AT1853" s="8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8"/>
      <c r="BJ1853" s="5"/>
      <c r="BK1853" s="5"/>
      <c r="BL1853" s="5"/>
      <c r="BM1853" s="8"/>
      <c r="BN1853" s="8"/>
      <c r="BO1853" s="7"/>
      <c r="BP1853" s="5"/>
      <c r="BQ1853" s="5"/>
      <c r="BR1853" s="5"/>
      <c r="BS1853" s="5"/>
      <c r="BT1853" s="7"/>
      <c r="BU1853" s="7"/>
      <c r="BV1853" s="7"/>
      <c r="BW1853" s="7"/>
      <c r="BX1853" s="7"/>
      <c r="BY1853" s="7"/>
      <c r="BZ1853" s="7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8"/>
      <c r="CL1853" s="5"/>
      <c r="CM1853" s="5"/>
      <c r="CN1853" s="8"/>
      <c r="CO1853" s="5"/>
      <c r="CP1853" s="5"/>
      <c r="CQ1853" s="5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</row>
    <row r="1854" spans="1:166" x14ac:dyDescent="0.25">
      <c r="A1854" t="s">
        <v>76</v>
      </c>
      <c r="B1854" t="s">
        <v>248</v>
      </c>
      <c r="C1854" s="6">
        <v>39043</v>
      </c>
      <c r="D1854" s="5"/>
      <c r="G1854">
        <v>43</v>
      </c>
      <c r="H1854" t="s">
        <v>17</v>
      </c>
      <c r="I1854" s="7">
        <v>11</v>
      </c>
      <c r="J1854">
        <v>1000</v>
      </c>
      <c r="K1854" s="5">
        <f t="shared" si="39"/>
        <v>90.909090909090907</v>
      </c>
      <c r="AC1854" s="5"/>
      <c r="AE1854" s="8"/>
      <c r="AF1854" s="8"/>
      <c r="AG1854" s="8"/>
      <c r="AH1854" s="8"/>
      <c r="AI1854" s="8"/>
      <c r="AJ1854" s="5"/>
      <c r="AK1854" s="8"/>
      <c r="AL1854" s="8"/>
      <c r="AM1854" s="8"/>
      <c r="AN1854" s="8"/>
      <c r="AO1854" s="8"/>
      <c r="AP1854" s="8"/>
      <c r="AQ1854" s="9"/>
      <c r="AS1854" s="8"/>
      <c r="AT1854" s="8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J1854" s="5"/>
      <c r="BK1854" s="5"/>
      <c r="BL1854" s="5"/>
      <c r="BO1854" s="7"/>
      <c r="BP1854" s="5"/>
      <c r="BQ1854" s="5"/>
      <c r="BR1854" s="5"/>
      <c r="BS1854" s="5"/>
      <c r="BT1854" s="7"/>
      <c r="BU1854" s="7"/>
      <c r="BV1854" s="7"/>
      <c r="BW1854" s="7"/>
      <c r="BX1854" s="7"/>
      <c r="BY1854" s="7"/>
      <c r="BZ1854" s="7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L1854" s="5"/>
      <c r="CM1854" s="5">
        <f>CS1854+CV1854+CY1854+DB1854+DE1854+DH1854+DK1854+DN1854+DQ1854</f>
        <v>1300</v>
      </c>
      <c r="CO1854" s="5">
        <f>CT1854+CW1854+CZ1854+DC1854+DF1854+DI1854+DL1854+DO1854+DR1854</f>
        <v>167.38877095187055</v>
      </c>
      <c r="CP1854" s="5"/>
      <c r="CQ1854" s="5"/>
      <c r="CR1854" s="21">
        <f>CT1854/CS1854</f>
        <v>5.0293438344229599E-2</v>
      </c>
      <c r="CS1854">
        <v>150</v>
      </c>
      <c r="CT1854" s="5">
        <v>7.5440157516344399</v>
      </c>
      <c r="CU1854" s="21">
        <f>CW1854/CV1854</f>
        <v>0.18484762259091675</v>
      </c>
      <c r="CV1854">
        <v>100</v>
      </c>
      <c r="CW1854" s="5">
        <v>18.484762259091674</v>
      </c>
      <c r="CX1854" s="21">
        <f>CZ1854/CY1854</f>
        <v>0.21034375956650472</v>
      </c>
      <c r="CY1854">
        <v>100</v>
      </c>
      <c r="CZ1854" s="5">
        <v>21.034375956650472</v>
      </c>
      <c r="DA1854" s="21">
        <f>DC1854/DB1854</f>
        <v>0.1832860598532598</v>
      </c>
      <c r="DB1854">
        <v>100</v>
      </c>
      <c r="DC1854" s="5">
        <v>18.328605985325979</v>
      </c>
      <c r="DD1854" s="21">
        <f>DF1854/DE1854</f>
        <v>0.19179081154310956</v>
      </c>
      <c r="DE1854">
        <v>100</v>
      </c>
      <c r="DF1854" s="5">
        <v>19.179081154310957</v>
      </c>
      <c r="DG1854" s="21">
        <f>DI1854/DH1854</f>
        <v>0.17992771450942427</v>
      </c>
      <c r="DH1854">
        <v>100</v>
      </c>
      <c r="DI1854" s="5">
        <v>17.992771450942428</v>
      </c>
      <c r="DJ1854" s="21">
        <f>DL1854/DK1854</f>
        <v>0.12829049596347761</v>
      </c>
      <c r="DK1854">
        <v>250</v>
      </c>
      <c r="DL1854" s="5">
        <v>32.072623990869403</v>
      </c>
      <c r="DM1854" s="21">
        <f>DO1854/DN1854</f>
        <v>8.3709513763045709E-2</v>
      </c>
      <c r="DN1854">
        <v>200</v>
      </c>
      <c r="DO1854" s="5">
        <v>16.741902752609143</v>
      </c>
      <c r="DP1854" s="21">
        <f>DR1854/DQ1854</f>
        <v>8.0053158252180304E-2</v>
      </c>
      <c r="DQ1854">
        <v>200</v>
      </c>
      <c r="DR1854" s="5">
        <v>16.010631650436061</v>
      </c>
    </row>
    <row r="1855" spans="1:166" x14ac:dyDescent="0.25">
      <c r="A1855" t="s">
        <v>76</v>
      </c>
      <c r="B1855" t="s">
        <v>248</v>
      </c>
      <c r="C1855" s="6">
        <v>39051</v>
      </c>
      <c r="D1855" s="5"/>
      <c r="G1855">
        <v>51</v>
      </c>
      <c r="H1855" t="s">
        <v>17</v>
      </c>
      <c r="I1855" s="7">
        <v>11</v>
      </c>
      <c r="J1855">
        <v>1000</v>
      </c>
      <c r="K1855" s="5">
        <f t="shared" si="39"/>
        <v>90.909090909090907</v>
      </c>
      <c r="AC1855" s="5"/>
      <c r="AE1855" s="8"/>
      <c r="AF1855" s="8"/>
      <c r="AG1855" s="8"/>
      <c r="AH1855" s="8"/>
      <c r="AI1855" s="8"/>
      <c r="AJ1855" s="5"/>
      <c r="AK1855" s="8"/>
      <c r="AL1855" s="8"/>
      <c r="AM1855" s="8"/>
      <c r="AN1855" s="8"/>
      <c r="AO1855" s="8"/>
      <c r="AP1855" s="8"/>
      <c r="AQ1855" s="9"/>
      <c r="AS1855" s="8"/>
      <c r="AT1855" s="8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J1855" s="5"/>
      <c r="BK1855" s="5"/>
      <c r="BL1855" s="5"/>
      <c r="BO1855" s="7"/>
      <c r="BP1855" s="5"/>
      <c r="BQ1855" s="5"/>
      <c r="BR1855" s="5"/>
      <c r="BS1855" s="5"/>
      <c r="BT1855" s="7"/>
      <c r="BU1855" s="7"/>
      <c r="BV1855" s="7"/>
      <c r="BW1855" s="7"/>
      <c r="BX1855" s="7"/>
      <c r="BY1855" s="7"/>
      <c r="BZ1855" s="7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L1855" s="5"/>
      <c r="CM1855" s="5">
        <f>CS1855+CV1855+CY1855+DB1855+DE1855+DH1855+DK1855+DN1855+DQ1855</f>
        <v>1300</v>
      </c>
      <c r="CO1855" s="5">
        <f>CT1855+CW1855+CZ1855+DC1855+DF1855+DI1855+DL1855+DO1855+DR1855</f>
        <v>164.20529981505015</v>
      </c>
      <c r="CP1855" s="5"/>
      <c r="CQ1855" s="5"/>
      <c r="CR1855" s="21">
        <f>CT1855/CS1855</f>
        <v>4.1104500451177299E-2</v>
      </c>
      <c r="CS1855">
        <v>150</v>
      </c>
      <c r="CT1855" s="5">
        <v>6.1656750676765952</v>
      </c>
      <c r="CU1855" s="21">
        <f>CW1855/CV1855</f>
        <v>0.16192313287463145</v>
      </c>
      <c r="CV1855">
        <v>100</v>
      </c>
      <c r="CW1855" s="5">
        <v>16.192313287463143</v>
      </c>
      <c r="CX1855" s="21">
        <f>CZ1855/CY1855</f>
        <v>0.18876351644178357</v>
      </c>
      <c r="CY1855">
        <v>100</v>
      </c>
      <c r="CZ1855" s="5">
        <v>18.876351644178357</v>
      </c>
      <c r="DA1855" s="21">
        <f>DC1855/DB1855</f>
        <v>0.17691004047854192</v>
      </c>
      <c r="DB1855">
        <v>100</v>
      </c>
      <c r="DC1855" s="5">
        <v>17.691004047854193</v>
      </c>
      <c r="DD1855" s="21">
        <f>DF1855/DE1855</f>
        <v>0.18049670275179722</v>
      </c>
      <c r="DE1855">
        <v>100</v>
      </c>
      <c r="DF1855" s="5">
        <v>18.049670275179722</v>
      </c>
      <c r="DG1855" s="21">
        <f>DI1855/DH1855</f>
        <v>0.18332707202174631</v>
      </c>
      <c r="DH1855">
        <v>100</v>
      </c>
      <c r="DI1855" s="5">
        <v>18.332707202174632</v>
      </c>
      <c r="DJ1855" s="21">
        <f>DL1855/DK1855</f>
        <v>0.1419390946276069</v>
      </c>
      <c r="DK1855">
        <v>250</v>
      </c>
      <c r="DL1855" s="5">
        <v>35.484773656901723</v>
      </c>
      <c r="DM1855" s="21">
        <f>DO1855/DN1855</f>
        <v>8.4597697179622275E-2</v>
      </c>
      <c r="DN1855">
        <v>200</v>
      </c>
      <c r="DO1855" s="5">
        <v>16.919539435924456</v>
      </c>
      <c r="DP1855" s="21">
        <f>DR1855/DQ1855</f>
        <v>8.2466325988486591E-2</v>
      </c>
      <c r="DQ1855">
        <v>200</v>
      </c>
      <c r="DR1855" s="5">
        <v>16.493265197697319</v>
      </c>
    </row>
    <row r="1856" spans="1:166" x14ac:dyDescent="0.25">
      <c r="A1856" t="s">
        <v>76</v>
      </c>
      <c r="B1856" t="s">
        <v>248</v>
      </c>
      <c r="C1856" s="6">
        <v>39052</v>
      </c>
      <c r="D1856" s="5">
        <v>4</v>
      </c>
      <c r="E1856" t="s">
        <v>210</v>
      </c>
      <c r="F1856" t="s">
        <v>12</v>
      </c>
      <c r="G1856">
        <v>52</v>
      </c>
      <c r="H1856" t="s">
        <v>17</v>
      </c>
      <c r="I1856" s="7">
        <v>11</v>
      </c>
      <c r="J1856">
        <v>1000</v>
      </c>
      <c r="K1856" s="5">
        <f t="shared" si="39"/>
        <v>90.909090909090907</v>
      </c>
      <c r="L1856" s="5"/>
      <c r="M1856" s="8"/>
      <c r="N1856" s="8"/>
      <c r="O1856" s="8"/>
      <c r="P1856" s="8"/>
      <c r="Q1856" s="5"/>
      <c r="R1856" s="5">
        <v>52</v>
      </c>
      <c r="S1856" s="5"/>
      <c r="T1856" s="5"/>
      <c r="U1856" s="5"/>
      <c r="V1856" s="5"/>
      <c r="W1856" s="5"/>
      <c r="X1856" s="8"/>
      <c r="Y1856" s="8"/>
      <c r="Z1856" s="8"/>
      <c r="AA1856" s="8"/>
      <c r="AB1856" s="8"/>
      <c r="AC1856" s="5"/>
      <c r="AD1856" s="8"/>
      <c r="AE1856" s="8"/>
      <c r="AF1856" s="8"/>
      <c r="AG1856" s="8"/>
      <c r="AH1856" s="8"/>
      <c r="AI1856" s="8"/>
      <c r="AJ1856" s="5"/>
      <c r="AK1856" s="8"/>
      <c r="AL1856" s="8"/>
      <c r="AM1856" s="8"/>
      <c r="AN1856" s="8"/>
      <c r="AO1856" s="8"/>
      <c r="AP1856" s="8"/>
      <c r="AQ1856" s="9"/>
      <c r="AR1856" s="8"/>
      <c r="AS1856" s="8"/>
      <c r="AT1856" s="8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8"/>
      <c r="BJ1856" s="5"/>
      <c r="BK1856" s="5"/>
      <c r="BL1856" s="5"/>
      <c r="BM1856" s="8"/>
      <c r="BN1856" s="8"/>
      <c r="BO1856" s="7"/>
      <c r="BP1856" s="5"/>
      <c r="BQ1856" s="5"/>
      <c r="BR1856" s="5"/>
      <c r="BS1856" s="5"/>
      <c r="BT1856" s="7"/>
      <c r="BU1856" s="7"/>
      <c r="BV1856" s="7"/>
      <c r="BW1856" s="7"/>
      <c r="BX1856" s="7"/>
      <c r="BY1856" s="7"/>
      <c r="BZ1856" s="7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8"/>
      <c r="CL1856" s="5"/>
      <c r="CM1856" s="5"/>
      <c r="CN1856" s="8"/>
      <c r="CO1856" s="5"/>
      <c r="CP1856" s="5"/>
      <c r="CQ1856" s="5"/>
      <c r="CR1856" s="8"/>
      <c r="CS1856" s="8"/>
      <c r="CT1856" s="5"/>
      <c r="CV1856">
        <v>10</v>
      </c>
      <c r="CW1856" s="5"/>
      <c r="CY1856">
        <v>10</v>
      </c>
      <c r="CZ1856" s="5"/>
      <c r="DC1856" s="5"/>
      <c r="DF1856" s="5"/>
      <c r="DI1856" s="5"/>
      <c r="DL1856" s="5"/>
      <c r="DO1856" s="5"/>
      <c r="DQ1856" s="8"/>
      <c r="DR1856" s="5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</row>
    <row r="1857" spans="1:122" x14ac:dyDescent="0.25">
      <c r="A1857" t="s">
        <v>76</v>
      </c>
      <c r="B1857" t="s">
        <v>248</v>
      </c>
      <c r="C1857" s="6">
        <v>39055</v>
      </c>
      <c r="D1857" s="5"/>
      <c r="G1857">
        <v>55</v>
      </c>
      <c r="H1857" t="s">
        <v>17</v>
      </c>
      <c r="I1857" s="7">
        <v>11</v>
      </c>
      <c r="J1857">
        <v>1000</v>
      </c>
      <c r="K1857" s="5">
        <f t="shared" si="39"/>
        <v>90.909090909090907</v>
      </c>
      <c r="AC1857" s="5"/>
      <c r="AE1857" s="8"/>
      <c r="AF1857" s="8"/>
      <c r="AG1857" s="8"/>
      <c r="AH1857" s="8"/>
      <c r="AI1857" s="8"/>
      <c r="AJ1857" s="5"/>
      <c r="AK1857" s="8"/>
      <c r="AL1857" s="8"/>
      <c r="AM1857" s="8"/>
      <c r="AN1857" s="8"/>
      <c r="AO1857" s="8"/>
      <c r="AP1857" s="8"/>
      <c r="AQ1857" s="9"/>
      <c r="AS1857" s="8"/>
      <c r="AT1857" s="8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J1857" s="5"/>
      <c r="BK1857" s="5"/>
      <c r="BL1857" s="5"/>
      <c r="BO1857" s="7"/>
      <c r="BP1857" s="5"/>
      <c r="BQ1857" s="5"/>
      <c r="BR1857" s="5"/>
      <c r="BS1857" s="5"/>
      <c r="BT1857" s="7"/>
      <c r="BU1857" s="7"/>
      <c r="BV1857" s="7"/>
      <c r="BW1857" s="7"/>
      <c r="BX1857" s="7"/>
      <c r="BY1857" s="7"/>
      <c r="BZ1857" s="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L1857" s="5"/>
      <c r="CM1857" s="5">
        <f>CS1857+CV1857+CY1857+DB1857+DE1857+DH1857+DK1857+DN1857+DQ1857</f>
        <v>1300</v>
      </c>
      <c r="CO1857" s="5">
        <f>CT1857+CW1857+CZ1857+DC1857+DF1857+DI1857+DL1857+DO1857+DR1857</f>
        <v>163.26976331798377</v>
      </c>
      <c r="CP1857" s="5"/>
      <c r="CQ1857" s="5"/>
      <c r="CR1857" s="21">
        <f>CT1857/CS1857</f>
        <v>5.5595148553122475E-2</v>
      </c>
      <c r="CS1857">
        <v>150</v>
      </c>
      <c r="CT1857" s="5">
        <v>8.3392722829683716</v>
      </c>
      <c r="CU1857" s="21">
        <f>CW1857/CV1857</f>
        <v>0.15424823139129656</v>
      </c>
      <c r="CV1857">
        <v>100</v>
      </c>
      <c r="CW1857" s="5">
        <v>15.424823139129657</v>
      </c>
      <c r="CX1857" s="21">
        <f>CZ1857/CY1857</f>
        <v>0.16626952908587264</v>
      </c>
      <c r="CY1857">
        <v>100</v>
      </c>
      <c r="CZ1857" s="5">
        <v>16.626952908587263</v>
      </c>
      <c r="DA1857" s="21">
        <f>DC1857/DB1857</f>
        <v>0.16790327834825861</v>
      </c>
      <c r="DB1857">
        <v>100</v>
      </c>
      <c r="DC1857" s="5">
        <v>16.79032783482586</v>
      </c>
      <c r="DD1857" s="21">
        <f>DF1857/DE1857</f>
        <v>0.17756320261776082</v>
      </c>
      <c r="DE1857">
        <v>100</v>
      </c>
      <c r="DF1857" s="5">
        <v>17.756320261776082</v>
      </c>
      <c r="DG1857" s="21">
        <f>DI1857/DH1857</f>
        <v>0.18182594500003241</v>
      </c>
      <c r="DH1857">
        <v>100</v>
      </c>
      <c r="DI1857" s="5">
        <v>18.182594500003241</v>
      </c>
      <c r="DJ1857" s="21">
        <f>DL1857/DK1857</f>
        <v>0.14364648337749525</v>
      </c>
      <c r="DK1857">
        <v>250</v>
      </c>
      <c r="DL1857" s="5">
        <v>35.911620844373815</v>
      </c>
      <c r="DM1857" s="21">
        <f>DO1857/DN1857</f>
        <v>9.3982605811558706E-2</v>
      </c>
      <c r="DN1857">
        <v>200</v>
      </c>
      <c r="DO1857" s="5">
        <v>18.796521162311741</v>
      </c>
      <c r="DP1857" s="21">
        <f>DR1857/DQ1857</f>
        <v>7.7206651920038755E-2</v>
      </c>
      <c r="DQ1857">
        <v>200</v>
      </c>
      <c r="DR1857" s="5">
        <v>15.441330384007751</v>
      </c>
    </row>
    <row r="1858" spans="1:122" x14ac:dyDescent="0.25">
      <c r="A1858" t="s">
        <v>76</v>
      </c>
      <c r="B1858" t="s">
        <v>248</v>
      </c>
      <c r="C1858" s="6">
        <v>39057</v>
      </c>
      <c r="G1858">
        <v>57</v>
      </c>
      <c r="H1858" t="s">
        <v>17</v>
      </c>
      <c r="I1858" s="7">
        <v>11</v>
      </c>
      <c r="J1858">
        <v>1000</v>
      </c>
      <c r="K1858" s="5">
        <f t="shared" si="39"/>
        <v>90.909090909090907</v>
      </c>
      <c r="M1858" s="5">
        <v>152</v>
      </c>
      <c r="N1858" s="7">
        <v>10.75</v>
      </c>
      <c r="O1858" s="7"/>
      <c r="P1858" s="7"/>
      <c r="AC1858" s="5"/>
      <c r="AE1858" s="8"/>
      <c r="AF1858" s="8"/>
      <c r="AG1858" s="8"/>
      <c r="AH1858" s="8"/>
      <c r="AI1858" s="8"/>
      <c r="AJ1858" s="5"/>
      <c r="AK1858" s="8"/>
      <c r="AL1858" s="8"/>
      <c r="AM1858" s="8"/>
      <c r="AN1858" s="8"/>
      <c r="AO1858" s="8"/>
      <c r="AP1858" s="8"/>
      <c r="AS1858" s="8"/>
      <c r="AT1858" s="8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J1858" s="5"/>
      <c r="BK1858" s="5"/>
      <c r="BL1858" s="5"/>
      <c r="BO1858" s="7"/>
      <c r="BP1858" s="5"/>
      <c r="BQ1858" s="5"/>
      <c r="BR1858" s="5"/>
      <c r="BS1858" s="5"/>
      <c r="BT1858" s="7"/>
      <c r="BU1858" s="7"/>
      <c r="BV1858" s="7"/>
      <c r="BW1858" s="7"/>
      <c r="BX1858" s="7"/>
      <c r="BY1858" s="7"/>
      <c r="BZ1858" s="7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L1858" s="5"/>
      <c r="CM1858" s="5"/>
      <c r="CO1858" s="5"/>
      <c r="CP1858" s="5"/>
      <c r="CQ1858" s="5"/>
      <c r="CT1858" s="5"/>
      <c r="CV1858">
        <v>10</v>
      </c>
      <c r="CW1858" s="5"/>
      <c r="CY1858">
        <v>10</v>
      </c>
      <c r="CZ1858" s="5"/>
      <c r="DC1858" s="5"/>
      <c r="DF1858" s="5"/>
      <c r="DI1858" s="5"/>
      <c r="DL1858" s="5"/>
      <c r="DO1858" s="5"/>
      <c r="DR1858" s="5"/>
    </row>
    <row r="1859" spans="1:122" x14ac:dyDescent="0.25">
      <c r="A1859" t="s">
        <v>76</v>
      </c>
      <c r="B1859" t="s">
        <v>248</v>
      </c>
      <c r="C1859" s="6">
        <v>39064</v>
      </c>
      <c r="D1859" s="5"/>
      <c r="G1859">
        <v>64</v>
      </c>
      <c r="H1859" t="s">
        <v>17</v>
      </c>
      <c r="I1859" s="7">
        <v>11</v>
      </c>
      <c r="J1859">
        <v>1000</v>
      </c>
      <c r="K1859" s="5">
        <f t="shared" si="39"/>
        <v>90.909090909090907</v>
      </c>
      <c r="M1859" s="5">
        <v>227.5</v>
      </c>
      <c r="N1859" s="7">
        <v>11.95</v>
      </c>
      <c r="O1859" s="7"/>
      <c r="P1859" s="7"/>
      <c r="AC1859" s="5"/>
      <c r="AE1859" s="8"/>
      <c r="AF1859" s="8"/>
      <c r="AG1859" s="8"/>
      <c r="AH1859" s="8"/>
      <c r="AI1859" s="8"/>
      <c r="AJ1859" s="5"/>
      <c r="AK1859" s="8"/>
      <c r="AL1859" s="8"/>
      <c r="AM1859" s="8"/>
      <c r="AN1859" s="8"/>
      <c r="AO1859" s="8"/>
      <c r="AP1859" s="8"/>
      <c r="AQ1859" s="9"/>
      <c r="AS1859" s="8"/>
      <c r="AT1859" s="8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J1859" s="5"/>
      <c r="BK1859" s="5"/>
      <c r="BL1859" s="5"/>
      <c r="BO1859" s="7"/>
      <c r="BP1859" s="5"/>
      <c r="BQ1859" s="5"/>
      <c r="BR1859" s="5"/>
      <c r="BS1859" s="5"/>
      <c r="BT1859" s="7"/>
      <c r="BU1859" s="7"/>
      <c r="BV1859" s="7"/>
      <c r="BW1859" s="7"/>
      <c r="BX1859" s="7"/>
      <c r="BY1859" s="7"/>
      <c r="BZ1859" s="7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L1859" s="5"/>
      <c r="CM1859" s="5">
        <f>CS1859+CV1859+CY1859+DB1859+DE1859+DH1859+DK1859+DN1859+DQ1859</f>
        <v>1300</v>
      </c>
      <c r="CO1859" s="5">
        <f>CT1859+CW1859+CZ1859+DC1859+DF1859+DI1859+DL1859+DO1859+DR1859</f>
        <v>149.29996634028407</v>
      </c>
      <c r="CP1859" s="5"/>
      <c r="CQ1859" s="5"/>
      <c r="CR1859" s="21">
        <f>CT1859/CS1859</f>
        <v>2.0304888908504709E-2</v>
      </c>
      <c r="CS1859">
        <v>150</v>
      </c>
      <c r="CT1859" s="5">
        <v>3.0457333362757062</v>
      </c>
      <c r="CU1859" s="21">
        <f>CW1859/CV1859</f>
        <v>0.15757046086140647</v>
      </c>
      <c r="CV1859">
        <v>100</v>
      </c>
      <c r="CW1859" s="5">
        <v>15.757046086140647</v>
      </c>
      <c r="CX1859" s="21">
        <f>CZ1859/CY1859</f>
        <v>0.1422056607988563</v>
      </c>
      <c r="CY1859">
        <v>100</v>
      </c>
      <c r="CZ1859" s="5">
        <v>14.220566079885629</v>
      </c>
      <c r="DA1859" s="21">
        <f>DC1859/DB1859</f>
        <v>0.14079132007822034</v>
      </c>
      <c r="DB1859">
        <v>100</v>
      </c>
      <c r="DC1859" s="5">
        <v>14.079132007822034</v>
      </c>
      <c r="DD1859" s="21">
        <f>DF1859/DE1859</f>
        <v>0.16204773706508463</v>
      </c>
      <c r="DE1859">
        <v>100</v>
      </c>
      <c r="DF1859" s="5">
        <v>16.204773706508462</v>
      </c>
      <c r="DG1859" s="21">
        <f>DI1859/DH1859</f>
        <v>0.16860227642707193</v>
      </c>
      <c r="DH1859">
        <v>100</v>
      </c>
      <c r="DI1859" s="5">
        <v>16.860227642707194</v>
      </c>
      <c r="DJ1859" s="21">
        <f>DL1859/DK1859</f>
        <v>0.138478481188236</v>
      </c>
      <c r="DK1859">
        <v>250</v>
      </c>
      <c r="DL1859" s="5">
        <v>34.619620297059001</v>
      </c>
      <c r="DM1859" s="21">
        <f>DO1859/DN1859</f>
        <v>9.2160627212684615E-2</v>
      </c>
      <c r="DN1859">
        <v>200</v>
      </c>
      <c r="DO1859" s="5">
        <v>18.432125442536922</v>
      </c>
      <c r="DP1859" s="21">
        <f>DR1859/DQ1859</f>
        <v>8.0403708706742419E-2</v>
      </c>
      <c r="DQ1859">
        <v>200</v>
      </c>
      <c r="DR1859" s="5">
        <v>16.080741741348483</v>
      </c>
    </row>
    <row r="1860" spans="1:122" x14ac:dyDescent="0.25">
      <c r="A1860" t="s">
        <v>76</v>
      </c>
      <c r="B1860" t="s">
        <v>248</v>
      </c>
      <c r="C1860" s="6">
        <v>39069</v>
      </c>
      <c r="D1860" s="5"/>
      <c r="G1860">
        <v>69</v>
      </c>
      <c r="H1860" t="s">
        <v>17</v>
      </c>
      <c r="I1860" s="7">
        <v>11</v>
      </c>
      <c r="J1860">
        <v>1000</v>
      </c>
      <c r="K1860" s="5">
        <f t="shared" si="39"/>
        <v>90.909090909090907</v>
      </c>
      <c r="M1860" s="5">
        <v>259</v>
      </c>
      <c r="N1860" s="7">
        <v>13.05</v>
      </c>
      <c r="O1860" s="7"/>
      <c r="P1860" s="7"/>
      <c r="AC1860" s="5"/>
      <c r="AE1860" s="8"/>
      <c r="AF1860" s="8"/>
      <c r="AG1860" s="8"/>
      <c r="AH1860" s="8"/>
      <c r="AI1860" s="8"/>
      <c r="AJ1860" s="5"/>
      <c r="AK1860" s="8"/>
      <c r="AL1860" s="8"/>
      <c r="AM1860" s="8"/>
      <c r="AN1860" s="8"/>
      <c r="AO1860" s="8"/>
      <c r="AP1860" s="8"/>
      <c r="AQ1860" s="9"/>
      <c r="AS1860" s="8"/>
      <c r="AT1860" s="8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J1860" s="5"/>
      <c r="BK1860" s="5"/>
      <c r="BL1860" s="5"/>
      <c r="BO1860" s="7"/>
      <c r="BP1860" s="5"/>
      <c r="BQ1860" s="5"/>
      <c r="BR1860" s="5"/>
      <c r="BS1860" s="5"/>
      <c r="BT1860" s="7"/>
      <c r="BU1860" s="7"/>
      <c r="BV1860" s="7"/>
      <c r="BW1860" s="7"/>
      <c r="BX1860" s="7"/>
      <c r="BY1860" s="7"/>
      <c r="BZ1860" s="7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L1860" s="5"/>
      <c r="CM1860" s="5">
        <f>CS1860+CV1860+CY1860+DB1860+DE1860+DH1860+DK1860+DN1860+DQ1860</f>
        <v>1300</v>
      </c>
      <c r="CO1860" s="5">
        <f>CT1860+CW1860+CZ1860+DC1860+DF1860+DI1860+DL1860+DO1860+DR1860</f>
        <v>145.3397861377417</v>
      </c>
      <c r="CP1860" s="5"/>
      <c r="CQ1860" s="5"/>
      <c r="CR1860" s="21">
        <f>CT1860/CS1860</f>
        <v>1.8718098468775732E-2</v>
      </c>
      <c r="CS1860">
        <v>150</v>
      </c>
      <c r="CT1860" s="5">
        <v>2.8077147703163599</v>
      </c>
      <c r="CU1860" s="21">
        <f>CW1860/CV1860</f>
        <v>0.16515920494147082</v>
      </c>
      <c r="CV1860">
        <v>100</v>
      </c>
      <c r="CW1860" s="5">
        <v>16.515920494147082</v>
      </c>
      <c r="CX1860" s="21">
        <f>CZ1860/CY1860</f>
        <v>0.1377251977035118</v>
      </c>
      <c r="CY1860">
        <v>100</v>
      </c>
      <c r="CZ1860" s="5">
        <v>13.772519770351181</v>
      </c>
      <c r="DA1860" s="21">
        <f>DC1860/DB1860</f>
        <v>0.13221999937408305</v>
      </c>
      <c r="DB1860">
        <v>100</v>
      </c>
      <c r="DC1860" s="5">
        <v>13.221999937408304</v>
      </c>
      <c r="DD1860" s="21">
        <f>DF1860/DE1860</f>
        <v>0.15309826985929426</v>
      </c>
      <c r="DE1860">
        <v>100</v>
      </c>
      <c r="DF1860" s="5">
        <v>15.309826985929424</v>
      </c>
      <c r="DG1860" s="21">
        <f>DI1860/DH1860</f>
        <v>0.16895750495892783</v>
      </c>
      <c r="DH1860">
        <v>100</v>
      </c>
      <c r="DI1860" s="5">
        <v>16.895750495892784</v>
      </c>
      <c r="DJ1860" s="21">
        <f>DL1860/DK1860</f>
        <v>0.13111035389844955</v>
      </c>
      <c r="DK1860">
        <v>250</v>
      </c>
      <c r="DL1860" s="5">
        <v>32.777588474612386</v>
      </c>
      <c r="DM1860" s="21">
        <f>DO1860/DN1860</f>
        <v>8.2775718580748184E-2</v>
      </c>
      <c r="DN1860">
        <v>200</v>
      </c>
      <c r="DO1860" s="5">
        <v>16.555143716149637</v>
      </c>
      <c r="DP1860" s="21">
        <f>DR1860/DQ1860</f>
        <v>8.741660746467271E-2</v>
      </c>
      <c r="DQ1860">
        <v>200</v>
      </c>
      <c r="DR1860" s="5">
        <v>17.483321492934543</v>
      </c>
    </row>
    <row r="1861" spans="1:122" x14ac:dyDescent="0.25">
      <c r="A1861" t="s">
        <v>76</v>
      </c>
      <c r="B1861" t="s">
        <v>248</v>
      </c>
      <c r="C1861" s="6">
        <v>39071</v>
      </c>
      <c r="D1861" s="5">
        <v>5</v>
      </c>
      <c r="E1861" t="s">
        <v>206</v>
      </c>
      <c r="F1861" t="s">
        <v>13</v>
      </c>
      <c r="G1861">
        <v>71</v>
      </c>
      <c r="H1861" t="s">
        <v>17</v>
      </c>
      <c r="I1861" s="7">
        <v>11</v>
      </c>
      <c r="J1861">
        <v>1000</v>
      </c>
      <c r="K1861" s="5">
        <f t="shared" si="39"/>
        <v>90.909090909090907</v>
      </c>
      <c r="L1861" s="5"/>
      <c r="S1861" s="5">
        <v>71</v>
      </c>
      <c r="AC1861" s="5">
        <v>29.15</v>
      </c>
      <c r="AE1861" s="8"/>
      <c r="AF1861" s="8"/>
      <c r="AG1861" s="8"/>
      <c r="AH1861" s="8"/>
      <c r="AI1861" s="8"/>
      <c r="AJ1861" s="5">
        <v>33.674999999999997</v>
      </c>
      <c r="AK1861" s="8">
        <v>0.39910000000000001</v>
      </c>
      <c r="AL1861" s="8">
        <v>0.1005987905825247</v>
      </c>
      <c r="AM1861" s="8"/>
      <c r="AN1861" s="8"/>
      <c r="AO1861" s="8"/>
      <c r="AP1861" s="8"/>
      <c r="AQ1861" s="9">
        <f>AK1861/AJ1861</f>
        <v>1.1851521900519675E-2</v>
      </c>
      <c r="AS1861" s="8"/>
      <c r="AT1861" s="8"/>
      <c r="AU1861" s="5">
        <v>5.7750000000000004</v>
      </c>
      <c r="AV1861" s="5"/>
      <c r="AW1861" s="5"/>
      <c r="AX1861" s="5"/>
      <c r="AY1861" s="5">
        <v>0.27500000000000002</v>
      </c>
      <c r="AZ1861" s="5"/>
      <c r="BA1861" s="5"/>
      <c r="BB1861" s="5"/>
      <c r="BC1861" s="5"/>
      <c r="BD1861" s="5"/>
      <c r="BE1861" s="5"/>
      <c r="BF1861" s="5"/>
      <c r="BG1861" s="5">
        <v>0</v>
      </c>
      <c r="BH1861" s="5">
        <v>6.0500000000000007</v>
      </c>
      <c r="BJ1861" s="5"/>
      <c r="BK1861" s="5">
        <f>AC1861+AJ1861+BH1861</f>
        <v>68.875</v>
      </c>
      <c r="BL1861" s="5"/>
      <c r="BM1861" s="8">
        <f>BH1861/BK1861</f>
        <v>8.7840290381125244E-2</v>
      </c>
      <c r="BN1861" s="8"/>
      <c r="BO1861" s="7"/>
      <c r="BP1861" s="5"/>
      <c r="BQ1861" s="5"/>
      <c r="BR1861" s="5"/>
      <c r="BS1861" s="5"/>
      <c r="BT1861" s="7"/>
      <c r="BU1861" s="7"/>
      <c r="BV1861" s="7"/>
      <c r="BW1861" s="7"/>
      <c r="BX1861" s="8">
        <f>AC1861/BK1861</f>
        <v>0.42323049001814878</v>
      </c>
      <c r="BY1861" s="8">
        <f>AJ1861/BK1861</f>
        <v>0.48892921960072588</v>
      </c>
      <c r="BZ1861" s="8">
        <f>BH1861/BK1861</f>
        <v>8.7840290381125244E-2</v>
      </c>
      <c r="CA1861" s="5">
        <v>113</v>
      </c>
      <c r="CB1861" s="5">
        <v>64.5</v>
      </c>
      <c r="CC1861" s="5">
        <v>1.5</v>
      </c>
      <c r="CD1861" s="5">
        <v>0</v>
      </c>
      <c r="CE1861" s="5"/>
      <c r="CF1861" s="5"/>
      <c r="CG1861" s="5"/>
      <c r="CH1861" s="5"/>
      <c r="CI1861" s="5"/>
      <c r="CJ1861" s="5"/>
      <c r="CL1861" s="5"/>
      <c r="CM1861" s="5">
        <f>CS1861+CV1861+CY1861+DB1861+DE1861+DH1861+DK1861+DN1861+DQ1861</f>
        <v>1300</v>
      </c>
      <c r="CO1861" s="5">
        <f>CT1861+CW1861+CZ1861+DC1861+DF1861+DI1861+DL1861+DO1861+DR1861</f>
        <v>134.80000000000001</v>
      </c>
      <c r="CP1861" s="5"/>
      <c r="CQ1861" s="5"/>
      <c r="CR1861" s="21">
        <f>CT1861/CS1861</f>
        <v>1.2E-2</v>
      </c>
      <c r="CS1861">
        <v>150</v>
      </c>
      <c r="CT1861" s="5">
        <v>1.8</v>
      </c>
      <c r="CU1861" s="21">
        <f>CW1861/CV1861</f>
        <v>0.125</v>
      </c>
      <c r="CV1861">
        <v>100</v>
      </c>
      <c r="CW1861" s="5">
        <v>12.5</v>
      </c>
      <c r="CX1861" s="21">
        <f>CZ1861/CY1861</f>
        <v>0.11599999999999999</v>
      </c>
      <c r="CY1861">
        <v>100</v>
      </c>
      <c r="CZ1861" s="5">
        <v>11.6</v>
      </c>
      <c r="DA1861" s="21">
        <f>DC1861/DB1861</f>
        <v>0.11800000000000001</v>
      </c>
      <c r="DB1861">
        <v>100</v>
      </c>
      <c r="DC1861" s="5">
        <v>11.8</v>
      </c>
      <c r="DD1861" s="21">
        <f>DF1861/DE1861</f>
        <v>0.14300000000000002</v>
      </c>
      <c r="DE1861">
        <v>100</v>
      </c>
      <c r="DF1861" s="5">
        <v>14.3</v>
      </c>
      <c r="DG1861" s="21">
        <f>DI1861/DH1861</f>
        <v>0.16500000000000001</v>
      </c>
      <c r="DH1861">
        <v>100</v>
      </c>
      <c r="DI1861" s="5">
        <v>16.5</v>
      </c>
      <c r="DJ1861" s="21">
        <f>DL1861/DK1861</f>
        <v>0.12959999999999999</v>
      </c>
      <c r="DK1861">
        <v>250</v>
      </c>
      <c r="DL1861" s="5">
        <v>32.4</v>
      </c>
      <c r="DM1861" s="21">
        <f>DO1861/DN1861</f>
        <v>8.2500000000000004E-2</v>
      </c>
      <c r="DN1861">
        <v>200</v>
      </c>
      <c r="DO1861" s="5">
        <v>16.5</v>
      </c>
      <c r="DP1861" s="21">
        <f>DR1861/DQ1861</f>
        <v>8.6999999999999994E-2</v>
      </c>
      <c r="DQ1861">
        <v>200</v>
      </c>
      <c r="DR1861" s="5">
        <v>17.399999999999999</v>
      </c>
    </row>
    <row r="1862" spans="1:122" x14ac:dyDescent="0.25">
      <c r="A1862" t="s">
        <v>76</v>
      </c>
      <c r="B1862" t="s">
        <v>248</v>
      </c>
      <c r="C1862" s="6">
        <v>39074</v>
      </c>
      <c r="D1862" s="5"/>
      <c r="G1862">
        <v>74</v>
      </c>
      <c r="H1862" t="s">
        <v>17</v>
      </c>
      <c r="I1862" s="7">
        <v>11</v>
      </c>
      <c r="J1862">
        <v>1000</v>
      </c>
      <c r="K1862" s="5">
        <f t="shared" si="39"/>
        <v>90.909090909090907</v>
      </c>
      <c r="AC1862" s="5"/>
      <c r="AE1862" s="8"/>
      <c r="AF1862" s="8"/>
      <c r="AG1862" s="8"/>
      <c r="AH1862" s="8"/>
      <c r="AI1862" s="8"/>
      <c r="AJ1862" s="5"/>
      <c r="AK1862" s="8"/>
      <c r="AM1862" s="8"/>
      <c r="AN1862" s="8"/>
      <c r="AO1862" s="8"/>
      <c r="AP1862" s="8"/>
      <c r="AQ1862" s="9"/>
      <c r="AS1862" s="8"/>
      <c r="AT1862" s="8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J1862" s="5"/>
      <c r="BK1862" s="5"/>
      <c r="BL1862" s="5"/>
      <c r="BO1862" s="7"/>
      <c r="BP1862" s="5"/>
      <c r="BQ1862" s="5"/>
      <c r="BR1862" s="5"/>
      <c r="BS1862" s="5"/>
      <c r="BT1862" s="7"/>
      <c r="BU1862" s="7"/>
      <c r="BV1862" s="7"/>
      <c r="BW1862" s="7"/>
      <c r="BX1862" s="7"/>
      <c r="BY1862" s="7"/>
      <c r="BZ1862" s="7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L1862" s="5"/>
      <c r="CM1862" s="5">
        <f>CS1862+CV1862+CY1862+DB1862+DE1862+DH1862+DK1862+DN1862+DQ1862</f>
        <v>1300</v>
      </c>
      <c r="CO1862" s="5">
        <f>CT1862+CW1862+CZ1862+DC1862+DF1862+DI1862+DL1862+DO1862+DR1862</f>
        <v>205.59320234961046</v>
      </c>
      <c r="CP1862" s="5"/>
      <c r="CQ1862" s="5"/>
      <c r="CR1862" s="21">
        <f>CT1862/CS1862</f>
        <v>0.29279506289079527</v>
      </c>
      <c r="CS1862">
        <v>150</v>
      </c>
      <c r="CT1862" s="5">
        <v>43.919259433619288</v>
      </c>
      <c r="CU1862" s="21">
        <f>CW1862/CV1862</f>
        <v>0.20640792333124836</v>
      </c>
      <c r="CV1862">
        <v>100</v>
      </c>
      <c r="CW1862" s="5">
        <v>20.640792333124836</v>
      </c>
      <c r="CX1862" s="21">
        <f>CZ1862/CY1862</f>
        <v>0.21941630104548301</v>
      </c>
      <c r="CY1862">
        <v>100</v>
      </c>
      <c r="CZ1862" s="5">
        <v>21.941630104548302</v>
      </c>
      <c r="DA1862" s="21">
        <f>DC1862/DB1862</f>
        <v>0.18714291399297317</v>
      </c>
      <c r="DB1862">
        <v>100</v>
      </c>
      <c r="DC1862" s="5">
        <v>18.714291399297316</v>
      </c>
      <c r="DD1862" s="21">
        <f>DF1862/DE1862</f>
        <v>0.1760276986413514</v>
      </c>
      <c r="DE1862">
        <v>100</v>
      </c>
      <c r="DF1862" s="5">
        <v>17.602769864135141</v>
      </c>
      <c r="DG1862" s="21">
        <f>DI1862/DH1862</f>
        <v>0.16467184460685927</v>
      </c>
      <c r="DH1862">
        <v>100</v>
      </c>
      <c r="DI1862" s="5">
        <v>16.467184460685928</v>
      </c>
      <c r="DJ1862" s="21">
        <f>DL1862/DK1862</f>
        <v>0.1263434161806406</v>
      </c>
      <c r="DK1862">
        <v>250</v>
      </c>
      <c r="DL1862" s="5">
        <v>31.585854045160147</v>
      </c>
      <c r="DM1862" s="21">
        <f>DO1862/DN1862</f>
        <v>8.9135455199459729E-2</v>
      </c>
      <c r="DN1862">
        <v>200</v>
      </c>
      <c r="DO1862" s="5">
        <v>17.827091039891947</v>
      </c>
      <c r="DP1862" s="21">
        <f>DR1862/DQ1862</f>
        <v>8.4471648345737935E-2</v>
      </c>
      <c r="DQ1862">
        <v>200</v>
      </c>
      <c r="DR1862" s="5">
        <v>16.894329669147588</v>
      </c>
    </row>
    <row r="1863" spans="1:122" x14ac:dyDescent="0.25">
      <c r="A1863" t="s">
        <v>76</v>
      </c>
      <c r="B1863" t="s">
        <v>248</v>
      </c>
      <c r="C1863" s="6">
        <v>39080</v>
      </c>
      <c r="G1863">
        <v>80</v>
      </c>
      <c r="H1863" t="s">
        <v>17</v>
      </c>
      <c r="I1863" s="7">
        <v>11</v>
      </c>
      <c r="J1863">
        <v>1000</v>
      </c>
      <c r="K1863" s="5">
        <f t="shared" si="39"/>
        <v>90.909090909090907</v>
      </c>
      <c r="M1863" s="5">
        <v>360</v>
      </c>
      <c r="N1863" s="7">
        <v>15.350000000000001</v>
      </c>
      <c r="O1863" s="7"/>
      <c r="P1863" s="7"/>
      <c r="AC1863" s="5"/>
      <c r="AE1863" s="8"/>
      <c r="AF1863" s="8"/>
      <c r="AG1863" s="8"/>
      <c r="AH1863" s="8"/>
      <c r="AI1863" s="8"/>
      <c r="AJ1863" s="5"/>
      <c r="AK1863" s="8"/>
      <c r="AM1863" s="8"/>
      <c r="AN1863" s="8"/>
      <c r="AO1863" s="8"/>
      <c r="AP1863" s="8"/>
      <c r="AS1863" s="8"/>
      <c r="AT1863" s="8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J1863" s="5"/>
      <c r="BK1863" s="5"/>
      <c r="BL1863" s="5"/>
      <c r="BO1863" s="7"/>
      <c r="BP1863" s="5"/>
      <c r="BQ1863" s="5"/>
      <c r="BR1863" s="5"/>
      <c r="BS1863" s="5"/>
      <c r="BT1863" s="7"/>
      <c r="BU1863" s="7"/>
      <c r="BV1863" s="7"/>
      <c r="BW1863" s="7"/>
      <c r="BX1863" s="7"/>
      <c r="BY1863" s="7"/>
      <c r="BZ1863" s="7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L1863" s="5"/>
      <c r="CM1863" s="5"/>
      <c r="CO1863" s="5"/>
      <c r="CP1863" s="5"/>
      <c r="CQ1863" s="5"/>
      <c r="CT1863" s="5"/>
      <c r="CV1863">
        <v>10</v>
      </c>
      <c r="CW1863" s="5"/>
      <c r="CY1863">
        <v>10</v>
      </c>
      <c r="CZ1863" s="5"/>
      <c r="DC1863" s="5"/>
      <c r="DF1863" s="5"/>
      <c r="DI1863" s="5"/>
      <c r="DL1863" s="5"/>
      <c r="DO1863" s="5"/>
      <c r="DR1863" s="5"/>
    </row>
    <row r="1864" spans="1:122" x14ac:dyDescent="0.25">
      <c r="A1864" t="s">
        <v>76</v>
      </c>
      <c r="B1864" t="s">
        <v>248</v>
      </c>
      <c r="C1864" s="6">
        <v>39081</v>
      </c>
      <c r="D1864" s="5"/>
      <c r="G1864">
        <v>81</v>
      </c>
      <c r="H1864" t="s">
        <v>17</v>
      </c>
      <c r="I1864" s="7">
        <v>11</v>
      </c>
      <c r="J1864">
        <v>1000</v>
      </c>
      <c r="K1864" s="5">
        <f t="shared" si="39"/>
        <v>90.909090909090907</v>
      </c>
      <c r="AC1864" s="5"/>
      <c r="AE1864" s="8"/>
      <c r="AF1864" s="8"/>
      <c r="AG1864" s="8"/>
      <c r="AH1864" s="8"/>
      <c r="AI1864" s="8"/>
      <c r="AJ1864" s="5"/>
      <c r="AK1864" s="8"/>
      <c r="AM1864" s="8"/>
      <c r="AN1864" s="8"/>
      <c r="AO1864" s="8"/>
      <c r="AP1864" s="8"/>
      <c r="AQ1864" s="9"/>
      <c r="AS1864" s="8"/>
      <c r="AT1864" s="8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J1864" s="5"/>
      <c r="BK1864" s="5"/>
      <c r="BL1864" s="5"/>
      <c r="BO1864" s="7"/>
      <c r="BP1864" s="5"/>
      <c r="BQ1864" s="5"/>
      <c r="BR1864" s="5"/>
      <c r="BS1864" s="5"/>
      <c r="BT1864" s="7"/>
      <c r="BU1864" s="7"/>
      <c r="BV1864" s="7"/>
      <c r="BW1864" s="7"/>
      <c r="BX1864" s="7"/>
      <c r="BY1864" s="7"/>
      <c r="BZ1864" s="7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L1864" s="5"/>
      <c r="CM1864" s="5">
        <f>CS1864+CV1864+CY1864+DB1864+DE1864+DH1864+DK1864+DN1864+DQ1864</f>
        <v>1300</v>
      </c>
      <c r="CO1864" s="5">
        <f>CT1864+CW1864+CZ1864+DC1864+DF1864+DI1864+DL1864+DO1864+DR1864</f>
        <v>193.6568152351912</v>
      </c>
      <c r="CP1864" s="5"/>
      <c r="CQ1864" s="5"/>
      <c r="CR1864" s="21">
        <f>CT1864/CS1864</f>
        <v>0.22901898259544334</v>
      </c>
      <c r="CS1864">
        <v>150</v>
      </c>
      <c r="CT1864" s="5">
        <v>34.352847389316501</v>
      </c>
      <c r="CU1864" s="21">
        <f>CW1864/CV1864</f>
        <v>0.19684050392538416</v>
      </c>
      <c r="CV1864">
        <v>100</v>
      </c>
      <c r="CW1864" s="5">
        <v>19.684050392538417</v>
      </c>
      <c r="CX1864" s="21">
        <f>CZ1864/CY1864</f>
        <v>0.20895231608848333</v>
      </c>
      <c r="CY1864">
        <v>100</v>
      </c>
      <c r="CZ1864" s="5">
        <v>20.895231608848334</v>
      </c>
      <c r="DA1864" s="21">
        <f>DC1864/DB1864</f>
        <v>0.17708292559687414</v>
      </c>
      <c r="DB1864">
        <v>100</v>
      </c>
      <c r="DC1864" s="5">
        <v>17.708292559687415</v>
      </c>
      <c r="DD1864" s="21">
        <f>DF1864/DE1864</f>
        <v>0.17178236195197052</v>
      </c>
      <c r="DE1864">
        <v>100</v>
      </c>
      <c r="DF1864" s="5">
        <v>17.178236195197051</v>
      </c>
      <c r="DG1864" s="21">
        <f>DI1864/DH1864</f>
        <v>0.16770941802569161</v>
      </c>
      <c r="DH1864">
        <v>100</v>
      </c>
      <c r="DI1864" s="5">
        <v>16.770941802569162</v>
      </c>
      <c r="DJ1864" s="21">
        <f>DL1864/DK1864</f>
        <v>0.12798561386864188</v>
      </c>
      <c r="DK1864">
        <v>250</v>
      </c>
      <c r="DL1864" s="5">
        <v>31.996403467160473</v>
      </c>
      <c r="DM1864" s="21">
        <f>DO1864/DN1864</f>
        <v>8.9925753520249896E-2</v>
      </c>
      <c r="DN1864">
        <v>200</v>
      </c>
      <c r="DO1864" s="5">
        <v>17.985150704049978</v>
      </c>
      <c r="DP1864" s="21">
        <f>DR1864/DQ1864</f>
        <v>8.5428305579119374E-2</v>
      </c>
      <c r="DQ1864">
        <v>200</v>
      </c>
      <c r="DR1864" s="5">
        <v>17.085661115823875</v>
      </c>
    </row>
    <row r="1865" spans="1:122" x14ac:dyDescent="0.25">
      <c r="A1865" t="s">
        <v>76</v>
      </c>
      <c r="B1865" t="s">
        <v>248</v>
      </c>
      <c r="C1865" s="6">
        <v>39085</v>
      </c>
      <c r="G1865">
        <v>85</v>
      </c>
      <c r="H1865" t="s">
        <v>17</v>
      </c>
      <c r="I1865" s="7">
        <v>11</v>
      </c>
      <c r="J1865">
        <v>1000</v>
      </c>
      <c r="K1865" s="5">
        <f t="shared" si="39"/>
        <v>90.909090909090907</v>
      </c>
      <c r="M1865" s="5">
        <v>413</v>
      </c>
      <c r="N1865" s="7">
        <v>17</v>
      </c>
      <c r="O1865" s="7"/>
      <c r="P1865" s="7"/>
      <c r="AC1865" s="5"/>
      <c r="AE1865" s="8"/>
      <c r="AF1865" s="8"/>
      <c r="AG1865" s="8"/>
      <c r="AH1865" s="8"/>
      <c r="AI1865" s="8"/>
      <c r="AJ1865" s="5"/>
      <c r="AK1865" s="8"/>
      <c r="AM1865" s="8"/>
      <c r="AN1865" s="8"/>
      <c r="AO1865" s="8"/>
      <c r="AP1865" s="8"/>
      <c r="AS1865" s="8"/>
      <c r="AT1865" s="8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J1865" s="5"/>
      <c r="BK1865" s="5"/>
      <c r="BL1865" s="5"/>
      <c r="BO1865" s="7"/>
      <c r="BP1865" s="5"/>
      <c r="BQ1865" s="5"/>
      <c r="BR1865" s="5"/>
      <c r="BS1865" s="5"/>
      <c r="BT1865" s="7"/>
      <c r="BU1865" s="7"/>
      <c r="BV1865" s="7"/>
      <c r="BW1865" s="7"/>
      <c r="BX1865" s="7"/>
      <c r="BY1865" s="7"/>
      <c r="BZ1865" s="7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L1865" s="5"/>
      <c r="CM1865" s="5"/>
      <c r="CO1865" s="5"/>
      <c r="CP1865" s="5"/>
      <c r="CQ1865" s="5"/>
      <c r="CT1865" s="5"/>
      <c r="CV1865">
        <v>10</v>
      </c>
      <c r="CW1865" s="5"/>
      <c r="CY1865">
        <v>10</v>
      </c>
      <c r="CZ1865" s="5"/>
      <c r="DC1865" s="5"/>
      <c r="DF1865" s="5"/>
      <c r="DI1865" s="5"/>
      <c r="DL1865" s="5"/>
      <c r="DO1865" s="5"/>
      <c r="DR1865" s="5"/>
    </row>
    <row r="1866" spans="1:122" x14ac:dyDescent="0.25">
      <c r="A1866" t="s">
        <v>76</v>
      </c>
      <c r="B1866" t="s">
        <v>248</v>
      </c>
      <c r="C1866" s="6">
        <v>39086</v>
      </c>
      <c r="G1866">
        <v>86</v>
      </c>
      <c r="H1866" t="s">
        <v>17</v>
      </c>
      <c r="I1866" s="7">
        <v>11</v>
      </c>
      <c r="J1866">
        <v>1000</v>
      </c>
      <c r="K1866" s="5">
        <f t="shared" si="39"/>
        <v>90.909090909090907</v>
      </c>
      <c r="AC1866" s="5">
        <v>66.400000000000006</v>
      </c>
      <c r="AE1866" s="8"/>
      <c r="AF1866" s="8"/>
      <c r="AG1866" s="8"/>
      <c r="AH1866" s="8"/>
      <c r="AI1866" s="8"/>
      <c r="AJ1866" s="5">
        <v>63.725000000000001</v>
      </c>
      <c r="AK1866" s="8">
        <v>0.8115</v>
      </c>
      <c r="AL1866" s="8">
        <v>0.15845070211267609</v>
      </c>
      <c r="AM1866" s="8"/>
      <c r="AN1866" s="8"/>
      <c r="AO1866" s="8"/>
      <c r="AP1866" s="8"/>
      <c r="AQ1866" s="9">
        <f>AK1866/AJ1866</f>
        <v>1.2734405649274225E-2</v>
      </c>
      <c r="AR1866" s="9">
        <v>4.2036876347861692E-2</v>
      </c>
      <c r="AS1866" s="7">
        <f>AJ1866*AR1866</f>
        <v>2.6787999452674862</v>
      </c>
      <c r="AT1866" s="8"/>
      <c r="AU1866" s="5">
        <v>10.5</v>
      </c>
      <c r="AV1866" s="5"/>
      <c r="AW1866" s="5"/>
      <c r="AX1866" s="5"/>
      <c r="AY1866" s="5">
        <v>11.475</v>
      </c>
      <c r="AZ1866" s="5"/>
      <c r="BA1866" s="5"/>
      <c r="BB1866" s="5"/>
      <c r="BC1866" s="5"/>
      <c r="BD1866" s="5"/>
      <c r="BE1866" s="5"/>
      <c r="BF1866" s="5"/>
      <c r="BG1866" s="5">
        <v>0</v>
      </c>
      <c r="BH1866" s="5">
        <v>21.975000000000001</v>
      </c>
      <c r="BJ1866" s="5"/>
      <c r="BK1866" s="5">
        <f>AC1866+AJ1866+BH1866</f>
        <v>152.1</v>
      </c>
      <c r="BL1866" s="5"/>
      <c r="BM1866" s="8">
        <f>BH1866/BK1866</f>
        <v>0.14447731755424065</v>
      </c>
      <c r="BN1866" s="8"/>
      <c r="BO1866" s="7"/>
      <c r="BP1866" s="5"/>
      <c r="BQ1866" s="5"/>
      <c r="BR1866" s="5"/>
      <c r="BS1866" s="5"/>
      <c r="BT1866" s="7"/>
      <c r="BU1866" s="7"/>
      <c r="BV1866" s="7"/>
      <c r="BW1866" s="7"/>
      <c r="BX1866" s="8">
        <f>AC1866/BK1866</f>
        <v>0.43655489809335968</v>
      </c>
      <c r="BY1866" s="8">
        <f>AJ1866/BK1866</f>
        <v>0.41896778435239979</v>
      </c>
      <c r="BZ1866" s="8">
        <f>BH1866/BK1866</f>
        <v>0.14447731755424065</v>
      </c>
      <c r="CA1866" s="5">
        <v>207</v>
      </c>
      <c r="CB1866" s="5">
        <v>103</v>
      </c>
      <c r="CC1866" s="5">
        <v>35.5</v>
      </c>
      <c r="CD1866" s="5">
        <v>0</v>
      </c>
      <c r="CE1866" s="5"/>
      <c r="CF1866" s="5"/>
      <c r="CG1866" s="5"/>
      <c r="CH1866" s="5"/>
      <c r="CI1866" s="5"/>
      <c r="CJ1866" s="5"/>
      <c r="CL1866" s="5"/>
      <c r="CM1866" s="5">
        <f>CS1866+CV1866+CY1866+DB1866+DE1866+DH1866+DK1866+DN1866+DQ1866</f>
        <v>1300</v>
      </c>
      <c r="CO1866" s="5">
        <f>CT1866+CW1866+CZ1866+DC1866+DF1866+DI1866+DL1866+DO1866+DR1866</f>
        <v>186.75763057570785</v>
      </c>
      <c r="CP1866" s="5"/>
      <c r="CQ1866" s="5"/>
      <c r="CR1866" s="21">
        <f>CT1866/CS1866</f>
        <v>0.23016173682750179</v>
      </c>
      <c r="CS1866">
        <v>150</v>
      </c>
      <c r="CT1866" s="5">
        <v>34.524260524125268</v>
      </c>
      <c r="CU1866" s="21">
        <f>CW1866/CV1866</f>
        <v>0.18293646202269337</v>
      </c>
      <c r="CV1866">
        <v>100</v>
      </c>
      <c r="CW1866" s="5">
        <v>18.293646202269336</v>
      </c>
      <c r="CX1866" s="21">
        <f>CZ1866/CY1866</f>
        <v>0.18318164924896671</v>
      </c>
      <c r="CY1866">
        <v>100</v>
      </c>
      <c r="CZ1866" s="5">
        <v>18.318164924896671</v>
      </c>
      <c r="DA1866" s="21">
        <f>DC1866/DB1866</f>
        <v>0.15362575923938232</v>
      </c>
      <c r="DB1866">
        <v>100</v>
      </c>
      <c r="DC1866" s="5">
        <v>15.362575923938232</v>
      </c>
      <c r="DD1866" s="21">
        <f>DF1866/DE1866</f>
        <v>0.15916451838227463</v>
      </c>
      <c r="DE1866">
        <v>100</v>
      </c>
      <c r="DF1866" s="5">
        <v>15.916451838227465</v>
      </c>
      <c r="DG1866" s="21">
        <f>DI1866/DH1866</f>
        <v>0.16559959124538609</v>
      </c>
      <c r="DH1866">
        <v>100</v>
      </c>
      <c r="DI1866" s="5">
        <v>16.559959124538608</v>
      </c>
      <c r="DJ1866" s="21">
        <f>DL1866/DK1866</f>
        <v>0.12780643887194654</v>
      </c>
      <c r="DK1866">
        <v>250</v>
      </c>
      <c r="DL1866" s="5">
        <v>31.951609717986635</v>
      </c>
      <c r="DM1866" s="21">
        <f>DO1866/DN1866</f>
        <v>9.1542401262871387E-2</v>
      </c>
      <c r="DN1866">
        <v>200</v>
      </c>
      <c r="DO1866" s="5">
        <v>18.308480252574277</v>
      </c>
      <c r="DP1866" s="21">
        <f>DR1866/DQ1866</f>
        <v>8.7612410335756827E-2</v>
      </c>
      <c r="DQ1866">
        <v>200</v>
      </c>
      <c r="DR1866" s="5">
        <v>17.522482067151365</v>
      </c>
    </row>
    <row r="1867" spans="1:122" x14ac:dyDescent="0.25">
      <c r="A1867" t="s">
        <v>76</v>
      </c>
      <c r="B1867" t="s">
        <v>248</v>
      </c>
      <c r="C1867" s="6">
        <v>39093</v>
      </c>
      <c r="G1867">
        <v>93</v>
      </c>
      <c r="H1867" t="s">
        <v>17</v>
      </c>
      <c r="I1867" s="7">
        <v>11</v>
      </c>
      <c r="J1867">
        <v>1000</v>
      </c>
      <c r="K1867" s="5">
        <f t="shared" si="39"/>
        <v>90.909090909090907</v>
      </c>
      <c r="M1867" s="5">
        <v>478</v>
      </c>
      <c r="N1867" s="7">
        <v>17.600000000000001</v>
      </c>
      <c r="O1867" s="7"/>
      <c r="P1867" s="7"/>
      <c r="AC1867" s="5"/>
      <c r="AE1867" s="8"/>
      <c r="AF1867" s="8"/>
      <c r="AG1867" s="8"/>
      <c r="AH1867" s="8"/>
      <c r="AI1867" s="8"/>
      <c r="AJ1867" s="5"/>
      <c r="AK1867" s="8"/>
      <c r="AM1867" s="8"/>
      <c r="AN1867" s="8"/>
      <c r="AO1867" s="8"/>
      <c r="AP1867" s="8"/>
      <c r="AS1867" s="8"/>
      <c r="AT1867" s="8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J1867" s="5"/>
      <c r="BK1867" s="5"/>
      <c r="BL1867" s="5"/>
      <c r="BO1867" s="7"/>
      <c r="BP1867" s="5"/>
      <c r="BQ1867" s="5"/>
      <c r="BR1867" s="5"/>
      <c r="BS1867" s="5"/>
      <c r="BT1867" s="7"/>
      <c r="BU1867" s="7"/>
      <c r="BV1867" s="7"/>
      <c r="BW1867" s="7"/>
      <c r="BX1867" s="7"/>
      <c r="BY1867" s="7"/>
      <c r="BZ1867" s="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L1867" s="5"/>
      <c r="CM1867" s="5"/>
      <c r="CO1867" s="5"/>
      <c r="CP1867" s="5"/>
      <c r="CQ1867" s="5"/>
      <c r="CT1867" s="5"/>
      <c r="CV1867">
        <v>10</v>
      </c>
      <c r="CW1867" s="5"/>
      <c r="CY1867">
        <v>10</v>
      </c>
      <c r="CZ1867" s="5"/>
      <c r="DC1867" s="5"/>
      <c r="DF1867" s="5"/>
      <c r="DI1867" s="5"/>
      <c r="DL1867" s="5"/>
      <c r="DO1867" s="5"/>
      <c r="DR1867" s="5"/>
    </row>
    <row r="1868" spans="1:122" x14ac:dyDescent="0.25">
      <c r="A1868" t="s">
        <v>76</v>
      </c>
      <c r="B1868" t="s">
        <v>248</v>
      </c>
      <c r="C1868" s="6">
        <v>39094</v>
      </c>
      <c r="G1868">
        <v>94</v>
      </c>
      <c r="H1868" t="s">
        <v>17</v>
      </c>
      <c r="I1868" s="7">
        <v>11</v>
      </c>
      <c r="J1868">
        <v>1000</v>
      </c>
      <c r="K1868" s="5">
        <f t="shared" si="39"/>
        <v>90.909090909090907</v>
      </c>
      <c r="AC1868" s="5"/>
      <c r="AE1868" s="8"/>
      <c r="AF1868" s="8"/>
      <c r="AG1868" s="8"/>
      <c r="AH1868" s="8"/>
      <c r="AI1868" s="8"/>
      <c r="AJ1868" s="5"/>
      <c r="AK1868" s="8"/>
      <c r="AM1868" s="8"/>
      <c r="AN1868" s="8"/>
      <c r="AO1868" s="8"/>
      <c r="AP1868" s="8"/>
      <c r="AQ1868" s="9"/>
      <c r="AS1868" s="8"/>
      <c r="AT1868" s="8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J1868" s="5"/>
      <c r="BK1868" s="5"/>
      <c r="BL1868" s="5"/>
      <c r="BO1868" s="7"/>
      <c r="BP1868" s="5"/>
      <c r="BQ1868" s="5"/>
      <c r="BR1868" s="5"/>
      <c r="BS1868" s="5"/>
      <c r="BT1868" s="7"/>
      <c r="BU1868" s="7"/>
      <c r="BV1868" s="7"/>
      <c r="BW1868" s="7"/>
      <c r="BX1868" s="7"/>
      <c r="BY1868" s="7"/>
      <c r="BZ1868" s="7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L1868" s="5"/>
      <c r="CM1868" s="5">
        <f>CS1868+CV1868+CY1868+DB1868+DE1868+DH1868+DK1868+DN1868+DQ1868</f>
        <v>1300</v>
      </c>
      <c r="CO1868" s="5">
        <f>CT1868+CW1868+CZ1868+DC1868+DF1868+DI1868+DL1868+DO1868+DR1868</f>
        <v>134.82117683542691</v>
      </c>
      <c r="CP1868" s="5"/>
      <c r="CQ1868" s="5"/>
      <c r="CR1868" s="21">
        <f>CT1868/CS1868</f>
        <v>8.0125061487066981E-2</v>
      </c>
      <c r="CS1868">
        <v>150</v>
      </c>
      <c r="CT1868" s="5">
        <v>12.018759223060048</v>
      </c>
      <c r="CU1868" s="21">
        <f>CW1868/CV1868</f>
        <v>0.15406235526977918</v>
      </c>
      <c r="CV1868">
        <v>100</v>
      </c>
      <c r="CW1868" s="5">
        <v>15.406235526977918</v>
      </c>
      <c r="CX1868" s="21">
        <f>CZ1868/CY1868</f>
        <v>0.11581384959463242</v>
      </c>
      <c r="CY1868">
        <v>100</v>
      </c>
      <c r="CZ1868" s="5">
        <v>11.581384959463243</v>
      </c>
      <c r="DA1868" s="21">
        <f>DC1868/DB1868</f>
        <v>0.1019556002290323</v>
      </c>
      <c r="DB1868">
        <v>100</v>
      </c>
      <c r="DC1868" s="5">
        <v>10.19556002290323</v>
      </c>
      <c r="DD1868" s="21">
        <f>DF1868/DE1868</f>
        <v>0.1191982918700723</v>
      </c>
      <c r="DE1868">
        <v>100</v>
      </c>
      <c r="DF1868" s="5">
        <v>11.919829187007231</v>
      </c>
      <c r="DG1868" s="21">
        <f>DI1868/DH1868</f>
        <v>0.13022306011161547</v>
      </c>
      <c r="DH1868">
        <v>100</v>
      </c>
      <c r="DI1868" s="5">
        <v>13.022306011161547</v>
      </c>
      <c r="DJ1868" s="21">
        <f>DL1868/DK1868</f>
        <v>0.11005989174270812</v>
      </c>
      <c r="DK1868">
        <v>250</v>
      </c>
      <c r="DL1868" s="5">
        <v>27.514972935677029</v>
      </c>
      <c r="DM1868" s="21">
        <f>DO1868/DN1868</f>
        <v>8.6192102965295628E-2</v>
      </c>
      <c r="DN1868">
        <v>200</v>
      </c>
      <c r="DO1868" s="5">
        <v>17.238420593059125</v>
      </c>
      <c r="DP1868" s="21">
        <f>DR1868/DQ1868</f>
        <v>7.9618541880587687E-2</v>
      </c>
      <c r="DQ1868">
        <v>200</v>
      </c>
      <c r="DR1868" s="5">
        <v>15.923708376117537</v>
      </c>
    </row>
    <row r="1869" spans="1:122" x14ac:dyDescent="0.25">
      <c r="A1869" t="s">
        <v>76</v>
      </c>
      <c r="B1869" t="s">
        <v>248</v>
      </c>
      <c r="C1869" s="6">
        <v>39098</v>
      </c>
      <c r="D1869" s="5"/>
      <c r="G1869">
        <v>98</v>
      </c>
      <c r="H1869" t="s">
        <v>17</v>
      </c>
      <c r="I1869" s="7">
        <v>11</v>
      </c>
      <c r="J1869">
        <v>1000</v>
      </c>
      <c r="K1869" s="5">
        <f t="shared" si="39"/>
        <v>90.909090909090907</v>
      </c>
      <c r="M1869" s="5">
        <v>489.5</v>
      </c>
      <c r="N1869" s="7">
        <v>17.850000000000001</v>
      </c>
      <c r="O1869" s="7"/>
      <c r="P1869" s="7"/>
      <c r="AC1869" s="5"/>
      <c r="AE1869" s="8"/>
      <c r="AF1869" s="8"/>
      <c r="AG1869" s="8"/>
      <c r="AH1869" s="8"/>
      <c r="AI1869" s="8"/>
      <c r="AJ1869" s="5"/>
      <c r="AK1869" s="8"/>
      <c r="AM1869" s="8"/>
      <c r="AN1869" s="8"/>
      <c r="AO1869" s="8"/>
      <c r="AP1869" s="8"/>
      <c r="AQ1869" s="9"/>
      <c r="AS1869" s="8"/>
      <c r="AT1869" s="8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J1869" s="5"/>
      <c r="BK1869" s="5"/>
      <c r="BL1869" s="5"/>
      <c r="BO1869" s="7"/>
      <c r="BP1869" s="5"/>
      <c r="BQ1869" s="5"/>
      <c r="BR1869" s="5"/>
      <c r="BS1869" s="5"/>
      <c r="BT1869" s="7"/>
      <c r="BU1869" s="7"/>
      <c r="BV1869" s="7"/>
      <c r="BW1869" s="7"/>
      <c r="BX1869" s="7"/>
      <c r="BY1869" s="7"/>
      <c r="BZ1869" s="7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L1869" s="5"/>
      <c r="CM1869" s="5">
        <f>CS1869+CV1869+CY1869+DB1869+DE1869+DH1869+DK1869+DN1869+DQ1869</f>
        <v>1300</v>
      </c>
      <c r="CO1869" s="5">
        <f>CT1869+CW1869+CZ1869+DC1869+DF1869+DI1869+DL1869+DO1869+DR1869</f>
        <v>116.85245522693344</v>
      </c>
      <c r="CP1869" s="5"/>
      <c r="CQ1869" s="5"/>
      <c r="CR1869" s="21">
        <f>CT1869/CS1869</f>
        <v>0.11110189144528664</v>
      </c>
      <c r="CS1869">
        <v>150</v>
      </c>
      <c r="CT1869" s="5">
        <v>16.665283716792995</v>
      </c>
      <c r="CU1869" s="21">
        <f>CW1869/CV1869</f>
        <v>0.13955658002674989</v>
      </c>
      <c r="CV1869">
        <v>100</v>
      </c>
      <c r="CW1869" s="5">
        <v>13.955658002674989</v>
      </c>
      <c r="CX1869" s="21">
        <f>CZ1869/CY1869</f>
        <v>8.2945046812304926E-2</v>
      </c>
      <c r="CY1869">
        <v>100</v>
      </c>
      <c r="CZ1869" s="5">
        <v>8.2945046812304923</v>
      </c>
      <c r="DA1869" s="21">
        <f>DC1869/DB1869</f>
        <v>7.2370027775372631E-2</v>
      </c>
      <c r="DB1869">
        <v>100</v>
      </c>
      <c r="DC1869" s="5">
        <v>7.2370027775372634</v>
      </c>
      <c r="DD1869" s="21">
        <f>DF1869/DE1869</f>
        <v>8.5919866161462646E-2</v>
      </c>
      <c r="DE1869">
        <v>100</v>
      </c>
      <c r="DF1869" s="5">
        <v>8.591986616146265</v>
      </c>
      <c r="DG1869" s="21">
        <f>DI1869/DH1869</f>
        <v>9.780027298268415E-2</v>
      </c>
      <c r="DH1869">
        <v>100</v>
      </c>
      <c r="DI1869" s="5">
        <v>9.7800272982684149</v>
      </c>
      <c r="DJ1869" s="21">
        <f>DL1869/DK1869</f>
        <v>8.9499717531285702E-2</v>
      </c>
      <c r="DK1869">
        <v>250</v>
      </c>
      <c r="DL1869" s="5">
        <v>22.374929382821424</v>
      </c>
      <c r="DM1869" s="21">
        <f>DO1869/DN1869</f>
        <v>7.3573410891137336E-2</v>
      </c>
      <c r="DN1869">
        <v>200</v>
      </c>
      <c r="DO1869" s="5">
        <v>14.714682178227468</v>
      </c>
      <c r="DP1869" s="21">
        <f>DR1869/DQ1869</f>
        <v>7.6191902866170724E-2</v>
      </c>
      <c r="DQ1869">
        <v>200</v>
      </c>
      <c r="DR1869" s="5">
        <v>15.238380573234144</v>
      </c>
    </row>
    <row r="1870" spans="1:122" x14ac:dyDescent="0.25">
      <c r="A1870" t="s">
        <v>76</v>
      </c>
      <c r="B1870" t="s">
        <v>248</v>
      </c>
      <c r="C1870" s="6">
        <v>39101</v>
      </c>
      <c r="D1870" s="5"/>
      <c r="G1870">
        <v>101</v>
      </c>
      <c r="H1870" t="s">
        <v>17</v>
      </c>
      <c r="I1870" s="7">
        <v>11</v>
      </c>
      <c r="J1870">
        <v>1000</v>
      </c>
      <c r="K1870" s="5">
        <f t="shared" si="39"/>
        <v>90.909090909090907</v>
      </c>
      <c r="AC1870" s="5"/>
      <c r="AE1870" s="8"/>
      <c r="AF1870" s="8"/>
      <c r="AG1870" s="8"/>
      <c r="AH1870" s="8"/>
      <c r="AI1870" s="8"/>
      <c r="AJ1870" s="5"/>
      <c r="AK1870" s="8"/>
      <c r="AL1870" s="8"/>
      <c r="AM1870" s="8"/>
      <c r="AN1870" s="8"/>
      <c r="AO1870" s="8"/>
      <c r="AP1870" s="8"/>
      <c r="AQ1870" s="9"/>
      <c r="AS1870" s="8"/>
      <c r="AT1870" s="8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J1870" s="5"/>
      <c r="BK1870" s="5"/>
      <c r="BL1870" s="5"/>
      <c r="BO1870" s="7"/>
      <c r="BP1870" s="5"/>
      <c r="BQ1870" s="5"/>
      <c r="BR1870" s="5"/>
      <c r="BS1870" s="5"/>
      <c r="BT1870" s="7"/>
      <c r="BU1870" s="7"/>
      <c r="BV1870" s="7"/>
      <c r="BW1870" s="7"/>
      <c r="BX1870" s="7"/>
      <c r="BY1870" s="7"/>
      <c r="BZ1870" s="7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L1870" s="5"/>
      <c r="CM1870" s="5">
        <f>CS1870+CV1870+CY1870+DB1870+DE1870+DH1870+DK1870+DN1870+DQ1870</f>
        <v>1300</v>
      </c>
      <c r="CO1870" s="5">
        <f>CT1870+CW1870+CZ1870+DC1870+DF1870+DI1870+DL1870+DO1870+DR1870</f>
        <v>195.91692441129911</v>
      </c>
      <c r="CP1870" s="5"/>
      <c r="CQ1870" s="5"/>
      <c r="CR1870" s="21">
        <f>CT1870/CS1870</f>
        <v>0.26636430699600389</v>
      </c>
      <c r="CS1870">
        <v>150</v>
      </c>
      <c r="CT1870" s="5">
        <v>39.95464604940058</v>
      </c>
      <c r="CU1870" s="21">
        <f>CW1870/CV1870</f>
        <v>0.2029032563053545</v>
      </c>
      <c r="CV1870">
        <v>100</v>
      </c>
      <c r="CW1870" s="5">
        <v>20.290325630535449</v>
      </c>
      <c r="CX1870" s="21">
        <f>CZ1870/CY1870</f>
        <v>0.22656297262059988</v>
      </c>
      <c r="CY1870">
        <v>100</v>
      </c>
      <c r="CZ1870" s="5">
        <v>22.656297262059987</v>
      </c>
      <c r="DA1870" s="21">
        <f>DC1870/DB1870</f>
        <v>0.17655638992046399</v>
      </c>
      <c r="DB1870">
        <v>100</v>
      </c>
      <c r="DC1870" s="5">
        <v>17.655638992046399</v>
      </c>
      <c r="DD1870" s="21">
        <f>DF1870/DE1870</f>
        <v>0.15761162415145805</v>
      </c>
      <c r="DE1870">
        <v>100</v>
      </c>
      <c r="DF1870" s="5">
        <v>15.761162415145805</v>
      </c>
      <c r="DG1870" s="21">
        <f>DI1870/DH1870</f>
        <v>0.14945949426789909</v>
      </c>
      <c r="DH1870">
        <v>100</v>
      </c>
      <c r="DI1870" s="5">
        <v>14.945949426789909</v>
      </c>
      <c r="DJ1870" s="21">
        <f>DL1870/DK1870</f>
        <v>0.12040002096266872</v>
      </c>
      <c r="DK1870">
        <v>250</v>
      </c>
      <c r="DL1870" s="5">
        <v>30.10000524066718</v>
      </c>
      <c r="DM1870" s="21">
        <f>DO1870/DN1870</f>
        <v>8.6301534329371599E-2</v>
      </c>
      <c r="DN1870">
        <v>200</v>
      </c>
      <c r="DO1870" s="5">
        <v>17.26030686587432</v>
      </c>
      <c r="DP1870" s="21">
        <f>DR1870/DQ1870</f>
        <v>8.6462962643897509E-2</v>
      </c>
      <c r="DQ1870">
        <v>200</v>
      </c>
      <c r="DR1870" s="5">
        <v>17.292592528779501</v>
      </c>
    </row>
    <row r="1871" spans="1:122" x14ac:dyDescent="0.25">
      <c r="A1871" t="s">
        <v>76</v>
      </c>
      <c r="B1871" t="s">
        <v>248</v>
      </c>
      <c r="C1871" s="6">
        <v>39104</v>
      </c>
      <c r="D1871" s="5"/>
      <c r="G1871">
        <v>104</v>
      </c>
      <c r="H1871" t="s">
        <v>17</v>
      </c>
      <c r="I1871" s="7">
        <v>11</v>
      </c>
      <c r="J1871">
        <v>1000</v>
      </c>
      <c r="K1871" s="5">
        <f t="shared" si="39"/>
        <v>90.909090909090907</v>
      </c>
      <c r="AC1871" s="5">
        <v>106.70000000000002</v>
      </c>
      <c r="AE1871" s="8"/>
      <c r="AF1871" s="8"/>
      <c r="AG1871" s="8"/>
      <c r="AH1871" s="8"/>
      <c r="AI1871" s="8"/>
      <c r="AJ1871" s="5">
        <v>111.27499999999999</v>
      </c>
      <c r="AK1871" s="8">
        <v>1.42445</v>
      </c>
      <c r="AL1871" s="8">
        <v>0.20036374630489742</v>
      </c>
      <c r="AM1871" s="8"/>
      <c r="AN1871" s="8"/>
      <c r="AO1871" s="8"/>
      <c r="AP1871" s="8"/>
      <c r="AQ1871" s="9">
        <f>AK1871/AJ1871</f>
        <v>1.2801168276791734E-2</v>
      </c>
      <c r="AR1871" s="9">
        <v>3.7304518580659925E-2</v>
      </c>
      <c r="AS1871" s="7">
        <f>AJ1871*AR1871</f>
        <v>4.1510603050629324</v>
      </c>
      <c r="AT1871" s="8"/>
      <c r="AU1871" s="5">
        <v>4.2249999999999996</v>
      </c>
      <c r="AV1871" s="5"/>
      <c r="AW1871" s="5"/>
      <c r="AX1871" s="5"/>
      <c r="AY1871" s="5">
        <v>156.30000000000001</v>
      </c>
      <c r="AZ1871" s="5"/>
      <c r="BA1871" s="5"/>
      <c r="BB1871" s="5"/>
      <c r="BC1871" s="5"/>
      <c r="BD1871" s="5"/>
      <c r="BE1871" s="5"/>
      <c r="BF1871" s="5"/>
      <c r="BG1871" s="5">
        <v>0</v>
      </c>
      <c r="BH1871" s="5">
        <v>160.52500000000001</v>
      </c>
      <c r="BJ1871" s="5"/>
      <c r="BK1871" s="5">
        <f>AC1871+AJ1871+BH1871</f>
        <v>378.5</v>
      </c>
      <c r="BL1871" s="5"/>
      <c r="BM1871" s="8">
        <f>BH1871/BK1871</f>
        <v>0.42410832232496698</v>
      </c>
      <c r="BN1871" s="8"/>
      <c r="BO1871" s="7"/>
      <c r="BP1871" s="5"/>
      <c r="BQ1871" s="5"/>
      <c r="BR1871" s="5"/>
      <c r="BS1871" s="5"/>
      <c r="BT1871" s="7"/>
      <c r="BU1871" s="7"/>
      <c r="BV1871" s="7"/>
      <c r="BW1871" s="7"/>
      <c r="BX1871" s="8">
        <f>AC1871/BK1871</f>
        <v>0.28190224570673716</v>
      </c>
      <c r="BY1871" s="8">
        <f>AJ1871/BK1871</f>
        <v>0.29398943196829586</v>
      </c>
      <c r="BZ1871" s="8">
        <f>BH1871/BK1871</f>
        <v>0.42410832232496698</v>
      </c>
      <c r="CA1871" s="5">
        <v>282</v>
      </c>
      <c r="CB1871" s="5">
        <v>20.75</v>
      </c>
      <c r="CC1871" s="5">
        <v>105.25</v>
      </c>
      <c r="CD1871" s="5">
        <v>0</v>
      </c>
      <c r="CE1871" s="5"/>
      <c r="CF1871" s="5"/>
      <c r="CG1871" s="5"/>
      <c r="CH1871" s="5"/>
      <c r="CI1871" s="5"/>
      <c r="CJ1871" s="5"/>
      <c r="CL1871" s="5"/>
      <c r="CM1871" s="5"/>
      <c r="CO1871" s="5"/>
      <c r="CP1871" s="5"/>
      <c r="CQ1871" s="5"/>
      <c r="CT1871" s="5"/>
      <c r="CV1871">
        <v>10</v>
      </c>
      <c r="CW1871" s="5"/>
      <c r="CY1871">
        <v>10</v>
      </c>
      <c r="CZ1871" s="5"/>
      <c r="DC1871" s="5"/>
      <c r="DF1871" s="5"/>
      <c r="DI1871" s="5"/>
      <c r="DL1871" s="5"/>
      <c r="DO1871" s="5"/>
      <c r="DR1871" s="5"/>
    </row>
    <row r="1872" spans="1:122" x14ac:dyDescent="0.25">
      <c r="A1872" t="s">
        <v>76</v>
      </c>
      <c r="B1872" t="s">
        <v>248</v>
      </c>
      <c r="C1872" s="6">
        <v>39105</v>
      </c>
      <c r="D1872" s="5">
        <v>6</v>
      </c>
      <c r="E1872" t="s">
        <v>239</v>
      </c>
      <c r="F1872" t="s">
        <v>89</v>
      </c>
      <c r="G1872">
        <v>105</v>
      </c>
      <c r="H1872" t="s">
        <v>17</v>
      </c>
      <c r="I1872" s="7">
        <v>11</v>
      </c>
      <c r="J1872">
        <v>1000</v>
      </c>
      <c r="K1872" s="5">
        <f t="shared" si="39"/>
        <v>90.909090909090907</v>
      </c>
      <c r="T1872" s="5">
        <v>105</v>
      </c>
      <c r="AC1872" s="5"/>
      <c r="AE1872" s="8"/>
      <c r="AF1872" s="8"/>
      <c r="AG1872" s="8"/>
      <c r="AH1872" s="8"/>
      <c r="AI1872" s="8"/>
      <c r="AJ1872" s="5"/>
      <c r="AK1872" s="8"/>
      <c r="AM1872" s="8"/>
      <c r="AN1872" s="8"/>
      <c r="AO1872" s="8"/>
      <c r="AP1872" s="8"/>
      <c r="AQ1872" s="9"/>
      <c r="AR1872" s="9"/>
      <c r="AS1872" s="8"/>
      <c r="AT1872" s="8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J1872" s="5"/>
      <c r="BK1872" s="5"/>
      <c r="BL1872" s="5"/>
      <c r="BM1872" s="8"/>
      <c r="BN1872" s="8"/>
      <c r="BO1872" s="7"/>
      <c r="BP1872" s="5"/>
      <c r="BQ1872" s="5"/>
      <c r="BR1872" s="5"/>
      <c r="BS1872" s="5"/>
      <c r="BT1872" s="7"/>
      <c r="BU1872" s="7"/>
      <c r="BV1872" s="7"/>
      <c r="BW1872" s="7"/>
      <c r="BX1872" s="8"/>
      <c r="BY1872" s="8"/>
      <c r="BZ1872" s="8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L1872" s="5"/>
      <c r="CM1872" s="5"/>
      <c r="CO1872" s="5"/>
      <c r="CP1872" s="5"/>
      <c r="CQ1872" s="5"/>
      <c r="CT1872" s="5"/>
      <c r="CV1872">
        <v>10</v>
      </c>
      <c r="CW1872" s="5"/>
      <c r="CY1872">
        <v>10</v>
      </c>
      <c r="CZ1872" s="5"/>
      <c r="DC1872" s="5"/>
      <c r="DF1872" s="5"/>
      <c r="DI1872" s="5"/>
      <c r="DL1872" s="5"/>
      <c r="DO1872" s="5"/>
      <c r="DR1872" s="5"/>
    </row>
    <row r="1873" spans="1:166" x14ac:dyDescent="0.25">
      <c r="A1873" t="s">
        <v>76</v>
      </c>
      <c r="B1873" t="s">
        <v>248</v>
      </c>
      <c r="C1873" s="6">
        <v>39107</v>
      </c>
      <c r="D1873" s="5"/>
      <c r="G1873">
        <v>107</v>
      </c>
      <c r="H1873" t="s">
        <v>17</v>
      </c>
      <c r="I1873" s="7">
        <v>11</v>
      </c>
      <c r="J1873">
        <v>1000</v>
      </c>
      <c r="K1873" s="5">
        <f t="shared" si="39"/>
        <v>90.909090909090907</v>
      </c>
      <c r="AC1873" s="5"/>
      <c r="AE1873" s="8"/>
      <c r="AF1873" s="8"/>
      <c r="AG1873" s="8"/>
      <c r="AH1873" s="8"/>
      <c r="AI1873" s="8"/>
      <c r="AJ1873" s="5"/>
      <c r="AK1873" s="8"/>
      <c r="AM1873" s="8"/>
      <c r="AN1873" s="8"/>
      <c r="AO1873" s="8"/>
      <c r="AP1873" s="8"/>
      <c r="AQ1873" s="9"/>
      <c r="AS1873" s="8"/>
      <c r="AT1873" s="8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J1873" s="5"/>
      <c r="BK1873" s="5"/>
      <c r="BL1873" s="5"/>
      <c r="BO1873" s="7"/>
      <c r="BP1873" s="5"/>
      <c r="BQ1873" s="5"/>
      <c r="BR1873" s="5"/>
      <c r="BS1873" s="5"/>
      <c r="BT1873" s="7"/>
      <c r="BU1873" s="7"/>
      <c r="BV1873" s="7"/>
      <c r="BW1873" s="7"/>
      <c r="BX1873" s="7"/>
      <c r="BY1873" s="7"/>
      <c r="BZ1873" s="7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L1873" s="5"/>
      <c r="CM1873" s="5">
        <f>CS1873+CV1873+CY1873+DB1873+DE1873+DH1873+DK1873+DN1873+DQ1873</f>
        <v>1300</v>
      </c>
      <c r="CO1873" s="5">
        <f>CT1873+CW1873+CZ1873+DC1873+DF1873+DI1873+DL1873+DO1873+DR1873</f>
        <v>144.55434489867918</v>
      </c>
      <c r="CP1873" s="5"/>
      <c r="CQ1873" s="5"/>
      <c r="CR1873" s="21">
        <f>CT1873/CS1873</f>
        <v>0.1252369142252544</v>
      </c>
      <c r="CS1873">
        <v>150</v>
      </c>
      <c r="CT1873" s="5">
        <v>18.785537133788161</v>
      </c>
      <c r="CU1873" s="21">
        <f>CW1873/CV1873</f>
        <v>0.16398230871531161</v>
      </c>
      <c r="CV1873">
        <v>100</v>
      </c>
      <c r="CW1873" s="5">
        <v>16.398230871531162</v>
      </c>
      <c r="CX1873" s="21">
        <f>CZ1873/CY1873</f>
        <v>0.15660730672045395</v>
      </c>
      <c r="CY1873">
        <v>100</v>
      </c>
      <c r="CZ1873" s="5">
        <v>15.660730672045394</v>
      </c>
      <c r="DA1873" s="21">
        <f>DC1873/DB1873</f>
        <v>0.12896861121098022</v>
      </c>
      <c r="DB1873">
        <v>100</v>
      </c>
      <c r="DC1873" s="5">
        <v>12.896861121098022</v>
      </c>
      <c r="DD1873" s="21">
        <f>DF1873/DE1873</f>
        <v>0.13006009095209209</v>
      </c>
      <c r="DE1873">
        <v>100</v>
      </c>
      <c r="DF1873" s="5">
        <v>13.006009095209208</v>
      </c>
      <c r="DG1873" s="21">
        <f>DI1873/DH1873</f>
        <v>0.12878669792079492</v>
      </c>
      <c r="DH1873">
        <v>100</v>
      </c>
      <c r="DI1873" s="5">
        <v>12.878669792079492</v>
      </c>
      <c r="DJ1873" s="21">
        <f>DL1873/DK1873</f>
        <v>9.9121650173675746E-2</v>
      </c>
      <c r="DK1873">
        <v>250</v>
      </c>
      <c r="DL1873" s="5">
        <v>24.780412543418937</v>
      </c>
      <c r="DM1873" s="21">
        <f>DO1873/DN1873</f>
        <v>7.1009499999643108E-2</v>
      </c>
      <c r="DN1873">
        <v>200</v>
      </c>
      <c r="DO1873" s="5">
        <v>14.201899999928623</v>
      </c>
      <c r="DP1873" s="21">
        <f>DR1873/DQ1873</f>
        <v>7.9729968347900929E-2</v>
      </c>
      <c r="DQ1873">
        <v>200</v>
      </c>
      <c r="DR1873" s="5">
        <v>15.945993669580185</v>
      </c>
    </row>
    <row r="1874" spans="1:166" x14ac:dyDescent="0.25">
      <c r="A1874" t="s">
        <v>76</v>
      </c>
      <c r="B1874" t="s">
        <v>248</v>
      </c>
      <c r="C1874" s="6">
        <v>39111</v>
      </c>
      <c r="G1874">
        <v>111</v>
      </c>
      <c r="H1874" t="s">
        <v>17</v>
      </c>
      <c r="I1874" s="7">
        <v>11</v>
      </c>
      <c r="J1874">
        <v>1000</v>
      </c>
      <c r="K1874" s="5">
        <f t="shared" si="39"/>
        <v>90.909090909090907</v>
      </c>
      <c r="M1874" s="5">
        <v>524</v>
      </c>
      <c r="N1874" s="7">
        <v>19.850000000000001</v>
      </c>
      <c r="O1874" s="7"/>
      <c r="P1874" s="7"/>
      <c r="AC1874" s="5"/>
      <c r="AE1874" s="8"/>
      <c r="AF1874" s="8"/>
      <c r="AG1874" s="8"/>
      <c r="AH1874" s="8"/>
      <c r="AI1874" s="8"/>
      <c r="AJ1874" s="5"/>
      <c r="AK1874" s="8"/>
      <c r="AM1874" s="8"/>
      <c r="AN1874" s="8"/>
      <c r="AO1874" s="8"/>
      <c r="AP1874" s="8"/>
      <c r="AS1874" s="8"/>
      <c r="AT1874" s="8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J1874" s="5"/>
      <c r="BK1874" s="5"/>
      <c r="BL1874" s="5"/>
      <c r="BO1874" s="7"/>
      <c r="BP1874" s="5"/>
      <c r="BQ1874" s="5"/>
      <c r="BR1874" s="5"/>
      <c r="BS1874" s="5"/>
      <c r="BT1874" s="7"/>
      <c r="BU1874" s="7"/>
      <c r="BV1874" s="7"/>
      <c r="BW1874" s="7"/>
      <c r="BX1874" s="7"/>
      <c r="BY1874" s="7"/>
      <c r="BZ1874" s="7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L1874" s="5"/>
      <c r="CM1874" s="5"/>
      <c r="CO1874" s="5"/>
      <c r="CP1874" s="5"/>
      <c r="CQ1874" s="5"/>
      <c r="CT1874" s="5"/>
      <c r="CV1874">
        <v>10</v>
      </c>
      <c r="CW1874" s="5"/>
      <c r="CY1874">
        <v>10</v>
      </c>
      <c r="CZ1874" s="5"/>
      <c r="DC1874" s="5"/>
      <c r="DF1874" s="5"/>
      <c r="DI1874" s="5"/>
      <c r="DL1874" s="5"/>
      <c r="DO1874" s="5"/>
      <c r="DR1874" s="5"/>
    </row>
    <row r="1875" spans="1:166" x14ac:dyDescent="0.25">
      <c r="A1875" t="s">
        <v>76</v>
      </c>
      <c r="B1875" t="s">
        <v>248</v>
      </c>
      <c r="C1875" s="6">
        <v>39113</v>
      </c>
      <c r="D1875" s="5"/>
      <c r="G1875">
        <v>113</v>
      </c>
      <c r="H1875" t="s">
        <v>17</v>
      </c>
      <c r="I1875" s="7">
        <v>11</v>
      </c>
      <c r="J1875">
        <v>1000</v>
      </c>
      <c r="K1875" s="5">
        <f t="shared" si="39"/>
        <v>90.909090909090907</v>
      </c>
      <c r="AC1875" s="5"/>
      <c r="AE1875" s="8"/>
      <c r="AF1875" s="8"/>
      <c r="AG1875" s="8"/>
      <c r="AH1875" s="8"/>
      <c r="AI1875" s="8"/>
      <c r="AJ1875" s="5"/>
      <c r="AK1875" s="8"/>
      <c r="AL1875" s="8"/>
      <c r="AM1875" s="8"/>
      <c r="AN1875" s="8"/>
      <c r="AO1875" s="8"/>
      <c r="AP1875" s="8"/>
      <c r="AQ1875" s="9"/>
      <c r="AS1875" s="8"/>
      <c r="AT1875" s="8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J1875" s="5"/>
      <c r="BK1875" s="5"/>
      <c r="BL1875" s="5"/>
      <c r="BO1875" s="7"/>
      <c r="BP1875" s="5"/>
      <c r="BQ1875" s="5"/>
      <c r="BR1875" s="5"/>
      <c r="BS1875" s="5"/>
      <c r="BT1875" s="7"/>
      <c r="BU1875" s="7"/>
      <c r="BV1875" s="7"/>
      <c r="BW1875" s="7"/>
      <c r="BX1875" s="7"/>
      <c r="BY1875" s="7"/>
      <c r="BZ1875" s="7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L1875" s="5"/>
      <c r="CM1875" s="5">
        <f>CS1875+CV1875+CY1875+DB1875+DE1875+DH1875+DK1875+DN1875+DQ1875</f>
        <v>1300</v>
      </c>
      <c r="CO1875" s="5">
        <f>CT1875+CW1875+CZ1875+DC1875+DF1875+DI1875+DL1875+DO1875+DR1875</f>
        <v>126.39909023538675</v>
      </c>
      <c r="CP1875" s="5"/>
      <c r="CQ1875" s="5"/>
      <c r="CR1875" s="21">
        <f>CT1875/CS1875</f>
        <v>0.1128612351366939</v>
      </c>
      <c r="CS1875">
        <v>150</v>
      </c>
      <c r="CT1875" s="5">
        <v>16.929185270504085</v>
      </c>
      <c r="CU1875" s="21">
        <f>CW1875/CV1875</f>
        <v>0.1308707959615992</v>
      </c>
      <c r="CV1875">
        <v>100</v>
      </c>
      <c r="CW1875" s="5">
        <v>13.087079596159919</v>
      </c>
      <c r="CX1875" s="21">
        <f>CZ1875/CY1875</f>
        <v>7.8288546220759939E-2</v>
      </c>
      <c r="CY1875">
        <v>100</v>
      </c>
      <c r="CZ1875" s="5">
        <v>7.828854622075994</v>
      </c>
      <c r="DA1875" s="21">
        <f>DC1875/DB1875</f>
        <v>8.9219610822622211E-2</v>
      </c>
      <c r="DB1875">
        <v>100</v>
      </c>
      <c r="DC1875" s="5">
        <v>8.9219610822622215</v>
      </c>
      <c r="DD1875" s="21">
        <f>DF1875/DE1875</f>
        <v>0.10314904585214393</v>
      </c>
      <c r="DE1875">
        <v>100</v>
      </c>
      <c r="DF1875" s="5">
        <v>10.314904585214393</v>
      </c>
      <c r="DG1875" s="21">
        <f>DI1875/DH1875</f>
        <v>0.11663921239110814</v>
      </c>
      <c r="DH1875">
        <v>100</v>
      </c>
      <c r="DI1875" s="5">
        <v>11.663921239110813</v>
      </c>
      <c r="DJ1875" s="21">
        <f>DL1875/DK1875</f>
        <v>9.725240594893679E-2</v>
      </c>
      <c r="DK1875">
        <v>250</v>
      </c>
      <c r="DL1875" s="5">
        <v>24.313101487234199</v>
      </c>
      <c r="DM1875" s="21">
        <f>DO1875/DN1875</f>
        <v>7.6529984581301114E-2</v>
      </c>
      <c r="DN1875">
        <v>200</v>
      </c>
      <c r="DO1875" s="5">
        <v>15.305996916260222</v>
      </c>
      <c r="DP1875" s="21">
        <f>DR1875/DQ1875</f>
        <v>9.0170427182824503E-2</v>
      </c>
      <c r="DQ1875">
        <v>200</v>
      </c>
      <c r="DR1875" s="5">
        <v>18.034085436564901</v>
      </c>
    </row>
    <row r="1876" spans="1:166" x14ac:dyDescent="0.25">
      <c r="A1876" t="s">
        <v>76</v>
      </c>
      <c r="B1876" t="s">
        <v>248</v>
      </c>
      <c r="C1876" s="6">
        <v>39117</v>
      </c>
      <c r="D1876" s="5"/>
      <c r="G1876">
        <v>117</v>
      </c>
      <c r="H1876" t="s">
        <v>17</v>
      </c>
      <c r="I1876" s="7">
        <v>11</v>
      </c>
      <c r="J1876">
        <v>1000</v>
      </c>
      <c r="K1876" s="5">
        <f t="shared" si="39"/>
        <v>90.909090909090907</v>
      </c>
      <c r="AC1876" s="5"/>
      <c r="AE1876" s="8"/>
      <c r="AF1876" s="8"/>
      <c r="AG1876" s="8"/>
      <c r="AH1876" s="8"/>
      <c r="AI1876" s="8"/>
      <c r="AJ1876" s="5"/>
      <c r="AK1876" s="8"/>
      <c r="AL1876" s="8"/>
      <c r="AM1876" s="8"/>
      <c r="AN1876" s="8"/>
      <c r="AO1876" s="8"/>
      <c r="AP1876" s="8"/>
      <c r="AQ1876" s="9"/>
      <c r="AS1876" s="8"/>
      <c r="AT1876" s="8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J1876" s="5"/>
      <c r="BK1876" s="5"/>
      <c r="BL1876" s="5"/>
      <c r="BO1876" s="7"/>
      <c r="BP1876" s="5"/>
      <c r="BQ1876" s="5"/>
      <c r="BR1876" s="5"/>
      <c r="BS1876" s="5"/>
      <c r="BT1876" s="7"/>
      <c r="BU1876" s="7"/>
      <c r="BV1876" s="7"/>
      <c r="BW1876" s="7"/>
      <c r="BX1876" s="7"/>
      <c r="BY1876" s="7"/>
      <c r="BZ1876" s="7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L1876" s="5"/>
      <c r="CM1876" s="5">
        <f>CS1876+CV1876+CY1876+DB1876+DE1876+DH1876+DK1876+DN1876+DQ1876</f>
        <v>1300</v>
      </c>
      <c r="CO1876" s="5">
        <f>CT1876+CW1876+CZ1876+DC1876+DF1876+DI1876+DL1876+DO1876+DR1876</f>
        <v>120.65559351821992</v>
      </c>
      <c r="CP1876" s="5"/>
      <c r="CQ1876" s="5"/>
      <c r="CR1876" s="21">
        <f>CT1876/CS1876</f>
        <v>0.17836907710901906</v>
      </c>
      <c r="CS1876">
        <v>150</v>
      </c>
      <c r="CT1876" s="5">
        <v>26.75536156635286</v>
      </c>
      <c r="CU1876" s="21">
        <f>CW1876/CV1876</f>
        <v>0.13486936313876804</v>
      </c>
      <c r="CV1876">
        <v>100</v>
      </c>
      <c r="CW1876" s="5">
        <v>13.486936313876805</v>
      </c>
      <c r="CX1876" s="21">
        <f>CZ1876/CY1876</f>
        <v>5.89666382520527E-2</v>
      </c>
      <c r="CY1876">
        <v>100</v>
      </c>
      <c r="CZ1876" s="5">
        <v>5.8966638252052697</v>
      </c>
      <c r="DA1876" s="21">
        <f>DC1876/DB1876</f>
        <v>5.73211097220441E-2</v>
      </c>
      <c r="DB1876">
        <v>100</v>
      </c>
      <c r="DC1876" s="5">
        <v>5.7321109722044099</v>
      </c>
      <c r="DD1876" s="21">
        <f>DF1876/DE1876</f>
        <v>8.0461278639447326E-2</v>
      </c>
      <c r="DE1876">
        <v>100</v>
      </c>
      <c r="DF1876" s="5">
        <v>8.0461278639447329</v>
      </c>
      <c r="DG1876" s="21">
        <f>DI1876/DH1876</f>
        <v>9.6685862514901688E-2</v>
      </c>
      <c r="DH1876">
        <v>100</v>
      </c>
      <c r="DI1876" s="5">
        <v>9.6685862514901686</v>
      </c>
      <c r="DJ1876" s="21">
        <f>DL1876/DK1876</f>
        <v>7.4718920162021363E-2</v>
      </c>
      <c r="DK1876">
        <v>250</v>
      </c>
      <c r="DL1876" s="5">
        <v>18.679730040505341</v>
      </c>
      <c r="DM1876" s="21">
        <f>DO1876/DN1876</f>
        <v>6.9658256788544606E-2</v>
      </c>
      <c r="DN1876">
        <v>200</v>
      </c>
      <c r="DO1876" s="5">
        <v>13.931651357708921</v>
      </c>
      <c r="DP1876" s="21">
        <f>DR1876/DQ1876</f>
        <v>9.2292126634656982E-2</v>
      </c>
      <c r="DQ1876">
        <v>200</v>
      </c>
      <c r="DR1876" s="5">
        <v>18.458425326931398</v>
      </c>
    </row>
    <row r="1877" spans="1:166" x14ac:dyDescent="0.25">
      <c r="A1877" t="s">
        <v>76</v>
      </c>
      <c r="B1877" t="s">
        <v>248</v>
      </c>
      <c r="C1877" s="6">
        <v>39120</v>
      </c>
      <c r="D1877" s="5"/>
      <c r="G1877">
        <v>120</v>
      </c>
      <c r="H1877" t="s">
        <v>17</v>
      </c>
      <c r="I1877" s="7">
        <v>11</v>
      </c>
      <c r="J1877">
        <v>1000</v>
      </c>
      <c r="K1877" s="5">
        <f t="shared" si="39"/>
        <v>90.909090909090907</v>
      </c>
      <c r="M1877" s="5">
        <v>529</v>
      </c>
      <c r="N1877" s="7">
        <v>20</v>
      </c>
      <c r="O1877" s="7"/>
      <c r="P1877" s="7"/>
      <c r="AC1877" s="5"/>
      <c r="AE1877" s="8"/>
      <c r="AF1877" s="8"/>
      <c r="AG1877" s="8"/>
      <c r="AH1877" s="8"/>
      <c r="AI1877" s="8"/>
      <c r="AJ1877" s="5"/>
      <c r="AK1877" s="8"/>
      <c r="AL1877" s="8"/>
      <c r="AM1877" s="8"/>
      <c r="AN1877" s="8"/>
      <c r="AO1877" s="8"/>
      <c r="AP1877" s="8"/>
      <c r="AQ1877" s="9"/>
      <c r="AS1877" s="8"/>
      <c r="AT1877" s="8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J1877" s="5"/>
      <c r="BK1877" s="5"/>
      <c r="BL1877" s="5"/>
      <c r="BO1877" s="7"/>
      <c r="BP1877" s="5"/>
      <c r="BQ1877" s="5"/>
      <c r="BR1877" s="5"/>
      <c r="BS1877" s="5"/>
      <c r="BT1877" s="7"/>
      <c r="BU1877" s="7"/>
      <c r="BV1877" s="7"/>
      <c r="BW1877" s="7"/>
      <c r="BX1877" s="7"/>
      <c r="BY1877" s="7"/>
      <c r="BZ1877" s="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L1877" s="5"/>
      <c r="CM1877" s="5">
        <f>CS1877+CV1877+CY1877+DB1877+DE1877+DH1877+DK1877+DN1877+DQ1877</f>
        <v>1300</v>
      </c>
      <c r="CO1877" s="5">
        <f>CT1877+CW1877+CZ1877+DC1877+DF1877+DI1877+DL1877+DO1877+DR1877</f>
        <v>184.98057944754268</v>
      </c>
      <c r="CP1877" s="5"/>
      <c r="CQ1877" s="5"/>
      <c r="CR1877" s="21">
        <f>CT1877/CS1877</f>
        <v>0.24617924036903213</v>
      </c>
      <c r="CS1877">
        <v>150</v>
      </c>
      <c r="CT1877" s="5">
        <v>36.926886055354821</v>
      </c>
      <c r="CU1877" s="21">
        <f>CW1877/CV1877</f>
        <v>0.1996307326604439</v>
      </c>
      <c r="CV1877">
        <v>100</v>
      </c>
      <c r="CW1877" s="5">
        <v>19.96307326604439</v>
      </c>
      <c r="CX1877" s="21">
        <f>CZ1877/CY1877</f>
        <v>0.22613769706578546</v>
      </c>
      <c r="CY1877">
        <v>100</v>
      </c>
      <c r="CZ1877" s="5">
        <v>22.613769706578545</v>
      </c>
      <c r="DA1877" s="21">
        <f>DC1877/DB1877</f>
        <v>0.18276421994854034</v>
      </c>
      <c r="DB1877">
        <v>100</v>
      </c>
      <c r="DC1877" s="5">
        <v>18.276421994854033</v>
      </c>
      <c r="DD1877" s="21">
        <f>DF1877/DE1877</f>
        <v>0.15632751323602193</v>
      </c>
      <c r="DE1877">
        <v>100</v>
      </c>
      <c r="DF1877" s="5">
        <v>15.632751323602193</v>
      </c>
      <c r="DG1877" s="21">
        <f>DI1877/DH1877</f>
        <v>0.1391230359907</v>
      </c>
      <c r="DH1877">
        <v>100</v>
      </c>
      <c r="DI1877" s="5">
        <v>13.91230359907</v>
      </c>
      <c r="DJ1877" s="21">
        <f>DL1877/DK1877</f>
        <v>0.10380943982821354</v>
      </c>
      <c r="DK1877">
        <v>250</v>
      </c>
      <c r="DL1877" s="5">
        <v>25.952359957053385</v>
      </c>
      <c r="DM1877" s="21">
        <f>DO1877/DN1877</f>
        <v>7.5758221080541949E-2</v>
      </c>
      <c r="DN1877">
        <v>200</v>
      </c>
      <c r="DO1877" s="5">
        <v>15.151644216108389</v>
      </c>
      <c r="DP1877" s="21">
        <f>DR1877/DQ1877</f>
        <v>8.2756846644384541E-2</v>
      </c>
      <c r="DQ1877">
        <v>200</v>
      </c>
      <c r="DR1877" s="5">
        <v>16.551369328876909</v>
      </c>
    </row>
    <row r="1878" spans="1:166" x14ac:dyDescent="0.25">
      <c r="A1878" t="s">
        <v>76</v>
      </c>
      <c r="B1878" t="s">
        <v>248</v>
      </c>
      <c r="C1878" s="6">
        <v>39126</v>
      </c>
      <c r="D1878" s="5">
        <v>8</v>
      </c>
      <c r="E1878" t="s">
        <v>208</v>
      </c>
      <c r="F1878" t="s">
        <v>14</v>
      </c>
      <c r="G1878">
        <v>126</v>
      </c>
      <c r="H1878" t="s">
        <v>17</v>
      </c>
      <c r="I1878" s="7">
        <v>11</v>
      </c>
      <c r="J1878">
        <v>1000</v>
      </c>
      <c r="K1878" s="5">
        <f t="shared" si="39"/>
        <v>90.909090909090907</v>
      </c>
      <c r="U1878" s="5">
        <v>126</v>
      </c>
      <c r="AC1878" s="5">
        <v>138.62983016043756</v>
      </c>
      <c r="AE1878" s="8"/>
      <c r="AF1878" s="8"/>
      <c r="AG1878" s="8"/>
      <c r="AH1878" s="8"/>
      <c r="AI1878" s="8"/>
      <c r="AJ1878" s="5">
        <v>138.62617540399637</v>
      </c>
      <c r="AK1878" s="8">
        <v>1.7308579040989078</v>
      </c>
      <c r="AL1878" s="8">
        <v>0.12326808030258635</v>
      </c>
      <c r="AM1878" s="8"/>
      <c r="AN1878" s="8"/>
      <c r="AO1878" s="8"/>
      <c r="AP1878" s="8"/>
      <c r="AQ1878" s="9">
        <f>AK1878/AJ1878</f>
        <v>1.2485794252454071E-2</v>
      </c>
      <c r="AR1878" s="9">
        <v>3.2550392412789189E-2</v>
      </c>
      <c r="AS1878" s="7">
        <f>AJ1878*AR1878</f>
        <v>4.5123364080842272</v>
      </c>
      <c r="AT1878" s="8"/>
      <c r="AU1878" s="5">
        <v>0.12167689161554193</v>
      </c>
      <c r="AV1878" s="5"/>
      <c r="AW1878" s="5"/>
      <c r="AX1878" s="5"/>
      <c r="AY1878" s="5">
        <v>387.61222972400407</v>
      </c>
      <c r="AZ1878" s="5"/>
      <c r="BA1878" s="5"/>
      <c r="BB1878" s="5"/>
      <c r="BC1878" s="5"/>
      <c r="BD1878" s="5"/>
      <c r="BE1878" s="5"/>
      <c r="BF1878" s="5"/>
      <c r="BG1878" s="5">
        <v>6.6</v>
      </c>
      <c r="BH1878" s="5">
        <v>404.65663765530343</v>
      </c>
      <c r="BJ1878" s="5"/>
      <c r="BK1878" s="5">
        <f>AC1878+AJ1878+BH1878</f>
        <v>681.91264321973745</v>
      </c>
      <c r="BL1878" s="5"/>
      <c r="BM1878" s="8">
        <f>BH1878/BK1878</f>
        <v>0.59341418828175052</v>
      </c>
      <c r="BN1878" s="8"/>
      <c r="BO1878" s="7"/>
      <c r="BP1878" s="5"/>
      <c r="BQ1878" s="5"/>
      <c r="BR1878" s="5"/>
      <c r="BS1878" s="5"/>
      <c r="BT1878" s="7"/>
      <c r="BU1878" s="7"/>
      <c r="BV1878" s="7"/>
      <c r="BW1878" s="7"/>
      <c r="BX1878" s="8">
        <f>AC1878/BK1878</f>
        <v>0.20329558564258196</v>
      </c>
      <c r="BY1878" s="8">
        <f>AJ1878/BK1878</f>
        <v>0.20329022607566744</v>
      </c>
      <c r="BZ1878" s="8">
        <f>BH1878/BK1878</f>
        <v>0.59341418828175052</v>
      </c>
      <c r="CA1878" s="5">
        <v>275.70000475305824</v>
      </c>
      <c r="CB1878" s="5">
        <v>0.60838445807770958</v>
      </c>
      <c r="CC1878" s="5">
        <v>100.68884713384796</v>
      </c>
      <c r="CD1878" s="5">
        <v>3.2164430965584354</v>
      </c>
      <c r="CE1878" s="5"/>
      <c r="CF1878" s="5"/>
      <c r="CG1878" s="5"/>
      <c r="CH1878" s="5"/>
      <c r="CI1878" s="5"/>
      <c r="CJ1878" s="5"/>
      <c r="CL1878" s="5"/>
      <c r="CM1878" s="5"/>
      <c r="CO1878" s="5"/>
      <c r="CP1878" s="5"/>
      <c r="CQ1878" s="5"/>
      <c r="CT1878" s="5"/>
      <c r="CV1878">
        <v>10</v>
      </c>
      <c r="CW1878" s="5"/>
      <c r="CY1878">
        <v>10</v>
      </c>
      <c r="CZ1878" s="5"/>
      <c r="DC1878" s="5"/>
      <c r="DF1878" s="5"/>
      <c r="DI1878" s="5"/>
      <c r="DL1878" s="5"/>
      <c r="DO1878" s="5"/>
      <c r="DR1878" s="5"/>
    </row>
    <row r="1879" spans="1:166" x14ac:dyDescent="0.25">
      <c r="A1879" t="s">
        <v>76</v>
      </c>
      <c r="B1879" t="s">
        <v>248</v>
      </c>
      <c r="C1879" s="6">
        <v>39129</v>
      </c>
      <c r="D1879" s="5"/>
      <c r="G1879">
        <v>129</v>
      </c>
      <c r="H1879" t="s">
        <v>17</v>
      </c>
      <c r="I1879" s="7">
        <v>11</v>
      </c>
      <c r="J1879">
        <v>1000</v>
      </c>
      <c r="K1879" s="5">
        <f t="shared" si="39"/>
        <v>90.909090909090907</v>
      </c>
      <c r="AC1879" s="5"/>
      <c r="AE1879" s="8"/>
      <c r="AF1879" s="8"/>
      <c r="AG1879" s="8"/>
      <c r="AH1879" s="8"/>
      <c r="AI1879" s="8"/>
      <c r="AJ1879" s="5"/>
      <c r="AK1879" s="8"/>
      <c r="AM1879" s="8"/>
      <c r="AN1879" s="8"/>
      <c r="AO1879" s="8"/>
      <c r="AP1879" s="8"/>
      <c r="AQ1879" s="9"/>
      <c r="AS1879" s="8"/>
      <c r="AT1879" s="8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J1879" s="5"/>
      <c r="BK1879" s="5"/>
      <c r="BL1879" s="5"/>
      <c r="BO1879" s="7"/>
      <c r="BP1879" s="5"/>
      <c r="BQ1879" s="5"/>
      <c r="BR1879" s="5"/>
      <c r="BS1879" s="5"/>
      <c r="BT1879" s="7"/>
      <c r="BU1879" s="7"/>
      <c r="BV1879" s="7"/>
      <c r="BW1879" s="7"/>
      <c r="BX1879" s="7"/>
      <c r="BY1879" s="7"/>
      <c r="BZ1879" s="7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L1879" s="5"/>
      <c r="CM1879" s="5">
        <f>CS1879+CV1879+CY1879+DB1879+DE1879+DH1879+DK1879+DN1879+DQ1879</f>
        <v>1300</v>
      </c>
      <c r="CO1879" s="5">
        <f>CT1879+CW1879+CZ1879+DC1879+DF1879+DI1879+DL1879+DO1879+DR1879</f>
        <v>141.87806048801218</v>
      </c>
      <c r="CP1879" s="5"/>
      <c r="CQ1879" s="5"/>
      <c r="CR1879" s="21">
        <f>CT1879/CS1879</f>
        <v>0.14824019394477042</v>
      </c>
      <c r="CS1879">
        <v>150</v>
      </c>
      <c r="CT1879" s="5">
        <v>22.236029091715562</v>
      </c>
      <c r="CU1879" s="21">
        <f>CW1879/CV1879</f>
        <v>0.16202953016837121</v>
      </c>
      <c r="CV1879">
        <v>100</v>
      </c>
      <c r="CW1879" s="5">
        <v>16.202953016837121</v>
      </c>
      <c r="CX1879" s="21">
        <f>CZ1879/CY1879</f>
        <v>0.14017258273413419</v>
      </c>
      <c r="CY1879">
        <v>100</v>
      </c>
      <c r="CZ1879" s="5">
        <v>14.017258273413418</v>
      </c>
      <c r="DA1879" s="21">
        <f>DC1879/DB1879</f>
        <v>0.12786338144199752</v>
      </c>
      <c r="DB1879">
        <v>100</v>
      </c>
      <c r="DC1879" s="5">
        <v>12.786338144199753</v>
      </c>
      <c r="DD1879" s="21">
        <f>DF1879/DE1879</f>
        <v>0.1175773491075774</v>
      </c>
      <c r="DE1879">
        <v>100</v>
      </c>
      <c r="DF1879" s="5">
        <v>11.75773491075774</v>
      </c>
      <c r="DG1879" s="21">
        <f>DI1879/DH1879</f>
        <v>0.12422088892268171</v>
      </c>
      <c r="DH1879">
        <v>100</v>
      </c>
      <c r="DI1879" s="5">
        <v>12.422088892268171</v>
      </c>
      <c r="DJ1879" s="21">
        <f>DL1879/DK1879</f>
        <v>9.0121456933300509E-2</v>
      </c>
      <c r="DK1879">
        <v>250</v>
      </c>
      <c r="DL1879" s="5">
        <v>22.530364233325127</v>
      </c>
      <c r="DM1879" s="21">
        <f>DO1879/DN1879</f>
        <v>6.9710308972998666E-2</v>
      </c>
      <c r="DN1879">
        <v>200</v>
      </c>
      <c r="DO1879" s="5">
        <v>13.942061794599732</v>
      </c>
      <c r="DP1879" s="21">
        <f>DR1879/DQ1879</f>
        <v>7.9916160654477833E-2</v>
      </c>
      <c r="DQ1879">
        <v>200</v>
      </c>
      <c r="DR1879" s="5">
        <v>15.983232130895567</v>
      </c>
    </row>
    <row r="1880" spans="1:166" x14ac:dyDescent="0.25">
      <c r="A1880" t="s">
        <v>76</v>
      </c>
      <c r="B1880" t="s">
        <v>248</v>
      </c>
      <c r="C1880" s="6">
        <v>39135</v>
      </c>
      <c r="D1880" s="5"/>
      <c r="G1880">
        <v>135</v>
      </c>
      <c r="H1880" t="s">
        <v>17</v>
      </c>
      <c r="I1880" s="7">
        <v>11</v>
      </c>
      <c r="J1880">
        <v>1000</v>
      </c>
      <c r="K1880" s="5">
        <f t="shared" si="39"/>
        <v>90.909090909090907</v>
      </c>
      <c r="AC1880" s="5"/>
      <c r="AE1880" s="8"/>
      <c r="AF1880" s="8"/>
      <c r="AG1880" s="8"/>
      <c r="AH1880" s="8"/>
      <c r="AI1880" s="8"/>
      <c r="AJ1880" s="5"/>
      <c r="AK1880" s="8"/>
      <c r="AL1880" s="8"/>
      <c r="AM1880" s="8"/>
      <c r="AN1880" s="8"/>
      <c r="AO1880" s="8"/>
      <c r="AP1880" s="8"/>
      <c r="AQ1880" s="9"/>
      <c r="AS1880" s="8"/>
      <c r="AT1880" s="8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J1880" s="5"/>
      <c r="BK1880" s="5"/>
      <c r="BL1880" s="5"/>
      <c r="BO1880" s="7"/>
      <c r="BP1880" s="5"/>
      <c r="BQ1880" s="5"/>
      <c r="BR1880" s="5"/>
      <c r="BS1880" s="5"/>
      <c r="BT1880" s="7"/>
      <c r="BU1880" s="7"/>
      <c r="BV1880" s="7"/>
      <c r="BW1880" s="7"/>
      <c r="BX1880" s="7"/>
      <c r="BY1880" s="7"/>
      <c r="BZ1880" s="7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L1880" s="5"/>
      <c r="CM1880" s="5">
        <f>CS1880+CV1880+CY1880+DB1880+DE1880+DH1880+DK1880+DN1880+DQ1880</f>
        <v>1300</v>
      </c>
      <c r="CO1880" s="5">
        <f>CT1880+CW1880+CZ1880+DC1880+DF1880+DI1880+DL1880+DO1880+DR1880</f>
        <v>113.76179748504924</v>
      </c>
      <c r="CP1880" s="5"/>
      <c r="CQ1880" s="5"/>
      <c r="CR1880" s="21">
        <f>CT1880/CS1880</f>
        <v>9.9980172129803827E-2</v>
      </c>
      <c r="CS1880">
        <v>150</v>
      </c>
      <c r="CT1880" s="5">
        <v>14.997025819470574</v>
      </c>
      <c r="CU1880" s="21">
        <f>CW1880/CV1880</f>
        <v>0.13863018830038817</v>
      </c>
      <c r="CV1880">
        <v>100</v>
      </c>
      <c r="CW1880" s="5">
        <v>13.863018830038817</v>
      </c>
      <c r="CX1880" s="21">
        <f>CZ1880/CY1880</f>
        <v>8.3173759537727071E-2</v>
      </c>
      <c r="CY1880">
        <v>100</v>
      </c>
      <c r="CZ1880" s="5">
        <v>8.3173759537727072</v>
      </c>
      <c r="DA1880" s="21">
        <f>DC1880/DB1880</f>
        <v>8.1671145109052004E-2</v>
      </c>
      <c r="DB1880">
        <v>100</v>
      </c>
      <c r="DC1880" s="5">
        <v>8.1671145109052006</v>
      </c>
      <c r="DD1880" s="21">
        <f>DF1880/DE1880</f>
        <v>9.8951822008788853E-2</v>
      </c>
      <c r="DE1880">
        <v>100</v>
      </c>
      <c r="DF1880" s="5">
        <v>9.8951822008788852</v>
      </c>
      <c r="DG1880" s="21">
        <f>DI1880/DH1880</f>
        <v>0.10154964562219299</v>
      </c>
      <c r="DH1880">
        <v>100</v>
      </c>
      <c r="DI1880" s="5">
        <v>10.154964562219298</v>
      </c>
      <c r="DJ1880" s="21">
        <f>DL1880/DK1880</f>
        <v>7.8449448829743432E-2</v>
      </c>
      <c r="DK1880">
        <v>250</v>
      </c>
      <c r="DL1880" s="5">
        <v>19.612362207435858</v>
      </c>
      <c r="DM1880" s="21">
        <f>DO1880/DN1880</f>
        <v>6.5769981644588457E-2</v>
      </c>
      <c r="DN1880">
        <v>200</v>
      </c>
      <c r="DO1880" s="5">
        <v>13.153996328917691</v>
      </c>
      <c r="DP1880" s="21">
        <f>DR1880/DQ1880</f>
        <v>7.8003785357051103E-2</v>
      </c>
      <c r="DQ1880">
        <v>200</v>
      </c>
      <c r="DR1880" s="5">
        <v>15.60075707141022</v>
      </c>
    </row>
    <row r="1881" spans="1:166" x14ac:dyDescent="0.25">
      <c r="A1881" t="s">
        <v>76</v>
      </c>
      <c r="B1881" t="s">
        <v>248</v>
      </c>
      <c r="C1881" s="6">
        <v>39146</v>
      </c>
      <c r="D1881" s="5"/>
      <c r="G1881">
        <v>146</v>
      </c>
      <c r="H1881" t="s">
        <v>17</v>
      </c>
      <c r="I1881" s="7">
        <v>11</v>
      </c>
      <c r="J1881">
        <v>1000</v>
      </c>
      <c r="K1881" s="5">
        <f t="shared" si="39"/>
        <v>90.909090909090907</v>
      </c>
      <c r="AC1881" s="5"/>
      <c r="AE1881" s="8"/>
      <c r="AF1881" s="8"/>
      <c r="AG1881" s="8"/>
      <c r="AH1881" s="8"/>
      <c r="AI1881" s="8"/>
      <c r="AJ1881" s="5"/>
      <c r="AK1881" s="8"/>
      <c r="AL1881" s="8"/>
      <c r="AM1881" s="8"/>
      <c r="AN1881" s="8"/>
      <c r="AO1881" s="8"/>
      <c r="AP1881" s="8"/>
      <c r="AQ1881" s="9"/>
      <c r="AS1881" s="8"/>
      <c r="AT1881" s="8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J1881" s="5"/>
      <c r="BK1881" s="5"/>
      <c r="BL1881" s="5"/>
      <c r="BO1881" s="7"/>
      <c r="BP1881" s="5"/>
      <c r="BQ1881" s="5"/>
      <c r="BR1881" s="5"/>
      <c r="BS1881" s="5"/>
      <c r="BT1881" s="7"/>
      <c r="BU1881" s="7"/>
      <c r="BV1881" s="7"/>
      <c r="BW1881" s="7"/>
      <c r="BX1881" s="7"/>
      <c r="BY1881" s="7"/>
      <c r="BZ1881" s="7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L1881" s="5"/>
      <c r="CM1881" s="5">
        <f>CS1881+CV1881+CY1881+DB1881+DE1881+DH1881+DK1881+DN1881+DQ1881</f>
        <v>1300</v>
      </c>
      <c r="CO1881" s="5">
        <f>CT1881+CW1881+CZ1881+DC1881+DF1881+DI1881+DL1881+DO1881+DR1881</f>
        <v>107.65899671030292</v>
      </c>
      <c r="CP1881" s="5"/>
      <c r="CQ1881" s="5"/>
      <c r="CR1881" s="21">
        <f>CT1881/CS1881</f>
        <v>0.22769110220496344</v>
      </c>
      <c r="CS1881">
        <v>150</v>
      </c>
      <c r="CT1881" s="5">
        <v>34.153665330744516</v>
      </c>
      <c r="CU1881" s="21">
        <f>CW1881/CV1881</f>
        <v>0.1298707141582259</v>
      </c>
      <c r="CV1881">
        <v>100</v>
      </c>
      <c r="CW1881" s="5">
        <v>12.987071415822589</v>
      </c>
      <c r="CX1881" s="21">
        <f>CZ1881/CY1881</f>
        <v>3.8381329481058407E-2</v>
      </c>
      <c r="CY1881">
        <v>100</v>
      </c>
      <c r="CZ1881" s="5">
        <v>3.8381329481058408</v>
      </c>
      <c r="DA1881" s="21">
        <f>DC1881/DB1881</f>
        <v>4.1387712865957126E-2</v>
      </c>
      <c r="DB1881">
        <v>100</v>
      </c>
      <c r="DC1881" s="5">
        <v>4.1387712865957127</v>
      </c>
      <c r="DD1881" s="21">
        <f>DF1881/DE1881</f>
        <v>6.7938156844360581E-2</v>
      </c>
      <c r="DE1881">
        <v>100</v>
      </c>
      <c r="DF1881" s="5">
        <v>6.7938156844360575</v>
      </c>
      <c r="DG1881" s="21">
        <f>DI1881/DH1881</f>
        <v>7.8215009729104709E-2</v>
      </c>
      <c r="DH1881">
        <v>100</v>
      </c>
      <c r="DI1881" s="5">
        <v>7.8215009729104708</v>
      </c>
      <c r="DJ1881" s="21">
        <f>DL1881/DK1881</f>
        <v>6.202708369654996E-2</v>
      </c>
      <c r="DK1881">
        <v>250</v>
      </c>
      <c r="DL1881" s="5">
        <v>15.50677092413749</v>
      </c>
      <c r="DM1881" s="21">
        <f>DO1881/DN1881</f>
        <v>4.5799927876349678E-2</v>
      </c>
      <c r="DN1881">
        <v>200</v>
      </c>
      <c r="DO1881" s="5">
        <v>9.1599855752699355</v>
      </c>
      <c r="DP1881" s="21">
        <f>DR1881/DQ1881</f>
        <v>6.6296412861401588E-2</v>
      </c>
      <c r="DQ1881">
        <v>200</v>
      </c>
      <c r="DR1881" s="5">
        <v>13.259282572280318</v>
      </c>
    </row>
    <row r="1882" spans="1:166" x14ac:dyDescent="0.25">
      <c r="A1882" t="s">
        <v>76</v>
      </c>
      <c r="B1882" t="s">
        <v>248</v>
      </c>
      <c r="C1882" s="6">
        <v>39150</v>
      </c>
      <c r="D1882" s="5"/>
      <c r="G1882">
        <v>150</v>
      </c>
      <c r="H1882" t="s">
        <v>17</v>
      </c>
      <c r="I1882" s="7">
        <v>11</v>
      </c>
      <c r="J1882">
        <v>1000</v>
      </c>
      <c r="K1882" s="5">
        <f t="shared" si="39"/>
        <v>90.909090909090907</v>
      </c>
      <c r="AC1882" s="5"/>
      <c r="AE1882" s="8"/>
      <c r="AF1882" s="8"/>
      <c r="AG1882" s="8"/>
      <c r="AH1882" s="8"/>
      <c r="AI1882" s="8"/>
      <c r="AJ1882" s="5"/>
      <c r="AK1882" s="8"/>
      <c r="AL1882" s="8"/>
      <c r="AM1882" s="8"/>
      <c r="AN1882" s="8"/>
      <c r="AO1882" s="8"/>
      <c r="AP1882" s="8"/>
      <c r="AQ1882" s="9"/>
      <c r="AS1882" s="8"/>
      <c r="AT1882" s="8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J1882" s="5"/>
      <c r="BK1882" s="5"/>
      <c r="BL1882" s="5"/>
      <c r="BO1882" s="7"/>
      <c r="BP1882" s="5"/>
      <c r="BQ1882" s="5"/>
      <c r="BR1882" s="5"/>
      <c r="BS1882" s="5"/>
      <c r="BT1882" s="7"/>
      <c r="BU1882" s="7"/>
      <c r="BV1882" s="7"/>
      <c r="BW1882" s="7"/>
      <c r="BX1882" s="7"/>
      <c r="BY1882" s="7"/>
      <c r="BZ1882" s="7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L1882" s="5"/>
      <c r="CM1882" s="5">
        <f>CS1882+CV1882+CY1882+DB1882+DE1882+DH1882+DK1882+DN1882+DQ1882</f>
        <v>1300</v>
      </c>
      <c r="CO1882" s="5">
        <f>CT1882+CW1882+CZ1882+DC1882+DF1882+DI1882+DL1882+DO1882+DR1882</f>
        <v>99.687736128628046</v>
      </c>
      <c r="CP1882" s="5"/>
      <c r="CQ1882" s="5"/>
      <c r="CR1882" s="21">
        <f>CT1882/CS1882</f>
        <v>0.21979122997674247</v>
      </c>
      <c r="CS1882">
        <v>150</v>
      </c>
      <c r="CT1882" s="5">
        <v>32.968684496511372</v>
      </c>
      <c r="CU1882" s="21">
        <f>CW1882/CV1882</f>
        <v>0.12978687693563359</v>
      </c>
      <c r="CV1882">
        <v>100</v>
      </c>
      <c r="CW1882" s="5">
        <v>12.978687693563359</v>
      </c>
      <c r="CX1882" s="21">
        <f>CZ1882/CY1882</f>
        <v>2.8822756901197479E-2</v>
      </c>
      <c r="CY1882">
        <v>100</v>
      </c>
      <c r="CZ1882" s="5">
        <v>2.8822756901197479</v>
      </c>
      <c r="DA1882" s="21">
        <f>DC1882/DB1882</f>
        <v>3.7327614380632743E-2</v>
      </c>
      <c r="DB1882">
        <v>100</v>
      </c>
      <c r="DC1882" s="5">
        <v>3.7327614380632745</v>
      </c>
      <c r="DD1882" s="21">
        <f>DF1882/DE1882</f>
        <v>6.2688074348656364E-2</v>
      </c>
      <c r="DE1882">
        <v>100</v>
      </c>
      <c r="DF1882" s="5">
        <v>6.2688074348656357</v>
      </c>
      <c r="DG1882" s="21">
        <f>DI1882/DH1882</f>
        <v>6.9650443955436223E-2</v>
      </c>
      <c r="DH1882">
        <v>100</v>
      </c>
      <c r="DI1882" s="5">
        <v>6.9650443955436216</v>
      </c>
      <c r="DJ1882" s="21">
        <f>DL1882/DK1882</f>
        <v>5.513983792126137E-2</v>
      </c>
      <c r="DK1882">
        <v>250</v>
      </c>
      <c r="DL1882" s="5">
        <v>13.784959480315342</v>
      </c>
      <c r="DM1882" s="21">
        <f>DO1882/DN1882</f>
        <v>3.6444780715885618E-2</v>
      </c>
      <c r="DN1882">
        <v>200</v>
      </c>
      <c r="DO1882" s="5">
        <v>7.2889561431771241</v>
      </c>
      <c r="DP1882" s="21">
        <f>DR1882/DQ1882</f>
        <v>6.4087796782342846E-2</v>
      </c>
      <c r="DQ1882">
        <v>200</v>
      </c>
      <c r="DR1882" s="5">
        <v>12.817559356468569</v>
      </c>
    </row>
    <row r="1883" spans="1:166" x14ac:dyDescent="0.25">
      <c r="A1883" t="s">
        <v>76</v>
      </c>
      <c r="B1883" t="s">
        <v>248</v>
      </c>
      <c r="C1883" s="6">
        <v>39151</v>
      </c>
      <c r="D1883" s="5">
        <v>9</v>
      </c>
      <c r="E1883" s="6" t="s">
        <v>207</v>
      </c>
      <c r="F1883" t="s">
        <v>15</v>
      </c>
      <c r="G1883">
        <v>151</v>
      </c>
      <c r="H1883" t="s">
        <v>17</v>
      </c>
      <c r="I1883" s="7">
        <v>11</v>
      </c>
      <c r="J1883">
        <v>1000</v>
      </c>
      <c r="K1883" s="5">
        <f t="shared" si="39"/>
        <v>90.909090909090907</v>
      </c>
      <c r="L1883" s="5"/>
      <c r="M1883" s="8"/>
      <c r="N1883" s="8"/>
      <c r="O1883" s="8"/>
      <c r="P1883" s="8"/>
      <c r="Q1883" s="5"/>
      <c r="R1883" s="5"/>
      <c r="S1883" s="5"/>
      <c r="T1883" s="5"/>
      <c r="U1883" s="5"/>
      <c r="V1883" s="5">
        <v>151</v>
      </c>
      <c r="W1883" s="5"/>
      <c r="X1883" s="8"/>
      <c r="Y1883" s="8"/>
      <c r="Z1883" s="8"/>
      <c r="AA1883" s="8"/>
      <c r="AB1883" s="8"/>
      <c r="AC1883" s="5"/>
      <c r="AD1883" s="8"/>
      <c r="AE1883" s="8"/>
      <c r="AF1883" s="8"/>
      <c r="AG1883" s="8"/>
      <c r="AH1883" s="8"/>
      <c r="AI1883" s="8"/>
      <c r="AJ1883" s="5"/>
      <c r="AK1883" s="8"/>
      <c r="AL1883" s="8"/>
      <c r="AM1883" s="8"/>
      <c r="AN1883" s="8"/>
      <c r="AO1883" s="8"/>
      <c r="AP1883" s="8"/>
      <c r="AQ1883" s="9"/>
      <c r="AR1883" s="8"/>
      <c r="AS1883" s="8"/>
      <c r="AT1883" s="8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8"/>
      <c r="BJ1883" s="5"/>
      <c r="BK1883" s="5"/>
      <c r="BL1883" s="5"/>
      <c r="BM1883" s="8"/>
      <c r="BN1883" s="8"/>
      <c r="BO1883" s="7"/>
      <c r="BP1883" s="5"/>
      <c r="BQ1883" s="5"/>
      <c r="BR1883" s="5"/>
      <c r="BS1883" s="5"/>
      <c r="BT1883" s="7"/>
      <c r="BU1883" s="7"/>
      <c r="BV1883" s="7"/>
      <c r="BW1883" s="7"/>
      <c r="BX1883" s="7"/>
      <c r="BY1883" s="7"/>
      <c r="BZ1883" s="7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8"/>
      <c r="CL1883" s="5"/>
      <c r="CM1883" s="5"/>
      <c r="CN1883" s="8"/>
      <c r="CO1883" s="5"/>
      <c r="CP1883" s="5"/>
      <c r="CQ1883" s="5"/>
      <c r="CR1883" s="8"/>
      <c r="CS1883" s="8"/>
      <c r="CT1883" s="5"/>
      <c r="CV1883">
        <v>10</v>
      </c>
      <c r="CW1883" s="5"/>
      <c r="CY1883">
        <v>10</v>
      </c>
      <c r="CZ1883" s="5"/>
      <c r="DC1883" s="5"/>
      <c r="DF1883" s="5"/>
      <c r="DI1883" s="5"/>
      <c r="DL1883" s="5"/>
      <c r="DO1883" s="5"/>
      <c r="DQ1883" s="8"/>
      <c r="DR1883" s="5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/>
      <c r="EU1883" s="8"/>
      <c r="EV1883" s="8"/>
      <c r="EW1883" s="8"/>
      <c r="EX1883" s="8"/>
      <c r="EY1883" s="8"/>
      <c r="EZ1883" s="8"/>
      <c r="FA1883" s="8"/>
      <c r="FB1883" s="8"/>
      <c r="FC1883" s="8"/>
      <c r="FD1883" s="8"/>
      <c r="FE1883" s="8"/>
      <c r="FF1883" s="8"/>
      <c r="FG1883" s="8"/>
      <c r="FH1883" s="8"/>
      <c r="FI1883" s="8"/>
      <c r="FJ1883" s="8"/>
    </row>
    <row r="1884" spans="1:166" x14ac:dyDescent="0.25">
      <c r="A1884" t="s">
        <v>76</v>
      </c>
      <c r="B1884" t="s">
        <v>248</v>
      </c>
      <c r="C1884" s="6">
        <v>39157</v>
      </c>
      <c r="D1884" s="5"/>
      <c r="G1884">
        <v>157</v>
      </c>
      <c r="H1884" t="s">
        <v>17</v>
      </c>
      <c r="I1884" s="7">
        <v>11</v>
      </c>
      <c r="J1884">
        <v>1000</v>
      </c>
      <c r="K1884" s="5">
        <f t="shared" si="39"/>
        <v>90.909090909090907</v>
      </c>
      <c r="AC1884" s="5"/>
      <c r="AE1884" s="8"/>
      <c r="AF1884" s="8"/>
      <c r="AG1884" s="8"/>
      <c r="AH1884" s="8"/>
      <c r="AI1884" s="8"/>
      <c r="AJ1884" s="5"/>
      <c r="AK1884" s="8"/>
      <c r="AL1884" s="8"/>
      <c r="AM1884" s="8"/>
      <c r="AN1884" s="8"/>
      <c r="AO1884" s="8"/>
      <c r="AP1884" s="8"/>
      <c r="AQ1884" s="9"/>
      <c r="AS1884" s="8"/>
      <c r="AT1884" s="8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J1884" s="5"/>
      <c r="BK1884" s="5"/>
      <c r="BL1884" s="5"/>
      <c r="BO1884" s="7"/>
      <c r="BP1884" s="5"/>
      <c r="BQ1884" s="5"/>
      <c r="BR1884" s="5"/>
      <c r="BS1884" s="5"/>
      <c r="BT1884" s="7"/>
      <c r="BU1884" s="7"/>
      <c r="BV1884" s="7"/>
      <c r="BW1884" s="7"/>
      <c r="BX1884" s="7"/>
      <c r="BY1884" s="7"/>
      <c r="BZ1884" s="7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L1884" s="5"/>
      <c r="CM1884" s="5">
        <f>CS1884+CV1884+CY1884+DB1884+DE1884+DH1884+DK1884+DN1884+DQ1884</f>
        <v>1300</v>
      </c>
      <c r="CO1884" s="5">
        <f>CT1884+CW1884+CZ1884+DC1884+DF1884+DI1884+DL1884+DO1884+DR1884</f>
        <v>75.714898068921769</v>
      </c>
      <c r="CP1884" s="5"/>
      <c r="CQ1884" s="5"/>
      <c r="CR1884" s="21">
        <f>CT1884/CS1884</f>
        <v>0.13647455887106935</v>
      </c>
      <c r="CS1884">
        <v>150</v>
      </c>
      <c r="CT1884" s="5">
        <v>20.471183830660404</v>
      </c>
      <c r="CU1884" s="21">
        <f>CW1884/CV1884</f>
        <v>0.12200349596593461</v>
      </c>
      <c r="CV1884">
        <v>100</v>
      </c>
      <c r="CW1884" s="5">
        <v>12.200349596593462</v>
      </c>
      <c r="CX1884" s="21">
        <f>CZ1884/CY1884</f>
        <v>2.1623878305692516E-2</v>
      </c>
      <c r="CY1884">
        <v>100</v>
      </c>
      <c r="CZ1884" s="5">
        <v>2.1623878305692514</v>
      </c>
      <c r="DA1884" s="21">
        <f>DC1884/DB1884</f>
        <v>2.9569777811492663E-2</v>
      </c>
      <c r="DB1884">
        <v>100</v>
      </c>
      <c r="DC1884" s="5">
        <v>2.9569777811492663</v>
      </c>
      <c r="DD1884" s="21">
        <f>DF1884/DE1884</f>
        <v>4.9227879559587677E-2</v>
      </c>
      <c r="DE1884">
        <v>100</v>
      </c>
      <c r="DF1884" s="5">
        <v>4.9227879559587677</v>
      </c>
      <c r="DG1884" s="21">
        <f>DI1884/DH1884</f>
        <v>6.5046328685540333E-2</v>
      </c>
      <c r="DH1884">
        <v>100</v>
      </c>
      <c r="DI1884" s="5">
        <v>6.5046328685540331</v>
      </c>
      <c r="DJ1884" s="21">
        <f>DL1884/DK1884</f>
        <v>4.6932087899938926E-2</v>
      </c>
      <c r="DK1884">
        <v>250</v>
      </c>
      <c r="DL1884" s="5">
        <v>11.733021974984732</v>
      </c>
      <c r="DM1884" s="21">
        <f>DO1884/DN1884</f>
        <v>3.0206742436282033E-2</v>
      </c>
      <c r="DN1884">
        <v>200</v>
      </c>
      <c r="DO1884" s="5">
        <v>6.0413484872564069</v>
      </c>
      <c r="DP1884" s="21">
        <f>DR1884/DQ1884</f>
        <v>4.3611038715977241E-2</v>
      </c>
      <c r="DQ1884">
        <v>200</v>
      </c>
      <c r="DR1884" s="5">
        <v>8.7222077431954474</v>
      </c>
    </row>
    <row r="1885" spans="1:166" x14ac:dyDescent="0.25">
      <c r="A1885" t="s">
        <v>76</v>
      </c>
      <c r="B1885" t="s">
        <v>248</v>
      </c>
      <c r="C1885" s="6">
        <v>39161</v>
      </c>
      <c r="D1885" s="5"/>
      <c r="E1885" s="6"/>
      <c r="G1885">
        <v>161</v>
      </c>
      <c r="H1885" t="s">
        <v>17</v>
      </c>
      <c r="I1885" s="7">
        <v>11</v>
      </c>
      <c r="J1885">
        <v>1000</v>
      </c>
      <c r="K1885" s="5">
        <f t="shared" si="39"/>
        <v>90.909090909090907</v>
      </c>
      <c r="L1885" s="5"/>
      <c r="M1885" s="8"/>
      <c r="N1885" s="8"/>
      <c r="O1885" s="8"/>
      <c r="P1885" s="8"/>
      <c r="Q1885" s="5"/>
      <c r="R1885" s="5"/>
      <c r="S1885" s="5"/>
      <c r="T1885" s="5"/>
      <c r="U1885" s="5"/>
      <c r="V1885" s="5"/>
      <c r="W1885" s="5"/>
      <c r="X1885" s="8"/>
      <c r="Y1885" s="8"/>
      <c r="Z1885" s="8"/>
      <c r="AA1885" s="8"/>
      <c r="AB1885" s="8"/>
      <c r="AC1885" s="5"/>
      <c r="AD1885" s="8"/>
      <c r="AE1885" s="8"/>
      <c r="AF1885" s="8"/>
      <c r="AG1885" s="8"/>
      <c r="AH1885" s="8"/>
      <c r="AI1885" s="8"/>
      <c r="AJ1885" s="5"/>
      <c r="AK1885" s="8"/>
      <c r="AL1885" s="8"/>
      <c r="AM1885" s="8"/>
      <c r="AN1885" s="8"/>
      <c r="AO1885" s="8"/>
      <c r="AP1885" s="8"/>
      <c r="AQ1885" s="9"/>
      <c r="AR1885" s="8"/>
      <c r="AS1885" s="8"/>
      <c r="AT1885" s="8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8"/>
      <c r="BJ1885" s="5"/>
      <c r="BK1885" s="5"/>
      <c r="BL1885" s="5"/>
      <c r="BM1885" s="8"/>
      <c r="BN1885" s="8"/>
      <c r="BO1885" s="7"/>
      <c r="BP1885" s="5"/>
      <c r="BQ1885" s="5"/>
      <c r="BR1885" s="5"/>
      <c r="BS1885" s="5"/>
      <c r="BT1885" s="7"/>
      <c r="BU1885" s="7"/>
      <c r="BV1885" s="7"/>
      <c r="BW1885" s="7"/>
      <c r="BX1885" s="7"/>
      <c r="BY1885" s="7"/>
      <c r="BZ1885" s="7"/>
      <c r="CA1885" s="5"/>
      <c r="CB1885" s="5">
        <v>0</v>
      </c>
      <c r="CC1885" s="5">
        <v>116.6</v>
      </c>
      <c r="CD1885" s="5">
        <v>71.571462782674601</v>
      </c>
      <c r="CE1885" s="5"/>
      <c r="CF1885" s="5"/>
      <c r="CG1885" s="5"/>
      <c r="CH1885" s="5"/>
      <c r="CI1885" s="5"/>
      <c r="CJ1885" s="5"/>
      <c r="CK1885" s="8"/>
      <c r="CL1885" s="5"/>
      <c r="CM1885" s="5"/>
      <c r="CN1885" s="8"/>
      <c r="CO1885" s="5"/>
      <c r="CP1885" s="5"/>
      <c r="CQ1885" s="5"/>
      <c r="CR1885" s="8"/>
      <c r="CS1885" s="8"/>
      <c r="CT1885" s="5"/>
      <c r="CV1885">
        <v>10</v>
      </c>
      <c r="CW1885" s="5"/>
      <c r="CY1885">
        <v>10</v>
      </c>
      <c r="CZ1885" s="5"/>
      <c r="DC1885" s="5"/>
      <c r="DF1885" s="5"/>
      <c r="DI1885" s="5"/>
      <c r="DL1885" s="5"/>
      <c r="DO1885" s="5"/>
      <c r="DQ1885" s="8"/>
      <c r="DR1885" s="5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</row>
    <row r="1886" spans="1:166" x14ac:dyDescent="0.25">
      <c r="A1886" t="s">
        <v>76</v>
      </c>
      <c r="B1886" t="s">
        <v>248</v>
      </c>
      <c r="C1886" s="6">
        <v>39162</v>
      </c>
      <c r="D1886" s="5">
        <v>10</v>
      </c>
      <c r="E1886" t="s">
        <v>108</v>
      </c>
      <c r="F1886" t="s">
        <v>18</v>
      </c>
      <c r="G1886">
        <v>162</v>
      </c>
      <c r="H1886" t="s">
        <v>17</v>
      </c>
      <c r="I1886" s="7">
        <v>11</v>
      </c>
      <c r="J1886">
        <v>1000</v>
      </c>
      <c r="K1886" s="5">
        <f t="shared" si="39"/>
        <v>90.909090909090907</v>
      </c>
      <c r="AC1886" s="5"/>
      <c r="AE1886" s="8"/>
      <c r="AF1886" s="8"/>
      <c r="AG1886" s="8"/>
      <c r="AH1886" s="8"/>
      <c r="AI1886" s="8"/>
      <c r="AJ1886" s="5"/>
      <c r="AK1886" s="8"/>
      <c r="AL1886" s="8"/>
      <c r="AM1886" s="8"/>
      <c r="AN1886" s="8"/>
      <c r="AO1886" s="8"/>
      <c r="AP1886" s="8"/>
      <c r="AQ1886" s="9"/>
      <c r="AS1886" s="8"/>
      <c r="AT1886" s="8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J1886" s="5"/>
      <c r="BK1886" s="5"/>
      <c r="BL1886" s="5"/>
      <c r="BN1886" s="5">
        <f>BP1886*(1/(BO1886/100))</f>
        <v>332.34233127576829</v>
      </c>
      <c r="BO1886" s="7">
        <v>41.664869915443141</v>
      </c>
      <c r="BP1886" s="5">
        <v>138.46999999999997</v>
      </c>
      <c r="BQ1886" s="5">
        <f>BN1886-BP1886</f>
        <v>193.87233127576832</v>
      </c>
      <c r="BR1886" s="5"/>
      <c r="BS1886" s="5"/>
      <c r="BT1886" s="7">
        <v>6.0999999999999988</v>
      </c>
      <c r="BU1886" s="7"/>
      <c r="BV1886" s="7"/>
      <c r="BW1886" s="7"/>
      <c r="BX1886" s="7"/>
      <c r="BY1886" s="7"/>
      <c r="BZ1886" s="7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L1886" s="5"/>
      <c r="CM1886" s="5">
        <f>CS1886+CV1886+CY1886+DB1886+DE1886+DH1886+DK1886+DN1886+DQ1886</f>
        <v>1300</v>
      </c>
      <c r="CO1886" s="5">
        <f>CT1886+CW1886+CZ1886+DC1886+DF1886+DI1886+DL1886+DO1886+DR1886</f>
        <v>68.065106647333238</v>
      </c>
      <c r="CP1886" s="5"/>
      <c r="CQ1886" s="5"/>
      <c r="CR1886" s="21">
        <f>CT1886/CS1886</f>
        <v>0.10025806428707945</v>
      </c>
      <c r="CS1886">
        <v>150</v>
      </c>
      <c r="CT1886" s="5">
        <v>15.038709643061917</v>
      </c>
      <c r="CU1886" s="21">
        <f>CW1886/CV1886</f>
        <v>0.12390098052399204</v>
      </c>
      <c r="CV1886">
        <v>100</v>
      </c>
      <c r="CW1886" s="5">
        <v>12.390098052399203</v>
      </c>
      <c r="CX1886" s="21">
        <f>CZ1886/CY1886</f>
        <v>2.3106419910800396E-2</v>
      </c>
      <c r="CY1886">
        <v>100</v>
      </c>
      <c r="CZ1886" s="5">
        <v>2.3106419910800398</v>
      </c>
      <c r="DA1886" s="21">
        <f>DC1886/DB1886</f>
        <v>2.5431611908385322E-2</v>
      </c>
      <c r="DB1886">
        <v>100</v>
      </c>
      <c r="DC1886" s="5">
        <v>2.5431611908385321</v>
      </c>
      <c r="DD1886" s="21">
        <f>DF1886/DE1886</f>
        <v>5.0033530373613182E-2</v>
      </c>
      <c r="DE1886">
        <v>100</v>
      </c>
      <c r="DF1886" s="5">
        <v>5.0033530373613182</v>
      </c>
      <c r="DG1886" s="21">
        <f>DI1886/DH1886</f>
        <v>6.3633562870979682E-2</v>
      </c>
      <c r="DH1886">
        <v>100</v>
      </c>
      <c r="DI1886" s="5">
        <v>6.3633562870979681</v>
      </c>
      <c r="DJ1886" s="21">
        <f>DL1886/DK1886</f>
        <v>4.2726062844724882E-2</v>
      </c>
      <c r="DK1886">
        <v>250</v>
      </c>
      <c r="DL1886" s="5">
        <v>10.68151571118122</v>
      </c>
      <c r="DM1886" s="21">
        <f>DO1886/DN1886</f>
        <v>2.5368622441914502E-2</v>
      </c>
      <c r="DN1886">
        <v>200</v>
      </c>
      <c r="DO1886" s="5">
        <v>5.0737244883829007</v>
      </c>
      <c r="DP1886" s="21">
        <f>DR1886/DQ1886</f>
        <v>4.3302731229650643E-2</v>
      </c>
      <c r="DQ1886">
        <v>200</v>
      </c>
      <c r="DR1886" s="5">
        <v>8.6605462459301279</v>
      </c>
    </row>
    <row r="1887" spans="1:166" x14ac:dyDescent="0.25">
      <c r="A1887" t="s">
        <v>76</v>
      </c>
      <c r="B1887" t="s">
        <v>248</v>
      </c>
      <c r="C1887" s="6">
        <v>39167</v>
      </c>
      <c r="G1887">
        <v>167</v>
      </c>
      <c r="H1887" t="s">
        <v>17</v>
      </c>
      <c r="I1887" s="7">
        <v>11</v>
      </c>
      <c r="J1887">
        <v>1000</v>
      </c>
      <c r="K1887" s="5">
        <f t="shared" si="39"/>
        <v>90.909090909090907</v>
      </c>
      <c r="AC1887" s="5">
        <v>191.45892882311543</v>
      </c>
      <c r="AE1887" s="8"/>
      <c r="AF1887" s="8"/>
      <c r="AG1887" s="8"/>
      <c r="AH1887" s="8"/>
      <c r="AI1887" s="8"/>
      <c r="AJ1887" s="5">
        <v>145.12635539984734</v>
      </c>
      <c r="AK1887" s="8">
        <v>1.3017510306359001</v>
      </c>
      <c r="AL1887" s="8">
        <v>0.11594896414281715</v>
      </c>
      <c r="AM1887" s="8"/>
      <c r="AN1887" s="8"/>
      <c r="AO1887" s="8"/>
      <c r="AP1887" s="8"/>
      <c r="AQ1887" s="9">
        <f>AK1887/AJ1887</f>
        <v>8.9697769026815203E-3</v>
      </c>
      <c r="AR1887" s="9">
        <v>2.6322372663619559E-2</v>
      </c>
      <c r="AS1887" s="7">
        <f>AJ1887*AR1887</f>
        <v>3.8200700101476786</v>
      </c>
      <c r="AT1887" s="8"/>
      <c r="AU1887" s="5">
        <v>0</v>
      </c>
      <c r="AV1887" s="5"/>
      <c r="AW1887" s="5"/>
      <c r="AX1887" s="5"/>
      <c r="AY1887" s="5">
        <v>47.402333363927603</v>
      </c>
      <c r="AZ1887" s="5"/>
      <c r="BA1887" s="5"/>
      <c r="BB1887" s="5"/>
      <c r="BC1887" s="5"/>
      <c r="BD1887" s="5"/>
      <c r="BE1887" s="5"/>
      <c r="BF1887" s="5"/>
      <c r="BG1887" s="5">
        <v>443.09488148036604</v>
      </c>
      <c r="BH1887" s="5">
        <v>506.95030729696504</v>
      </c>
      <c r="BJ1887" s="5"/>
      <c r="BK1887" s="5">
        <f>AC1887+AJ1887+BH1887</f>
        <v>843.53559151992772</v>
      </c>
      <c r="BL1887" s="5"/>
      <c r="BM1887" s="8">
        <f>BH1887/BK1887</f>
        <v>0.6009827118065223</v>
      </c>
      <c r="BN1887" s="8"/>
      <c r="BO1887" s="7"/>
      <c r="BP1887" s="5"/>
      <c r="BQ1887" s="5"/>
      <c r="BR1887" s="5"/>
      <c r="BS1887" s="5"/>
      <c r="BT1887" s="7"/>
      <c r="BU1887" s="7"/>
      <c r="BV1887" s="7"/>
      <c r="BW1887" s="7"/>
      <c r="BX1887" s="8">
        <f>AC1887/BK1887</f>
        <v>0.22697196271011452</v>
      </c>
      <c r="BY1887" s="8">
        <f>AJ1887/BK1887</f>
        <v>0.17204532548336329</v>
      </c>
      <c r="BZ1887" s="8">
        <f>BH1887/BK1887</f>
        <v>0.6009827118065223</v>
      </c>
      <c r="CA1887" s="5"/>
      <c r="CB1887" s="5">
        <v>0</v>
      </c>
      <c r="CC1887" s="5">
        <v>42.333559911659805</v>
      </c>
      <c r="CD1887" s="5">
        <v>85.635891945247309</v>
      </c>
      <c r="CE1887" s="5"/>
      <c r="CF1887" s="5"/>
      <c r="CG1887" s="5"/>
      <c r="CH1887" s="5"/>
      <c r="CI1887" s="5"/>
      <c r="CJ1887" s="5"/>
      <c r="CL1887" s="5"/>
      <c r="CM1887" s="5"/>
      <c r="CO1887" s="5"/>
      <c r="CP1887" s="5"/>
      <c r="CQ1887" s="5"/>
      <c r="CT1887" s="5"/>
      <c r="CV1887">
        <v>10</v>
      </c>
      <c r="CW1887" s="5"/>
      <c r="CY1887">
        <v>10</v>
      </c>
      <c r="CZ1887" s="5"/>
      <c r="DC1887" s="5"/>
      <c r="DF1887" s="5"/>
      <c r="DI1887" s="5"/>
      <c r="DL1887" s="5"/>
      <c r="DO1887" s="5"/>
      <c r="DR1887" s="5"/>
    </row>
    <row r="1888" spans="1:166" x14ac:dyDescent="0.25">
      <c r="A1888" t="s">
        <v>76</v>
      </c>
      <c r="B1888" t="s">
        <v>248</v>
      </c>
      <c r="C1888" s="6">
        <v>39168</v>
      </c>
      <c r="D1888" s="5"/>
      <c r="G1888">
        <v>168</v>
      </c>
      <c r="H1888" t="s">
        <v>17</v>
      </c>
      <c r="I1888" s="7">
        <v>11</v>
      </c>
      <c r="J1888">
        <v>1000</v>
      </c>
      <c r="K1888" s="5">
        <f t="shared" si="39"/>
        <v>90.909090909090907</v>
      </c>
      <c r="AC1888" s="5"/>
      <c r="AE1888" s="8"/>
      <c r="AF1888" s="8"/>
      <c r="AG1888" s="8"/>
      <c r="AH1888" s="8"/>
      <c r="AI1888" s="8"/>
      <c r="AJ1888" s="5"/>
      <c r="AK1888" s="8"/>
      <c r="AL1888" s="8"/>
      <c r="AM1888" s="8"/>
      <c r="AN1888" s="8"/>
      <c r="AO1888" s="8"/>
      <c r="AP1888" s="8"/>
      <c r="AQ1888" s="9"/>
      <c r="AS1888" s="8"/>
      <c r="AT1888" s="8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J1888" s="5"/>
      <c r="BK1888" s="5"/>
      <c r="BL1888" s="5"/>
      <c r="BO1888" s="7"/>
      <c r="BP1888" s="5"/>
      <c r="BQ1888" s="5"/>
      <c r="BR1888" s="5"/>
      <c r="BS1888" s="5"/>
      <c r="BT1888" s="7"/>
      <c r="BU1888" s="7"/>
      <c r="BV1888" s="7"/>
      <c r="BW1888" s="7"/>
      <c r="BX1888" s="7"/>
      <c r="BY1888" s="7"/>
      <c r="BZ1888" s="7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L1888" s="5"/>
      <c r="CM1888" s="5">
        <f>CS1888+CV1888+CY1888+DB1888+DE1888+DH1888+DK1888+DN1888+DQ1888</f>
        <v>1300</v>
      </c>
      <c r="CO1888" s="5">
        <f>CT1888+CW1888+CZ1888+DC1888+DF1888+DI1888+DL1888+DO1888+DR1888</f>
        <v>51.358577490243768</v>
      </c>
      <c r="CP1888" s="5"/>
      <c r="CQ1888" s="5"/>
      <c r="CR1888" s="21">
        <f>CT1888/CS1888</f>
        <v>3.194896397466563E-2</v>
      </c>
      <c r="CS1888">
        <v>150</v>
      </c>
      <c r="CT1888" s="5">
        <v>4.7923445961998441</v>
      </c>
      <c r="CU1888" s="21">
        <f>CW1888/CV1888</f>
        <v>0.12099803232024385</v>
      </c>
      <c r="CV1888">
        <v>100</v>
      </c>
      <c r="CW1888" s="5">
        <v>12.099803232024385</v>
      </c>
      <c r="CX1888" s="21">
        <f>CZ1888/CY1888</f>
        <v>2.6462228796844192E-2</v>
      </c>
      <c r="CY1888">
        <v>100</v>
      </c>
      <c r="CZ1888" s="5">
        <v>2.6462228796844194</v>
      </c>
      <c r="DA1888" s="21">
        <f>DC1888/DB1888</f>
        <v>2.4145093892651986E-2</v>
      </c>
      <c r="DB1888">
        <v>100</v>
      </c>
      <c r="DC1888" s="5">
        <v>2.4145093892651985</v>
      </c>
      <c r="DD1888" s="21">
        <f>DF1888/DE1888</f>
        <v>4.0654781000416126E-2</v>
      </c>
      <c r="DE1888">
        <v>100</v>
      </c>
      <c r="DF1888" s="5">
        <v>4.0654781000416129</v>
      </c>
      <c r="DG1888" s="21">
        <f>DI1888/DH1888</f>
        <v>5.5681355547663784E-2</v>
      </c>
      <c r="DH1888">
        <v>100</v>
      </c>
      <c r="DI1888" s="5">
        <v>5.5681355547663784</v>
      </c>
      <c r="DJ1888" s="21">
        <f>DL1888/DK1888</f>
        <v>3.6016312667861497E-2</v>
      </c>
      <c r="DK1888">
        <v>250</v>
      </c>
      <c r="DL1888" s="5">
        <v>9.0040781669653747</v>
      </c>
      <c r="DM1888" s="21">
        <f>DO1888/DN1888</f>
        <v>2.0694390273050409E-2</v>
      </c>
      <c r="DN1888">
        <v>200</v>
      </c>
      <c r="DO1888" s="5">
        <v>4.1388780546100818</v>
      </c>
      <c r="DP1888" s="21">
        <f>DR1888/DQ1888</f>
        <v>3.314563758343237E-2</v>
      </c>
      <c r="DQ1888">
        <v>200</v>
      </c>
      <c r="DR1888" s="5">
        <v>6.6291275166864736</v>
      </c>
    </row>
    <row r="1889" spans="1:166" x14ac:dyDescent="0.25">
      <c r="A1889" t="s">
        <v>76</v>
      </c>
      <c r="B1889" t="s">
        <v>248</v>
      </c>
      <c r="C1889" s="6">
        <v>39176</v>
      </c>
      <c r="D1889" s="5"/>
      <c r="G1889">
        <v>176</v>
      </c>
      <c r="H1889" t="s">
        <v>17</v>
      </c>
      <c r="I1889" s="7">
        <v>11</v>
      </c>
      <c r="J1889">
        <v>1000</v>
      </c>
      <c r="K1889" s="5">
        <f t="shared" si="39"/>
        <v>90.909090909090907</v>
      </c>
      <c r="AC1889" s="5"/>
      <c r="AE1889" s="8"/>
      <c r="AF1889" s="8"/>
      <c r="AG1889" s="8"/>
      <c r="AH1889" s="8"/>
      <c r="AI1889" s="8"/>
      <c r="AJ1889" s="5"/>
      <c r="AK1889" s="8"/>
      <c r="AL1889" s="8"/>
      <c r="AM1889" s="8"/>
      <c r="AN1889" s="8"/>
      <c r="AO1889" s="8"/>
      <c r="AP1889" s="8"/>
      <c r="AQ1889" s="9"/>
      <c r="AS1889" s="8"/>
      <c r="AT1889" s="8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J1889" s="5"/>
      <c r="BK1889" s="5"/>
      <c r="BL1889" s="5"/>
      <c r="BO1889" s="7"/>
      <c r="BP1889" s="5"/>
      <c r="BQ1889" s="5"/>
      <c r="BR1889" s="5"/>
      <c r="BS1889" s="5"/>
      <c r="BT1889" s="7"/>
      <c r="BU1889" s="7"/>
      <c r="BV1889" s="7"/>
      <c r="BW1889" s="7"/>
      <c r="BX1889" s="7"/>
      <c r="BY1889" s="7"/>
      <c r="BZ1889" s="7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L1889" s="5"/>
      <c r="CM1889" s="5">
        <f>CS1889+CV1889+CY1889+DB1889+DE1889+DH1889+DK1889+DN1889+DQ1889</f>
        <v>1300</v>
      </c>
      <c r="CO1889" s="5">
        <f>CT1889+CW1889+CZ1889+DC1889+DF1889+DI1889+DL1889+DO1889+DR1889</f>
        <v>48.90176595960132</v>
      </c>
      <c r="CP1889" s="5"/>
      <c r="CQ1889" s="5"/>
      <c r="CR1889" s="21">
        <f>CT1889/CS1889</f>
        <v>6.2794063611031278E-2</v>
      </c>
      <c r="CS1889">
        <v>150</v>
      </c>
      <c r="CT1889" s="5">
        <v>9.4191095416546915</v>
      </c>
      <c r="CU1889" s="21">
        <f>CW1889/CV1889</f>
        <v>0.11431940718992337</v>
      </c>
      <c r="CV1889">
        <v>100</v>
      </c>
      <c r="CW1889" s="5">
        <v>11.431940718992337</v>
      </c>
      <c r="CX1889" s="21">
        <f>CZ1889/CY1889</f>
        <v>1.0965697700479709E-2</v>
      </c>
      <c r="CY1889">
        <v>100</v>
      </c>
      <c r="CZ1889" s="5">
        <v>1.0965697700479708</v>
      </c>
      <c r="DA1889" s="21">
        <f>DC1889/DB1889</f>
        <v>1.4096463255450366E-2</v>
      </c>
      <c r="DB1889">
        <v>100</v>
      </c>
      <c r="DC1889" s="5">
        <v>1.4096463255450367</v>
      </c>
      <c r="DD1889" s="21">
        <f>DF1889/DE1889</f>
        <v>3.9055324029129181E-2</v>
      </c>
      <c r="DE1889">
        <v>100</v>
      </c>
      <c r="DF1889" s="5">
        <v>3.9055324029129181</v>
      </c>
      <c r="DG1889" s="21">
        <f>DI1889/DH1889</f>
        <v>4.8034075878158687E-2</v>
      </c>
      <c r="DH1889">
        <v>100</v>
      </c>
      <c r="DI1889" s="5">
        <v>4.8034075878158689</v>
      </c>
      <c r="DJ1889" s="21">
        <f>DL1889/DK1889</f>
        <v>3.1541485141474118E-2</v>
      </c>
      <c r="DK1889">
        <v>250</v>
      </c>
      <c r="DL1889" s="5">
        <v>7.8853712853685298</v>
      </c>
      <c r="DM1889" s="21">
        <f>DO1889/DN1889</f>
        <v>1.7161816575477645E-2</v>
      </c>
      <c r="DN1889">
        <v>200</v>
      </c>
      <c r="DO1889" s="5">
        <v>3.4323633150955288</v>
      </c>
      <c r="DP1889" s="21">
        <f>DR1889/DQ1889</f>
        <v>2.7589125060842185E-2</v>
      </c>
      <c r="DQ1889">
        <v>200</v>
      </c>
      <c r="DR1889" s="5">
        <v>5.5178250121684371</v>
      </c>
    </row>
    <row r="1890" spans="1:166" x14ac:dyDescent="0.25">
      <c r="A1890" t="s">
        <v>79</v>
      </c>
      <c r="B1890" t="s">
        <v>249</v>
      </c>
      <c r="C1890" s="6">
        <v>39000</v>
      </c>
      <c r="D1890" s="5">
        <v>1</v>
      </c>
      <c r="E1890" s="6" t="s">
        <v>209</v>
      </c>
      <c r="F1890" t="s">
        <v>10</v>
      </c>
      <c r="G1890">
        <v>0</v>
      </c>
      <c r="H1890" t="s">
        <v>17</v>
      </c>
      <c r="I1890" s="7">
        <v>11</v>
      </c>
      <c r="J1890">
        <v>1000</v>
      </c>
      <c r="K1890" s="5">
        <f t="shared" si="39"/>
        <v>90.909090909090907</v>
      </c>
      <c r="L1890" s="5"/>
      <c r="M1890" s="8"/>
      <c r="N1890" s="8"/>
      <c r="O1890" s="8"/>
      <c r="P1890" s="8"/>
      <c r="Q1890" s="5"/>
      <c r="R1890" s="5"/>
      <c r="S1890" s="5"/>
      <c r="T1890" s="5"/>
      <c r="U1890" s="5"/>
      <c r="V1890" s="5"/>
      <c r="W1890" s="5"/>
      <c r="X1890" s="8"/>
      <c r="Y1890" s="8"/>
      <c r="Z1890" s="8"/>
      <c r="AA1890" s="8"/>
      <c r="AB1890" s="8"/>
      <c r="AC1890" s="5"/>
      <c r="AD1890" s="8"/>
      <c r="AE1890" s="8"/>
      <c r="AF1890" s="8"/>
      <c r="AG1890" s="8"/>
      <c r="AH1890" s="8"/>
      <c r="AI1890" s="8"/>
      <c r="AJ1890" s="5"/>
      <c r="AK1890" s="8"/>
      <c r="AL1890" s="8"/>
      <c r="AM1890" s="8"/>
      <c r="AN1890" s="8"/>
      <c r="AO1890" s="8"/>
      <c r="AP1890" s="8"/>
      <c r="AQ1890" s="9"/>
      <c r="AR1890" s="8"/>
      <c r="AS1890" s="8"/>
      <c r="AT1890" s="8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8"/>
      <c r="BJ1890" s="5"/>
      <c r="BK1890" s="5"/>
      <c r="BL1890" s="5"/>
      <c r="BM1890" s="8"/>
      <c r="BN1890" s="8"/>
      <c r="BO1890" s="7"/>
      <c r="BP1890" s="5"/>
      <c r="BQ1890" s="5"/>
      <c r="BR1890" s="5"/>
      <c r="BS1890" s="5"/>
      <c r="BT1890" s="7"/>
      <c r="BU1890" s="7"/>
      <c r="BV1890" s="7"/>
      <c r="BW1890" s="7"/>
      <c r="BX1890" s="7"/>
      <c r="BY1890" s="7"/>
      <c r="BZ1890" s="7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8"/>
      <c r="CL1890" s="5"/>
      <c r="CM1890" s="5"/>
      <c r="CN1890" s="8"/>
      <c r="CO1890" s="5"/>
      <c r="CP1890" s="5"/>
      <c r="CQ1890" s="5"/>
      <c r="CR1890" s="8"/>
      <c r="CS1890" s="8"/>
      <c r="CT1890" s="8"/>
      <c r="CU1890" s="8"/>
      <c r="CV1890">
        <v>10</v>
      </c>
      <c r="CW1890" s="8"/>
      <c r="CX1890" s="8"/>
      <c r="CY1890">
        <v>10</v>
      </c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</row>
    <row r="1891" spans="1:166" x14ac:dyDescent="0.25">
      <c r="A1891" t="s">
        <v>79</v>
      </c>
      <c r="B1891" t="s">
        <v>249</v>
      </c>
      <c r="C1891" s="6">
        <v>39009</v>
      </c>
      <c r="D1891" s="5">
        <v>3</v>
      </c>
      <c r="E1891" s="6" t="s">
        <v>205</v>
      </c>
      <c r="F1891" t="s">
        <v>88</v>
      </c>
      <c r="G1891">
        <v>9</v>
      </c>
      <c r="H1891" t="s">
        <v>17</v>
      </c>
      <c r="I1891" s="7">
        <v>11</v>
      </c>
      <c r="J1891">
        <v>1000</v>
      </c>
      <c r="K1891" s="5">
        <f t="shared" si="39"/>
        <v>90.909090909090907</v>
      </c>
      <c r="L1891" s="5"/>
      <c r="M1891" s="8"/>
      <c r="N1891" s="8"/>
      <c r="O1891" s="8"/>
      <c r="P1891" s="8"/>
      <c r="Q1891" s="5">
        <v>9</v>
      </c>
      <c r="R1891" s="5"/>
      <c r="S1891" s="5"/>
      <c r="T1891" s="5"/>
      <c r="U1891" s="5"/>
      <c r="V1891" s="5"/>
      <c r="W1891" s="5"/>
      <c r="X1891" s="8"/>
      <c r="Y1891" s="8"/>
      <c r="Z1891" s="8"/>
      <c r="AA1891" s="8"/>
      <c r="AB1891" s="8"/>
      <c r="AC1891" s="5"/>
      <c r="AD1891" s="8"/>
      <c r="AE1891" s="8"/>
      <c r="AF1891" s="8"/>
      <c r="AG1891" s="8"/>
      <c r="AH1891" s="8"/>
      <c r="AI1891" s="8"/>
      <c r="AJ1891" s="5"/>
      <c r="AK1891" s="8"/>
      <c r="AL1891" s="8"/>
      <c r="AM1891" s="8"/>
      <c r="AN1891" s="8"/>
      <c r="AO1891" s="8"/>
      <c r="AP1891" s="8"/>
      <c r="AQ1891" s="9"/>
      <c r="AR1891" s="8"/>
      <c r="AS1891" s="8"/>
      <c r="AT1891" s="8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8"/>
      <c r="BJ1891" s="5"/>
      <c r="BK1891" s="5"/>
      <c r="BL1891" s="5"/>
      <c r="BM1891" s="8"/>
      <c r="BN1891" s="8"/>
      <c r="BO1891" s="7"/>
      <c r="BP1891" s="5"/>
      <c r="BQ1891" s="5"/>
      <c r="BR1891" s="5"/>
      <c r="BS1891" s="5"/>
      <c r="BT1891" s="7"/>
      <c r="BU1891" s="7"/>
      <c r="BV1891" s="7"/>
      <c r="BW1891" s="7"/>
      <c r="BX1891" s="7"/>
      <c r="BY1891" s="7"/>
      <c r="BZ1891" s="7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8"/>
      <c r="CL1891" s="5"/>
      <c r="CM1891" s="5"/>
      <c r="CN1891" s="8"/>
      <c r="CO1891" s="5"/>
      <c r="CP1891" s="5"/>
      <c r="CQ1891" s="5"/>
      <c r="CR1891" s="8"/>
      <c r="CS1891" s="8"/>
      <c r="CT1891" s="8"/>
      <c r="CU1891" s="8"/>
      <c r="CV1891">
        <v>10</v>
      </c>
      <c r="CW1891" s="8"/>
      <c r="CX1891" s="8"/>
      <c r="CY1891">
        <v>10</v>
      </c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</row>
    <row r="1892" spans="1:166" x14ac:dyDescent="0.25">
      <c r="A1892" t="s">
        <v>79</v>
      </c>
      <c r="B1892" t="s">
        <v>249</v>
      </c>
      <c r="C1892" s="6">
        <v>39043</v>
      </c>
      <c r="D1892" s="5"/>
      <c r="G1892">
        <v>43</v>
      </c>
      <c r="H1892" t="s">
        <v>17</v>
      </c>
      <c r="I1892" s="7">
        <v>11</v>
      </c>
      <c r="J1892">
        <v>1000</v>
      </c>
      <c r="K1892" s="5">
        <f t="shared" si="39"/>
        <v>90.909090909090907</v>
      </c>
      <c r="AC1892" s="5"/>
      <c r="AE1892" s="8"/>
      <c r="AF1892" s="8"/>
      <c r="AG1892" s="8"/>
      <c r="AH1892" s="8"/>
      <c r="AI1892" s="8"/>
      <c r="AJ1892" s="5"/>
      <c r="AK1892" s="8"/>
      <c r="AL1892" s="8"/>
      <c r="AM1892" s="8"/>
      <c r="AN1892" s="8"/>
      <c r="AO1892" s="8"/>
      <c r="AP1892" s="8"/>
      <c r="AQ1892" s="9"/>
      <c r="AS1892" s="8"/>
      <c r="AT1892" s="8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J1892" s="5"/>
      <c r="BK1892" s="5"/>
      <c r="BL1892" s="5"/>
      <c r="BO1892" s="7"/>
      <c r="BP1892" s="5"/>
      <c r="BQ1892" s="5"/>
      <c r="BR1892" s="5"/>
      <c r="BS1892" s="5"/>
      <c r="BT1892" s="7"/>
      <c r="BU1892" s="7"/>
      <c r="BV1892" s="7"/>
      <c r="BW1892" s="7"/>
      <c r="BX1892" s="7"/>
      <c r="BY1892" s="7"/>
      <c r="BZ1892" s="7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L1892" s="5">
        <v>167.17649451228559</v>
      </c>
      <c r="CM1892" s="5">
        <f>CS1892+CV1892+CY1892+DB1892+DE1892+DH1892+DK1892+DN1892+DQ1892</f>
        <v>120</v>
      </c>
      <c r="CO1892" s="5">
        <f>CT1892+CW1892+CZ1892+DC1892+DF1892+DI1892+DL1892+DO1892+DR1892</f>
        <v>175.28875309130524</v>
      </c>
      <c r="CP1892" s="5"/>
      <c r="CQ1892" s="5"/>
      <c r="CS1892">
        <v>10</v>
      </c>
      <c r="CT1892" s="5">
        <v>10.309224125836083</v>
      </c>
      <c r="CU1892" s="5"/>
      <c r="CV1892">
        <v>10</v>
      </c>
      <c r="CW1892" s="5">
        <v>19.37155925009629</v>
      </c>
      <c r="CX1892" s="5"/>
      <c r="CY1892">
        <v>10</v>
      </c>
      <c r="CZ1892" s="5">
        <v>20.738946031228707</v>
      </c>
      <c r="DA1892" s="5"/>
      <c r="DB1892" s="5">
        <v>10</v>
      </c>
      <c r="DC1892" s="5">
        <v>18.201314022132003</v>
      </c>
      <c r="DD1892" s="5"/>
      <c r="DE1892">
        <v>10</v>
      </c>
      <c r="DF1892" s="5">
        <v>18.328977795057249</v>
      </c>
      <c r="DG1892" s="5"/>
      <c r="DH1892" s="5">
        <v>10</v>
      </c>
      <c r="DI1892" s="5">
        <v>18.29022272113351</v>
      </c>
      <c r="DJ1892" s="5"/>
      <c r="DK1892">
        <v>20</v>
      </c>
      <c r="DL1892" s="5">
        <v>34.173445939737441</v>
      </c>
      <c r="DM1892" s="5"/>
      <c r="DN1892">
        <v>20</v>
      </c>
      <c r="DO1892" s="5">
        <v>18.539375103975267</v>
      </c>
      <c r="DP1892" s="5"/>
      <c r="DQ1892">
        <v>20</v>
      </c>
      <c r="DR1892" s="5">
        <v>17.335688102108683</v>
      </c>
    </row>
    <row r="1893" spans="1:166" x14ac:dyDescent="0.25">
      <c r="A1893" t="s">
        <v>79</v>
      </c>
      <c r="B1893" t="s">
        <v>249</v>
      </c>
      <c r="C1893" s="6">
        <v>39051</v>
      </c>
      <c r="D1893" s="5"/>
      <c r="G1893">
        <v>51</v>
      </c>
      <c r="H1893" t="s">
        <v>17</v>
      </c>
      <c r="I1893" s="7">
        <v>11</v>
      </c>
      <c r="J1893">
        <v>1000</v>
      </c>
      <c r="K1893" s="5">
        <f t="shared" si="39"/>
        <v>90.909090909090907</v>
      </c>
      <c r="AC1893" s="5"/>
      <c r="AE1893" s="8"/>
      <c r="AF1893" s="8"/>
      <c r="AG1893" s="8"/>
      <c r="AH1893" s="8"/>
      <c r="AI1893" s="8"/>
      <c r="AJ1893" s="5"/>
      <c r="AK1893" s="8"/>
      <c r="AL1893" s="8"/>
      <c r="AM1893" s="8"/>
      <c r="AN1893" s="8"/>
      <c r="AO1893" s="8"/>
      <c r="AP1893" s="8"/>
      <c r="AQ1893" s="9"/>
      <c r="AS1893" s="8"/>
      <c r="AT1893" s="8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J1893" s="5"/>
      <c r="BK1893" s="5"/>
      <c r="BL1893" s="5"/>
      <c r="BO1893" s="7"/>
      <c r="BP1893" s="5"/>
      <c r="BQ1893" s="5"/>
      <c r="BR1893" s="5"/>
      <c r="BS1893" s="5"/>
      <c r="BT1893" s="7"/>
      <c r="BU1893" s="7"/>
      <c r="BV1893" s="7"/>
      <c r="BW1893" s="7"/>
      <c r="BX1893" s="7"/>
      <c r="BY1893" s="7"/>
      <c r="BZ1893" s="7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L1893" s="5">
        <v>161.79891790485689</v>
      </c>
      <c r="CM1893" s="5">
        <f>CS1893+CV1893+CY1893+DB1893+DE1893+DH1893+DK1893+DN1893+DQ1893</f>
        <v>120</v>
      </c>
      <c r="CO1893" s="5">
        <f>CT1893+CW1893+CZ1893+DC1893+DF1893+DI1893+DL1893+DO1893+DR1893</f>
        <v>171.95039950356576</v>
      </c>
      <c r="CP1893" s="5"/>
      <c r="CQ1893" s="5"/>
      <c r="CS1893">
        <v>10</v>
      </c>
      <c r="CT1893" s="5">
        <v>6.7422614754308743</v>
      </c>
      <c r="CU1893" s="5"/>
      <c r="CV1893">
        <v>10</v>
      </c>
      <c r="CW1893" s="5">
        <v>17.29501291216156</v>
      </c>
      <c r="CX1893" s="5"/>
      <c r="CY1893">
        <v>10</v>
      </c>
      <c r="CZ1893" s="5">
        <v>17.875982262532396</v>
      </c>
      <c r="DA1893" s="5"/>
      <c r="DB1893" s="5">
        <v>10</v>
      </c>
      <c r="DC1893" s="5">
        <v>18.100089808733458</v>
      </c>
      <c r="DD1893" s="5"/>
      <c r="DE1893">
        <v>10</v>
      </c>
      <c r="DF1893" s="5">
        <v>18.526364046960623</v>
      </c>
      <c r="DG1893" s="5"/>
      <c r="DH1893" s="5">
        <v>10</v>
      </c>
      <c r="DI1893" s="5">
        <v>19.115355870747592</v>
      </c>
      <c r="DJ1893" s="5"/>
      <c r="DK1893">
        <v>20</v>
      </c>
      <c r="DL1893" s="5">
        <v>34.834476263907355</v>
      </c>
      <c r="DM1893" s="5"/>
      <c r="DN1893">
        <v>20</v>
      </c>
      <c r="DO1893" s="5">
        <v>20.357234905498238</v>
      </c>
      <c r="DP1893" s="5"/>
      <c r="DQ1893">
        <v>20</v>
      </c>
      <c r="DR1893" s="5">
        <v>19.103621957593667</v>
      </c>
    </row>
    <row r="1894" spans="1:166" x14ac:dyDescent="0.25">
      <c r="A1894" t="s">
        <v>79</v>
      </c>
      <c r="B1894" t="s">
        <v>249</v>
      </c>
      <c r="C1894" s="6">
        <v>39052</v>
      </c>
      <c r="D1894" s="5">
        <v>4</v>
      </c>
      <c r="E1894" t="s">
        <v>210</v>
      </c>
      <c r="F1894" t="s">
        <v>12</v>
      </c>
      <c r="G1894">
        <v>52</v>
      </c>
      <c r="H1894" t="s">
        <v>17</v>
      </c>
      <c r="I1894" s="7">
        <v>11</v>
      </c>
      <c r="J1894">
        <v>1000</v>
      </c>
      <c r="K1894" s="5">
        <f t="shared" ref="K1894:K1957" si="42">1000000/I1894/J1894</f>
        <v>90.909090909090907</v>
      </c>
      <c r="L1894" s="5"/>
      <c r="M1894" s="8"/>
      <c r="N1894" s="8"/>
      <c r="O1894" s="8"/>
      <c r="P1894" s="8"/>
      <c r="Q1894" s="5"/>
      <c r="R1894" s="5">
        <v>52</v>
      </c>
      <c r="S1894" s="5"/>
      <c r="T1894" s="5"/>
      <c r="U1894" s="5"/>
      <c r="V1894" s="5"/>
      <c r="W1894" s="5"/>
      <c r="X1894" s="8"/>
      <c r="Y1894" s="8"/>
      <c r="Z1894" s="8"/>
      <c r="AA1894" s="8"/>
      <c r="AB1894" s="8"/>
      <c r="AC1894" s="5"/>
      <c r="AD1894" s="8"/>
      <c r="AE1894" s="8"/>
      <c r="AF1894" s="8"/>
      <c r="AG1894" s="8"/>
      <c r="AH1894" s="8"/>
      <c r="AI1894" s="8"/>
      <c r="AJ1894" s="5"/>
      <c r="AK1894" s="8"/>
      <c r="AL1894" s="8"/>
      <c r="AM1894" s="8"/>
      <c r="AN1894" s="8"/>
      <c r="AO1894" s="8"/>
      <c r="AP1894" s="8"/>
      <c r="AQ1894" s="9"/>
      <c r="AR1894" s="8"/>
      <c r="AS1894" s="8"/>
      <c r="AT1894" s="8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8"/>
      <c r="BJ1894" s="5"/>
      <c r="BK1894" s="5"/>
      <c r="BL1894" s="5"/>
      <c r="BM1894" s="8"/>
      <c r="BN1894" s="8"/>
      <c r="BO1894" s="7"/>
      <c r="BP1894" s="5"/>
      <c r="BQ1894" s="5"/>
      <c r="BR1894" s="5"/>
      <c r="BS1894" s="5"/>
      <c r="BT1894" s="7"/>
      <c r="BU1894" s="7"/>
      <c r="BV1894" s="7"/>
      <c r="BW1894" s="7"/>
      <c r="BX1894" s="7"/>
      <c r="BY1894" s="7"/>
      <c r="BZ1894" s="7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8"/>
      <c r="CL1894" s="5"/>
      <c r="CM1894" s="5"/>
      <c r="CN1894" s="8"/>
      <c r="CO1894" s="5"/>
      <c r="CP1894" s="5"/>
      <c r="CQ1894" s="5"/>
      <c r="CR1894" s="8"/>
      <c r="CS1894" s="8"/>
      <c r="CT1894" s="5"/>
      <c r="CU1894" s="5"/>
      <c r="CV1894">
        <v>10</v>
      </c>
      <c r="CW1894" s="5"/>
      <c r="CX1894" s="5"/>
      <c r="CY1894">
        <v>10</v>
      </c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</row>
    <row r="1895" spans="1:166" x14ac:dyDescent="0.25">
      <c r="A1895" t="s">
        <v>79</v>
      </c>
      <c r="B1895" t="s">
        <v>249</v>
      </c>
      <c r="C1895" s="6">
        <v>39055</v>
      </c>
      <c r="D1895" s="5"/>
      <c r="G1895">
        <v>55</v>
      </c>
      <c r="H1895" t="s">
        <v>17</v>
      </c>
      <c r="I1895" s="7">
        <v>11</v>
      </c>
      <c r="J1895">
        <v>1000</v>
      </c>
      <c r="K1895" s="5">
        <f t="shared" si="42"/>
        <v>90.909090909090907</v>
      </c>
      <c r="AC1895" s="5"/>
      <c r="AE1895" s="8"/>
      <c r="AF1895" s="8"/>
      <c r="AG1895" s="8"/>
      <c r="AH1895" s="8"/>
      <c r="AI1895" s="8"/>
      <c r="AJ1895" s="5"/>
      <c r="AK1895" s="8"/>
      <c r="AL1895" s="8"/>
      <c r="AM1895" s="8"/>
      <c r="AN1895" s="8"/>
      <c r="AO1895" s="8"/>
      <c r="AP1895" s="8"/>
      <c r="AQ1895" s="9"/>
      <c r="AS1895" s="8"/>
      <c r="AT1895" s="8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J1895" s="5"/>
      <c r="BK1895" s="5"/>
      <c r="BL1895" s="5"/>
      <c r="BO1895" s="7"/>
      <c r="BP1895" s="5"/>
      <c r="BQ1895" s="5"/>
      <c r="BR1895" s="5"/>
      <c r="BS1895" s="5"/>
      <c r="BT1895" s="7"/>
      <c r="BU1895" s="7"/>
      <c r="BV1895" s="7"/>
      <c r="BW1895" s="7"/>
      <c r="BX1895" s="7"/>
      <c r="BY1895" s="7"/>
      <c r="BZ1895" s="7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L1895" s="5">
        <v>171.02162768126331</v>
      </c>
      <c r="CM1895" s="5">
        <f>CS1895+CV1895+CY1895+DB1895+DE1895+DH1895+DK1895+DN1895+DQ1895</f>
        <v>120</v>
      </c>
      <c r="CO1895" s="5">
        <f>CT1895+CW1895+CZ1895+DC1895+DF1895+DI1895+DL1895+DO1895+DR1895</f>
        <v>179.52468229402777</v>
      </c>
      <c r="CP1895" s="5"/>
      <c r="CQ1895" s="5"/>
      <c r="CS1895">
        <v>10</v>
      </c>
      <c r="CT1895" s="5">
        <v>13.713881880940686</v>
      </c>
      <c r="CU1895" s="5"/>
      <c r="CV1895">
        <v>10</v>
      </c>
      <c r="CW1895" s="5">
        <v>17.90569658654276</v>
      </c>
      <c r="CX1895" s="5"/>
      <c r="CY1895">
        <v>10</v>
      </c>
      <c r="CZ1895" s="5">
        <v>18.124642234831562</v>
      </c>
      <c r="DA1895" s="5"/>
      <c r="DB1895" s="5">
        <v>10</v>
      </c>
      <c r="DC1895" s="5">
        <v>17.507660289476924</v>
      </c>
      <c r="DD1895" s="5"/>
      <c r="DE1895">
        <v>10</v>
      </c>
      <c r="DF1895" s="5">
        <v>17.481304624210196</v>
      </c>
      <c r="DG1895" s="5"/>
      <c r="DH1895" s="5">
        <v>10</v>
      </c>
      <c r="DI1895" s="5">
        <v>18.71314550080745</v>
      </c>
      <c r="DJ1895" s="5"/>
      <c r="DK1895">
        <v>20</v>
      </c>
      <c r="DL1895" s="5">
        <v>35.132409871270418</v>
      </c>
      <c r="DM1895" s="5"/>
      <c r="DN1895">
        <v>20</v>
      </c>
      <c r="DO1895" s="5">
        <v>20.079927470952619</v>
      </c>
      <c r="DP1895" s="5"/>
      <c r="DQ1895">
        <v>20</v>
      </c>
      <c r="DR1895" s="5">
        <v>20.866013834995151</v>
      </c>
    </row>
    <row r="1896" spans="1:166" x14ac:dyDescent="0.25">
      <c r="A1896" t="s">
        <v>79</v>
      </c>
      <c r="B1896" t="s">
        <v>249</v>
      </c>
      <c r="C1896" s="6">
        <v>39057</v>
      </c>
      <c r="D1896" s="5"/>
      <c r="G1896">
        <v>57</v>
      </c>
      <c r="H1896" t="s">
        <v>17</v>
      </c>
      <c r="I1896" s="7">
        <v>11</v>
      </c>
      <c r="J1896">
        <v>1000</v>
      </c>
      <c r="K1896" s="5">
        <f t="shared" si="42"/>
        <v>90.909090909090907</v>
      </c>
      <c r="M1896" s="5">
        <v>155</v>
      </c>
      <c r="N1896" s="7">
        <v>10.55</v>
      </c>
      <c r="O1896" s="7"/>
      <c r="P1896" s="7"/>
      <c r="AC1896" s="5"/>
      <c r="AE1896" s="8"/>
      <c r="AF1896" s="8"/>
      <c r="AG1896" s="8"/>
      <c r="AH1896" s="8"/>
      <c r="AI1896" s="8"/>
      <c r="AJ1896" s="5"/>
      <c r="AK1896" s="8"/>
      <c r="AL1896" s="8"/>
      <c r="AM1896" s="8"/>
      <c r="AN1896" s="8"/>
      <c r="AO1896" s="8"/>
      <c r="AP1896" s="8"/>
      <c r="AQ1896" s="9"/>
      <c r="AS1896" s="8"/>
      <c r="AT1896" s="8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J1896" s="5"/>
      <c r="BK1896" s="5"/>
      <c r="BL1896" s="5"/>
      <c r="BO1896" s="7"/>
      <c r="BP1896" s="5"/>
      <c r="BQ1896" s="5"/>
      <c r="BR1896" s="5"/>
      <c r="BS1896" s="5"/>
      <c r="BT1896" s="7"/>
      <c r="BU1896" s="7"/>
      <c r="BV1896" s="7"/>
      <c r="BW1896" s="7"/>
      <c r="BX1896" s="7"/>
      <c r="BY1896" s="7"/>
      <c r="BZ1896" s="7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L1896" s="5">
        <v>157.0935938822067</v>
      </c>
      <c r="CM1896" s="5">
        <f>CS1896+CV1896+CY1896+DB1896+DE1896+DH1896+DK1896+DN1896+DQ1896</f>
        <v>120</v>
      </c>
      <c r="CO1896" s="5">
        <f>CT1896+CW1896+CZ1896+DC1896+DF1896+DI1896+DL1896+DO1896+DR1896</f>
        <v>172.24200507845359</v>
      </c>
      <c r="CP1896" s="5"/>
      <c r="CQ1896" s="5"/>
      <c r="CS1896">
        <v>10</v>
      </c>
      <c r="CT1896" s="5">
        <v>11.385</v>
      </c>
      <c r="CU1896" s="5"/>
      <c r="CV1896">
        <v>10</v>
      </c>
      <c r="CW1896" s="5">
        <v>17.418340671790993</v>
      </c>
      <c r="CX1896" s="5"/>
      <c r="CY1896">
        <v>10</v>
      </c>
      <c r="CZ1896" s="5">
        <v>17.58729628560004</v>
      </c>
      <c r="DA1896" s="5"/>
      <c r="DB1896" s="5">
        <v>10</v>
      </c>
      <c r="DC1896" s="5">
        <v>16.611716030838089</v>
      </c>
      <c r="DD1896" s="5"/>
      <c r="DE1896">
        <v>10</v>
      </c>
      <c r="DF1896" s="5">
        <v>17.519924921405476</v>
      </c>
      <c r="DG1896" s="5"/>
      <c r="DH1896" s="5">
        <v>10</v>
      </c>
      <c r="DI1896" s="5">
        <v>18.301645497226332</v>
      </c>
      <c r="DJ1896" s="5"/>
      <c r="DK1896">
        <v>20</v>
      </c>
      <c r="DL1896" s="5">
        <v>34.314069725714866</v>
      </c>
      <c r="DM1896" s="5"/>
      <c r="DN1896">
        <v>20</v>
      </c>
      <c r="DO1896" s="5">
        <v>20.079610384899631</v>
      </c>
      <c r="DP1896" s="5"/>
      <c r="DQ1896">
        <v>20</v>
      </c>
      <c r="DR1896" s="5">
        <v>19.02440156097817</v>
      </c>
    </row>
    <row r="1897" spans="1:166" x14ac:dyDescent="0.25">
      <c r="A1897" t="s">
        <v>79</v>
      </c>
      <c r="B1897" t="s">
        <v>249</v>
      </c>
      <c r="C1897" s="6">
        <v>39059</v>
      </c>
      <c r="D1897" s="5"/>
      <c r="G1897">
        <v>59</v>
      </c>
      <c r="H1897" t="s">
        <v>17</v>
      </c>
      <c r="I1897" s="7">
        <v>11</v>
      </c>
      <c r="J1897">
        <v>1000</v>
      </c>
      <c r="K1897" s="5">
        <f t="shared" si="42"/>
        <v>90.909090909090907</v>
      </c>
      <c r="AC1897" s="5"/>
      <c r="AE1897" s="8"/>
      <c r="AF1897" s="8"/>
      <c r="AG1897" s="8"/>
      <c r="AH1897" s="8"/>
      <c r="AI1897" s="8"/>
      <c r="AJ1897" s="5"/>
      <c r="AK1897" s="8"/>
      <c r="AL1897" s="8"/>
      <c r="AM1897" s="8"/>
      <c r="AN1897" s="8"/>
      <c r="AO1897" s="8"/>
      <c r="AP1897" s="8"/>
      <c r="AQ1897" s="9"/>
      <c r="AS1897" s="8"/>
      <c r="AT1897" s="8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J1897" s="5"/>
      <c r="BK1897" s="5"/>
      <c r="BL1897" s="5"/>
      <c r="BO1897" s="7"/>
      <c r="BP1897" s="5"/>
      <c r="BQ1897" s="5"/>
      <c r="BR1897" s="5"/>
      <c r="BS1897" s="5"/>
      <c r="BT1897" s="7"/>
      <c r="BU1897" s="7"/>
      <c r="BV1897" s="7"/>
      <c r="BW1897" s="7"/>
      <c r="BX1897" s="7"/>
      <c r="BY1897" s="7"/>
      <c r="BZ1897" s="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L1897" s="5">
        <v>157.42131108335661</v>
      </c>
      <c r="CM1897" s="5">
        <f>CS1897+CV1897+CY1897+DB1897+DE1897+DH1897+DK1897+DN1897+DQ1897</f>
        <v>120</v>
      </c>
      <c r="CO1897" s="5">
        <f>CT1897+CW1897+CZ1897+DC1897+DF1897+DI1897+DL1897+DO1897+DR1897</f>
        <v>163.43227700589671</v>
      </c>
      <c r="CP1897" s="5"/>
      <c r="CQ1897" s="5"/>
      <c r="CS1897">
        <v>10</v>
      </c>
      <c r="CT1897" s="5">
        <v>9.2624218779453145</v>
      </c>
      <c r="CU1897" s="5"/>
      <c r="CV1897">
        <v>10</v>
      </c>
      <c r="CW1897" s="5">
        <v>17.189258704489212</v>
      </c>
      <c r="CX1897" s="5"/>
      <c r="CY1897">
        <v>10</v>
      </c>
      <c r="CZ1897" s="5">
        <v>16.568592590137861</v>
      </c>
      <c r="DA1897" s="5"/>
      <c r="DB1897" s="5">
        <v>10</v>
      </c>
      <c r="DC1897" s="5">
        <v>16.013511745010305</v>
      </c>
      <c r="DD1897" s="5"/>
      <c r="DE1897">
        <v>10</v>
      </c>
      <c r="DF1897" s="5">
        <v>17.553585644798225</v>
      </c>
      <c r="DG1897" s="5"/>
      <c r="DH1897" s="5">
        <v>10</v>
      </c>
      <c r="DI1897" s="5">
        <v>17.694107472299109</v>
      </c>
      <c r="DJ1897" s="5"/>
      <c r="DK1897">
        <v>20</v>
      </c>
      <c r="DL1897" s="5">
        <v>34.037392271763693</v>
      </c>
      <c r="DM1897" s="5"/>
      <c r="DN1897">
        <v>20</v>
      </c>
      <c r="DO1897" s="5">
        <v>18.397567833643073</v>
      </c>
      <c r="DP1897" s="5"/>
      <c r="DQ1897">
        <v>20</v>
      </c>
      <c r="DR1897" s="5">
        <v>16.715838865809893</v>
      </c>
    </row>
    <row r="1898" spans="1:166" x14ac:dyDescent="0.25">
      <c r="A1898" t="s">
        <v>79</v>
      </c>
      <c r="B1898" t="s">
        <v>249</v>
      </c>
      <c r="C1898" s="6">
        <v>39061</v>
      </c>
      <c r="D1898" s="5"/>
      <c r="G1898">
        <v>61</v>
      </c>
      <c r="H1898" t="s">
        <v>17</v>
      </c>
      <c r="I1898" s="7">
        <v>11</v>
      </c>
      <c r="J1898">
        <v>1000</v>
      </c>
      <c r="K1898" s="5">
        <f t="shared" si="42"/>
        <v>90.909090909090907</v>
      </c>
      <c r="AC1898" s="5"/>
      <c r="AE1898" s="8"/>
      <c r="AF1898" s="8"/>
      <c r="AG1898" s="8"/>
      <c r="AH1898" s="8"/>
      <c r="AI1898" s="8"/>
      <c r="AJ1898" s="5"/>
      <c r="AK1898" s="8"/>
      <c r="AL1898" s="8"/>
      <c r="AM1898" s="8"/>
      <c r="AN1898" s="8"/>
      <c r="AO1898" s="8"/>
      <c r="AP1898" s="8"/>
      <c r="AQ1898" s="9"/>
      <c r="AS1898" s="8"/>
      <c r="AT1898" s="8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J1898" s="5"/>
      <c r="BK1898" s="5"/>
      <c r="BL1898" s="5"/>
      <c r="BO1898" s="7"/>
      <c r="BP1898" s="5"/>
      <c r="BQ1898" s="5"/>
      <c r="BR1898" s="5"/>
      <c r="BS1898" s="5"/>
      <c r="BT1898" s="7"/>
      <c r="BU1898" s="7"/>
      <c r="BV1898" s="7"/>
      <c r="BW1898" s="7"/>
      <c r="BX1898" s="7"/>
      <c r="BY1898" s="7"/>
      <c r="BZ1898" s="7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L1898" s="5">
        <v>208.6501964470275</v>
      </c>
      <c r="CM1898" s="5">
        <f>CS1898+CV1898+CY1898+DB1898+DE1898+DH1898+DK1898+DN1898+DQ1898</f>
        <v>120</v>
      </c>
      <c r="CO1898" s="5">
        <f>CT1898+CW1898+CZ1898+DC1898+DF1898+DI1898+DL1898+DO1898+DR1898</f>
        <v>201.91958938465092</v>
      </c>
      <c r="CP1898" s="5"/>
      <c r="CQ1898" s="5"/>
      <c r="CS1898">
        <v>10</v>
      </c>
      <c r="CT1898" s="5">
        <v>33.443046524727109</v>
      </c>
      <c r="CU1898" s="5"/>
      <c r="CV1898">
        <v>10</v>
      </c>
      <c r="CW1898" s="5">
        <v>21.358543146871682</v>
      </c>
      <c r="CX1898" s="5"/>
      <c r="CY1898">
        <v>10</v>
      </c>
      <c r="CZ1898" s="5">
        <v>21.917487959526348</v>
      </c>
      <c r="DA1898" s="5"/>
      <c r="DB1898" s="5">
        <v>10</v>
      </c>
      <c r="DC1898" s="5">
        <v>18.310590328432014</v>
      </c>
      <c r="DD1898" s="5"/>
      <c r="DE1898">
        <v>10</v>
      </c>
      <c r="DF1898" s="5">
        <v>17.977417608389608</v>
      </c>
      <c r="DG1898" s="5"/>
      <c r="DH1898" s="5">
        <v>10</v>
      </c>
      <c r="DI1898" s="5">
        <v>18.071476573571637</v>
      </c>
      <c r="DJ1898" s="5"/>
      <c r="DK1898">
        <v>20</v>
      </c>
      <c r="DL1898" s="5">
        <v>32.629340895393952</v>
      </c>
      <c r="DM1898" s="5"/>
      <c r="DN1898">
        <v>20</v>
      </c>
      <c r="DO1898" s="5">
        <v>18.812333872879542</v>
      </c>
      <c r="DP1898" s="5"/>
      <c r="DQ1898">
        <v>20</v>
      </c>
      <c r="DR1898" s="5">
        <v>19.399352474859036</v>
      </c>
    </row>
    <row r="1899" spans="1:166" x14ac:dyDescent="0.25">
      <c r="A1899" t="s">
        <v>79</v>
      </c>
      <c r="B1899" t="s">
        <v>249</v>
      </c>
      <c r="C1899" s="6">
        <v>39064</v>
      </c>
      <c r="G1899">
        <v>64</v>
      </c>
      <c r="H1899" t="s">
        <v>17</v>
      </c>
      <c r="I1899" s="7">
        <v>11</v>
      </c>
      <c r="J1899">
        <v>1000</v>
      </c>
      <c r="K1899" s="5">
        <f t="shared" si="42"/>
        <v>90.909090909090907</v>
      </c>
      <c r="M1899" s="5">
        <v>242.5</v>
      </c>
      <c r="N1899" s="7">
        <v>12.25</v>
      </c>
      <c r="O1899" s="7"/>
      <c r="P1899" s="7"/>
      <c r="AC1899" s="5"/>
      <c r="AE1899" s="8"/>
      <c r="AF1899" s="8"/>
      <c r="AG1899" s="8"/>
      <c r="AH1899" s="8"/>
      <c r="AI1899" s="8"/>
      <c r="AJ1899" s="5"/>
      <c r="AK1899" s="8"/>
      <c r="AL1899" s="8"/>
      <c r="AM1899" s="8"/>
      <c r="AN1899" s="8"/>
      <c r="AO1899" s="8"/>
      <c r="AP1899" s="8"/>
      <c r="AS1899" s="8"/>
      <c r="AT1899" s="8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J1899" s="5"/>
      <c r="BK1899" s="5"/>
      <c r="BL1899" s="5"/>
      <c r="BO1899" s="7"/>
      <c r="BP1899" s="5"/>
      <c r="BQ1899" s="5"/>
      <c r="BR1899" s="5"/>
      <c r="BS1899" s="5"/>
      <c r="BT1899" s="7"/>
      <c r="BU1899" s="7"/>
      <c r="BV1899" s="7"/>
      <c r="BW1899" s="7"/>
      <c r="BX1899" s="7"/>
      <c r="BY1899" s="7"/>
      <c r="BZ1899" s="7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L1899" s="5"/>
      <c r="CM1899" s="5"/>
      <c r="CO1899" s="5"/>
      <c r="CP1899" s="5"/>
      <c r="CQ1899" s="5"/>
      <c r="CT1899" s="5"/>
      <c r="CU1899" s="5"/>
      <c r="CV1899">
        <v>10</v>
      </c>
      <c r="CW1899" s="5"/>
      <c r="CX1899" s="5"/>
      <c r="CY1899">
        <v>10</v>
      </c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</row>
    <row r="1900" spans="1:166" x14ac:dyDescent="0.25">
      <c r="A1900" t="s">
        <v>79</v>
      </c>
      <c r="B1900" t="s">
        <v>249</v>
      </c>
      <c r="C1900" s="6">
        <v>39065</v>
      </c>
      <c r="D1900" s="5"/>
      <c r="G1900">
        <v>65</v>
      </c>
      <c r="H1900" t="s">
        <v>17</v>
      </c>
      <c r="I1900" s="7">
        <v>11</v>
      </c>
      <c r="J1900">
        <v>1000</v>
      </c>
      <c r="K1900" s="5">
        <f t="shared" si="42"/>
        <v>90.909090909090907</v>
      </c>
      <c r="AC1900" s="5"/>
      <c r="AE1900" s="8"/>
      <c r="AF1900" s="8"/>
      <c r="AG1900" s="8"/>
      <c r="AH1900" s="8"/>
      <c r="AI1900" s="8"/>
      <c r="AJ1900" s="5"/>
      <c r="AK1900" s="8"/>
      <c r="AL1900" s="8"/>
      <c r="AM1900" s="8"/>
      <c r="AN1900" s="8"/>
      <c r="AO1900" s="8"/>
      <c r="AP1900" s="8"/>
      <c r="AQ1900" s="9"/>
      <c r="AS1900" s="8"/>
      <c r="AT1900" s="8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J1900" s="5"/>
      <c r="BK1900" s="5"/>
      <c r="BL1900" s="5"/>
      <c r="BO1900" s="7"/>
      <c r="BP1900" s="5"/>
      <c r="BQ1900" s="5"/>
      <c r="BR1900" s="5"/>
      <c r="BS1900" s="5"/>
      <c r="BT1900" s="7"/>
      <c r="BU1900" s="7"/>
      <c r="BV1900" s="7"/>
      <c r="BW1900" s="7"/>
      <c r="BX1900" s="7"/>
      <c r="BY1900" s="7"/>
      <c r="BZ1900" s="7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L1900" s="5">
        <v>193.27425716586291</v>
      </c>
      <c r="CM1900" s="5">
        <f>CS1900+CV1900+CY1900+DB1900+DE1900+DH1900+DK1900+DN1900+DQ1900</f>
        <v>120</v>
      </c>
      <c r="CO1900" s="5">
        <f>CT1900+CW1900+CZ1900+DC1900+DF1900+DI1900+DL1900+DO1900+DR1900</f>
        <v>197.95889076125405</v>
      </c>
      <c r="CP1900" s="5"/>
      <c r="CQ1900" s="5"/>
      <c r="CS1900">
        <v>10</v>
      </c>
      <c r="CT1900" s="5">
        <v>32.093015429608819</v>
      </c>
      <c r="CU1900" s="5"/>
      <c r="CV1900">
        <v>10</v>
      </c>
      <c r="CW1900" s="5">
        <v>20.578059097737714</v>
      </c>
      <c r="CX1900" s="5"/>
      <c r="CY1900">
        <v>10</v>
      </c>
      <c r="CZ1900" s="5">
        <v>20.806912226051608</v>
      </c>
      <c r="DA1900" s="5"/>
      <c r="DB1900" s="5">
        <v>10</v>
      </c>
      <c r="DC1900" s="5">
        <v>17.961552240768533</v>
      </c>
      <c r="DD1900" s="5"/>
      <c r="DE1900">
        <v>10</v>
      </c>
      <c r="DF1900" s="5">
        <v>17.993282976010661</v>
      </c>
      <c r="DG1900" s="5"/>
      <c r="DH1900" s="5">
        <v>10</v>
      </c>
      <c r="DI1900" s="5">
        <v>17.377933360422119</v>
      </c>
      <c r="DJ1900" s="5"/>
      <c r="DK1900">
        <v>20</v>
      </c>
      <c r="DL1900" s="5">
        <v>33.190294964853109</v>
      </c>
      <c r="DM1900" s="5"/>
      <c r="DN1900">
        <v>20</v>
      </c>
      <c r="DO1900" s="5">
        <v>18.257046006142168</v>
      </c>
      <c r="DP1900" s="5"/>
      <c r="DQ1900">
        <v>20</v>
      </c>
      <c r="DR1900" s="5">
        <v>19.700794459659328</v>
      </c>
    </row>
    <row r="1901" spans="1:166" x14ac:dyDescent="0.25">
      <c r="A1901" t="s">
        <v>79</v>
      </c>
      <c r="B1901" t="s">
        <v>249</v>
      </c>
      <c r="C1901" s="6">
        <v>39069</v>
      </c>
      <c r="D1901" s="5"/>
      <c r="G1901">
        <v>69</v>
      </c>
      <c r="H1901" t="s">
        <v>17</v>
      </c>
      <c r="I1901" s="7">
        <v>11</v>
      </c>
      <c r="J1901">
        <v>1000</v>
      </c>
      <c r="K1901" s="5">
        <f t="shared" si="42"/>
        <v>90.909090909090907</v>
      </c>
      <c r="M1901" s="5">
        <v>301.5</v>
      </c>
      <c r="N1901" s="7">
        <v>13.95</v>
      </c>
      <c r="O1901" s="7"/>
      <c r="P1901" s="7"/>
      <c r="AC1901" s="5"/>
      <c r="AE1901" s="8"/>
      <c r="AF1901" s="8"/>
      <c r="AG1901" s="8"/>
      <c r="AH1901" s="8"/>
      <c r="AI1901" s="8"/>
      <c r="AJ1901" s="5"/>
      <c r="AK1901" s="8"/>
      <c r="AL1901" s="8"/>
      <c r="AM1901" s="8"/>
      <c r="AN1901" s="8"/>
      <c r="AO1901" s="8"/>
      <c r="AP1901" s="8"/>
      <c r="AQ1901" s="9"/>
      <c r="AS1901" s="8"/>
      <c r="AT1901" s="8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J1901" s="5"/>
      <c r="BK1901" s="5"/>
      <c r="BL1901" s="5"/>
      <c r="BO1901" s="7"/>
      <c r="BP1901" s="5"/>
      <c r="BQ1901" s="5"/>
      <c r="BR1901" s="5"/>
      <c r="BS1901" s="5"/>
      <c r="BT1901" s="7"/>
      <c r="BU1901" s="7"/>
      <c r="BV1901" s="7"/>
      <c r="BW1901" s="7"/>
      <c r="BX1901" s="7"/>
      <c r="BY1901" s="7"/>
      <c r="BZ1901" s="7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L1901" s="5">
        <v>182.56747272762161</v>
      </c>
      <c r="CM1901" s="5">
        <f>CS1901+CV1901+CY1901+DB1901+DE1901+DH1901+DK1901+DN1901+DQ1901</f>
        <v>120</v>
      </c>
      <c r="CO1901" s="5">
        <f>CT1901+CW1901+CZ1901+DC1901+DF1901+DI1901+DL1901+DO1901+DR1901</f>
        <v>187.41759660380842</v>
      </c>
      <c r="CP1901" s="5"/>
      <c r="CQ1901" s="5"/>
      <c r="CS1901">
        <v>10</v>
      </c>
      <c r="CT1901" s="5">
        <v>23.673248048409238</v>
      </c>
      <c r="CU1901" s="5"/>
      <c r="CV1901">
        <v>10</v>
      </c>
      <c r="CW1901" s="5">
        <v>20.17452498674443</v>
      </c>
      <c r="CX1901" s="5"/>
      <c r="CY1901">
        <v>10</v>
      </c>
      <c r="CZ1901" s="5">
        <v>19.886720904029694</v>
      </c>
      <c r="DA1901" s="5"/>
      <c r="DB1901" s="5">
        <v>10</v>
      </c>
      <c r="DC1901" s="5">
        <v>16.679857185095152</v>
      </c>
      <c r="DD1901" s="5"/>
      <c r="DE1901">
        <v>10</v>
      </c>
      <c r="DF1901" s="5">
        <v>18.079409257382174</v>
      </c>
      <c r="DG1901" s="5"/>
      <c r="DH1901" s="5">
        <v>10</v>
      </c>
      <c r="DI1901" s="5">
        <v>17.513922225745553</v>
      </c>
      <c r="DJ1901" s="5"/>
      <c r="DK1901">
        <v>20</v>
      </c>
      <c r="DL1901" s="5">
        <v>32.686002922612019</v>
      </c>
      <c r="DM1901" s="5"/>
      <c r="DN1901">
        <v>20</v>
      </c>
      <c r="DO1901" s="5">
        <v>18.54942206658756</v>
      </c>
      <c r="DP1901" s="5"/>
      <c r="DQ1901">
        <v>20</v>
      </c>
      <c r="DR1901" s="5">
        <v>20.174489007202617</v>
      </c>
    </row>
    <row r="1902" spans="1:166" x14ac:dyDescent="0.25">
      <c r="A1902" t="s">
        <v>79</v>
      </c>
      <c r="B1902" t="s">
        <v>249</v>
      </c>
      <c r="C1902" s="6">
        <v>39071</v>
      </c>
      <c r="D1902" s="5">
        <v>5</v>
      </c>
      <c r="E1902" t="s">
        <v>206</v>
      </c>
      <c r="F1902" t="s">
        <v>13</v>
      </c>
      <c r="G1902">
        <v>71</v>
      </c>
      <c r="H1902" t="s">
        <v>17</v>
      </c>
      <c r="I1902" s="7">
        <v>11</v>
      </c>
      <c r="J1902">
        <v>1000</v>
      </c>
      <c r="K1902" s="5">
        <f t="shared" si="42"/>
        <v>90.909090909090907</v>
      </c>
      <c r="S1902" s="5">
        <v>71</v>
      </c>
      <c r="AC1902" s="5">
        <v>36.325000000000003</v>
      </c>
      <c r="AE1902" s="8"/>
      <c r="AF1902" s="8"/>
      <c r="AG1902" s="8"/>
      <c r="AH1902" s="8"/>
      <c r="AI1902" s="8"/>
      <c r="AJ1902" s="5">
        <v>42.575000000000003</v>
      </c>
      <c r="AK1902" s="8">
        <v>0.58412500000000001</v>
      </c>
      <c r="AL1902" s="8"/>
      <c r="AM1902" s="8"/>
      <c r="AN1902" s="8"/>
      <c r="AO1902" s="8"/>
      <c r="AP1902" s="8"/>
      <c r="AQ1902" s="9">
        <f>AK1902/AJ1902</f>
        <v>1.3719906048150323E-2</v>
      </c>
      <c r="AS1902" s="8"/>
      <c r="AT1902" s="8"/>
      <c r="AU1902" s="5">
        <v>3.0749999999999997</v>
      </c>
      <c r="AV1902" s="5"/>
      <c r="AW1902" s="5"/>
      <c r="AX1902" s="5"/>
      <c r="AY1902" s="5">
        <v>0.22499999999999998</v>
      </c>
      <c r="AZ1902" s="5"/>
      <c r="BA1902" s="5"/>
      <c r="BB1902" s="5"/>
      <c r="BC1902" s="5"/>
      <c r="BD1902" s="5"/>
      <c r="BE1902" s="5"/>
      <c r="BF1902" s="5"/>
      <c r="BG1902" s="5">
        <v>0</v>
      </c>
      <c r="BH1902" s="5">
        <v>3.5249999999999995</v>
      </c>
      <c r="BJ1902" s="5"/>
      <c r="BK1902" s="5">
        <f>AC1902+AJ1902+BH1902</f>
        <v>82.425000000000011</v>
      </c>
      <c r="BL1902" s="5"/>
      <c r="BM1902" s="8">
        <f>BH1902/BK1902</f>
        <v>4.2766151046405812E-2</v>
      </c>
      <c r="BN1902" s="8"/>
      <c r="BO1902" s="7"/>
      <c r="BP1902" s="5"/>
      <c r="BQ1902" s="5"/>
      <c r="BR1902" s="5"/>
      <c r="BS1902" s="5"/>
      <c r="BT1902" s="7"/>
      <c r="BU1902" s="7"/>
      <c r="BV1902" s="7"/>
      <c r="BW1902" s="7"/>
      <c r="BX1902" s="8">
        <f>AC1902/BK1902</f>
        <v>0.44070367000303301</v>
      </c>
      <c r="BY1902" s="8">
        <f>AJ1902/BK1902</f>
        <v>0.51653017895056108</v>
      </c>
      <c r="BZ1902" s="8">
        <f>BH1902/BK1902</f>
        <v>4.2766151046405812E-2</v>
      </c>
      <c r="CA1902" s="5">
        <v>133.75</v>
      </c>
      <c r="CB1902" s="5">
        <v>68</v>
      </c>
      <c r="CC1902" s="5">
        <v>1</v>
      </c>
      <c r="CD1902" s="5">
        <v>0</v>
      </c>
      <c r="CE1902" s="5"/>
      <c r="CF1902" s="5"/>
      <c r="CG1902" s="5"/>
      <c r="CH1902" s="5"/>
      <c r="CI1902" s="5"/>
      <c r="CJ1902" s="5"/>
      <c r="CL1902" s="5"/>
      <c r="CM1902" s="5"/>
      <c r="CO1902" s="5"/>
      <c r="CP1902" s="5"/>
      <c r="CQ1902" s="5"/>
      <c r="CT1902" s="5"/>
      <c r="CU1902" s="5"/>
      <c r="CV1902">
        <v>10</v>
      </c>
      <c r="CW1902" s="5"/>
      <c r="CX1902" s="5"/>
      <c r="CY1902">
        <v>10</v>
      </c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</row>
    <row r="1903" spans="1:166" x14ac:dyDescent="0.25">
      <c r="A1903" t="s">
        <v>79</v>
      </c>
      <c r="B1903" t="s">
        <v>249</v>
      </c>
      <c r="C1903" s="6">
        <v>39074</v>
      </c>
      <c r="D1903" s="5"/>
      <c r="G1903">
        <v>74</v>
      </c>
      <c r="H1903" t="s">
        <v>17</v>
      </c>
      <c r="I1903" s="7">
        <v>11</v>
      </c>
      <c r="J1903">
        <v>1000</v>
      </c>
      <c r="K1903" s="5">
        <f t="shared" si="42"/>
        <v>90.909090909090907</v>
      </c>
      <c r="AC1903" s="5"/>
      <c r="AE1903" s="8"/>
      <c r="AF1903" s="8"/>
      <c r="AG1903" s="8"/>
      <c r="AH1903" s="8"/>
      <c r="AI1903" s="8"/>
      <c r="AJ1903" s="5"/>
      <c r="AK1903" s="8"/>
      <c r="AL1903" s="8"/>
      <c r="AM1903" s="8"/>
      <c r="AN1903" s="8"/>
      <c r="AO1903" s="8"/>
      <c r="AP1903" s="8"/>
      <c r="AQ1903" s="9"/>
      <c r="AS1903" s="8"/>
      <c r="AT1903" s="8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J1903" s="5"/>
      <c r="BK1903" s="5"/>
      <c r="BL1903" s="5"/>
      <c r="BO1903" s="7"/>
      <c r="BP1903" s="5"/>
      <c r="BQ1903" s="5"/>
      <c r="BR1903" s="5"/>
      <c r="BS1903" s="5"/>
      <c r="BT1903" s="7"/>
      <c r="BU1903" s="7"/>
      <c r="BV1903" s="7"/>
      <c r="BW1903" s="7"/>
      <c r="BX1903" s="7"/>
      <c r="BY1903" s="7"/>
      <c r="BZ1903" s="7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L1903" s="5">
        <v>166.4824864830679</v>
      </c>
      <c r="CM1903" s="5">
        <f>CS1903+CV1903+CY1903+DB1903+DE1903+DH1903+DK1903+DN1903+DQ1903</f>
        <v>120</v>
      </c>
      <c r="CO1903" s="5">
        <f>CT1903+CW1903+CZ1903+DC1903+DF1903+DI1903+DL1903+DO1903+DR1903</f>
        <v>168.77038554011327</v>
      </c>
      <c r="CP1903" s="5"/>
      <c r="CQ1903" s="5"/>
      <c r="CS1903">
        <v>10</v>
      </c>
      <c r="CT1903" s="5">
        <v>22.383491772183142</v>
      </c>
      <c r="CU1903" s="5"/>
      <c r="CV1903">
        <v>10</v>
      </c>
      <c r="CW1903" s="5">
        <v>17.561096301696708</v>
      </c>
      <c r="CX1903" s="5"/>
      <c r="CY1903">
        <v>10</v>
      </c>
      <c r="CZ1903" s="5">
        <v>14.917461117002484</v>
      </c>
      <c r="DA1903" s="5"/>
      <c r="DB1903" s="5">
        <v>10</v>
      </c>
      <c r="DC1903" s="5">
        <v>13.841089621468422</v>
      </c>
      <c r="DD1903" s="5"/>
      <c r="DE1903">
        <v>10</v>
      </c>
      <c r="DF1903" s="5">
        <v>16.103037748014906</v>
      </c>
      <c r="DG1903" s="5"/>
      <c r="DH1903" s="5">
        <v>10</v>
      </c>
      <c r="DI1903" s="5">
        <v>16.755784301567395</v>
      </c>
      <c r="DJ1903" s="5"/>
      <c r="DK1903">
        <v>20</v>
      </c>
      <c r="DL1903" s="5">
        <v>31.748246372152494</v>
      </c>
      <c r="DM1903" s="5"/>
      <c r="DN1903">
        <v>20</v>
      </c>
      <c r="DO1903" s="5">
        <v>18.121057140818756</v>
      </c>
      <c r="DP1903" s="5"/>
      <c r="DQ1903">
        <v>20</v>
      </c>
      <c r="DR1903" s="5">
        <v>17.339121165208986</v>
      </c>
    </row>
    <row r="1904" spans="1:166" x14ac:dyDescent="0.25">
      <c r="A1904" t="s">
        <v>79</v>
      </c>
      <c r="B1904" t="s">
        <v>249</v>
      </c>
      <c r="C1904" s="6">
        <v>39079</v>
      </c>
      <c r="D1904" s="5"/>
      <c r="G1904">
        <v>79</v>
      </c>
      <c r="H1904" t="s">
        <v>17</v>
      </c>
      <c r="I1904" s="7">
        <v>11</v>
      </c>
      <c r="J1904">
        <v>1000</v>
      </c>
      <c r="K1904" s="5">
        <f t="shared" si="42"/>
        <v>90.909090909090907</v>
      </c>
      <c r="AC1904" s="5"/>
      <c r="AE1904" s="8"/>
      <c r="AF1904" s="8"/>
      <c r="AG1904" s="8"/>
      <c r="AH1904" s="8"/>
      <c r="AI1904" s="8"/>
      <c r="AJ1904" s="5"/>
      <c r="AK1904" s="8"/>
      <c r="AL1904" s="8"/>
      <c r="AM1904" s="8"/>
      <c r="AN1904" s="8"/>
      <c r="AO1904" s="8"/>
      <c r="AP1904" s="8"/>
      <c r="AQ1904" s="9"/>
      <c r="AS1904" s="8"/>
      <c r="AT1904" s="8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J1904" s="5"/>
      <c r="BK1904" s="5"/>
      <c r="BL1904" s="5"/>
      <c r="BO1904" s="7"/>
      <c r="BP1904" s="5"/>
      <c r="BQ1904" s="5"/>
      <c r="BR1904" s="5"/>
      <c r="BS1904" s="5"/>
      <c r="BT1904" s="7"/>
      <c r="BU1904" s="7"/>
      <c r="BV1904" s="7"/>
      <c r="BW1904" s="7"/>
      <c r="BX1904" s="7"/>
      <c r="BY1904" s="7"/>
      <c r="BZ1904" s="7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L1904" s="5">
        <v>153.8187758389835</v>
      </c>
      <c r="CM1904" s="5">
        <f>CS1904+CV1904+CY1904+DB1904+DE1904+DH1904+DK1904+DN1904+DQ1904</f>
        <v>120</v>
      </c>
      <c r="CO1904" s="5">
        <f>CT1904+CW1904+CZ1904+DC1904+DF1904+DI1904+DL1904+DO1904+DR1904</f>
        <v>155.91050665561525</v>
      </c>
      <c r="CP1904" s="5"/>
      <c r="CQ1904" s="5"/>
      <c r="CS1904">
        <v>10</v>
      </c>
      <c r="CT1904" s="5">
        <v>13.24556390836376</v>
      </c>
      <c r="CU1904" s="5"/>
      <c r="CV1904">
        <v>10</v>
      </c>
      <c r="CW1904" s="5">
        <v>16.905694194061503</v>
      </c>
      <c r="CX1904" s="5"/>
      <c r="CY1904">
        <v>10</v>
      </c>
      <c r="CZ1904" s="5">
        <v>12.636247901201841</v>
      </c>
      <c r="DA1904" s="5"/>
      <c r="DB1904" s="5">
        <v>10</v>
      </c>
      <c r="DC1904" s="5">
        <v>12.094765942606635</v>
      </c>
      <c r="DD1904" s="5"/>
      <c r="DE1904">
        <v>10</v>
      </c>
      <c r="DF1904" s="5">
        <v>14.289852877035765</v>
      </c>
      <c r="DG1904" s="5"/>
      <c r="DH1904" s="5">
        <v>10</v>
      </c>
      <c r="DI1904" s="5">
        <v>16.584664979368746</v>
      </c>
      <c r="DJ1904" s="5"/>
      <c r="DK1904">
        <v>20</v>
      </c>
      <c r="DL1904" s="5">
        <v>33.748415932951382</v>
      </c>
      <c r="DM1904" s="5"/>
      <c r="DN1904">
        <v>20</v>
      </c>
      <c r="DO1904" s="5">
        <v>18.370370060578374</v>
      </c>
      <c r="DP1904" s="5"/>
      <c r="DQ1904">
        <v>20</v>
      </c>
      <c r="DR1904" s="5">
        <v>18.034930859447222</v>
      </c>
    </row>
    <row r="1905" spans="1:122" x14ac:dyDescent="0.25">
      <c r="A1905" t="s">
        <v>79</v>
      </c>
      <c r="B1905" t="s">
        <v>249</v>
      </c>
      <c r="C1905" s="6">
        <v>39080</v>
      </c>
      <c r="G1905">
        <v>80</v>
      </c>
      <c r="H1905" t="s">
        <v>17</v>
      </c>
      <c r="I1905" s="7">
        <v>11</v>
      </c>
      <c r="J1905">
        <v>1000</v>
      </c>
      <c r="K1905" s="5">
        <f t="shared" si="42"/>
        <v>90.909090909090907</v>
      </c>
      <c r="M1905" s="5">
        <v>419.5</v>
      </c>
      <c r="N1905" s="7">
        <v>15.850000000000001</v>
      </c>
      <c r="O1905" s="7"/>
      <c r="P1905" s="7"/>
      <c r="AC1905" s="5"/>
      <c r="AE1905" s="8"/>
      <c r="AF1905" s="8"/>
      <c r="AG1905" s="8"/>
      <c r="AH1905" s="8"/>
      <c r="AI1905" s="8"/>
      <c r="AJ1905" s="5"/>
      <c r="AK1905" s="8"/>
      <c r="AL1905" s="8"/>
      <c r="AM1905" s="8"/>
      <c r="AN1905" s="8"/>
      <c r="AO1905" s="8"/>
      <c r="AP1905" s="8"/>
      <c r="AS1905" s="8"/>
      <c r="AT1905" s="8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J1905" s="5"/>
      <c r="BK1905" s="5"/>
      <c r="BL1905" s="5"/>
      <c r="BO1905" s="7"/>
      <c r="BP1905" s="5"/>
      <c r="BQ1905" s="5"/>
      <c r="BR1905" s="5"/>
      <c r="BS1905" s="5"/>
      <c r="BT1905" s="7"/>
      <c r="BU1905" s="7"/>
      <c r="BV1905" s="7"/>
      <c r="BW1905" s="7"/>
      <c r="BX1905" s="7"/>
      <c r="BY1905" s="7"/>
      <c r="BZ1905" s="7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L1905" s="5"/>
      <c r="CM1905" s="5"/>
      <c r="CO1905" s="5"/>
      <c r="CP1905" s="5"/>
      <c r="CQ1905" s="5"/>
      <c r="CT1905" s="5"/>
      <c r="CU1905" s="5"/>
      <c r="CV1905">
        <v>10</v>
      </c>
      <c r="CW1905" s="5"/>
      <c r="CX1905" s="5"/>
      <c r="CY1905">
        <v>10</v>
      </c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</row>
    <row r="1906" spans="1:122" x14ac:dyDescent="0.25">
      <c r="A1906" t="s">
        <v>79</v>
      </c>
      <c r="B1906" t="s">
        <v>249</v>
      </c>
      <c r="C1906" s="6">
        <v>39081</v>
      </c>
      <c r="D1906" s="5"/>
      <c r="G1906">
        <v>81</v>
      </c>
      <c r="H1906" t="s">
        <v>17</v>
      </c>
      <c r="I1906" s="7">
        <v>11</v>
      </c>
      <c r="J1906">
        <v>1000</v>
      </c>
      <c r="K1906" s="5">
        <f t="shared" si="42"/>
        <v>90.909090909090907</v>
      </c>
      <c r="AC1906" s="5"/>
      <c r="AE1906" s="8"/>
      <c r="AF1906" s="8"/>
      <c r="AG1906" s="8"/>
      <c r="AH1906" s="8"/>
      <c r="AI1906" s="8"/>
      <c r="AJ1906" s="5"/>
      <c r="AK1906" s="8"/>
      <c r="AL1906" s="8"/>
      <c r="AM1906" s="8"/>
      <c r="AN1906" s="8"/>
      <c r="AO1906" s="8"/>
      <c r="AP1906" s="8"/>
      <c r="AQ1906" s="9"/>
      <c r="AS1906" s="8"/>
      <c r="AT1906" s="8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J1906" s="5"/>
      <c r="BK1906" s="5"/>
      <c r="BL1906" s="5"/>
      <c r="BO1906" s="7"/>
      <c r="BP1906" s="5"/>
      <c r="BQ1906" s="5"/>
      <c r="BR1906" s="5"/>
      <c r="BS1906" s="5"/>
      <c r="BT1906" s="7"/>
      <c r="BU1906" s="7"/>
      <c r="BV1906" s="7"/>
      <c r="BW1906" s="7"/>
      <c r="BX1906" s="7"/>
      <c r="BY1906" s="7"/>
      <c r="BZ1906" s="7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L1906" s="5">
        <v>206.37534948255251</v>
      </c>
      <c r="CM1906" s="5">
        <f>CS1906+CV1906+CY1906+DB1906+DE1906+DH1906+DK1906+DN1906+DQ1906</f>
        <v>120</v>
      </c>
      <c r="CO1906" s="5">
        <f>CT1906+CW1906+CZ1906+DC1906+DF1906+DI1906+DL1906+DO1906+DR1906</f>
        <v>210.7794546917977</v>
      </c>
      <c r="CP1906" s="5"/>
      <c r="CQ1906" s="5"/>
      <c r="CS1906">
        <v>10</v>
      </c>
      <c r="CT1906" s="5">
        <v>44.97079803282832</v>
      </c>
      <c r="CU1906" s="5"/>
      <c r="CV1906">
        <v>10</v>
      </c>
      <c r="CW1906" s="5">
        <v>21.217783359844461</v>
      </c>
      <c r="CX1906" s="5"/>
      <c r="CY1906">
        <v>10</v>
      </c>
      <c r="CZ1906" s="5">
        <v>21.75996752386002</v>
      </c>
      <c r="DA1906" s="5"/>
      <c r="DB1906" s="5">
        <v>10</v>
      </c>
      <c r="DC1906" s="5">
        <v>17.731504410263049</v>
      </c>
      <c r="DD1906" s="5"/>
      <c r="DE1906">
        <v>10</v>
      </c>
      <c r="DF1906" s="5">
        <v>17.943420392058734</v>
      </c>
      <c r="DG1906" s="5"/>
      <c r="DH1906" s="5">
        <v>10</v>
      </c>
      <c r="DI1906" s="5">
        <v>17.539986758265876</v>
      </c>
      <c r="DJ1906" s="5"/>
      <c r="DK1906">
        <v>20</v>
      </c>
      <c r="DL1906" s="5">
        <v>32.669004314446639</v>
      </c>
      <c r="DM1906" s="5"/>
      <c r="DN1906">
        <v>20</v>
      </c>
      <c r="DO1906" s="5">
        <v>19.36082229635074</v>
      </c>
      <c r="DP1906" s="5"/>
      <c r="DQ1906">
        <v>20</v>
      </c>
      <c r="DR1906" s="5">
        <v>17.586167603879893</v>
      </c>
    </row>
    <row r="1907" spans="1:122" x14ac:dyDescent="0.25">
      <c r="A1907" t="s">
        <v>79</v>
      </c>
      <c r="B1907" t="s">
        <v>249</v>
      </c>
      <c r="C1907" s="6">
        <v>39085</v>
      </c>
      <c r="G1907">
        <v>85</v>
      </c>
      <c r="H1907" t="s">
        <v>17</v>
      </c>
      <c r="I1907" s="7">
        <v>11</v>
      </c>
      <c r="J1907">
        <v>1000</v>
      </c>
      <c r="K1907" s="5">
        <f t="shared" si="42"/>
        <v>90.909090909090907</v>
      </c>
      <c r="M1907" s="5">
        <v>471.5</v>
      </c>
      <c r="N1907" s="7">
        <v>17.05</v>
      </c>
      <c r="O1907" s="7"/>
      <c r="P1907" s="7"/>
      <c r="AC1907" s="5"/>
      <c r="AE1907" s="8"/>
      <c r="AF1907" s="8"/>
      <c r="AG1907" s="8"/>
      <c r="AH1907" s="8"/>
      <c r="AI1907" s="8"/>
      <c r="AJ1907" s="5"/>
      <c r="AK1907" s="8"/>
      <c r="AL1907" s="8"/>
      <c r="AM1907" s="8"/>
      <c r="AN1907" s="8"/>
      <c r="AO1907" s="8"/>
      <c r="AP1907" s="8"/>
      <c r="AS1907" s="8"/>
      <c r="AT1907" s="8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J1907" s="5"/>
      <c r="BK1907" s="5"/>
      <c r="BL1907" s="5"/>
      <c r="BO1907" s="7"/>
      <c r="BP1907" s="5"/>
      <c r="BQ1907" s="5"/>
      <c r="BR1907" s="5"/>
      <c r="BS1907" s="5"/>
      <c r="BT1907" s="7"/>
      <c r="BU1907" s="7"/>
      <c r="BV1907" s="7"/>
      <c r="BW1907" s="7"/>
      <c r="BX1907" s="7"/>
      <c r="BY1907" s="7"/>
      <c r="BZ1907" s="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L1907" s="5"/>
      <c r="CM1907" s="5"/>
      <c r="CO1907" s="5"/>
      <c r="CP1907" s="5"/>
      <c r="CQ1907" s="5"/>
      <c r="CT1907" s="5"/>
      <c r="CU1907" s="5"/>
      <c r="CV1907">
        <v>10</v>
      </c>
      <c r="CW1907" s="5"/>
      <c r="CX1907" s="5"/>
      <c r="CY1907">
        <v>10</v>
      </c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</row>
    <row r="1908" spans="1:122" x14ac:dyDescent="0.25">
      <c r="A1908" t="s">
        <v>79</v>
      </c>
      <c r="B1908" t="s">
        <v>249</v>
      </c>
      <c r="C1908" s="6">
        <v>39086</v>
      </c>
      <c r="G1908">
        <v>86</v>
      </c>
      <c r="H1908" t="s">
        <v>17</v>
      </c>
      <c r="I1908" s="7">
        <v>11</v>
      </c>
      <c r="J1908">
        <v>1000</v>
      </c>
      <c r="K1908" s="5">
        <f t="shared" si="42"/>
        <v>90.909090909090907</v>
      </c>
      <c r="AC1908" s="5">
        <v>87.724999999999994</v>
      </c>
      <c r="AE1908" s="8"/>
      <c r="AF1908" s="8"/>
      <c r="AG1908" s="8"/>
      <c r="AH1908" s="8"/>
      <c r="AI1908" s="8"/>
      <c r="AJ1908" s="5">
        <v>82.55</v>
      </c>
      <c r="AK1908" s="8">
        <v>1.1427499999999999</v>
      </c>
      <c r="AL1908" s="8"/>
      <c r="AM1908" s="8"/>
      <c r="AN1908" s="8"/>
      <c r="AO1908" s="8"/>
      <c r="AP1908" s="8"/>
      <c r="AQ1908" s="9">
        <f>AK1908/AJ1908</f>
        <v>1.384312537855845E-2</v>
      </c>
      <c r="AR1908" s="9">
        <v>4.1385183514663984E-2</v>
      </c>
      <c r="AS1908" s="7">
        <f>AJ1908*AR1908</f>
        <v>3.4163468991355117</v>
      </c>
      <c r="AT1908" s="8"/>
      <c r="AU1908" s="5">
        <v>11.45</v>
      </c>
      <c r="AV1908" s="5"/>
      <c r="AW1908" s="5"/>
      <c r="AX1908" s="5"/>
      <c r="AY1908" s="5">
        <v>9.1750000000000007</v>
      </c>
      <c r="AZ1908" s="5"/>
      <c r="BA1908" s="5"/>
      <c r="BB1908" s="5"/>
      <c r="BC1908" s="5"/>
      <c r="BD1908" s="5"/>
      <c r="BE1908" s="5"/>
      <c r="BF1908" s="5"/>
      <c r="BG1908" s="5">
        <v>0</v>
      </c>
      <c r="BH1908" s="5">
        <v>20.625</v>
      </c>
      <c r="BJ1908" s="5"/>
      <c r="BK1908" s="5">
        <f>AC1908+AJ1908+BH1908</f>
        <v>190.89999999999998</v>
      </c>
      <c r="BL1908" s="5"/>
      <c r="BM1908" s="8">
        <f>BH1908/BK1908</f>
        <v>0.10804085908852804</v>
      </c>
      <c r="BN1908" s="8"/>
      <c r="BO1908" s="7"/>
      <c r="BP1908" s="5"/>
      <c r="BQ1908" s="5"/>
      <c r="BR1908" s="5"/>
      <c r="BS1908" s="5"/>
      <c r="BT1908" s="7"/>
      <c r="BU1908" s="7"/>
      <c r="BV1908" s="7"/>
      <c r="BW1908" s="7"/>
      <c r="BX1908" s="8">
        <f>AC1908/BK1908</f>
        <v>0.45953378732320588</v>
      </c>
      <c r="BY1908" s="8">
        <f>AJ1908/BK1908</f>
        <v>0.43242535358826617</v>
      </c>
      <c r="BZ1908" s="8">
        <f>BH1908/BK1908</f>
        <v>0.10804085908852804</v>
      </c>
      <c r="CA1908" s="5">
        <v>241</v>
      </c>
      <c r="CB1908" s="5">
        <v>121</v>
      </c>
      <c r="CC1908" s="5">
        <v>31</v>
      </c>
      <c r="CD1908" s="5">
        <v>0</v>
      </c>
      <c r="CE1908" s="5"/>
      <c r="CF1908" s="5"/>
      <c r="CG1908" s="5"/>
      <c r="CH1908" s="5"/>
      <c r="CI1908" s="5"/>
      <c r="CJ1908" s="5"/>
      <c r="CL1908" s="5">
        <v>200.0681530301006</v>
      </c>
      <c r="CM1908" s="5">
        <f>CS1908+CV1908+CY1908+DB1908+DE1908+DH1908+DK1908+DN1908+DQ1908</f>
        <v>120</v>
      </c>
      <c r="CO1908" s="5">
        <f>CT1908+CW1908+CZ1908+DC1908+DF1908+DI1908+DL1908+DO1908+DR1908</f>
        <v>204.56267171780371</v>
      </c>
      <c r="CP1908" s="5"/>
      <c r="CQ1908" s="5"/>
      <c r="CS1908">
        <v>10</v>
      </c>
      <c r="CT1908" s="5">
        <v>39.7901700495554</v>
      </c>
      <c r="CU1908" s="5"/>
      <c r="CV1908">
        <v>10</v>
      </c>
      <c r="CW1908" s="5">
        <v>19.842222826086953</v>
      </c>
      <c r="CX1908" s="5"/>
      <c r="CY1908">
        <v>10</v>
      </c>
      <c r="CZ1908" s="5">
        <v>19.558081146164724</v>
      </c>
      <c r="DA1908" s="5"/>
      <c r="DB1908" s="5">
        <v>10</v>
      </c>
      <c r="DC1908" s="5">
        <v>17.515055466289915</v>
      </c>
      <c r="DD1908" s="5"/>
      <c r="DE1908">
        <v>10</v>
      </c>
      <c r="DF1908" s="5">
        <v>16.946168713020207</v>
      </c>
      <c r="DG1908" s="5"/>
      <c r="DH1908" s="5">
        <v>10</v>
      </c>
      <c r="DI1908" s="5">
        <v>17.209080519312188</v>
      </c>
      <c r="DJ1908" s="5"/>
      <c r="DK1908">
        <v>20</v>
      </c>
      <c r="DL1908" s="5">
        <v>35.419945735885278</v>
      </c>
      <c r="DM1908" s="5"/>
      <c r="DN1908">
        <v>20</v>
      </c>
      <c r="DO1908" s="5">
        <v>19.510410048206531</v>
      </c>
      <c r="DP1908" s="5"/>
      <c r="DQ1908">
        <v>20</v>
      </c>
      <c r="DR1908" s="5">
        <v>18.771537213282535</v>
      </c>
    </row>
    <row r="1909" spans="1:122" x14ac:dyDescent="0.25">
      <c r="A1909" t="s">
        <v>79</v>
      </c>
      <c r="B1909" t="s">
        <v>249</v>
      </c>
      <c r="C1909" s="6">
        <v>39093</v>
      </c>
      <c r="G1909">
        <v>93</v>
      </c>
      <c r="H1909" t="s">
        <v>17</v>
      </c>
      <c r="I1909" s="7">
        <v>11</v>
      </c>
      <c r="J1909">
        <v>1000</v>
      </c>
      <c r="K1909" s="5">
        <f t="shared" si="42"/>
        <v>90.909090909090907</v>
      </c>
      <c r="M1909" s="5">
        <v>571</v>
      </c>
      <c r="N1909" s="7">
        <v>18.449999999999996</v>
      </c>
      <c r="O1909" s="7"/>
      <c r="P1909" s="7"/>
      <c r="AC1909" s="5"/>
      <c r="AE1909" s="8"/>
      <c r="AF1909" s="8"/>
      <c r="AG1909" s="8"/>
      <c r="AH1909" s="8"/>
      <c r="AI1909" s="8"/>
      <c r="AJ1909" s="5"/>
      <c r="AK1909" s="8"/>
      <c r="AL1909" s="8"/>
      <c r="AM1909" s="8"/>
      <c r="AN1909" s="8"/>
      <c r="AO1909" s="8"/>
      <c r="AP1909" s="8"/>
      <c r="AS1909" s="8"/>
      <c r="AT1909" s="8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J1909" s="5"/>
      <c r="BK1909" s="5"/>
      <c r="BL1909" s="5"/>
      <c r="BO1909" s="7"/>
      <c r="BP1909" s="5"/>
      <c r="BQ1909" s="5"/>
      <c r="BR1909" s="5"/>
      <c r="BS1909" s="5"/>
      <c r="BT1909" s="7"/>
      <c r="BU1909" s="7"/>
      <c r="BV1909" s="7"/>
      <c r="BW1909" s="7"/>
      <c r="BX1909" s="7"/>
      <c r="BY1909" s="7"/>
      <c r="BZ1909" s="7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L1909" s="5"/>
      <c r="CM1909" s="5"/>
      <c r="CO1909" s="5"/>
      <c r="CP1909" s="5"/>
      <c r="CQ1909" s="5"/>
      <c r="CT1909" s="5"/>
      <c r="CU1909" s="5"/>
      <c r="CV1909">
        <v>10</v>
      </c>
      <c r="CW1909" s="5"/>
      <c r="CX1909" s="5"/>
      <c r="CY1909">
        <v>10</v>
      </c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</row>
    <row r="1910" spans="1:122" x14ac:dyDescent="0.25">
      <c r="A1910" t="s">
        <v>79</v>
      </c>
      <c r="B1910" t="s">
        <v>249</v>
      </c>
      <c r="C1910" s="6">
        <v>39094</v>
      </c>
      <c r="D1910" s="5"/>
      <c r="G1910">
        <v>94</v>
      </c>
      <c r="H1910" t="s">
        <v>17</v>
      </c>
      <c r="I1910" s="7">
        <v>11</v>
      </c>
      <c r="J1910">
        <v>1000</v>
      </c>
      <c r="K1910" s="5">
        <f t="shared" si="42"/>
        <v>90.909090909090907</v>
      </c>
      <c r="AC1910" s="5"/>
      <c r="AE1910" s="8"/>
      <c r="AF1910" s="8"/>
      <c r="AG1910" s="8"/>
      <c r="AH1910" s="8"/>
      <c r="AI1910" s="8"/>
      <c r="AJ1910" s="5"/>
      <c r="AK1910" s="8"/>
      <c r="AL1910" s="8"/>
      <c r="AM1910" s="8"/>
      <c r="AN1910" s="8"/>
      <c r="AO1910" s="8"/>
      <c r="AP1910" s="8"/>
      <c r="AQ1910" s="9"/>
      <c r="AS1910" s="8"/>
      <c r="AT1910" s="8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J1910" s="5"/>
      <c r="BK1910" s="5"/>
      <c r="BL1910" s="5"/>
      <c r="BO1910" s="7"/>
      <c r="BP1910" s="5"/>
      <c r="BQ1910" s="5"/>
      <c r="BR1910" s="5"/>
      <c r="BS1910" s="5"/>
      <c r="BT1910" s="7"/>
      <c r="BU1910" s="7"/>
      <c r="BV1910" s="7"/>
      <c r="BW1910" s="7"/>
      <c r="BX1910" s="7"/>
      <c r="BY1910" s="7"/>
      <c r="BZ1910" s="7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L1910" s="5">
        <v>150.6074769689516</v>
      </c>
      <c r="CM1910" s="5">
        <f>CS1910+CV1910+CY1910+DB1910+DE1910+DH1910+DK1910+DN1910+DQ1910</f>
        <v>120</v>
      </c>
      <c r="CO1910" s="5">
        <f>CT1910+CW1910+CZ1910+DC1910+DF1910+DI1910+DL1910+DO1910+DR1910</f>
        <v>148.07492700531466</v>
      </c>
      <c r="CP1910" s="5"/>
      <c r="CQ1910" s="5"/>
      <c r="CS1910">
        <v>10</v>
      </c>
      <c r="CT1910" s="5">
        <v>19.294500109512462</v>
      </c>
      <c r="CU1910" s="5"/>
      <c r="CV1910">
        <v>10</v>
      </c>
      <c r="CW1910" s="5">
        <v>16.294258218451745</v>
      </c>
      <c r="CX1910" s="5"/>
      <c r="CY1910">
        <v>10</v>
      </c>
      <c r="CZ1910" s="5">
        <v>10.587348996995413</v>
      </c>
      <c r="DA1910" s="5"/>
      <c r="DB1910" s="5">
        <v>10</v>
      </c>
      <c r="DC1910" s="5">
        <v>9.1268089569226518</v>
      </c>
      <c r="DD1910" s="5"/>
      <c r="DE1910">
        <v>10</v>
      </c>
      <c r="DF1910" s="5">
        <v>11.080515655402671</v>
      </c>
      <c r="DG1910" s="5"/>
      <c r="DH1910" s="5">
        <v>10</v>
      </c>
      <c r="DI1910" s="5">
        <v>13.489785052716224</v>
      </c>
      <c r="DJ1910" s="5"/>
      <c r="DK1910">
        <v>20</v>
      </c>
      <c r="DL1910" s="5">
        <v>30.742495389031273</v>
      </c>
      <c r="DM1910" s="5"/>
      <c r="DN1910">
        <v>20</v>
      </c>
      <c r="DO1910" s="5">
        <v>18.868995900097623</v>
      </c>
      <c r="DP1910" s="5"/>
      <c r="DQ1910">
        <v>20</v>
      </c>
      <c r="DR1910" s="5">
        <v>18.590218726184595</v>
      </c>
    </row>
    <row r="1911" spans="1:122" x14ac:dyDescent="0.25">
      <c r="A1911" t="s">
        <v>79</v>
      </c>
      <c r="B1911" t="s">
        <v>249</v>
      </c>
      <c r="C1911" s="6">
        <v>39098</v>
      </c>
      <c r="D1911" s="5"/>
      <c r="G1911">
        <v>98</v>
      </c>
      <c r="H1911" t="s">
        <v>17</v>
      </c>
      <c r="I1911" s="7">
        <v>11</v>
      </c>
      <c r="J1911">
        <v>1000</v>
      </c>
      <c r="K1911" s="5">
        <f t="shared" si="42"/>
        <v>90.909090909090907</v>
      </c>
      <c r="M1911" s="5">
        <v>585.5</v>
      </c>
      <c r="N1911" s="7">
        <v>18.649999999999999</v>
      </c>
      <c r="O1911" s="7"/>
      <c r="P1911" s="7"/>
      <c r="AC1911" s="5"/>
      <c r="AE1911" s="8"/>
      <c r="AF1911" s="8"/>
      <c r="AG1911" s="8"/>
      <c r="AH1911" s="8"/>
      <c r="AI1911" s="8"/>
      <c r="AJ1911" s="5"/>
      <c r="AK1911" s="8"/>
      <c r="AL1911" s="8"/>
      <c r="AM1911" s="8"/>
      <c r="AN1911" s="8"/>
      <c r="AO1911" s="8"/>
      <c r="AP1911" s="8"/>
      <c r="AQ1911" s="9"/>
      <c r="AS1911" s="8"/>
      <c r="AT1911" s="8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J1911" s="5"/>
      <c r="BK1911" s="5"/>
      <c r="BL1911" s="5"/>
      <c r="BO1911" s="7"/>
      <c r="BP1911" s="5"/>
      <c r="BQ1911" s="5"/>
      <c r="BR1911" s="5"/>
      <c r="BS1911" s="5"/>
      <c r="BT1911" s="7"/>
      <c r="BU1911" s="7"/>
      <c r="BV1911" s="7"/>
      <c r="BW1911" s="7"/>
      <c r="BX1911" s="7"/>
      <c r="BY1911" s="7"/>
      <c r="BZ1911" s="7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L1911" s="5">
        <v>132.53483313450729</v>
      </c>
      <c r="CM1911" s="5">
        <f>CS1911+CV1911+CY1911+DB1911+DE1911+DH1911+DK1911+DN1911+DQ1911</f>
        <v>120</v>
      </c>
      <c r="CO1911" s="5">
        <f>CT1911+CW1911+CZ1911+DC1911+DF1911+DI1911+DL1911+DO1911+DR1911</f>
        <v>124.19550382594707</v>
      </c>
      <c r="CP1911" s="5"/>
      <c r="CQ1911" s="5"/>
      <c r="CS1911">
        <v>10</v>
      </c>
      <c r="CT1911" s="5">
        <v>18.549145088878344</v>
      </c>
      <c r="CU1911" s="5"/>
      <c r="CV1911">
        <v>10</v>
      </c>
      <c r="CW1911" s="5">
        <v>13.891999710209541</v>
      </c>
      <c r="CX1911" s="5"/>
      <c r="CY1911">
        <v>10</v>
      </c>
      <c r="CZ1911" s="5">
        <v>4.790985287561309</v>
      </c>
      <c r="DA1911" s="5"/>
      <c r="DB1911" s="5">
        <v>10</v>
      </c>
      <c r="DC1911" s="5">
        <v>4.8529172893517902</v>
      </c>
      <c r="DD1911" s="5"/>
      <c r="DE1911">
        <v>10</v>
      </c>
      <c r="DF1911" s="5">
        <v>6.1964666651877209</v>
      </c>
      <c r="DG1911" s="5"/>
      <c r="DH1911" s="5">
        <v>10</v>
      </c>
      <c r="DI1911" s="5">
        <v>8.6971836736585288</v>
      </c>
      <c r="DJ1911" s="5"/>
      <c r="DK1911">
        <v>20</v>
      </c>
      <c r="DL1911" s="5">
        <v>28.566690974439808</v>
      </c>
      <c r="DM1911" s="5"/>
      <c r="DN1911">
        <v>20</v>
      </c>
      <c r="DO1911" s="5">
        <v>19.370795419422301</v>
      </c>
      <c r="DP1911" s="5"/>
      <c r="DQ1911">
        <v>20</v>
      </c>
      <c r="DR1911" s="5">
        <v>19.279319717237705</v>
      </c>
    </row>
    <row r="1912" spans="1:122" x14ac:dyDescent="0.25">
      <c r="A1912" t="s">
        <v>79</v>
      </c>
      <c r="B1912" t="s">
        <v>249</v>
      </c>
      <c r="C1912" s="6">
        <v>39101</v>
      </c>
      <c r="D1912" s="5"/>
      <c r="G1912">
        <v>101</v>
      </c>
      <c r="H1912" t="s">
        <v>17</v>
      </c>
      <c r="I1912" s="7">
        <v>11</v>
      </c>
      <c r="J1912">
        <v>1000</v>
      </c>
      <c r="K1912" s="5">
        <f t="shared" si="42"/>
        <v>90.909090909090907</v>
      </c>
      <c r="AC1912" s="5"/>
      <c r="AE1912" s="8"/>
      <c r="AF1912" s="8"/>
      <c r="AG1912" s="8"/>
      <c r="AH1912" s="8"/>
      <c r="AI1912" s="8"/>
      <c r="AJ1912" s="5"/>
      <c r="AK1912" s="8"/>
      <c r="AL1912" s="8"/>
      <c r="AM1912" s="8"/>
      <c r="AN1912" s="8"/>
      <c r="AO1912" s="8"/>
      <c r="AP1912" s="8"/>
      <c r="AQ1912" s="9"/>
      <c r="AS1912" s="8"/>
      <c r="AT1912" s="8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J1912" s="5"/>
      <c r="BK1912" s="5"/>
      <c r="BL1912" s="5"/>
      <c r="BO1912" s="7"/>
      <c r="BP1912" s="5"/>
      <c r="BQ1912" s="5"/>
      <c r="BR1912" s="5"/>
      <c r="BS1912" s="5"/>
      <c r="BT1912" s="7"/>
      <c r="BU1912" s="7"/>
      <c r="BV1912" s="7"/>
      <c r="BW1912" s="7"/>
      <c r="BX1912" s="7"/>
      <c r="BY1912" s="7"/>
      <c r="BZ1912" s="7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L1912" s="5">
        <v>210.9463783893176</v>
      </c>
      <c r="CM1912" s="5">
        <f>CS1912+CV1912+CY1912+DB1912+DE1912+DH1912+DK1912+DN1912+DQ1912</f>
        <v>120</v>
      </c>
      <c r="CO1912" s="5">
        <f>CT1912+CW1912+CZ1912+DC1912+DF1912+DI1912+DL1912+DO1912+DR1912</f>
        <v>218.94821871497098</v>
      </c>
      <c r="CP1912" s="5"/>
      <c r="CQ1912" s="5"/>
      <c r="CS1912">
        <v>10</v>
      </c>
      <c r="CT1912" s="5">
        <v>40.508891528723197</v>
      </c>
      <c r="CU1912" s="5"/>
      <c r="CV1912">
        <v>10</v>
      </c>
      <c r="CW1912" s="5">
        <v>21.310092276221731</v>
      </c>
      <c r="CX1912" s="5"/>
      <c r="CY1912">
        <v>10</v>
      </c>
      <c r="CZ1912" s="5">
        <v>22.964164119048689</v>
      </c>
      <c r="DA1912" s="5"/>
      <c r="DB1912" s="5">
        <v>10</v>
      </c>
      <c r="DC1912" s="5">
        <v>18.979351171158925</v>
      </c>
      <c r="DD1912" s="5"/>
      <c r="DE1912">
        <v>10</v>
      </c>
      <c r="DF1912" s="5">
        <v>18.514668237202173</v>
      </c>
      <c r="DG1912" s="5"/>
      <c r="DH1912" s="5">
        <v>10</v>
      </c>
      <c r="DI1912" s="5">
        <v>18.538882484381062</v>
      </c>
      <c r="DJ1912" s="5"/>
      <c r="DK1912">
        <v>20</v>
      </c>
      <c r="DL1912" s="5">
        <v>35.28877249328599</v>
      </c>
      <c r="DM1912" s="5"/>
      <c r="DN1912">
        <v>20</v>
      </c>
      <c r="DO1912" s="5">
        <v>21.874850542536656</v>
      </c>
      <c r="DP1912" s="5"/>
      <c r="DQ1912">
        <v>20</v>
      </c>
      <c r="DR1912" s="5">
        <v>20.968545862412562</v>
      </c>
    </row>
    <row r="1913" spans="1:122" x14ac:dyDescent="0.25">
      <c r="A1913" t="s">
        <v>79</v>
      </c>
      <c r="B1913" t="s">
        <v>249</v>
      </c>
      <c r="C1913" s="6">
        <v>39104</v>
      </c>
      <c r="G1913">
        <v>104</v>
      </c>
      <c r="H1913" t="s">
        <v>17</v>
      </c>
      <c r="I1913" s="7">
        <v>11</v>
      </c>
      <c r="J1913">
        <v>1000</v>
      </c>
      <c r="K1913" s="5">
        <f t="shared" si="42"/>
        <v>90.909090909090907</v>
      </c>
      <c r="AC1913" s="5">
        <v>143.44999999999999</v>
      </c>
      <c r="AE1913" s="8"/>
      <c r="AF1913" s="8"/>
      <c r="AG1913" s="8"/>
      <c r="AH1913" s="8"/>
      <c r="AI1913" s="8"/>
      <c r="AJ1913" s="5">
        <v>126.375</v>
      </c>
      <c r="AK1913" s="8">
        <v>1.7363250000000001</v>
      </c>
      <c r="AL1913" s="8"/>
      <c r="AM1913" s="8"/>
      <c r="AN1913" s="8"/>
      <c r="AO1913" s="8"/>
      <c r="AP1913" s="8"/>
      <c r="AQ1913" s="9">
        <f>AK1913/AJ1913</f>
        <v>1.3739465875370921E-2</v>
      </c>
      <c r="AR1913" s="9">
        <v>3.7394428674643328E-2</v>
      </c>
      <c r="AS1913" s="7">
        <f>AJ1913*AR1913</f>
        <v>4.7257209237580504</v>
      </c>
      <c r="AT1913" s="8"/>
      <c r="AU1913" s="5">
        <v>8.875</v>
      </c>
      <c r="AV1913" s="5"/>
      <c r="AW1913" s="5"/>
      <c r="AX1913" s="5"/>
      <c r="AY1913" s="5">
        <v>145</v>
      </c>
      <c r="AZ1913" s="5"/>
      <c r="BA1913" s="5"/>
      <c r="BB1913" s="5"/>
      <c r="BC1913" s="5"/>
      <c r="BD1913" s="5"/>
      <c r="BE1913" s="5"/>
      <c r="BF1913" s="5"/>
      <c r="BG1913" s="5">
        <v>0</v>
      </c>
      <c r="BH1913" s="5">
        <v>153.875</v>
      </c>
      <c r="BJ1913" s="5"/>
      <c r="BK1913" s="5">
        <f>AC1913+AJ1913+BH1913</f>
        <v>423.7</v>
      </c>
      <c r="BL1913" s="5"/>
      <c r="BM1913" s="8">
        <f>BH1913/BK1913</f>
        <v>0.36316969553929668</v>
      </c>
      <c r="BN1913" s="8"/>
      <c r="BO1913" s="7"/>
      <c r="BP1913" s="5"/>
      <c r="BQ1913" s="5"/>
      <c r="BR1913" s="5"/>
      <c r="BS1913" s="5"/>
      <c r="BT1913" s="7"/>
      <c r="BU1913" s="7"/>
      <c r="BV1913" s="7"/>
      <c r="BW1913" s="7"/>
      <c r="BX1913" s="8">
        <f>AC1913/BK1913</f>
        <v>0.33856502242152464</v>
      </c>
      <c r="BY1913" s="8">
        <f>AJ1913/BK1913</f>
        <v>0.29826528203917868</v>
      </c>
      <c r="BZ1913" s="8">
        <f>BH1913/BK1913</f>
        <v>0.36316969553929668</v>
      </c>
      <c r="CA1913" s="5">
        <v>300</v>
      </c>
      <c r="CB1913" s="5">
        <v>52.5</v>
      </c>
      <c r="CC1913" s="5">
        <v>119</v>
      </c>
      <c r="CD1913" s="5">
        <v>0</v>
      </c>
      <c r="CE1913" s="5"/>
      <c r="CF1913" s="5"/>
      <c r="CG1913" s="5"/>
      <c r="CH1913" s="5"/>
      <c r="CI1913" s="5"/>
      <c r="CJ1913" s="5"/>
      <c r="CL1913" s="5"/>
      <c r="CM1913" s="5"/>
      <c r="CO1913" s="5"/>
      <c r="CP1913" s="5"/>
      <c r="CQ1913" s="5"/>
      <c r="CT1913" s="5"/>
      <c r="CU1913" s="5"/>
      <c r="CV1913">
        <v>10</v>
      </c>
      <c r="CW1913" s="5"/>
      <c r="CX1913" s="5"/>
      <c r="CY1913">
        <v>10</v>
      </c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</row>
    <row r="1914" spans="1:122" x14ac:dyDescent="0.25">
      <c r="A1914" t="s">
        <v>79</v>
      </c>
      <c r="B1914" t="s">
        <v>249</v>
      </c>
      <c r="C1914" s="6">
        <v>39105</v>
      </c>
      <c r="D1914" s="5"/>
      <c r="G1914">
        <v>105</v>
      </c>
      <c r="H1914" t="s">
        <v>17</v>
      </c>
      <c r="I1914" s="7">
        <v>11</v>
      </c>
      <c r="J1914">
        <v>1000</v>
      </c>
      <c r="K1914" s="5">
        <f t="shared" si="42"/>
        <v>90.909090909090907</v>
      </c>
      <c r="AC1914" s="5"/>
      <c r="AE1914" s="8"/>
      <c r="AF1914" s="8"/>
      <c r="AG1914" s="8"/>
      <c r="AH1914" s="8"/>
      <c r="AI1914" s="8"/>
      <c r="AJ1914" s="5"/>
      <c r="AK1914" s="8"/>
      <c r="AL1914" s="8"/>
      <c r="AM1914" s="8"/>
      <c r="AN1914" s="8"/>
      <c r="AO1914" s="8"/>
      <c r="AP1914" s="8"/>
      <c r="AQ1914" s="9"/>
      <c r="AS1914" s="8"/>
      <c r="AT1914" s="8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J1914" s="5"/>
      <c r="BK1914" s="5"/>
      <c r="BL1914" s="5"/>
      <c r="BO1914" s="7"/>
      <c r="BP1914" s="5"/>
      <c r="BQ1914" s="5"/>
      <c r="BR1914" s="5"/>
      <c r="BS1914" s="5"/>
      <c r="BT1914" s="7"/>
      <c r="BU1914" s="7"/>
      <c r="BV1914" s="7"/>
      <c r="BW1914" s="7"/>
      <c r="BX1914" s="7"/>
      <c r="BY1914" s="7"/>
      <c r="BZ1914" s="7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L1914" s="5">
        <v>164.84015688804689</v>
      </c>
      <c r="CM1914" s="5">
        <f>CS1914+CV1914+CY1914+DB1914+DE1914+DH1914+DK1914+DN1914+DQ1914</f>
        <v>120</v>
      </c>
      <c r="CO1914" s="5">
        <f>CT1914+CW1914+CZ1914+DC1914+DF1914+DI1914+DL1914+DO1914+DR1914</f>
        <v>168.13024761584862</v>
      </c>
      <c r="CP1914" s="5"/>
      <c r="CQ1914" s="5"/>
      <c r="CS1914">
        <v>10</v>
      </c>
      <c r="CT1914" s="5">
        <v>16.250369852949017</v>
      </c>
      <c r="CU1914" s="5"/>
      <c r="CV1914">
        <v>10</v>
      </c>
      <c r="CW1914" s="5">
        <v>18.132798484510808</v>
      </c>
      <c r="CX1914" s="5"/>
      <c r="CY1914">
        <v>10</v>
      </c>
      <c r="CZ1914" s="5">
        <v>16.435416090929365</v>
      </c>
      <c r="DA1914" s="5"/>
      <c r="DB1914" s="5">
        <v>10</v>
      </c>
      <c r="DC1914" s="5">
        <v>13.840937125225798</v>
      </c>
      <c r="DD1914" s="5"/>
      <c r="DE1914">
        <v>10</v>
      </c>
      <c r="DF1914" s="5">
        <v>15.291647065051961</v>
      </c>
      <c r="DG1914" s="5"/>
      <c r="DH1914" s="5">
        <v>10</v>
      </c>
      <c r="DI1914" s="5">
        <v>16.040437459524874</v>
      </c>
      <c r="DJ1914" s="5"/>
      <c r="DK1914">
        <v>20</v>
      </c>
      <c r="DL1914" s="5">
        <v>32.900249157111674</v>
      </c>
      <c r="DM1914" s="5"/>
      <c r="DN1914">
        <v>20</v>
      </c>
      <c r="DO1914" s="5">
        <v>19.688930868231118</v>
      </c>
      <c r="DP1914" s="5"/>
      <c r="DQ1914">
        <v>20</v>
      </c>
      <c r="DR1914" s="5">
        <v>19.549461512314018</v>
      </c>
    </row>
    <row r="1915" spans="1:122" x14ac:dyDescent="0.25">
      <c r="A1915" t="s">
        <v>79</v>
      </c>
      <c r="B1915" t="s">
        <v>249</v>
      </c>
      <c r="C1915" s="6">
        <v>39109</v>
      </c>
      <c r="D1915" s="5">
        <v>6</v>
      </c>
      <c r="E1915" t="s">
        <v>239</v>
      </c>
      <c r="F1915" t="s">
        <v>89</v>
      </c>
      <c r="G1915">
        <v>109</v>
      </c>
      <c r="H1915" t="s">
        <v>17</v>
      </c>
      <c r="I1915" s="7">
        <v>11</v>
      </c>
      <c r="J1915">
        <v>1000</v>
      </c>
      <c r="K1915" s="5">
        <f t="shared" si="42"/>
        <v>90.909090909090907</v>
      </c>
      <c r="T1915" s="5">
        <v>109.5</v>
      </c>
      <c r="AC1915" s="5"/>
      <c r="AE1915" s="8"/>
      <c r="AF1915" s="8"/>
      <c r="AG1915" s="8"/>
      <c r="AH1915" s="8"/>
      <c r="AI1915" s="8"/>
      <c r="AJ1915" s="5"/>
      <c r="AK1915" s="8"/>
      <c r="AL1915" s="8"/>
      <c r="AM1915" s="8"/>
      <c r="AN1915" s="8"/>
      <c r="AO1915" s="8"/>
      <c r="AP1915" s="8"/>
      <c r="AQ1915" s="9"/>
      <c r="AS1915" s="8"/>
      <c r="AT1915" s="8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J1915" s="5"/>
      <c r="BK1915" s="5"/>
      <c r="BL1915" s="5"/>
      <c r="BO1915" s="7"/>
      <c r="BP1915" s="5"/>
      <c r="BQ1915" s="5"/>
      <c r="BR1915" s="5"/>
      <c r="BS1915" s="5"/>
      <c r="BT1915" s="7"/>
      <c r="BU1915" s="7"/>
      <c r="BV1915" s="7"/>
      <c r="BW1915" s="7"/>
      <c r="BX1915" s="7"/>
      <c r="BY1915" s="7"/>
      <c r="BZ1915" s="7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L1915" s="5">
        <v>199.30554049091791</v>
      </c>
      <c r="CM1915" s="5">
        <f>CS1915+CV1915+CY1915+DB1915+DE1915+DH1915+DK1915+DN1915+DQ1915</f>
        <v>120</v>
      </c>
      <c r="CO1915" s="5">
        <f>CT1915+CW1915+CZ1915+DC1915+DF1915+DI1915+DL1915+DO1915+DR1915</f>
        <v>205.9776567726415</v>
      </c>
      <c r="CP1915" s="5"/>
      <c r="CQ1915" s="5"/>
      <c r="CS1915">
        <v>10</v>
      </c>
      <c r="CT1915" s="5">
        <v>34.576777182388852</v>
      </c>
      <c r="CU1915" s="5"/>
      <c r="CV1915">
        <v>10</v>
      </c>
      <c r="CW1915" s="5">
        <v>21.359509469484721</v>
      </c>
      <c r="CX1915" s="5"/>
      <c r="CY1915">
        <v>10</v>
      </c>
      <c r="CZ1915" s="5">
        <v>23.148393661608807</v>
      </c>
      <c r="DA1915" s="5"/>
      <c r="DB1915" s="5">
        <v>10</v>
      </c>
      <c r="DC1915" s="5">
        <v>19.067500399675289</v>
      </c>
      <c r="DD1915" s="5"/>
      <c r="DE1915">
        <v>10</v>
      </c>
      <c r="DF1915" s="5">
        <v>17.540733472270936</v>
      </c>
      <c r="DG1915" s="5"/>
      <c r="DH1915" s="5">
        <v>10</v>
      </c>
      <c r="DI1915" s="5">
        <v>16.44049555847127</v>
      </c>
      <c r="DJ1915" s="5"/>
      <c r="DK1915">
        <v>20</v>
      </c>
      <c r="DL1915" s="5">
        <v>33.121025169866869</v>
      </c>
      <c r="DM1915" s="5"/>
      <c r="DN1915">
        <v>20</v>
      </c>
      <c r="DO1915" s="5">
        <v>20.813432768646642</v>
      </c>
      <c r="DP1915" s="5"/>
      <c r="DQ1915">
        <v>20</v>
      </c>
      <c r="DR1915" s="5">
        <v>19.909789090228109</v>
      </c>
    </row>
    <row r="1916" spans="1:122" x14ac:dyDescent="0.25">
      <c r="A1916" t="s">
        <v>79</v>
      </c>
      <c r="B1916" t="s">
        <v>249</v>
      </c>
      <c r="C1916" s="6">
        <v>39111</v>
      </c>
      <c r="G1916">
        <v>111</v>
      </c>
      <c r="H1916" t="s">
        <v>17</v>
      </c>
      <c r="I1916" s="7">
        <v>11</v>
      </c>
      <c r="J1916">
        <v>1000</v>
      </c>
      <c r="K1916" s="5">
        <f t="shared" si="42"/>
        <v>90.909090909090907</v>
      </c>
      <c r="M1916" s="5">
        <v>627</v>
      </c>
      <c r="N1916" s="7">
        <v>20.2</v>
      </c>
      <c r="O1916" s="7"/>
      <c r="P1916" s="7"/>
      <c r="AC1916" s="5"/>
      <c r="AE1916" s="8"/>
      <c r="AF1916" s="8"/>
      <c r="AG1916" s="8"/>
      <c r="AH1916" s="8"/>
      <c r="AI1916" s="8"/>
      <c r="AJ1916" s="5"/>
      <c r="AK1916" s="8"/>
      <c r="AL1916" s="8"/>
      <c r="AM1916" s="8"/>
      <c r="AN1916" s="8"/>
      <c r="AO1916" s="8"/>
      <c r="AP1916" s="8"/>
      <c r="AS1916" s="8"/>
      <c r="AT1916" s="8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J1916" s="5"/>
      <c r="BK1916" s="5"/>
      <c r="BL1916" s="5"/>
      <c r="BO1916" s="7"/>
      <c r="BP1916" s="5"/>
      <c r="BQ1916" s="5"/>
      <c r="BR1916" s="5"/>
      <c r="BS1916" s="5"/>
      <c r="BT1916" s="7"/>
      <c r="BU1916" s="7"/>
      <c r="BV1916" s="7"/>
      <c r="BW1916" s="7"/>
      <c r="BX1916" s="7"/>
      <c r="BY1916" s="7"/>
      <c r="BZ1916" s="7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L1916" s="5"/>
      <c r="CM1916" s="5"/>
      <c r="CO1916" s="5"/>
      <c r="CP1916" s="5"/>
      <c r="CQ1916" s="5"/>
      <c r="CT1916" s="5"/>
      <c r="CU1916" s="5"/>
      <c r="CV1916">
        <v>10</v>
      </c>
      <c r="CW1916" s="5"/>
      <c r="CX1916" s="5"/>
      <c r="CY1916">
        <v>10</v>
      </c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</row>
    <row r="1917" spans="1:122" x14ac:dyDescent="0.25">
      <c r="A1917" t="s">
        <v>79</v>
      </c>
      <c r="B1917" t="s">
        <v>249</v>
      </c>
      <c r="C1917" s="6">
        <v>39113</v>
      </c>
      <c r="D1917" s="5"/>
      <c r="G1917">
        <v>113</v>
      </c>
      <c r="H1917" t="s">
        <v>17</v>
      </c>
      <c r="I1917" s="7">
        <v>11</v>
      </c>
      <c r="J1917">
        <v>1000</v>
      </c>
      <c r="K1917" s="5">
        <f t="shared" si="42"/>
        <v>90.909090909090907</v>
      </c>
      <c r="AC1917" s="5"/>
      <c r="AE1917" s="8"/>
      <c r="AF1917" s="8"/>
      <c r="AG1917" s="8"/>
      <c r="AH1917" s="8"/>
      <c r="AI1917" s="8"/>
      <c r="AJ1917" s="5"/>
      <c r="AK1917" s="8"/>
      <c r="AL1917" s="8"/>
      <c r="AM1917" s="8"/>
      <c r="AN1917" s="8"/>
      <c r="AO1917" s="8"/>
      <c r="AP1917" s="8"/>
      <c r="AQ1917" s="9"/>
      <c r="AS1917" s="8"/>
      <c r="AT1917" s="8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J1917" s="5"/>
      <c r="BK1917" s="5"/>
      <c r="BL1917" s="5"/>
      <c r="BO1917" s="7"/>
      <c r="BP1917" s="5"/>
      <c r="BQ1917" s="5"/>
      <c r="BR1917" s="5"/>
      <c r="BS1917" s="5"/>
      <c r="BT1917" s="7"/>
      <c r="BU1917" s="7"/>
      <c r="BV1917" s="7"/>
      <c r="BW1917" s="7"/>
      <c r="BX1917" s="7"/>
      <c r="BY1917" s="7"/>
      <c r="BZ1917" s="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L1917" s="5">
        <v>171.27495908421861</v>
      </c>
      <c r="CM1917" s="5">
        <f>CS1917+CV1917+CY1917+DB1917+DE1917+DH1917+DK1917+DN1917+DQ1917</f>
        <v>120</v>
      </c>
      <c r="CO1917" s="5">
        <f>CT1917+CW1917+CZ1917+DC1917+DF1917+DI1917+DL1917+DO1917+DR1917</f>
        <v>172.31651977646285</v>
      </c>
      <c r="CP1917" s="5"/>
      <c r="CQ1917" s="5"/>
      <c r="CS1917">
        <v>10</v>
      </c>
      <c r="CT1917" s="5">
        <v>28.963128975279687</v>
      </c>
      <c r="CU1917" s="5"/>
      <c r="CV1917">
        <v>10</v>
      </c>
      <c r="CW1917" s="5">
        <v>17.545934398521652</v>
      </c>
      <c r="CX1917" s="5"/>
      <c r="CY1917">
        <v>10</v>
      </c>
      <c r="CZ1917" s="5">
        <v>15.258271961058284</v>
      </c>
      <c r="DA1917" s="5"/>
      <c r="DB1917" s="5">
        <v>10</v>
      </c>
      <c r="DC1917" s="5">
        <v>13.790905509178879</v>
      </c>
      <c r="DD1917" s="5"/>
      <c r="DE1917">
        <v>10</v>
      </c>
      <c r="DF1917" s="5">
        <v>14.025567360713566</v>
      </c>
      <c r="DG1917" s="5"/>
      <c r="DH1917" s="5">
        <v>10</v>
      </c>
      <c r="DI1917" s="5">
        <v>13.936557692890057</v>
      </c>
      <c r="DJ1917" s="5"/>
      <c r="DK1917">
        <v>20</v>
      </c>
      <c r="DL1917" s="5">
        <v>28.541060708850445</v>
      </c>
      <c r="DM1917" s="5"/>
      <c r="DN1917">
        <v>20</v>
      </c>
      <c r="DO1917" s="5">
        <v>19.973802613289998</v>
      </c>
      <c r="DP1917" s="5"/>
      <c r="DQ1917">
        <v>20</v>
      </c>
      <c r="DR1917" s="5">
        <v>20.281290556680283</v>
      </c>
    </row>
    <row r="1918" spans="1:122" x14ac:dyDescent="0.25">
      <c r="A1918" t="s">
        <v>79</v>
      </c>
      <c r="B1918" t="s">
        <v>249</v>
      </c>
      <c r="C1918" s="6">
        <v>39114</v>
      </c>
      <c r="D1918" s="5"/>
      <c r="G1918">
        <v>114</v>
      </c>
      <c r="H1918" t="s">
        <v>17</v>
      </c>
      <c r="I1918" s="7">
        <v>11</v>
      </c>
      <c r="J1918">
        <v>1000</v>
      </c>
      <c r="K1918" s="5">
        <f t="shared" si="42"/>
        <v>90.909090909090907</v>
      </c>
      <c r="AC1918" s="5"/>
      <c r="AE1918" s="8"/>
      <c r="AF1918" s="8"/>
      <c r="AG1918" s="8"/>
      <c r="AH1918" s="8"/>
      <c r="AI1918" s="8"/>
      <c r="AJ1918" s="5"/>
      <c r="AK1918" s="8"/>
      <c r="AL1918" s="8"/>
      <c r="AM1918" s="8"/>
      <c r="AN1918" s="8"/>
      <c r="AO1918" s="8"/>
      <c r="AP1918" s="8"/>
      <c r="AQ1918" s="9"/>
      <c r="AS1918" s="8"/>
      <c r="AT1918" s="8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J1918" s="5"/>
      <c r="BK1918" s="5"/>
      <c r="BL1918" s="5"/>
      <c r="BO1918" s="7"/>
      <c r="BP1918" s="5"/>
      <c r="BQ1918" s="5"/>
      <c r="BR1918" s="5"/>
      <c r="BS1918" s="5"/>
      <c r="BT1918" s="7"/>
      <c r="BU1918" s="7"/>
      <c r="BV1918" s="7"/>
      <c r="BW1918" s="7"/>
      <c r="BX1918" s="7"/>
      <c r="BY1918" s="7"/>
      <c r="BZ1918" s="7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L1918" s="5">
        <v>155.24498193967</v>
      </c>
      <c r="CM1918" s="5">
        <f>CS1918+CV1918+CY1918+DB1918+DE1918+DH1918+DK1918+DN1918+DQ1918</f>
        <v>120</v>
      </c>
      <c r="CO1918" s="5">
        <f>CT1918+CW1918+CZ1918+DC1918+DF1918+DI1918+DL1918+DO1918+DR1918</f>
        <v>153.57248456456568</v>
      </c>
      <c r="CP1918" s="5"/>
      <c r="CQ1918" s="5"/>
      <c r="CS1918">
        <v>10</v>
      </c>
      <c r="CT1918" s="5">
        <v>23.0961801765974</v>
      </c>
      <c r="CU1918" s="5"/>
      <c r="CV1918">
        <v>10</v>
      </c>
      <c r="CW1918" s="5">
        <v>16.786300491278681</v>
      </c>
      <c r="CX1918" s="5"/>
      <c r="CY1918">
        <v>10</v>
      </c>
      <c r="CZ1918" s="5">
        <v>12.427302136386182</v>
      </c>
      <c r="DA1918" s="5"/>
      <c r="DB1918" s="5">
        <v>10</v>
      </c>
      <c r="DC1918" s="5">
        <v>10.916008835451024</v>
      </c>
      <c r="DD1918" s="5"/>
      <c r="DE1918">
        <v>10</v>
      </c>
      <c r="DF1918" s="5">
        <v>11.618838420343074</v>
      </c>
      <c r="DG1918" s="5"/>
      <c r="DH1918" s="5">
        <v>10</v>
      </c>
      <c r="DI1918" s="5">
        <v>12.282365035027347</v>
      </c>
      <c r="DJ1918" s="5"/>
      <c r="DK1918">
        <v>20</v>
      </c>
      <c r="DL1918" s="5">
        <v>25.977697872504859</v>
      </c>
      <c r="DM1918" s="5"/>
      <c r="DN1918">
        <v>20</v>
      </c>
      <c r="DO1918" s="5">
        <v>20.008481704649817</v>
      </c>
      <c r="DP1918" s="5"/>
      <c r="DQ1918">
        <v>20</v>
      </c>
      <c r="DR1918" s="5">
        <v>20.45930989232729</v>
      </c>
    </row>
    <row r="1919" spans="1:122" x14ac:dyDescent="0.25">
      <c r="A1919" t="s">
        <v>79</v>
      </c>
      <c r="B1919" t="s">
        <v>249</v>
      </c>
      <c r="C1919" s="6">
        <v>39117</v>
      </c>
      <c r="D1919" s="5"/>
      <c r="G1919">
        <v>117</v>
      </c>
      <c r="H1919" t="s">
        <v>17</v>
      </c>
      <c r="I1919" s="7">
        <v>11</v>
      </c>
      <c r="J1919">
        <v>1000</v>
      </c>
      <c r="K1919" s="5">
        <f t="shared" si="42"/>
        <v>90.909090909090907</v>
      </c>
      <c r="AC1919" s="5"/>
      <c r="AE1919" s="8"/>
      <c r="AF1919" s="8"/>
      <c r="AG1919" s="8"/>
      <c r="AH1919" s="8"/>
      <c r="AI1919" s="8"/>
      <c r="AJ1919" s="5"/>
      <c r="AK1919" s="8"/>
      <c r="AL1919" s="8"/>
      <c r="AM1919" s="8"/>
      <c r="AN1919" s="8"/>
      <c r="AO1919" s="8"/>
      <c r="AP1919" s="8"/>
      <c r="AQ1919" s="9"/>
      <c r="AS1919" s="8"/>
      <c r="AT1919" s="8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J1919" s="5"/>
      <c r="BK1919" s="5"/>
      <c r="BL1919" s="5"/>
      <c r="BO1919" s="7"/>
      <c r="BP1919" s="5"/>
      <c r="BQ1919" s="5"/>
      <c r="BR1919" s="5"/>
      <c r="BS1919" s="5"/>
      <c r="BT1919" s="7"/>
      <c r="BU1919" s="7"/>
      <c r="BV1919" s="7"/>
      <c r="BW1919" s="7"/>
      <c r="BX1919" s="7"/>
      <c r="BY1919" s="7"/>
      <c r="BZ1919" s="7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L1919" s="5">
        <v>208.76871386070201</v>
      </c>
      <c r="CM1919" s="5">
        <f>CS1919+CV1919+CY1919+DB1919+DE1919+DH1919+DK1919+DN1919+DQ1919</f>
        <v>120</v>
      </c>
      <c r="CO1919" s="5">
        <f>CT1919+CW1919+CZ1919+DC1919+DF1919+DI1919+DL1919+DO1919+DR1919</f>
        <v>215.18573738424726</v>
      </c>
      <c r="CP1919" s="5"/>
      <c r="CQ1919" s="5"/>
      <c r="CS1919">
        <v>10</v>
      </c>
      <c r="CT1919" s="5">
        <v>42.207061359735135</v>
      </c>
      <c r="CU1919" s="5"/>
      <c r="CV1919">
        <v>10</v>
      </c>
      <c r="CW1919" s="5">
        <v>21.01104705458151</v>
      </c>
      <c r="CX1919" s="5"/>
      <c r="CY1919">
        <v>10</v>
      </c>
      <c r="CZ1919" s="5">
        <v>22.8240937260558</v>
      </c>
      <c r="DA1919" s="5"/>
      <c r="DB1919" s="5">
        <v>10</v>
      </c>
      <c r="DC1919" s="5">
        <v>19.088714699245131</v>
      </c>
      <c r="DD1919" s="5"/>
      <c r="DE1919">
        <v>10</v>
      </c>
      <c r="DF1919" s="5">
        <v>17.785936833828444</v>
      </c>
      <c r="DG1919" s="5"/>
      <c r="DH1919" s="5">
        <v>10</v>
      </c>
      <c r="DI1919" s="5">
        <v>16.739784244474322</v>
      </c>
      <c r="DJ1919" s="5"/>
      <c r="DK1919">
        <v>20</v>
      </c>
      <c r="DL1919" s="5">
        <v>32.589844625107716</v>
      </c>
      <c r="DM1919" s="5"/>
      <c r="DN1919">
        <v>20</v>
      </c>
      <c r="DO1919" s="5">
        <v>21.395645359042014</v>
      </c>
      <c r="DP1919" s="5"/>
      <c r="DQ1919">
        <v>20</v>
      </c>
      <c r="DR1919" s="5">
        <v>21.54360948217721</v>
      </c>
    </row>
    <row r="1920" spans="1:122" x14ac:dyDescent="0.25">
      <c r="A1920" t="s">
        <v>79</v>
      </c>
      <c r="B1920" t="s">
        <v>249</v>
      </c>
      <c r="C1920" s="6">
        <v>39121</v>
      </c>
      <c r="D1920" s="5"/>
      <c r="G1920">
        <v>121</v>
      </c>
      <c r="H1920" t="s">
        <v>17</v>
      </c>
      <c r="I1920" s="7">
        <v>11</v>
      </c>
      <c r="J1920">
        <v>1000</v>
      </c>
      <c r="K1920" s="5">
        <f t="shared" si="42"/>
        <v>90.909090909090907</v>
      </c>
      <c r="AC1920" s="5"/>
      <c r="AE1920" s="8"/>
      <c r="AF1920" s="8"/>
      <c r="AG1920" s="8"/>
      <c r="AH1920" s="8"/>
      <c r="AI1920" s="8"/>
      <c r="AJ1920" s="5"/>
      <c r="AK1920" s="8"/>
      <c r="AL1920" s="8"/>
      <c r="AM1920" s="8"/>
      <c r="AN1920" s="8"/>
      <c r="AO1920" s="8"/>
      <c r="AP1920" s="8"/>
      <c r="AQ1920" s="9"/>
      <c r="AS1920" s="8"/>
      <c r="AT1920" s="8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J1920" s="5"/>
      <c r="BK1920" s="5"/>
      <c r="BL1920" s="5"/>
      <c r="BO1920" s="7"/>
      <c r="BP1920" s="5"/>
      <c r="BQ1920" s="5"/>
      <c r="BR1920" s="5"/>
      <c r="BS1920" s="5"/>
      <c r="BT1920" s="7"/>
      <c r="BU1920" s="7"/>
      <c r="BV1920" s="7"/>
      <c r="BW1920" s="7"/>
      <c r="BX1920" s="7"/>
      <c r="BY1920" s="7"/>
      <c r="BZ1920" s="7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L1920" s="5">
        <v>160.10851463238049</v>
      </c>
      <c r="CM1920" s="5">
        <f>CS1920+CV1920+CY1920+DB1920+DE1920+DH1920+DK1920+DN1920+DQ1920</f>
        <v>120</v>
      </c>
      <c r="CO1920" s="5">
        <f>CT1920+CW1920+CZ1920+DC1920+DF1920+DI1920+DL1920+DO1920+DR1920</f>
        <v>158.68138296358794</v>
      </c>
      <c r="CP1920" s="5"/>
      <c r="CQ1920" s="5"/>
      <c r="CS1920">
        <v>10</v>
      </c>
      <c r="CT1920" s="5">
        <v>25.500453613824622</v>
      </c>
      <c r="CU1920" s="5"/>
      <c r="CV1920">
        <v>10</v>
      </c>
      <c r="CW1920" s="5">
        <v>17.204994414034452</v>
      </c>
      <c r="CX1920" s="5"/>
      <c r="CY1920">
        <v>10</v>
      </c>
      <c r="CZ1920" s="5">
        <v>14.126767543072509</v>
      </c>
      <c r="DA1920" s="5"/>
      <c r="DB1920" s="5">
        <v>10</v>
      </c>
      <c r="DC1920" s="5">
        <v>12.451450759987807</v>
      </c>
      <c r="DD1920" s="5"/>
      <c r="DE1920">
        <v>10</v>
      </c>
      <c r="DF1920" s="5">
        <v>12.63211557962169</v>
      </c>
      <c r="DG1920" s="5"/>
      <c r="DH1920" s="5">
        <v>10</v>
      </c>
      <c r="DI1920" s="5">
        <v>12.625211191610198</v>
      </c>
      <c r="DJ1920" s="5"/>
      <c r="DK1920">
        <v>20</v>
      </c>
      <c r="DL1920" s="5">
        <v>26.065657219858245</v>
      </c>
      <c r="DM1920" s="5"/>
      <c r="DN1920">
        <v>20</v>
      </c>
      <c r="DO1920" s="5">
        <v>18.696749845555892</v>
      </c>
      <c r="DP1920" s="5"/>
      <c r="DQ1920">
        <v>20</v>
      </c>
      <c r="DR1920" s="5">
        <v>19.377982796022515</v>
      </c>
    </row>
    <row r="1921" spans="1:166" x14ac:dyDescent="0.25">
      <c r="A1921" t="s">
        <v>79</v>
      </c>
      <c r="B1921" t="s">
        <v>249</v>
      </c>
      <c r="C1921" s="6">
        <v>39122</v>
      </c>
      <c r="G1921">
        <v>122</v>
      </c>
      <c r="H1921" t="s">
        <v>17</v>
      </c>
      <c r="I1921" s="7">
        <v>11</v>
      </c>
      <c r="J1921">
        <v>1000</v>
      </c>
      <c r="K1921" s="5">
        <f t="shared" si="42"/>
        <v>90.909090909090907</v>
      </c>
      <c r="M1921" s="5">
        <v>643</v>
      </c>
      <c r="N1921" s="7">
        <v>20.5</v>
      </c>
      <c r="O1921" s="7"/>
      <c r="P1921" s="7"/>
      <c r="AC1921" s="5"/>
      <c r="AE1921" s="8"/>
      <c r="AF1921" s="8"/>
      <c r="AG1921" s="8"/>
      <c r="AH1921" s="8"/>
      <c r="AI1921" s="8"/>
      <c r="AJ1921" s="5"/>
      <c r="AK1921" s="8"/>
      <c r="AL1921" s="8"/>
      <c r="AM1921" s="8"/>
      <c r="AN1921" s="8"/>
      <c r="AO1921" s="8"/>
      <c r="AP1921" s="8"/>
      <c r="AS1921" s="8"/>
      <c r="AT1921" s="8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J1921" s="5"/>
      <c r="BK1921" s="5"/>
      <c r="BL1921" s="5"/>
      <c r="BO1921" s="7"/>
      <c r="BP1921" s="5"/>
      <c r="BQ1921" s="5"/>
      <c r="BR1921" s="5"/>
      <c r="BS1921" s="5"/>
      <c r="BT1921" s="7"/>
      <c r="BU1921" s="7"/>
      <c r="BV1921" s="7"/>
      <c r="BW1921" s="7"/>
      <c r="BX1921" s="7"/>
      <c r="BY1921" s="7"/>
      <c r="BZ1921" s="7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L1921" s="5"/>
      <c r="CM1921" s="5"/>
      <c r="CO1921" s="5"/>
      <c r="CP1921" s="5"/>
      <c r="CQ1921" s="5"/>
      <c r="CT1921" s="5"/>
      <c r="CU1921" s="5"/>
      <c r="CV1921">
        <v>10</v>
      </c>
      <c r="CW1921" s="5"/>
      <c r="CX1921" s="5"/>
      <c r="CY1921">
        <v>10</v>
      </c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</row>
    <row r="1922" spans="1:166" x14ac:dyDescent="0.25">
      <c r="A1922" t="s">
        <v>79</v>
      </c>
      <c r="B1922" t="s">
        <v>249</v>
      </c>
      <c r="C1922" s="6">
        <v>39125</v>
      </c>
      <c r="D1922" s="5"/>
      <c r="G1922">
        <v>125</v>
      </c>
      <c r="H1922" t="s">
        <v>17</v>
      </c>
      <c r="I1922" s="7">
        <v>11</v>
      </c>
      <c r="J1922">
        <v>1000</v>
      </c>
      <c r="K1922" s="5">
        <f t="shared" si="42"/>
        <v>90.909090909090907</v>
      </c>
      <c r="AC1922" s="5"/>
      <c r="AE1922" s="8"/>
      <c r="AF1922" s="8"/>
      <c r="AG1922" s="8"/>
      <c r="AH1922" s="8"/>
      <c r="AI1922" s="8"/>
      <c r="AJ1922" s="5"/>
      <c r="AK1922" s="8"/>
      <c r="AL1922" s="8"/>
      <c r="AM1922" s="8"/>
      <c r="AN1922" s="8"/>
      <c r="AO1922" s="8"/>
      <c r="AP1922" s="8"/>
      <c r="AQ1922" s="9"/>
      <c r="AS1922" s="8"/>
      <c r="AT1922" s="8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J1922" s="5"/>
      <c r="BK1922" s="5"/>
      <c r="BL1922" s="5"/>
      <c r="BO1922" s="7"/>
      <c r="BP1922" s="5"/>
      <c r="BQ1922" s="5"/>
      <c r="BR1922" s="5"/>
      <c r="BS1922" s="5"/>
      <c r="BT1922" s="7"/>
      <c r="BU1922" s="7"/>
      <c r="BV1922" s="7"/>
      <c r="BW1922" s="7"/>
      <c r="BX1922" s="7"/>
      <c r="BY1922" s="7"/>
      <c r="BZ1922" s="7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L1922" s="5">
        <v>131.81305105336921</v>
      </c>
      <c r="CM1922" s="5">
        <f t="shared" ref="CM1922:CM1930" si="43">CS1922+CV1922+CY1922+DB1922+DE1922+DH1922+DK1922+DN1922+DQ1922</f>
        <v>120</v>
      </c>
      <c r="CO1922" s="5">
        <f t="shared" ref="CO1922:CO1930" si="44">CT1922+CW1922+CZ1922+DC1922+DF1922+DI1922+DL1922+DO1922+DR1922</f>
        <v>122.40827181166841</v>
      </c>
      <c r="CP1922" s="5"/>
      <c r="CQ1922" s="5"/>
      <c r="CS1922">
        <v>10</v>
      </c>
      <c r="CT1922" s="5">
        <v>20.203296439381781</v>
      </c>
      <c r="CU1922" s="5"/>
      <c r="CV1922">
        <v>10</v>
      </c>
      <c r="CW1922" s="5">
        <v>15.501919508255568</v>
      </c>
      <c r="CX1922" s="5"/>
      <c r="CY1922">
        <v>10</v>
      </c>
      <c r="CZ1922" s="5">
        <v>7.8794471240129242</v>
      </c>
      <c r="DA1922" s="5"/>
      <c r="DB1922" s="5">
        <v>10</v>
      </c>
      <c r="DC1922" s="5">
        <v>6.7046984717609517</v>
      </c>
      <c r="DD1922" s="5"/>
      <c r="DE1922">
        <v>10</v>
      </c>
      <c r="DF1922" s="5">
        <v>7.540129421150759</v>
      </c>
      <c r="DG1922" s="5"/>
      <c r="DH1922" s="5">
        <v>10</v>
      </c>
      <c r="DI1922" s="5">
        <v>8.4376998626439388</v>
      </c>
      <c r="DJ1922" s="5"/>
      <c r="DK1922">
        <v>20</v>
      </c>
      <c r="DL1922" s="5">
        <v>19.958150658031279</v>
      </c>
      <c r="DM1922" s="5"/>
      <c r="DN1922">
        <v>20</v>
      </c>
      <c r="DO1922" s="5">
        <v>16.607021740746113</v>
      </c>
      <c r="DP1922" s="5"/>
      <c r="DQ1922">
        <v>20</v>
      </c>
      <c r="DR1922" s="5">
        <v>19.575908585685092</v>
      </c>
    </row>
    <row r="1923" spans="1:166" x14ac:dyDescent="0.25">
      <c r="A1923" t="s">
        <v>79</v>
      </c>
      <c r="B1923" t="s">
        <v>249</v>
      </c>
      <c r="C1923" s="6">
        <v>39126</v>
      </c>
      <c r="D1923" s="5">
        <v>8</v>
      </c>
      <c r="E1923" t="s">
        <v>208</v>
      </c>
      <c r="F1923" t="s">
        <v>14</v>
      </c>
      <c r="G1923">
        <v>126</v>
      </c>
      <c r="H1923" t="s">
        <v>17</v>
      </c>
      <c r="I1923" s="7">
        <v>11</v>
      </c>
      <c r="J1923">
        <v>1000</v>
      </c>
      <c r="K1923" s="5">
        <f t="shared" si="42"/>
        <v>90.909090909090907</v>
      </c>
      <c r="U1923" s="5">
        <v>126</v>
      </c>
      <c r="AC1923" s="5">
        <v>185.6644727804738</v>
      </c>
      <c r="AE1923" s="8"/>
      <c r="AF1923" s="8"/>
      <c r="AG1923" s="8"/>
      <c r="AH1923" s="8"/>
      <c r="AI1923" s="8"/>
      <c r="AJ1923" s="5">
        <v>161.7776863520088</v>
      </c>
      <c r="AK1923" s="8">
        <v>2.0675389135467781</v>
      </c>
      <c r="AL1923" s="8"/>
      <c r="AM1923" s="8"/>
      <c r="AN1923" s="8"/>
      <c r="AO1923" s="8"/>
      <c r="AP1923" s="8"/>
      <c r="AQ1923" s="9">
        <f>AK1923/AJ1923</f>
        <v>1.2780124133114761E-2</v>
      </c>
      <c r="AR1923" s="9">
        <v>3.0824296893322899E-2</v>
      </c>
      <c r="AS1923" s="7">
        <f>AJ1923*AR1923</f>
        <v>4.9866834348291915</v>
      </c>
      <c r="AT1923" s="8"/>
      <c r="AU1923" s="5">
        <v>0.89511538237266408</v>
      </c>
      <c r="AV1923" s="5"/>
      <c r="AW1923" s="5"/>
      <c r="AX1923" s="5"/>
      <c r="AY1923" s="5">
        <v>478.97679287842038</v>
      </c>
      <c r="AZ1923" s="5"/>
      <c r="BA1923" s="5"/>
      <c r="BB1923" s="5"/>
      <c r="BC1923" s="5"/>
      <c r="BD1923" s="5"/>
      <c r="BE1923" s="5"/>
      <c r="BF1923" s="5"/>
      <c r="BG1923" s="5">
        <v>2.4750000000000001</v>
      </c>
      <c r="BH1923" s="5">
        <v>486.42005006462114</v>
      </c>
      <c r="BJ1923" s="5"/>
      <c r="BK1923" s="5">
        <f>AC1923+AJ1923+BH1923</f>
        <v>833.86220919710377</v>
      </c>
      <c r="BL1923" s="5"/>
      <c r="BM1923" s="8">
        <f>BH1923/BK1923</f>
        <v>0.58333384664713095</v>
      </c>
      <c r="BN1923" s="8"/>
      <c r="BO1923" s="7"/>
      <c r="BP1923" s="5"/>
      <c r="BQ1923" s="5"/>
      <c r="BR1923" s="5"/>
      <c r="BS1923" s="5"/>
      <c r="BT1923" s="7"/>
      <c r="BU1923" s="7"/>
      <c r="BV1923" s="7"/>
      <c r="BW1923" s="7"/>
      <c r="BX1923" s="8">
        <f>AC1923/BK1923</f>
        <v>0.22265605843829223</v>
      </c>
      <c r="BY1923" s="8">
        <f>AJ1923/BK1923</f>
        <v>0.1940100949145768</v>
      </c>
      <c r="BZ1923" s="8">
        <f>BH1923/BK1923</f>
        <v>0.58333384664713095</v>
      </c>
      <c r="CA1923" s="5">
        <v>304.57240621222019</v>
      </c>
      <c r="CB1923" s="5">
        <v>6.9844075720137617</v>
      </c>
      <c r="CC1923" s="5">
        <v>125.10422374732383</v>
      </c>
      <c r="CD1923" s="5">
        <v>1.3228569300662842</v>
      </c>
      <c r="CE1923" s="5"/>
      <c r="CF1923" s="5"/>
      <c r="CG1923" s="5"/>
      <c r="CH1923" s="5"/>
      <c r="CI1923" s="5"/>
      <c r="CJ1923" s="5"/>
      <c r="CL1923" s="5">
        <v>145.38253339996021</v>
      </c>
      <c r="CM1923" s="5">
        <f t="shared" si="43"/>
        <v>120</v>
      </c>
      <c r="CO1923" s="5">
        <f t="shared" si="44"/>
        <v>132.95999555111234</v>
      </c>
      <c r="CP1923" s="5"/>
      <c r="CQ1923" s="5"/>
      <c r="CS1923">
        <v>10</v>
      </c>
      <c r="CT1923" s="5">
        <v>34.4979623674474</v>
      </c>
      <c r="CU1923" s="5"/>
      <c r="CV1923">
        <v>10</v>
      </c>
      <c r="CW1923" s="5">
        <v>16.071918364142135</v>
      </c>
      <c r="CX1923" s="5"/>
      <c r="CY1923">
        <v>10</v>
      </c>
      <c r="CZ1923" s="5">
        <v>7.6044223348887243</v>
      </c>
      <c r="DA1923" s="5"/>
      <c r="DB1923" s="5">
        <v>10</v>
      </c>
      <c r="DC1923" s="5">
        <v>6.1488952368363314</v>
      </c>
      <c r="DD1923" s="5"/>
      <c r="DE1923">
        <v>10</v>
      </c>
      <c r="DF1923" s="5">
        <v>6.9428998581572188</v>
      </c>
      <c r="DG1923" s="5"/>
      <c r="DH1923" s="5">
        <v>10</v>
      </c>
      <c r="DI1923" s="5">
        <v>8.205252132923917</v>
      </c>
      <c r="DJ1923" s="5"/>
      <c r="DK1923">
        <v>20</v>
      </c>
      <c r="DL1923" s="5">
        <v>17.9846464180815</v>
      </c>
      <c r="DM1923" s="5"/>
      <c r="DN1923">
        <v>20</v>
      </c>
      <c r="DO1923" s="5">
        <v>15.233048526460413</v>
      </c>
      <c r="DP1923" s="5"/>
      <c r="DQ1923">
        <v>20</v>
      </c>
      <c r="DR1923" s="5">
        <v>20.270950312174698</v>
      </c>
    </row>
    <row r="1924" spans="1:166" x14ac:dyDescent="0.25">
      <c r="A1924" t="s">
        <v>79</v>
      </c>
      <c r="B1924" t="s">
        <v>249</v>
      </c>
      <c r="C1924" s="6">
        <v>39129</v>
      </c>
      <c r="D1924" s="5"/>
      <c r="G1924">
        <v>129</v>
      </c>
      <c r="H1924" t="s">
        <v>17</v>
      </c>
      <c r="I1924" s="7">
        <v>11</v>
      </c>
      <c r="J1924">
        <v>1000</v>
      </c>
      <c r="K1924" s="5">
        <f t="shared" si="42"/>
        <v>90.909090909090907</v>
      </c>
      <c r="AC1924" s="5"/>
      <c r="AE1924" s="8"/>
      <c r="AF1924" s="8"/>
      <c r="AG1924" s="8"/>
      <c r="AH1924" s="8"/>
      <c r="AI1924" s="8"/>
      <c r="AJ1924" s="5"/>
      <c r="AK1924" s="8"/>
      <c r="AL1924" s="8"/>
      <c r="AM1924" s="8"/>
      <c r="AN1924" s="8"/>
      <c r="AO1924" s="8"/>
      <c r="AP1924" s="8"/>
      <c r="AQ1924" s="9"/>
      <c r="AS1924" s="8"/>
      <c r="AT1924" s="8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J1924" s="5"/>
      <c r="BK1924" s="5"/>
      <c r="BL1924" s="5"/>
      <c r="BO1924" s="7"/>
      <c r="BP1924" s="5"/>
      <c r="BQ1924" s="5"/>
      <c r="BR1924" s="5"/>
      <c r="BS1924" s="5"/>
      <c r="BT1924" s="7"/>
      <c r="BU1924" s="7"/>
      <c r="BV1924" s="7"/>
      <c r="BW1924" s="7"/>
      <c r="BX1924" s="7"/>
      <c r="BY1924" s="7"/>
      <c r="BZ1924" s="7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L1924" s="5">
        <v>205.9221872532795</v>
      </c>
      <c r="CM1924" s="5">
        <f t="shared" si="43"/>
        <v>120</v>
      </c>
      <c r="CO1924" s="5">
        <f t="shared" si="44"/>
        <v>213.20348569028164</v>
      </c>
      <c r="CP1924" s="5"/>
      <c r="CQ1924" s="5"/>
      <c r="CS1924">
        <v>10</v>
      </c>
      <c r="CT1924" s="5">
        <v>38.83712168958516</v>
      </c>
      <c r="CU1924" s="5"/>
      <c r="CV1924">
        <v>10</v>
      </c>
      <c r="CW1924" s="5">
        <v>21.428938576812634</v>
      </c>
      <c r="CX1924" s="5"/>
      <c r="CY1924">
        <v>10</v>
      </c>
      <c r="CZ1924" s="5">
        <v>23.806719535175873</v>
      </c>
      <c r="DA1924" s="5"/>
      <c r="DB1924" s="5">
        <v>10</v>
      </c>
      <c r="DC1924" s="5">
        <v>20.571011061495341</v>
      </c>
      <c r="DD1924" s="5"/>
      <c r="DE1924">
        <v>10</v>
      </c>
      <c r="DF1924" s="5">
        <v>19.050894967633177</v>
      </c>
      <c r="DG1924" s="5"/>
      <c r="DH1924" s="5">
        <v>10</v>
      </c>
      <c r="DI1924" s="5">
        <v>17.56184861982269</v>
      </c>
      <c r="DJ1924" s="5"/>
      <c r="DK1924">
        <v>20</v>
      </c>
      <c r="DL1924" s="5">
        <v>32.360157623662971</v>
      </c>
      <c r="DM1924" s="5"/>
      <c r="DN1924">
        <v>20</v>
      </c>
      <c r="DO1924" s="5">
        <v>19.962554314328322</v>
      </c>
      <c r="DP1924" s="5"/>
      <c r="DQ1924">
        <v>20</v>
      </c>
      <c r="DR1924" s="5">
        <v>19.624239301765492</v>
      </c>
    </row>
    <row r="1925" spans="1:166" x14ac:dyDescent="0.25">
      <c r="A1925" t="s">
        <v>79</v>
      </c>
      <c r="B1925" t="s">
        <v>249</v>
      </c>
      <c r="C1925" s="6">
        <v>39135</v>
      </c>
      <c r="D1925" s="5"/>
      <c r="G1925">
        <v>135</v>
      </c>
      <c r="H1925" t="s">
        <v>17</v>
      </c>
      <c r="I1925" s="7">
        <v>11</v>
      </c>
      <c r="J1925">
        <v>1000</v>
      </c>
      <c r="K1925" s="5">
        <f t="shared" si="42"/>
        <v>90.909090909090907</v>
      </c>
      <c r="AC1925" s="5"/>
      <c r="AE1925" s="8"/>
      <c r="AF1925" s="8"/>
      <c r="AG1925" s="8"/>
      <c r="AH1925" s="8"/>
      <c r="AI1925" s="8"/>
      <c r="AJ1925" s="5"/>
      <c r="AK1925" s="8"/>
      <c r="AL1925" s="8"/>
      <c r="AM1925" s="8"/>
      <c r="AN1925" s="8"/>
      <c r="AO1925" s="8"/>
      <c r="AP1925" s="8"/>
      <c r="AQ1925" s="9"/>
      <c r="AS1925" s="8"/>
      <c r="AT1925" s="8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J1925" s="5"/>
      <c r="BK1925" s="5"/>
      <c r="BL1925" s="5"/>
      <c r="BO1925" s="7"/>
      <c r="BP1925" s="5"/>
      <c r="BQ1925" s="5"/>
      <c r="BR1925" s="5"/>
      <c r="BS1925" s="5"/>
      <c r="BT1925" s="7"/>
      <c r="BU1925" s="7"/>
      <c r="BV1925" s="7"/>
      <c r="BW1925" s="7"/>
      <c r="BX1925" s="7"/>
      <c r="BY1925" s="7"/>
      <c r="BZ1925" s="7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L1925" s="5">
        <v>160.02664123002751</v>
      </c>
      <c r="CM1925" s="5">
        <f t="shared" si="43"/>
        <v>120</v>
      </c>
      <c r="CO1925" s="5">
        <f t="shared" si="44"/>
        <v>159.8163010780724</v>
      </c>
      <c r="CP1925" s="5"/>
      <c r="CQ1925" s="5"/>
      <c r="CS1925">
        <v>10</v>
      </c>
      <c r="CT1925" s="5">
        <v>20.680755037534421</v>
      </c>
      <c r="CU1925" s="5"/>
      <c r="CV1925">
        <v>10</v>
      </c>
      <c r="CW1925" s="5">
        <v>18.055899409475238</v>
      </c>
      <c r="CX1925" s="5"/>
      <c r="CY1925">
        <v>10</v>
      </c>
      <c r="CZ1925" s="5">
        <v>16.07503523017045</v>
      </c>
      <c r="DA1925" s="5"/>
      <c r="DB1925" s="5">
        <v>10</v>
      </c>
      <c r="DC1925" s="5">
        <v>13.694723947311251</v>
      </c>
      <c r="DD1925" s="5"/>
      <c r="DE1925">
        <v>10</v>
      </c>
      <c r="DF1925" s="5">
        <v>14.47609322660262</v>
      </c>
      <c r="DG1925" s="5"/>
      <c r="DH1925" s="5">
        <v>10</v>
      </c>
      <c r="DI1925" s="5">
        <v>13.918464049310989</v>
      </c>
      <c r="DJ1925" s="5"/>
      <c r="DK1925">
        <v>20</v>
      </c>
      <c r="DL1925" s="5">
        <v>26.698036160546856</v>
      </c>
      <c r="DM1925" s="5"/>
      <c r="DN1925">
        <v>20</v>
      </c>
      <c r="DO1925" s="5">
        <v>17.429395006591868</v>
      </c>
      <c r="DP1925" s="5"/>
      <c r="DQ1925">
        <v>20</v>
      </c>
      <c r="DR1925" s="5">
        <v>18.787899010528712</v>
      </c>
    </row>
    <row r="1926" spans="1:166" x14ac:dyDescent="0.25">
      <c r="A1926" t="s">
        <v>79</v>
      </c>
      <c r="B1926" t="s">
        <v>249</v>
      </c>
      <c r="C1926" s="6">
        <v>39136</v>
      </c>
      <c r="D1926" s="5"/>
      <c r="G1926">
        <v>136</v>
      </c>
      <c r="H1926" t="s">
        <v>17</v>
      </c>
      <c r="I1926" s="7">
        <v>11</v>
      </c>
      <c r="J1926">
        <v>1000</v>
      </c>
      <c r="K1926" s="5">
        <f t="shared" si="42"/>
        <v>90.909090909090907</v>
      </c>
      <c r="AC1926" s="5"/>
      <c r="AE1926" s="8"/>
      <c r="AF1926" s="8"/>
      <c r="AG1926" s="8"/>
      <c r="AH1926" s="8"/>
      <c r="AI1926" s="8"/>
      <c r="AJ1926" s="5"/>
      <c r="AK1926" s="8"/>
      <c r="AL1926" s="8"/>
      <c r="AM1926" s="8"/>
      <c r="AN1926" s="8"/>
      <c r="AO1926" s="8"/>
      <c r="AP1926" s="8"/>
      <c r="AQ1926" s="9"/>
      <c r="AS1926" s="8"/>
      <c r="AT1926" s="8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J1926" s="5"/>
      <c r="BK1926" s="5"/>
      <c r="BL1926" s="5"/>
      <c r="BO1926" s="7"/>
      <c r="BP1926" s="5"/>
      <c r="BQ1926" s="5"/>
      <c r="BR1926" s="5"/>
      <c r="BS1926" s="5"/>
      <c r="BT1926" s="7"/>
      <c r="BU1926" s="7"/>
      <c r="BV1926" s="7"/>
      <c r="BW1926" s="7"/>
      <c r="BX1926" s="7"/>
      <c r="BY1926" s="7"/>
      <c r="BZ1926" s="7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L1926" s="5">
        <v>154.22411625747571</v>
      </c>
      <c r="CM1926" s="5">
        <f t="shared" si="43"/>
        <v>120</v>
      </c>
      <c r="CO1926" s="5">
        <f t="shared" si="44"/>
        <v>151.22859452280599</v>
      </c>
      <c r="CP1926" s="5"/>
      <c r="CQ1926" s="5"/>
      <c r="CS1926">
        <v>10</v>
      </c>
      <c r="CT1926" s="5">
        <v>25.189508811977682</v>
      </c>
      <c r="CU1926" s="5"/>
      <c r="CV1926">
        <v>10</v>
      </c>
      <c r="CW1926" s="5">
        <v>16.915765915089693</v>
      </c>
      <c r="CX1926" s="5"/>
      <c r="CY1926">
        <v>10</v>
      </c>
      <c r="CZ1926" s="5">
        <v>12.72811278128215</v>
      </c>
      <c r="DA1926" s="5"/>
      <c r="DB1926" s="5">
        <v>10</v>
      </c>
      <c r="DC1926" s="5">
        <v>11.889887124513415</v>
      </c>
      <c r="DD1926" s="5"/>
      <c r="DE1926">
        <v>10</v>
      </c>
      <c r="DF1926" s="5">
        <v>12.133132773866976</v>
      </c>
      <c r="DG1926" s="5"/>
      <c r="DH1926" s="5">
        <v>10</v>
      </c>
      <c r="DI1926" s="5">
        <v>12.37523103808207</v>
      </c>
      <c r="DJ1926" s="5"/>
      <c r="DK1926">
        <v>20</v>
      </c>
      <c r="DL1926" s="5">
        <v>24.692980631087728</v>
      </c>
      <c r="DM1926" s="5"/>
      <c r="DN1926">
        <v>20</v>
      </c>
      <c r="DO1926" s="5">
        <v>17.014041586469311</v>
      </c>
      <c r="DP1926" s="5"/>
      <c r="DQ1926">
        <v>20</v>
      </c>
      <c r="DR1926" s="5">
        <v>18.289933860436982</v>
      </c>
    </row>
    <row r="1927" spans="1:166" x14ac:dyDescent="0.25">
      <c r="A1927" t="s">
        <v>79</v>
      </c>
      <c r="B1927" t="s">
        <v>249</v>
      </c>
      <c r="C1927" s="6">
        <v>39140</v>
      </c>
      <c r="D1927" s="5"/>
      <c r="G1927">
        <v>140</v>
      </c>
      <c r="H1927" t="s">
        <v>17</v>
      </c>
      <c r="I1927" s="7">
        <v>11</v>
      </c>
      <c r="J1927">
        <v>1000</v>
      </c>
      <c r="K1927" s="5">
        <f t="shared" si="42"/>
        <v>90.909090909090907</v>
      </c>
      <c r="AC1927" s="5"/>
      <c r="AE1927" s="8"/>
      <c r="AF1927" s="8"/>
      <c r="AG1927" s="8"/>
      <c r="AH1927" s="8"/>
      <c r="AI1927" s="8"/>
      <c r="AJ1927" s="5"/>
      <c r="AK1927" s="8"/>
      <c r="AL1927" s="8"/>
      <c r="AM1927" s="8"/>
      <c r="AN1927" s="8"/>
      <c r="AO1927" s="8"/>
      <c r="AP1927" s="8"/>
      <c r="AQ1927" s="9"/>
      <c r="AS1927" s="8"/>
      <c r="AT1927" s="8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J1927" s="5"/>
      <c r="BK1927" s="5"/>
      <c r="BL1927" s="5"/>
      <c r="BO1927" s="7"/>
      <c r="BP1927" s="5"/>
      <c r="BQ1927" s="5"/>
      <c r="BR1927" s="5"/>
      <c r="BS1927" s="5"/>
      <c r="BT1927" s="7"/>
      <c r="BU1927" s="7"/>
      <c r="BV1927" s="7"/>
      <c r="BW1927" s="7"/>
      <c r="BX1927" s="7"/>
      <c r="BY1927" s="7"/>
      <c r="BZ1927" s="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L1927" s="5">
        <v>205.42644494508221</v>
      </c>
      <c r="CM1927" s="5">
        <f t="shared" si="43"/>
        <v>120</v>
      </c>
      <c r="CO1927" s="5">
        <f t="shared" si="44"/>
        <v>208.74031383451558</v>
      </c>
      <c r="CP1927" s="5"/>
      <c r="CQ1927" s="5"/>
      <c r="CS1927">
        <v>10</v>
      </c>
      <c r="CT1927" s="5">
        <v>47.20302930906383</v>
      </c>
      <c r="CU1927" s="5"/>
      <c r="CV1927">
        <v>10</v>
      </c>
      <c r="CW1927" s="5">
        <v>21.326501141552505</v>
      </c>
      <c r="CX1927" s="5"/>
      <c r="CY1927">
        <v>10</v>
      </c>
      <c r="CZ1927" s="5">
        <v>23.19578968573731</v>
      </c>
      <c r="DA1927" s="5"/>
      <c r="DB1927" s="5">
        <v>10</v>
      </c>
      <c r="DC1927" s="5">
        <v>19.834507255860338</v>
      </c>
      <c r="DD1927" s="5"/>
      <c r="DE1927">
        <v>10</v>
      </c>
      <c r="DF1927" s="5">
        <v>17.860827763515466</v>
      </c>
      <c r="DG1927" s="5"/>
      <c r="DH1927" s="5">
        <v>10</v>
      </c>
      <c r="DI1927" s="5">
        <v>16.38085518315912</v>
      </c>
      <c r="DJ1927" s="5"/>
      <c r="DK1927">
        <v>20</v>
      </c>
      <c r="DL1927" s="5">
        <v>28.031783550333842</v>
      </c>
      <c r="DM1927" s="5"/>
      <c r="DN1927">
        <v>20</v>
      </c>
      <c r="DO1927" s="5">
        <v>16.958654905048768</v>
      </c>
      <c r="DP1927" s="5"/>
      <c r="DQ1927">
        <v>20</v>
      </c>
      <c r="DR1927" s="5">
        <v>17.94836504024439</v>
      </c>
    </row>
    <row r="1928" spans="1:166" x14ac:dyDescent="0.25">
      <c r="A1928" t="s">
        <v>79</v>
      </c>
      <c r="B1928" t="s">
        <v>249</v>
      </c>
      <c r="C1928" s="6">
        <v>39146</v>
      </c>
      <c r="D1928" s="5"/>
      <c r="G1928">
        <v>146</v>
      </c>
      <c r="H1928" t="s">
        <v>17</v>
      </c>
      <c r="I1928" s="7">
        <v>11</v>
      </c>
      <c r="J1928">
        <v>1000</v>
      </c>
      <c r="K1928" s="5">
        <f t="shared" si="42"/>
        <v>90.909090909090907</v>
      </c>
      <c r="AC1928" s="5"/>
      <c r="AE1928" s="8"/>
      <c r="AF1928" s="8"/>
      <c r="AG1928" s="8"/>
      <c r="AH1928" s="8"/>
      <c r="AI1928" s="8"/>
      <c r="AJ1928" s="5"/>
      <c r="AK1928" s="8"/>
      <c r="AL1928" s="8"/>
      <c r="AM1928" s="8"/>
      <c r="AN1928" s="8"/>
      <c r="AO1928" s="8"/>
      <c r="AP1928" s="8"/>
      <c r="AQ1928" s="9"/>
      <c r="AS1928" s="8"/>
      <c r="AT1928" s="8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J1928" s="5"/>
      <c r="BK1928" s="5"/>
      <c r="BL1928" s="5"/>
      <c r="BO1928" s="7"/>
      <c r="BP1928" s="5"/>
      <c r="BQ1928" s="5"/>
      <c r="BR1928" s="5"/>
      <c r="BS1928" s="5"/>
      <c r="BT1928" s="7"/>
      <c r="BU1928" s="7"/>
      <c r="BV1928" s="7"/>
      <c r="BW1928" s="7"/>
      <c r="BX1928" s="7"/>
      <c r="BY1928" s="7"/>
      <c r="BZ1928" s="7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L1928" s="5">
        <v>183.4574089685712</v>
      </c>
      <c r="CM1928" s="5">
        <f t="shared" si="43"/>
        <v>120</v>
      </c>
      <c r="CO1928" s="5">
        <f t="shared" si="44"/>
        <v>182.26145150781525</v>
      </c>
      <c r="CP1928" s="5"/>
      <c r="CQ1928" s="5"/>
      <c r="CS1928">
        <v>10</v>
      </c>
      <c r="CT1928" s="5">
        <v>40.319360579374532</v>
      </c>
      <c r="CU1928" s="5"/>
      <c r="CV1928">
        <v>10</v>
      </c>
      <c r="CW1928" s="5">
        <v>18.895818772031589</v>
      </c>
      <c r="CX1928" s="5"/>
      <c r="CY1928">
        <v>10</v>
      </c>
      <c r="CZ1928" s="5">
        <v>18.779624180090146</v>
      </c>
      <c r="DA1928" s="5"/>
      <c r="DB1928" s="5">
        <v>10</v>
      </c>
      <c r="DC1928" s="5">
        <v>16.274155249828048</v>
      </c>
      <c r="DD1928" s="5"/>
      <c r="DE1928">
        <v>10</v>
      </c>
      <c r="DF1928" s="5">
        <v>16.1299588730488</v>
      </c>
      <c r="DG1928" s="5"/>
      <c r="DH1928" s="5">
        <v>10</v>
      </c>
      <c r="DI1928" s="5">
        <v>14.647940556150843</v>
      </c>
      <c r="DJ1928" s="5"/>
      <c r="DK1928">
        <v>20</v>
      </c>
      <c r="DL1928" s="5">
        <v>24.493295119844937</v>
      </c>
      <c r="DM1928" s="5"/>
      <c r="DN1928">
        <v>20</v>
      </c>
      <c r="DO1928" s="5">
        <v>14.886641681646291</v>
      </c>
      <c r="DP1928" s="5"/>
      <c r="DQ1928">
        <v>20</v>
      </c>
      <c r="DR1928" s="5">
        <v>17.834656495800054</v>
      </c>
    </row>
    <row r="1929" spans="1:166" x14ac:dyDescent="0.25">
      <c r="A1929" t="s">
        <v>79</v>
      </c>
      <c r="B1929" t="s">
        <v>249</v>
      </c>
      <c r="C1929" s="6">
        <v>39150</v>
      </c>
      <c r="D1929" s="5"/>
      <c r="G1929">
        <v>150</v>
      </c>
      <c r="H1929" t="s">
        <v>17</v>
      </c>
      <c r="I1929" s="7">
        <v>11</v>
      </c>
      <c r="J1929">
        <v>1000</v>
      </c>
      <c r="K1929" s="5">
        <f t="shared" si="42"/>
        <v>90.909090909090907</v>
      </c>
      <c r="AC1929" s="5"/>
      <c r="AE1929" s="8"/>
      <c r="AF1929" s="8"/>
      <c r="AG1929" s="8"/>
      <c r="AH1929" s="8"/>
      <c r="AI1929" s="8"/>
      <c r="AJ1929" s="5"/>
      <c r="AK1929" s="8"/>
      <c r="AL1929" s="8"/>
      <c r="AM1929" s="8"/>
      <c r="AN1929" s="8"/>
      <c r="AO1929" s="8"/>
      <c r="AP1929" s="8"/>
      <c r="AQ1929" s="9"/>
      <c r="AS1929" s="8"/>
      <c r="AT1929" s="8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J1929" s="5"/>
      <c r="BK1929" s="5"/>
      <c r="BL1929" s="5"/>
      <c r="BO1929" s="7"/>
      <c r="BP1929" s="5"/>
      <c r="BQ1929" s="5"/>
      <c r="BR1929" s="5"/>
      <c r="BS1929" s="5"/>
      <c r="BT1929" s="7"/>
      <c r="BU1929" s="7"/>
      <c r="BV1929" s="7"/>
      <c r="BW1929" s="7"/>
      <c r="BX1929" s="7"/>
      <c r="BY1929" s="7"/>
      <c r="BZ1929" s="7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L1929" s="5">
        <v>165.28228631456051</v>
      </c>
      <c r="CM1929" s="5">
        <f t="shared" si="43"/>
        <v>120</v>
      </c>
      <c r="CO1929" s="5">
        <f t="shared" si="44"/>
        <v>160.53549734772392</v>
      </c>
      <c r="CP1929" s="5"/>
      <c r="CQ1929" s="5"/>
      <c r="CS1929">
        <v>10</v>
      </c>
      <c r="CT1929" s="5">
        <v>35.74302378067943</v>
      </c>
      <c r="CU1929" s="5"/>
      <c r="CV1929">
        <v>10</v>
      </c>
      <c r="CW1929" s="5">
        <v>17.844022301257098</v>
      </c>
      <c r="CX1929" s="5"/>
      <c r="CY1929">
        <v>10</v>
      </c>
      <c r="CZ1929" s="5">
        <v>13.999415514696016</v>
      </c>
      <c r="DA1929" s="5"/>
      <c r="DB1929" s="5">
        <v>10</v>
      </c>
      <c r="DC1929" s="5">
        <v>13.360834872019348</v>
      </c>
      <c r="DD1929" s="5"/>
      <c r="DE1929">
        <v>10</v>
      </c>
      <c r="DF1929" s="5">
        <v>12.90876512746604</v>
      </c>
      <c r="DG1929" s="5"/>
      <c r="DH1929" s="5">
        <v>10</v>
      </c>
      <c r="DI1929" s="5">
        <v>12.869754032758403</v>
      </c>
      <c r="DJ1929" s="5"/>
      <c r="DK1929">
        <v>20</v>
      </c>
      <c r="DL1929" s="5">
        <v>21.84459702486037</v>
      </c>
      <c r="DM1929" s="5"/>
      <c r="DN1929">
        <v>20</v>
      </c>
      <c r="DO1929" s="5">
        <v>14.269496335272583</v>
      </c>
      <c r="DP1929" s="5"/>
      <c r="DQ1929">
        <v>20</v>
      </c>
      <c r="DR1929" s="5">
        <v>17.695588358714623</v>
      </c>
    </row>
    <row r="1930" spans="1:166" x14ac:dyDescent="0.25">
      <c r="A1930" t="s">
        <v>79</v>
      </c>
      <c r="B1930" t="s">
        <v>249</v>
      </c>
      <c r="C1930" s="6">
        <v>39157</v>
      </c>
      <c r="D1930" s="5"/>
      <c r="G1930">
        <v>157</v>
      </c>
      <c r="H1930" t="s">
        <v>17</v>
      </c>
      <c r="I1930" s="7">
        <v>11</v>
      </c>
      <c r="J1930">
        <v>1000</v>
      </c>
      <c r="K1930" s="5">
        <f t="shared" si="42"/>
        <v>90.909090909090907</v>
      </c>
      <c r="AC1930" s="5"/>
      <c r="AE1930" s="8"/>
      <c r="AF1930" s="8"/>
      <c r="AG1930" s="8"/>
      <c r="AH1930" s="8"/>
      <c r="AI1930" s="8"/>
      <c r="AJ1930" s="5"/>
      <c r="AK1930" s="8"/>
      <c r="AL1930" s="8"/>
      <c r="AM1930" s="8"/>
      <c r="AN1930" s="8"/>
      <c r="AO1930" s="8"/>
      <c r="AP1930" s="8"/>
      <c r="AQ1930" s="9"/>
      <c r="AS1930" s="8"/>
      <c r="AT1930" s="8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J1930" s="5"/>
      <c r="BK1930" s="5"/>
      <c r="BL1930" s="5"/>
      <c r="BO1930" s="7"/>
      <c r="BP1930" s="5"/>
      <c r="BQ1930" s="5"/>
      <c r="BR1930" s="5"/>
      <c r="BS1930" s="5"/>
      <c r="BT1930" s="7"/>
      <c r="BU1930" s="7"/>
      <c r="BV1930" s="7"/>
      <c r="BW1930" s="7"/>
      <c r="BX1930" s="7"/>
      <c r="BY1930" s="7"/>
      <c r="BZ1930" s="7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L1930" s="5">
        <v>122.5158822946352</v>
      </c>
      <c r="CM1930" s="5">
        <f t="shared" si="43"/>
        <v>120</v>
      </c>
      <c r="CO1930" s="5">
        <f t="shared" si="44"/>
        <v>108.69426499354196</v>
      </c>
      <c r="CP1930" s="5"/>
      <c r="CQ1930" s="5"/>
      <c r="CS1930">
        <v>10</v>
      </c>
      <c r="CT1930" s="5">
        <v>22.969019838651306</v>
      </c>
      <c r="CU1930" s="5"/>
      <c r="CV1930">
        <v>10</v>
      </c>
      <c r="CW1930" s="5">
        <v>14.95533507395786</v>
      </c>
      <c r="CX1930" s="5"/>
      <c r="CY1930">
        <v>10</v>
      </c>
      <c r="CZ1930" s="5">
        <v>6.5480988346033202</v>
      </c>
      <c r="DA1930" s="5"/>
      <c r="DB1930" s="5">
        <v>10</v>
      </c>
      <c r="DC1930" s="5">
        <v>5.8194732988543301</v>
      </c>
      <c r="DD1930" s="5"/>
      <c r="DE1930">
        <v>10</v>
      </c>
      <c r="DF1930" s="5">
        <v>7.474892393430757</v>
      </c>
      <c r="DG1930" s="5"/>
      <c r="DH1930" s="5">
        <v>10</v>
      </c>
      <c r="DI1930" s="5">
        <v>8.8601562885450562</v>
      </c>
      <c r="DJ1930" s="5"/>
      <c r="DK1930">
        <v>20</v>
      </c>
      <c r="DL1930" s="5">
        <v>14.793822905060924</v>
      </c>
      <c r="DM1930" s="5"/>
      <c r="DN1930">
        <v>20</v>
      </c>
      <c r="DO1930" s="5">
        <v>11.251320248798329</v>
      </c>
      <c r="DP1930" s="5"/>
      <c r="DQ1930">
        <v>20</v>
      </c>
      <c r="DR1930" s="5">
        <v>16.022146111640104</v>
      </c>
    </row>
    <row r="1931" spans="1:166" x14ac:dyDescent="0.25">
      <c r="A1931" t="s">
        <v>79</v>
      </c>
      <c r="B1931" t="s">
        <v>249</v>
      </c>
      <c r="C1931" s="6">
        <v>39158</v>
      </c>
      <c r="D1931" s="5">
        <v>9</v>
      </c>
      <c r="E1931" s="6" t="s">
        <v>207</v>
      </c>
      <c r="F1931" t="s">
        <v>15</v>
      </c>
      <c r="G1931">
        <v>158</v>
      </c>
      <c r="H1931" t="s">
        <v>17</v>
      </c>
      <c r="I1931" s="7">
        <v>11</v>
      </c>
      <c r="J1931">
        <v>1000</v>
      </c>
      <c r="K1931" s="5">
        <f t="shared" si="42"/>
        <v>90.909090909090907</v>
      </c>
      <c r="L1931" s="5"/>
      <c r="M1931" s="8"/>
      <c r="N1931" s="8"/>
      <c r="O1931" s="8"/>
      <c r="P1931" s="8"/>
      <c r="Q1931" s="5"/>
      <c r="R1931" s="5"/>
      <c r="S1931" s="5"/>
      <c r="T1931" s="5"/>
      <c r="U1931" s="5"/>
      <c r="V1931" s="5">
        <v>158</v>
      </c>
      <c r="W1931" s="5"/>
      <c r="X1931" s="8"/>
      <c r="Y1931" s="8"/>
      <c r="Z1931" s="8"/>
      <c r="AA1931" s="8"/>
      <c r="AB1931" s="8"/>
      <c r="AC1931" s="5"/>
      <c r="AD1931" s="8"/>
      <c r="AE1931" s="8"/>
      <c r="AF1931" s="8"/>
      <c r="AG1931" s="8"/>
      <c r="AH1931" s="8"/>
      <c r="AI1931" s="8"/>
      <c r="AJ1931" s="5"/>
      <c r="AK1931" s="8"/>
      <c r="AL1931" s="8"/>
      <c r="AM1931" s="8"/>
      <c r="AN1931" s="8"/>
      <c r="AO1931" s="8"/>
      <c r="AP1931" s="8"/>
      <c r="AQ1931" s="9"/>
      <c r="AR1931" s="8"/>
      <c r="AS1931" s="8"/>
      <c r="AT1931" s="8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8"/>
      <c r="BJ1931" s="5"/>
      <c r="BK1931" s="5"/>
      <c r="BL1931" s="5"/>
      <c r="BM1931" s="8"/>
      <c r="BN1931" s="8"/>
      <c r="BO1931" s="7"/>
      <c r="BP1931" s="5"/>
      <c r="BQ1931" s="5"/>
      <c r="BR1931" s="5"/>
      <c r="BS1931" s="5"/>
      <c r="BT1931" s="7"/>
      <c r="BU1931" s="7"/>
      <c r="BV1931" s="7"/>
      <c r="BW1931" s="7"/>
      <c r="BX1931" s="7"/>
      <c r="BY1931" s="7"/>
      <c r="BZ1931" s="7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8"/>
      <c r="CL1931" s="5"/>
      <c r="CM1931" s="5"/>
      <c r="CN1931" s="8"/>
      <c r="CO1931" s="5"/>
      <c r="CP1931" s="5"/>
      <c r="CQ1931" s="5"/>
      <c r="CR1931" s="8"/>
      <c r="CS1931" s="8"/>
      <c r="CT1931" s="5"/>
      <c r="CU1931" s="5"/>
      <c r="CV1931">
        <v>10</v>
      </c>
      <c r="CW1931" s="5"/>
      <c r="CX1931" s="5"/>
      <c r="CY1931">
        <v>10</v>
      </c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</row>
    <row r="1932" spans="1:166" x14ac:dyDescent="0.25">
      <c r="A1932" t="s">
        <v>79</v>
      </c>
      <c r="B1932" t="s">
        <v>249</v>
      </c>
      <c r="C1932" s="6">
        <v>39161</v>
      </c>
      <c r="D1932" s="5"/>
      <c r="E1932" s="6"/>
      <c r="G1932">
        <v>161</v>
      </c>
      <c r="H1932" t="s">
        <v>17</v>
      </c>
      <c r="I1932" s="7">
        <v>11</v>
      </c>
      <c r="J1932">
        <v>1000</v>
      </c>
      <c r="K1932" s="5">
        <f t="shared" si="42"/>
        <v>90.909090909090907</v>
      </c>
      <c r="L1932" s="5"/>
      <c r="M1932" s="8"/>
      <c r="N1932" s="8"/>
      <c r="O1932" s="8"/>
      <c r="P1932" s="8"/>
      <c r="Q1932" s="5"/>
      <c r="R1932" s="5"/>
      <c r="S1932" s="5"/>
      <c r="T1932" s="5"/>
      <c r="U1932" s="5"/>
      <c r="V1932" s="5"/>
      <c r="W1932" s="5"/>
      <c r="X1932" s="8"/>
      <c r="Y1932" s="8"/>
      <c r="Z1932" s="8"/>
      <c r="AA1932" s="8"/>
      <c r="AB1932" s="8"/>
      <c r="AC1932" s="5"/>
      <c r="AD1932" s="8"/>
      <c r="AE1932" s="8"/>
      <c r="AF1932" s="8"/>
      <c r="AG1932" s="8"/>
      <c r="AH1932" s="8"/>
      <c r="AI1932" s="8"/>
      <c r="AJ1932" s="5"/>
      <c r="AK1932" s="8"/>
      <c r="AL1932" s="8"/>
      <c r="AM1932" s="8"/>
      <c r="AN1932" s="8"/>
      <c r="AO1932" s="8"/>
      <c r="AP1932" s="8"/>
      <c r="AQ1932" s="9"/>
      <c r="AR1932" s="8"/>
      <c r="AS1932" s="8"/>
      <c r="AT1932" s="8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8"/>
      <c r="BJ1932" s="5"/>
      <c r="BK1932" s="5"/>
      <c r="BL1932" s="5"/>
      <c r="BM1932" s="8"/>
      <c r="BN1932" s="8"/>
      <c r="BO1932" s="7"/>
      <c r="BP1932" s="5"/>
      <c r="BQ1932" s="5"/>
      <c r="BR1932" s="5"/>
      <c r="BS1932" s="5"/>
      <c r="BT1932" s="7"/>
      <c r="BU1932" s="7"/>
      <c r="BV1932" s="7"/>
      <c r="BW1932" s="7"/>
      <c r="BX1932" s="7"/>
      <c r="BY1932" s="7"/>
      <c r="BZ1932" s="7"/>
      <c r="CA1932" s="5"/>
      <c r="CB1932" s="5">
        <v>0</v>
      </c>
      <c r="CC1932" s="5">
        <v>133.79</v>
      </c>
      <c r="CD1932" s="5">
        <v>115.43109152544645</v>
      </c>
      <c r="CE1932" s="5"/>
      <c r="CF1932" s="5"/>
      <c r="CG1932" s="5"/>
      <c r="CH1932" s="5"/>
      <c r="CI1932" s="5"/>
      <c r="CJ1932" s="5"/>
      <c r="CK1932" s="8"/>
      <c r="CL1932" s="5"/>
      <c r="CM1932" s="5"/>
      <c r="CN1932" s="8"/>
      <c r="CO1932" s="5"/>
      <c r="CP1932" s="5"/>
      <c r="CQ1932" s="5"/>
      <c r="CR1932" s="8"/>
      <c r="CS1932" s="8"/>
      <c r="CT1932" s="5"/>
      <c r="CU1932" s="5"/>
      <c r="CV1932">
        <v>10</v>
      </c>
      <c r="CW1932" s="5"/>
      <c r="CX1932" s="5"/>
      <c r="CY1932">
        <v>10</v>
      </c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</row>
    <row r="1933" spans="1:166" x14ac:dyDescent="0.25">
      <c r="A1933" t="s">
        <v>79</v>
      </c>
      <c r="B1933" t="s">
        <v>249</v>
      </c>
      <c r="C1933" s="6">
        <v>39162</v>
      </c>
      <c r="D1933" s="5"/>
      <c r="G1933">
        <v>162</v>
      </c>
      <c r="H1933" t="s">
        <v>17</v>
      </c>
      <c r="I1933" s="7">
        <v>11</v>
      </c>
      <c r="J1933">
        <v>1000</v>
      </c>
      <c r="K1933" s="5">
        <f t="shared" si="42"/>
        <v>90.909090909090907</v>
      </c>
      <c r="AC1933" s="5"/>
      <c r="AE1933" s="8"/>
      <c r="AF1933" s="8"/>
      <c r="AG1933" s="8"/>
      <c r="AH1933" s="8"/>
      <c r="AI1933" s="8"/>
      <c r="AJ1933" s="5"/>
      <c r="AK1933" s="8"/>
      <c r="AL1933" s="8"/>
      <c r="AM1933" s="8"/>
      <c r="AN1933" s="8"/>
      <c r="AO1933" s="8"/>
      <c r="AP1933" s="8"/>
      <c r="AQ1933" s="9"/>
      <c r="AS1933" s="8"/>
      <c r="AT1933" s="8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J1933" s="5"/>
      <c r="BK1933" s="5"/>
      <c r="BL1933" s="5"/>
      <c r="BO1933" s="7"/>
      <c r="BP1933" s="5"/>
      <c r="BQ1933" s="5"/>
      <c r="BR1933" s="5"/>
      <c r="BS1933" s="5"/>
      <c r="BT1933" s="7"/>
      <c r="BU1933" s="7"/>
      <c r="BV1933" s="7"/>
      <c r="BW1933" s="7"/>
      <c r="BX1933" s="7"/>
      <c r="BY1933" s="7"/>
      <c r="BZ1933" s="7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L1933" s="5">
        <v>101.4989601937834</v>
      </c>
      <c r="CM1933" s="5">
        <f>CS1933+CV1933+CY1933+DB1933+DE1933+DH1933+DK1933+DN1933+DQ1933</f>
        <v>120</v>
      </c>
      <c r="CO1933" s="5">
        <f>CT1933+CW1933+CZ1933+DC1933+DF1933+DI1933+DL1933+DO1933+DR1933</f>
        <v>82.165537599555194</v>
      </c>
      <c r="CP1933" s="5"/>
      <c r="CQ1933" s="5"/>
      <c r="CS1933">
        <v>10</v>
      </c>
      <c r="CT1933" s="5">
        <v>18.66745814068414</v>
      </c>
      <c r="CU1933" s="5"/>
      <c r="CV1933">
        <v>10</v>
      </c>
      <c r="CW1933" s="5">
        <v>14.284900975260593</v>
      </c>
      <c r="CX1933" s="5"/>
      <c r="CY1933">
        <v>10</v>
      </c>
      <c r="CZ1933" s="5">
        <v>3.6408224846776704</v>
      </c>
      <c r="DA1933" s="5"/>
      <c r="DB1933" s="5">
        <v>10</v>
      </c>
      <c r="DC1933" s="5">
        <v>2.5650881042476854</v>
      </c>
      <c r="DD1933" s="5"/>
      <c r="DE1933">
        <v>10</v>
      </c>
      <c r="DF1933" s="5">
        <v>4.2483021023687328</v>
      </c>
      <c r="DG1933" s="5"/>
      <c r="DH1933" s="5">
        <v>10</v>
      </c>
      <c r="DI1933" s="5">
        <v>6.0921500198742145</v>
      </c>
      <c r="DJ1933" s="5"/>
      <c r="DK1933">
        <v>20</v>
      </c>
      <c r="DL1933" s="5">
        <v>9.3782574954907005</v>
      </c>
      <c r="DM1933" s="5"/>
      <c r="DN1933">
        <v>20</v>
      </c>
      <c r="DO1933" s="5">
        <v>8.7345104273407728</v>
      </c>
      <c r="DP1933" s="5"/>
      <c r="DQ1933">
        <v>20</v>
      </c>
      <c r="DR1933" s="5">
        <v>14.554047849610692</v>
      </c>
    </row>
    <row r="1934" spans="1:166" x14ac:dyDescent="0.25">
      <c r="A1934" t="s">
        <v>79</v>
      </c>
      <c r="B1934" t="s">
        <v>249</v>
      </c>
      <c r="C1934" s="6">
        <v>39167</v>
      </c>
      <c r="G1934">
        <v>167</v>
      </c>
      <c r="H1934" t="s">
        <v>17</v>
      </c>
      <c r="I1934" s="7">
        <v>11</v>
      </c>
      <c r="J1934">
        <v>1000</v>
      </c>
      <c r="K1934" s="5">
        <f t="shared" si="42"/>
        <v>90.909090909090907</v>
      </c>
      <c r="AC1934" s="5">
        <v>336.98422230662277</v>
      </c>
      <c r="AE1934" s="8"/>
      <c r="AF1934" s="8"/>
      <c r="AG1934" s="8"/>
      <c r="AH1934" s="8"/>
      <c r="AI1934" s="8"/>
      <c r="AJ1934" s="5">
        <v>207.65438780839887</v>
      </c>
      <c r="AK1934" s="8">
        <v>2.2242853730676448</v>
      </c>
      <c r="AL1934" s="8"/>
      <c r="AM1934" s="8"/>
      <c r="AN1934" s="8"/>
      <c r="AO1934" s="8"/>
      <c r="AP1934" s="8"/>
      <c r="AQ1934" s="9">
        <f>AK1934/AJ1934</f>
        <v>1.0711477838455195E-2</v>
      </c>
      <c r="AR1934" s="9">
        <v>2.7515540132370758E-2</v>
      </c>
      <c r="AS1934" s="7">
        <f>AJ1934*AR1934</f>
        <v>5.7137226414048801</v>
      </c>
      <c r="AT1934" s="8"/>
      <c r="AU1934" s="5">
        <v>0</v>
      </c>
      <c r="AV1934" s="5"/>
      <c r="AW1934" s="5"/>
      <c r="AX1934" s="5"/>
      <c r="AY1934" s="5">
        <v>28.297900876573568</v>
      </c>
      <c r="AZ1934" s="5"/>
      <c r="BA1934" s="5"/>
      <c r="BB1934" s="5"/>
      <c r="BC1934" s="5"/>
      <c r="BD1934" s="5"/>
      <c r="BE1934" s="5"/>
      <c r="BF1934" s="5"/>
      <c r="BG1934" s="5">
        <v>637.83730480495387</v>
      </c>
      <c r="BH1934" s="5">
        <v>666.1352056815274</v>
      </c>
      <c r="BJ1934" s="5"/>
      <c r="BK1934" s="5">
        <f>AC1934+AJ1934+BH1934</f>
        <v>1210.7738157965491</v>
      </c>
      <c r="BL1934" s="5"/>
      <c r="BM1934" s="8">
        <f>BH1934/BK1934</f>
        <v>0.55017311820811676</v>
      </c>
      <c r="BN1934" s="8"/>
      <c r="BO1934" s="7"/>
      <c r="BP1934" s="5"/>
      <c r="BQ1934" s="5"/>
      <c r="BR1934" s="5"/>
      <c r="BS1934" s="5"/>
      <c r="BT1934" s="7"/>
      <c r="BU1934" s="7"/>
      <c r="BV1934" s="7"/>
      <c r="BW1934" s="7"/>
      <c r="BX1934" s="8">
        <f>AC1934/BK1934</f>
        <v>0.2783213659810822</v>
      </c>
      <c r="BY1934" s="8">
        <f>AJ1934/BK1934</f>
        <v>0.17150551581080095</v>
      </c>
      <c r="BZ1934" s="8">
        <f>BH1934/BK1934</f>
        <v>0.55017311820811676</v>
      </c>
      <c r="CA1934" s="5"/>
      <c r="CB1934" s="5">
        <v>0</v>
      </c>
      <c r="CC1934" s="5">
        <v>18.360636308338577</v>
      </c>
      <c r="CD1934" s="5">
        <v>115.43109152544645</v>
      </c>
      <c r="CE1934" s="5"/>
      <c r="CF1934" s="5"/>
      <c r="CG1934" s="5"/>
      <c r="CH1934" s="5"/>
      <c r="CI1934" s="5"/>
      <c r="CJ1934" s="5"/>
      <c r="CL1934" s="5"/>
      <c r="CM1934" s="5"/>
      <c r="CO1934" s="5"/>
      <c r="CP1934" s="5"/>
      <c r="CQ1934" s="5"/>
      <c r="CT1934" s="5"/>
      <c r="CU1934" s="5"/>
      <c r="CV1934">
        <v>10</v>
      </c>
      <c r="CW1934" s="5"/>
      <c r="CX1934" s="5"/>
      <c r="CY1934">
        <v>10</v>
      </c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</row>
    <row r="1935" spans="1:166" x14ac:dyDescent="0.25">
      <c r="A1935" t="s">
        <v>79</v>
      </c>
      <c r="B1935" t="s">
        <v>249</v>
      </c>
      <c r="C1935" s="6">
        <v>39168</v>
      </c>
      <c r="D1935" s="5">
        <v>10</v>
      </c>
      <c r="E1935" t="s">
        <v>108</v>
      </c>
      <c r="F1935" t="s">
        <v>18</v>
      </c>
      <c r="G1935">
        <v>168</v>
      </c>
      <c r="H1935" t="s">
        <v>17</v>
      </c>
      <c r="I1935" s="7">
        <v>11</v>
      </c>
      <c r="J1935">
        <v>1000</v>
      </c>
      <c r="K1935" s="5">
        <f t="shared" si="42"/>
        <v>90.909090909090907</v>
      </c>
      <c r="AC1935" s="5"/>
      <c r="AE1935" s="8"/>
      <c r="AF1935" s="8"/>
      <c r="AG1935" s="8"/>
      <c r="AH1935" s="8"/>
      <c r="AI1935" s="8"/>
      <c r="AJ1935" s="5"/>
      <c r="AK1935" s="8"/>
      <c r="AL1935" s="8"/>
      <c r="AM1935" s="8"/>
      <c r="AN1935" s="8"/>
      <c r="AO1935" s="8"/>
      <c r="AP1935" s="8"/>
      <c r="AQ1935" s="9"/>
      <c r="AS1935" s="8"/>
      <c r="AT1935" s="8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J1935" s="5"/>
      <c r="BK1935" s="5"/>
      <c r="BL1935" s="5"/>
      <c r="BN1935" s="5">
        <f>BP1935*(1/(BO1935/100))</f>
        <v>581.17501857123432</v>
      </c>
      <c r="BO1935" s="7">
        <v>41.011742140252636</v>
      </c>
      <c r="BP1935" s="5">
        <v>238.35</v>
      </c>
      <c r="BQ1935" s="5">
        <f>BN1935-BP1935</f>
        <v>342.8250185712343</v>
      </c>
      <c r="BR1935" s="5"/>
      <c r="BS1935" s="5"/>
      <c r="BT1935" s="7">
        <v>10.5</v>
      </c>
      <c r="BU1935" s="7"/>
      <c r="BV1935" s="7"/>
      <c r="BW1935" s="7"/>
      <c r="BX1935" s="7"/>
      <c r="BY1935" s="7"/>
      <c r="BZ1935" s="7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L1935" s="5">
        <v>78.364835174416925</v>
      </c>
      <c r="CM1935" s="5">
        <f>CS1935+CV1935+CY1935+DB1935+DE1935+DH1935+DK1935+DN1935+DQ1935</f>
        <v>120</v>
      </c>
      <c r="CO1935" s="5">
        <f>CT1935+CW1935+CZ1935+DC1935+DF1935+DI1935+DL1935+DO1935+DR1935</f>
        <v>54.41134296408741</v>
      </c>
      <c r="CP1935" s="5"/>
      <c r="CQ1935" s="5"/>
      <c r="CS1935">
        <v>10</v>
      </c>
      <c r="CT1935" s="5">
        <v>8.2260669465004046</v>
      </c>
      <c r="CU1935" s="5"/>
      <c r="CV1935">
        <v>10</v>
      </c>
      <c r="CW1935" s="5">
        <v>13.861886520530746</v>
      </c>
      <c r="CX1935" s="5"/>
      <c r="CY1935">
        <v>10</v>
      </c>
      <c r="CZ1935" s="5">
        <v>2.1265586336740263</v>
      </c>
      <c r="DA1935" s="5"/>
      <c r="DB1935" s="5">
        <v>10</v>
      </c>
      <c r="DC1935" s="5">
        <v>1.2050253476657815</v>
      </c>
      <c r="DD1935" s="5"/>
      <c r="DE1935">
        <v>10</v>
      </c>
      <c r="DF1935" s="5">
        <v>2.5938625361183547</v>
      </c>
      <c r="DG1935" s="5"/>
      <c r="DH1935" s="5">
        <v>10</v>
      </c>
      <c r="DI1935" s="5">
        <v>3.9390111375169603</v>
      </c>
      <c r="DJ1935" s="5"/>
      <c r="DK1935">
        <v>20</v>
      </c>
      <c r="DL1935" s="5">
        <v>5.7906676191798123</v>
      </c>
      <c r="DM1935" s="5"/>
      <c r="DN1935">
        <v>20</v>
      </c>
      <c r="DO1935" s="5">
        <v>5.7898467653864785</v>
      </c>
      <c r="DP1935" s="5"/>
      <c r="DQ1935">
        <v>20</v>
      </c>
      <c r="DR1935" s="5">
        <v>10.87841745751485</v>
      </c>
    </row>
    <row r="1936" spans="1:166" x14ac:dyDescent="0.25">
      <c r="A1936" t="s">
        <v>79</v>
      </c>
      <c r="B1936" t="s">
        <v>249</v>
      </c>
      <c r="C1936" s="6">
        <v>39176</v>
      </c>
      <c r="D1936" s="5"/>
      <c r="G1936">
        <v>176</v>
      </c>
      <c r="H1936" t="s">
        <v>17</v>
      </c>
      <c r="I1936" s="7">
        <v>11</v>
      </c>
      <c r="J1936">
        <v>1000</v>
      </c>
      <c r="K1936" s="5">
        <f t="shared" si="42"/>
        <v>90.909090909090907</v>
      </c>
      <c r="AC1936" s="5"/>
      <c r="AE1936" s="8"/>
      <c r="AF1936" s="8"/>
      <c r="AG1936" s="8"/>
      <c r="AH1936" s="8"/>
      <c r="AI1936" s="8"/>
      <c r="AJ1936" s="5"/>
      <c r="AK1936" s="8"/>
      <c r="AL1936" s="8"/>
      <c r="AM1936" s="8"/>
      <c r="AN1936" s="8"/>
      <c r="AO1936" s="8"/>
      <c r="AP1936" s="8"/>
      <c r="AQ1936" s="9"/>
      <c r="AS1936" s="8"/>
      <c r="AT1936" s="8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J1936" s="5"/>
      <c r="BK1936" s="5"/>
      <c r="BL1936" s="5"/>
      <c r="BO1936" s="7"/>
      <c r="BP1936" s="5"/>
      <c r="BQ1936" s="5"/>
      <c r="BR1936" s="5"/>
      <c r="BS1936" s="5"/>
      <c r="BT1936" s="7"/>
      <c r="BU1936" s="7"/>
      <c r="BV1936" s="7"/>
      <c r="BW1936" s="7"/>
      <c r="BX1936" s="7"/>
      <c r="BY1936" s="7"/>
      <c r="BZ1936" s="7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L1936" s="5">
        <v>70.363259795021548</v>
      </c>
      <c r="CM1936" s="5">
        <f>CS1936+CV1936+CY1936+DB1936+DE1936+DH1936+DK1936+DN1936+DQ1936</f>
        <v>120</v>
      </c>
      <c r="CO1936" s="5">
        <f>CT1936+CW1936+CZ1936+DC1936+DF1936+DI1936+DL1936+DO1936+DR1936</f>
        <v>38.492772535691451</v>
      </c>
      <c r="CP1936" s="5"/>
      <c r="CQ1936" s="5"/>
      <c r="CS1936">
        <v>10</v>
      </c>
      <c r="CT1936" s="5">
        <v>11.888506772932617</v>
      </c>
      <c r="CU1936" s="5"/>
      <c r="CV1936">
        <v>10</v>
      </c>
      <c r="CW1936" s="5">
        <v>12.936400645479404</v>
      </c>
      <c r="CX1936" s="5"/>
      <c r="CY1936">
        <v>10</v>
      </c>
      <c r="CZ1936" s="5">
        <v>0.33895165628222301</v>
      </c>
      <c r="DA1936" s="5"/>
      <c r="DB1936" s="5">
        <v>10</v>
      </c>
      <c r="DC1936" s="5">
        <v>0</v>
      </c>
      <c r="DD1936" s="5"/>
      <c r="DE1936">
        <v>10</v>
      </c>
      <c r="DF1936" s="5">
        <v>0.85436628161657424</v>
      </c>
      <c r="DG1936" s="5"/>
      <c r="DH1936" s="5">
        <v>10</v>
      </c>
      <c r="DI1936" s="5">
        <v>2.098285551866244</v>
      </c>
      <c r="DJ1936" s="5"/>
      <c r="DK1936">
        <v>20</v>
      </c>
      <c r="DL1936" s="5">
        <v>0.67420342710504677</v>
      </c>
      <c r="DM1936" s="5"/>
      <c r="DN1936">
        <v>20</v>
      </c>
      <c r="DO1936" s="5">
        <v>0.46397185873261293</v>
      </c>
      <c r="DP1936" s="5"/>
      <c r="DQ1936">
        <v>20</v>
      </c>
      <c r="DR1936" s="5">
        <v>9.2380863416767269</v>
      </c>
    </row>
    <row r="1937" spans="1:166" x14ac:dyDescent="0.25">
      <c r="A1937" t="s">
        <v>82</v>
      </c>
      <c r="B1937" t="s">
        <v>250</v>
      </c>
      <c r="C1937" s="6">
        <v>39000</v>
      </c>
      <c r="D1937" s="5">
        <v>1</v>
      </c>
      <c r="E1937" s="6" t="s">
        <v>209</v>
      </c>
      <c r="F1937" t="s">
        <v>10</v>
      </c>
      <c r="G1937">
        <v>0</v>
      </c>
      <c r="H1937" t="s">
        <v>17</v>
      </c>
      <c r="I1937" s="7">
        <v>11</v>
      </c>
      <c r="J1937">
        <v>1000</v>
      </c>
      <c r="K1937" s="5">
        <f t="shared" si="42"/>
        <v>90.909090909090907</v>
      </c>
      <c r="L1937" s="5"/>
      <c r="M1937" s="8"/>
      <c r="N1937" s="8"/>
      <c r="O1937" s="8"/>
      <c r="P1937" s="8"/>
      <c r="Q1937" s="5"/>
      <c r="R1937" s="5"/>
      <c r="S1937" s="5"/>
      <c r="T1937" s="5"/>
      <c r="U1937" s="5"/>
      <c r="V1937" s="5"/>
      <c r="W1937" s="5"/>
      <c r="X1937" s="8"/>
      <c r="Y1937" s="8"/>
      <c r="Z1937" s="8"/>
      <c r="AA1937" s="8"/>
      <c r="AB1937" s="8"/>
      <c r="AC1937" s="5"/>
      <c r="AD1937" s="8"/>
      <c r="AE1937" s="8"/>
      <c r="AF1937" s="8"/>
      <c r="AG1937" s="8"/>
      <c r="AH1937" s="8"/>
      <c r="AI1937" s="8"/>
      <c r="AJ1937" s="5"/>
      <c r="AK1937" s="8"/>
      <c r="AL1937" s="8"/>
      <c r="AM1937" s="8"/>
      <c r="AN1937" s="8"/>
      <c r="AO1937" s="8"/>
      <c r="AP1937" s="8"/>
      <c r="AQ1937" s="9"/>
      <c r="AR1937" s="8"/>
      <c r="AS1937" s="8"/>
      <c r="AT1937" s="8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8"/>
      <c r="BJ1937" s="5"/>
      <c r="BK1937" s="5"/>
      <c r="BL1937" s="5"/>
      <c r="BM1937" s="8"/>
      <c r="BN1937" s="8"/>
      <c r="BO1937" s="7"/>
      <c r="BP1937" s="5"/>
      <c r="BQ1937" s="5"/>
      <c r="BR1937" s="5"/>
      <c r="BS1937" s="5"/>
      <c r="BT1937" s="7"/>
      <c r="BU1937" s="7"/>
      <c r="BV1937" s="7"/>
      <c r="BW1937" s="7"/>
      <c r="BX1937" s="7"/>
      <c r="BY1937" s="7"/>
      <c r="BZ1937" s="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8"/>
      <c r="CL1937" s="5"/>
      <c r="CM1937" s="5"/>
      <c r="CN1937" s="8"/>
      <c r="CO1937" s="5"/>
      <c r="CP1937" s="5"/>
      <c r="CQ1937" s="5"/>
      <c r="CR1937" s="8"/>
      <c r="CS1937" s="8"/>
      <c r="CT1937" s="8"/>
      <c r="CU1937" s="8"/>
      <c r="CV1937">
        <v>10</v>
      </c>
      <c r="CW1937" s="8"/>
      <c r="CX1937" s="8"/>
      <c r="CY1937">
        <v>10</v>
      </c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/>
      <c r="FF1937" s="8"/>
      <c r="FG1937" s="8"/>
      <c r="FH1937" s="8"/>
      <c r="FI1937" s="8"/>
      <c r="FJ1937" s="8"/>
    </row>
    <row r="1938" spans="1:166" x14ac:dyDescent="0.25">
      <c r="A1938" t="s">
        <v>82</v>
      </c>
      <c r="B1938" t="s">
        <v>250</v>
      </c>
      <c r="C1938" s="6">
        <v>39009</v>
      </c>
      <c r="D1938" s="5">
        <v>3</v>
      </c>
      <c r="E1938" s="6" t="s">
        <v>205</v>
      </c>
      <c r="F1938" t="s">
        <v>88</v>
      </c>
      <c r="G1938">
        <v>9</v>
      </c>
      <c r="H1938" t="s">
        <v>17</v>
      </c>
      <c r="I1938" s="7">
        <v>11</v>
      </c>
      <c r="J1938">
        <v>1000</v>
      </c>
      <c r="K1938" s="5">
        <f t="shared" si="42"/>
        <v>90.909090909090907</v>
      </c>
      <c r="L1938" s="5"/>
      <c r="M1938" s="8"/>
      <c r="N1938" s="8"/>
      <c r="O1938" s="8"/>
      <c r="P1938" s="8"/>
      <c r="Q1938" s="5">
        <v>9</v>
      </c>
      <c r="R1938" s="5"/>
      <c r="S1938" s="5"/>
      <c r="T1938" s="5"/>
      <c r="U1938" s="5"/>
      <c r="V1938" s="5"/>
      <c r="W1938" s="5"/>
      <c r="X1938" s="8"/>
      <c r="Y1938" s="8"/>
      <c r="Z1938" s="8"/>
      <c r="AA1938" s="8"/>
      <c r="AB1938" s="8"/>
      <c r="AC1938" s="5"/>
      <c r="AD1938" s="8"/>
      <c r="AE1938" s="8"/>
      <c r="AF1938" s="8"/>
      <c r="AG1938" s="8"/>
      <c r="AH1938" s="8"/>
      <c r="AI1938" s="8"/>
      <c r="AJ1938" s="5"/>
      <c r="AK1938" s="8"/>
      <c r="AL1938" s="8"/>
      <c r="AM1938" s="8"/>
      <c r="AN1938" s="8"/>
      <c r="AO1938" s="8"/>
      <c r="AP1938" s="8"/>
      <c r="AQ1938" s="9"/>
      <c r="AR1938" s="8"/>
      <c r="AS1938" s="8"/>
      <c r="AT1938" s="8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8"/>
      <c r="BJ1938" s="5"/>
      <c r="BK1938" s="5"/>
      <c r="BL1938" s="5"/>
      <c r="BM1938" s="8"/>
      <c r="BN1938" s="8"/>
      <c r="BO1938" s="7"/>
      <c r="BP1938" s="5"/>
      <c r="BQ1938" s="5"/>
      <c r="BR1938" s="5"/>
      <c r="BS1938" s="5"/>
      <c r="BT1938" s="7"/>
      <c r="BU1938" s="7"/>
      <c r="BV1938" s="7"/>
      <c r="BW1938" s="7"/>
      <c r="BX1938" s="7"/>
      <c r="BY1938" s="7"/>
      <c r="BZ1938" s="7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8"/>
      <c r="CL1938" s="5"/>
      <c r="CM1938" s="5"/>
      <c r="CN1938" s="8"/>
      <c r="CO1938" s="5"/>
      <c r="CP1938" s="5"/>
      <c r="CQ1938" s="5"/>
      <c r="CR1938" s="8"/>
      <c r="CS1938" s="8"/>
      <c r="CT1938" s="8"/>
      <c r="CU1938" s="8"/>
      <c r="CV1938">
        <v>10</v>
      </c>
      <c r="CW1938" s="8"/>
      <c r="CX1938" s="8"/>
      <c r="CY1938">
        <v>10</v>
      </c>
      <c r="CZ1938" s="8"/>
      <c r="DA1938" s="8"/>
      <c r="DB1938" s="8"/>
      <c r="DC1938" s="8"/>
      <c r="DD1938" s="8"/>
      <c r="DE1938" s="8"/>
      <c r="DF1938" s="8"/>
      <c r="DG1938" s="8"/>
      <c r="DH1938" s="8"/>
      <c r="DI1938" s="8"/>
      <c r="DJ1938" s="8"/>
      <c r="DK1938" s="8"/>
      <c r="DL1938" s="8"/>
      <c r="DM1938" s="8"/>
      <c r="DN1938" s="8"/>
      <c r="DO1938" s="8"/>
      <c r="DP1938" s="8"/>
      <c r="DQ1938" s="8"/>
      <c r="DR1938" s="8"/>
      <c r="DS1938" s="8"/>
      <c r="DT1938" s="8"/>
      <c r="DU1938" s="8"/>
      <c r="DV1938" s="8"/>
      <c r="DW1938" s="8"/>
      <c r="DX1938" s="8"/>
      <c r="DY1938" s="8"/>
      <c r="DZ1938" s="8"/>
      <c r="EA1938" s="8"/>
      <c r="EB1938" s="8"/>
      <c r="EC1938" s="8"/>
      <c r="ED1938" s="8"/>
      <c r="EE1938" s="8"/>
      <c r="EF1938" s="8"/>
      <c r="EG1938" s="8"/>
      <c r="EH1938" s="8"/>
      <c r="EI1938" s="8"/>
      <c r="EJ1938" s="8"/>
      <c r="EK1938" s="8"/>
      <c r="EL1938" s="8"/>
      <c r="EM1938" s="8"/>
      <c r="EN1938" s="8"/>
      <c r="EO1938" s="8"/>
      <c r="EP1938" s="8"/>
      <c r="EQ1938" s="8"/>
      <c r="ER1938" s="8"/>
      <c r="ES1938" s="8"/>
      <c r="ET1938" s="8"/>
      <c r="EU1938" s="8"/>
      <c r="EV1938" s="8"/>
      <c r="EW1938" s="8"/>
      <c r="EX1938" s="8"/>
      <c r="EY1938" s="8"/>
      <c r="EZ1938" s="8"/>
      <c r="FA1938" s="8"/>
      <c r="FB1938" s="8"/>
      <c r="FC1938" s="8"/>
      <c r="FD1938" s="8"/>
      <c r="FE1938" s="8"/>
      <c r="FF1938" s="8"/>
      <c r="FG1938" s="8"/>
      <c r="FH1938" s="8"/>
      <c r="FI1938" s="8"/>
      <c r="FJ1938" s="8"/>
    </row>
    <row r="1939" spans="1:166" x14ac:dyDescent="0.25">
      <c r="A1939" t="s">
        <v>82</v>
      </c>
      <c r="B1939" t="s">
        <v>250</v>
      </c>
      <c r="C1939" s="6">
        <v>39043</v>
      </c>
      <c r="D1939" s="5"/>
      <c r="G1939">
        <v>43</v>
      </c>
      <c r="H1939" t="s">
        <v>17</v>
      </c>
      <c r="I1939" s="7">
        <v>11</v>
      </c>
      <c r="J1939">
        <v>1000</v>
      </c>
      <c r="K1939" s="5">
        <f t="shared" si="42"/>
        <v>90.909090909090907</v>
      </c>
      <c r="AC1939" s="5"/>
      <c r="AE1939" s="8"/>
      <c r="AF1939" s="8"/>
      <c r="AG1939" s="8"/>
      <c r="AH1939" s="8"/>
      <c r="AI1939" s="8"/>
      <c r="AJ1939" s="5"/>
      <c r="AK1939" s="8"/>
      <c r="AL1939" s="8"/>
      <c r="AM1939" s="8"/>
      <c r="AN1939" s="8"/>
      <c r="AO1939" s="8"/>
      <c r="AP1939" s="8"/>
      <c r="AQ1939" s="9"/>
      <c r="AS1939" s="8"/>
      <c r="AT1939" s="8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J1939" s="5"/>
      <c r="BK1939" s="5"/>
      <c r="BL1939" s="5"/>
      <c r="BO1939" s="7"/>
      <c r="BP1939" s="5"/>
      <c r="BQ1939" s="5"/>
      <c r="BR1939" s="5"/>
      <c r="BS1939" s="5"/>
      <c r="BT1939" s="7"/>
      <c r="BU1939" s="7"/>
      <c r="BV1939" s="7"/>
      <c r="BW1939" s="7"/>
      <c r="BX1939" s="7"/>
      <c r="BY1939" s="7"/>
      <c r="BZ1939" s="7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L1939" s="5">
        <v>167.20729030426901</v>
      </c>
      <c r="CM1939" s="5">
        <f>CS1939+CV1939+CY1939+DB1939+DE1939+DH1939+DK1939+DN1939+DQ1939</f>
        <v>120</v>
      </c>
      <c r="CO1939" s="5">
        <f>CT1939+CW1939+CZ1939+DC1939+DF1939+DI1939+DL1939+DO1939+DR1939</f>
        <v>170.78584517135261</v>
      </c>
      <c r="CP1939" s="5"/>
      <c r="CQ1939" s="5"/>
      <c r="CS1939">
        <v>10</v>
      </c>
      <c r="CT1939" s="5">
        <v>1.1529757230872422</v>
      </c>
      <c r="CV1939">
        <v>10</v>
      </c>
      <c r="CW1939" s="5">
        <v>18.819149870407074</v>
      </c>
      <c r="CY1939">
        <v>10</v>
      </c>
      <c r="CZ1939" s="5">
        <v>21.53068042793555</v>
      </c>
      <c r="DB1939" s="5">
        <v>10</v>
      </c>
      <c r="DC1939" s="5">
        <v>19.090490825027722</v>
      </c>
      <c r="DE1939">
        <v>10</v>
      </c>
      <c r="DF1939" s="5">
        <v>18.889063926965484</v>
      </c>
      <c r="DH1939" s="5">
        <v>10</v>
      </c>
      <c r="DI1939" s="5">
        <v>18.435853406325442</v>
      </c>
      <c r="DK1939">
        <v>20</v>
      </c>
      <c r="DL1939" s="5">
        <v>35.725369526080485</v>
      </c>
      <c r="DN1939">
        <v>20</v>
      </c>
      <c r="DO1939" s="5">
        <v>20.264947830103374</v>
      </c>
      <c r="DQ1939">
        <v>20</v>
      </c>
      <c r="DR1939" s="5">
        <v>16.877313635420244</v>
      </c>
    </row>
    <row r="1940" spans="1:166" x14ac:dyDescent="0.25">
      <c r="A1940" t="s">
        <v>82</v>
      </c>
      <c r="B1940" t="s">
        <v>250</v>
      </c>
      <c r="C1940" s="6">
        <v>39051</v>
      </c>
      <c r="D1940" s="5"/>
      <c r="G1940">
        <v>51</v>
      </c>
      <c r="H1940" t="s">
        <v>17</v>
      </c>
      <c r="I1940" s="7">
        <v>11</v>
      </c>
      <c r="J1940">
        <v>1000</v>
      </c>
      <c r="K1940" s="5">
        <f t="shared" si="42"/>
        <v>90.909090909090907</v>
      </c>
      <c r="AC1940" s="5"/>
      <c r="AE1940" s="8"/>
      <c r="AF1940" s="8"/>
      <c r="AG1940" s="8"/>
      <c r="AH1940" s="8"/>
      <c r="AI1940" s="8"/>
      <c r="AJ1940" s="5"/>
      <c r="AK1940" s="8"/>
      <c r="AL1940" s="8"/>
      <c r="AM1940" s="8"/>
      <c r="AN1940" s="8"/>
      <c r="AO1940" s="8"/>
      <c r="AP1940" s="8"/>
      <c r="AQ1940" s="9"/>
      <c r="AS1940" s="8"/>
      <c r="AT1940" s="8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J1940" s="5"/>
      <c r="BK1940" s="5"/>
      <c r="BL1940" s="5"/>
      <c r="BO1940" s="7"/>
      <c r="BP1940" s="5"/>
      <c r="BQ1940" s="5"/>
      <c r="BR1940" s="5"/>
      <c r="BS1940" s="5"/>
      <c r="BT1940" s="7"/>
      <c r="BU1940" s="7"/>
      <c r="BV1940" s="7"/>
      <c r="BW1940" s="7"/>
      <c r="BX1940" s="7"/>
      <c r="BY1940" s="7"/>
      <c r="BZ1940" s="7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L1940" s="5">
        <v>167.7472222286591</v>
      </c>
      <c r="CM1940" s="5">
        <f>CS1940+CV1940+CY1940+DB1940+DE1940+DH1940+DK1940+DN1940+DQ1940</f>
        <v>120</v>
      </c>
      <c r="CO1940" s="5">
        <f>CT1940+CW1940+CZ1940+DC1940+DF1940+DI1940+DL1940+DO1940+DR1940</f>
        <v>174.88257816595396</v>
      </c>
      <c r="CP1940" s="5"/>
      <c r="CQ1940" s="5"/>
      <c r="CS1940">
        <v>10</v>
      </c>
      <c r="CT1940" s="5">
        <v>5.7253280723200541</v>
      </c>
      <c r="CV1940">
        <v>10</v>
      </c>
      <c r="CW1940" s="5">
        <v>16.744754557233492</v>
      </c>
      <c r="CY1940">
        <v>10</v>
      </c>
      <c r="CZ1940" s="5">
        <v>19.244185059422755</v>
      </c>
      <c r="DB1940" s="5">
        <v>10</v>
      </c>
      <c r="DC1940" s="5">
        <v>17.34952629787653</v>
      </c>
      <c r="DE1940">
        <v>10</v>
      </c>
      <c r="DF1940" s="5">
        <v>18.999620123271939</v>
      </c>
      <c r="DH1940" s="5">
        <v>10</v>
      </c>
      <c r="DI1940" s="5">
        <v>19.13254434809545</v>
      </c>
      <c r="DK1940">
        <v>20</v>
      </c>
      <c r="DL1940" s="5">
        <v>38.005750334589152</v>
      </c>
      <c r="DN1940">
        <v>20</v>
      </c>
      <c r="DO1940" s="5">
        <v>21.118111502763874</v>
      </c>
      <c r="DQ1940">
        <v>20</v>
      </c>
      <c r="DR1940" s="5">
        <v>18.562757870380729</v>
      </c>
    </row>
    <row r="1941" spans="1:166" x14ac:dyDescent="0.25">
      <c r="A1941" t="s">
        <v>82</v>
      </c>
      <c r="B1941" t="s">
        <v>250</v>
      </c>
      <c r="C1941" s="6">
        <v>39052</v>
      </c>
      <c r="D1941" s="5">
        <v>4</v>
      </c>
      <c r="E1941" t="s">
        <v>210</v>
      </c>
      <c r="F1941" t="s">
        <v>12</v>
      </c>
      <c r="G1941">
        <v>52</v>
      </c>
      <c r="H1941" t="s">
        <v>17</v>
      </c>
      <c r="I1941" s="7">
        <v>11</v>
      </c>
      <c r="J1941">
        <v>1000</v>
      </c>
      <c r="K1941" s="5">
        <f t="shared" si="42"/>
        <v>90.909090909090907</v>
      </c>
      <c r="L1941" s="5"/>
      <c r="M1941" s="8"/>
      <c r="N1941" s="8"/>
      <c r="O1941" s="8"/>
      <c r="P1941" s="8"/>
      <c r="Q1941" s="5"/>
      <c r="R1941" s="5">
        <v>52</v>
      </c>
      <c r="S1941" s="5"/>
      <c r="T1941" s="5"/>
      <c r="U1941" s="5"/>
      <c r="V1941" s="5"/>
      <c r="W1941" s="5"/>
      <c r="X1941" s="8"/>
      <c r="Y1941" s="8"/>
      <c r="Z1941" s="8"/>
      <c r="AA1941" s="8"/>
      <c r="AB1941" s="8"/>
      <c r="AC1941" s="5"/>
      <c r="AD1941" s="8"/>
      <c r="AE1941" s="8"/>
      <c r="AF1941" s="8"/>
      <c r="AG1941" s="8"/>
      <c r="AH1941" s="8"/>
      <c r="AI1941" s="8"/>
      <c r="AJ1941" s="5"/>
      <c r="AK1941" s="8"/>
      <c r="AL1941" s="8"/>
      <c r="AM1941" s="8"/>
      <c r="AN1941" s="8"/>
      <c r="AO1941" s="8"/>
      <c r="AP1941" s="8"/>
      <c r="AQ1941" s="9"/>
      <c r="AR1941" s="8"/>
      <c r="AS1941" s="8"/>
      <c r="AT1941" s="8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8"/>
      <c r="BJ1941" s="5"/>
      <c r="BK1941" s="5"/>
      <c r="BL1941" s="5"/>
      <c r="BM1941" s="8"/>
      <c r="BN1941" s="8"/>
      <c r="BO1941" s="7"/>
      <c r="BP1941" s="5"/>
      <c r="BQ1941" s="5"/>
      <c r="BR1941" s="5"/>
      <c r="BS1941" s="5"/>
      <c r="BT1941" s="7"/>
      <c r="BU1941" s="7"/>
      <c r="BV1941" s="7"/>
      <c r="BW1941" s="7"/>
      <c r="BX1941" s="7"/>
      <c r="BY1941" s="7"/>
      <c r="BZ1941" s="7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8"/>
      <c r="CL1941" s="5"/>
      <c r="CM1941" s="5"/>
      <c r="CN1941" s="8"/>
      <c r="CO1941" s="5"/>
      <c r="CP1941" s="5"/>
      <c r="CQ1941" s="5"/>
      <c r="CR1941" s="8"/>
      <c r="CS1941" s="8"/>
      <c r="CT1941" s="5"/>
      <c r="CV1941">
        <v>10</v>
      </c>
      <c r="CW1941" s="5"/>
      <c r="CY1941">
        <v>10</v>
      </c>
      <c r="CZ1941" s="5"/>
      <c r="DC1941" s="5"/>
      <c r="DF1941" s="5"/>
      <c r="DI1941" s="5"/>
      <c r="DL1941" s="5"/>
      <c r="DO1941" s="5"/>
      <c r="DQ1941" s="8"/>
      <c r="DR1941" s="5"/>
      <c r="DS1941" s="8"/>
      <c r="DT1941" s="8"/>
      <c r="DU1941" s="8"/>
      <c r="DV1941" s="8"/>
      <c r="DW1941" s="8"/>
      <c r="DX1941" s="8"/>
      <c r="DY1941" s="8"/>
      <c r="DZ1941" s="8"/>
      <c r="EA1941" s="8"/>
      <c r="EB1941" s="8"/>
      <c r="EC1941" s="8"/>
      <c r="ED1941" s="8"/>
      <c r="EE1941" s="8"/>
      <c r="EF1941" s="8"/>
      <c r="EG1941" s="8"/>
      <c r="EH1941" s="8"/>
      <c r="EI1941" s="8"/>
      <c r="EJ1941" s="8"/>
      <c r="EK1941" s="8"/>
      <c r="EL1941" s="8"/>
      <c r="EM1941" s="8"/>
      <c r="EN1941" s="8"/>
      <c r="EO1941" s="8"/>
      <c r="EP1941" s="8"/>
      <c r="EQ1941" s="8"/>
      <c r="ER1941" s="8"/>
      <c r="ES1941" s="8"/>
      <c r="ET1941" s="8"/>
      <c r="EU1941" s="8"/>
      <c r="EV1941" s="8"/>
      <c r="EW1941" s="8"/>
      <c r="EX1941" s="8"/>
      <c r="EY1941" s="8"/>
      <c r="EZ1941" s="8"/>
      <c r="FA1941" s="8"/>
      <c r="FB1941" s="8"/>
      <c r="FC1941" s="8"/>
      <c r="FD1941" s="8"/>
      <c r="FE1941" s="8"/>
      <c r="FF1941" s="8"/>
      <c r="FG1941" s="8"/>
      <c r="FH1941" s="8"/>
      <c r="FI1941" s="8"/>
      <c r="FJ1941" s="8"/>
    </row>
    <row r="1942" spans="1:166" x14ac:dyDescent="0.25">
      <c r="A1942" t="s">
        <v>82</v>
      </c>
      <c r="B1942" t="s">
        <v>250</v>
      </c>
      <c r="C1942" s="6">
        <v>39055</v>
      </c>
      <c r="D1942" s="5"/>
      <c r="G1942">
        <v>55</v>
      </c>
      <c r="H1942" t="s">
        <v>17</v>
      </c>
      <c r="I1942" s="7">
        <v>11</v>
      </c>
      <c r="J1942">
        <v>1000</v>
      </c>
      <c r="K1942" s="5">
        <f t="shared" si="42"/>
        <v>90.909090909090907</v>
      </c>
      <c r="AC1942" s="5"/>
      <c r="AE1942" s="8"/>
      <c r="AF1942" s="8"/>
      <c r="AG1942" s="8"/>
      <c r="AH1942" s="8"/>
      <c r="AI1942" s="8"/>
      <c r="AJ1942" s="5"/>
      <c r="AK1942" s="8"/>
      <c r="AL1942" s="8"/>
      <c r="AM1942" s="8"/>
      <c r="AN1942" s="8"/>
      <c r="AO1942" s="8"/>
      <c r="AP1942" s="8"/>
      <c r="AQ1942" s="9"/>
      <c r="AS1942" s="8"/>
      <c r="AT1942" s="8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J1942" s="5"/>
      <c r="BK1942" s="5"/>
      <c r="BL1942" s="5"/>
      <c r="BO1942" s="7"/>
      <c r="BP1942" s="5"/>
      <c r="BQ1942" s="5"/>
      <c r="BR1942" s="5"/>
      <c r="BS1942" s="5"/>
      <c r="BT1942" s="7"/>
      <c r="BU1942" s="7"/>
      <c r="BV1942" s="7"/>
      <c r="BW1942" s="7"/>
      <c r="BX1942" s="7"/>
      <c r="BY1942" s="7"/>
      <c r="BZ1942" s="7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L1942" s="5">
        <v>223.1142969381483</v>
      </c>
      <c r="CM1942" s="5">
        <f>CS1942+CV1942+CY1942+DB1942+DE1942+DH1942+DK1942+DN1942+DQ1942</f>
        <v>120</v>
      </c>
      <c r="CO1942" s="5">
        <f>CT1942+CW1942+CZ1942+DC1942+DF1942+DI1942+DL1942+DO1942+DR1942</f>
        <v>226.35653239901634</v>
      </c>
      <c r="CP1942" s="5"/>
      <c r="CQ1942" s="5"/>
      <c r="CS1942">
        <v>10</v>
      </c>
      <c r="CT1942" s="5">
        <v>46.366459121573953</v>
      </c>
      <c r="CV1942">
        <v>10</v>
      </c>
      <c r="CW1942" s="5">
        <v>20.997828612277722</v>
      </c>
      <c r="CY1942">
        <v>10</v>
      </c>
      <c r="CZ1942" s="5">
        <v>23.450778415691197</v>
      </c>
      <c r="DB1942" s="5">
        <v>10</v>
      </c>
      <c r="DC1942" s="5">
        <v>19.339951974759742</v>
      </c>
      <c r="DE1942">
        <v>10</v>
      </c>
      <c r="DF1942" s="5">
        <v>19.917484813648137</v>
      </c>
      <c r="DH1942" s="5">
        <v>10</v>
      </c>
      <c r="DI1942" s="5">
        <v>19.209319546915943</v>
      </c>
      <c r="DK1942">
        <v>20</v>
      </c>
      <c r="DL1942" s="5">
        <v>36.561918237368175</v>
      </c>
      <c r="DN1942">
        <v>20</v>
      </c>
      <c r="DO1942" s="5">
        <v>21.422920501066109</v>
      </c>
      <c r="DQ1942">
        <v>20</v>
      </c>
      <c r="DR1942" s="5">
        <v>19.089871175715366</v>
      </c>
    </row>
    <row r="1943" spans="1:166" x14ac:dyDescent="0.25">
      <c r="A1943" t="s">
        <v>82</v>
      </c>
      <c r="B1943" t="s">
        <v>250</v>
      </c>
      <c r="C1943" s="6">
        <v>39057</v>
      </c>
      <c r="G1943">
        <v>57</v>
      </c>
      <c r="H1943" t="s">
        <v>17</v>
      </c>
      <c r="I1943" s="7">
        <v>11</v>
      </c>
      <c r="J1943">
        <v>1000</v>
      </c>
      <c r="K1943" s="5">
        <f t="shared" si="42"/>
        <v>90.909090909090907</v>
      </c>
      <c r="M1943" s="5">
        <v>133.5</v>
      </c>
      <c r="N1943" s="7">
        <v>10.4</v>
      </c>
      <c r="O1943" s="7"/>
      <c r="P1943" s="7"/>
      <c r="AC1943" s="5"/>
      <c r="AE1943" s="8"/>
      <c r="AF1943" s="8"/>
      <c r="AG1943" s="8"/>
      <c r="AH1943" s="8"/>
      <c r="AI1943" s="8"/>
      <c r="AJ1943" s="5"/>
      <c r="AK1943" s="8"/>
      <c r="AL1943" s="8"/>
      <c r="AM1943" s="8"/>
      <c r="AN1943" s="8"/>
      <c r="AO1943" s="8"/>
      <c r="AP1943" s="8"/>
      <c r="AS1943" s="8"/>
      <c r="AT1943" s="8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J1943" s="5"/>
      <c r="BK1943" s="5"/>
      <c r="BL1943" s="5"/>
      <c r="BO1943" s="7"/>
      <c r="BP1943" s="5"/>
      <c r="BQ1943" s="5"/>
      <c r="BR1943" s="5"/>
      <c r="BS1943" s="5"/>
      <c r="BT1943" s="7"/>
      <c r="BU1943" s="7"/>
      <c r="BV1943" s="7"/>
      <c r="BW1943" s="7"/>
      <c r="BX1943" s="7"/>
      <c r="BY1943" s="7"/>
      <c r="BZ1943" s="7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L1943" s="5"/>
      <c r="CM1943" s="5"/>
      <c r="CO1943" s="5"/>
      <c r="CP1943" s="5"/>
      <c r="CQ1943" s="5"/>
      <c r="CT1943" s="5"/>
      <c r="CV1943">
        <v>10</v>
      </c>
      <c r="CW1943" s="5"/>
      <c r="CY1943">
        <v>10</v>
      </c>
      <c r="CZ1943" s="5"/>
      <c r="DC1943" s="5"/>
      <c r="DF1943" s="5"/>
      <c r="DI1943" s="5"/>
      <c r="DL1943" s="5"/>
      <c r="DO1943" s="5"/>
      <c r="DR1943" s="5"/>
    </row>
    <row r="1944" spans="1:166" x14ac:dyDescent="0.25">
      <c r="A1944" t="s">
        <v>82</v>
      </c>
      <c r="B1944" t="s">
        <v>250</v>
      </c>
      <c r="C1944" s="6">
        <v>39064</v>
      </c>
      <c r="G1944">
        <v>64</v>
      </c>
      <c r="H1944" t="s">
        <v>17</v>
      </c>
      <c r="I1944" s="7">
        <v>11</v>
      </c>
      <c r="J1944">
        <v>1000</v>
      </c>
      <c r="K1944" s="5">
        <f t="shared" si="42"/>
        <v>90.909090909090907</v>
      </c>
      <c r="M1944" s="5">
        <v>222.99999999999997</v>
      </c>
      <c r="N1944" s="7">
        <v>11.849999999999998</v>
      </c>
      <c r="O1944" s="7"/>
      <c r="P1944" s="7"/>
      <c r="AC1944" s="5"/>
      <c r="AE1944" s="8"/>
      <c r="AF1944" s="8"/>
      <c r="AG1944" s="8"/>
      <c r="AH1944" s="8"/>
      <c r="AI1944" s="8"/>
      <c r="AJ1944" s="5"/>
      <c r="AK1944" s="8"/>
      <c r="AL1944" s="8"/>
      <c r="AM1944" s="8"/>
      <c r="AN1944" s="8"/>
      <c r="AO1944" s="8"/>
      <c r="AP1944" s="8"/>
      <c r="AS1944" s="8"/>
      <c r="AT1944" s="8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J1944" s="5"/>
      <c r="BK1944" s="5"/>
      <c r="BL1944" s="5"/>
      <c r="BO1944" s="7"/>
      <c r="BP1944" s="5"/>
      <c r="BQ1944" s="5"/>
      <c r="BR1944" s="5"/>
      <c r="BS1944" s="5"/>
      <c r="BT1944" s="7"/>
      <c r="BU1944" s="7"/>
      <c r="BV1944" s="7"/>
      <c r="BW1944" s="7"/>
      <c r="BX1944" s="7"/>
      <c r="BY1944" s="7"/>
      <c r="BZ1944" s="7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L1944" s="5"/>
      <c r="CM1944" s="5"/>
      <c r="CO1944" s="5"/>
      <c r="CP1944" s="5"/>
      <c r="CQ1944" s="5"/>
      <c r="CT1944" s="5"/>
      <c r="CV1944">
        <v>10</v>
      </c>
      <c r="CW1944" s="5"/>
      <c r="CY1944">
        <v>10</v>
      </c>
      <c r="CZ1944" s="5"/>
      <c r="DC1944" s="5"/>
      <c r="DF1944" s="5"/>
      <c r="DI1944" s="5"/>
      <c r="DL1944" s="5"/>
      <c r="DO1944" s="5"/>
      <c r="DR1944" s="5"/>
    </row>
    <row r="1945" spans="1:166" x14ac:dyDescent="0.25">
      <c r="A1945" t="s">
        <v>82</v>
      </c>
      <c r="B1945" t="s">
        <v>250</v>
      </c>
      <c r="C1945" s="6">
        <v>39065</v>
      </c>
      <c r="D1945" s="5"/>
      <c r="G1945">
        <v>65</v>
      </c>
      <c r="H1945" t="s">
        <v>17</v>
      </c>
      <c r="I1945" s="7">
        <v>11</v>
      </c>
      <c r="J1945">
        <v>1000</v>
      </c>
      <c r="K1945" s="5">
        <f t="shared" si="42"/>
        <v>90.909090909090907</v>
      </c>
      <c r="AC1945" s="5"/>
      <c r="AE1945" s="8"/>
      <c r="AF1945" s="8"/>
      <c r="AG1945" s="8"/>
      <c r="AH1945" s="8"/>
      <c r="AI1945" s="8"/>
      <c r="AJ1945" s="5"/>
      <c r="AK1945" s="8"/>
      <c r="AL1945" s="8"/>
      <c r="AM1945" s="8"/>
      <c r="AN1945" s="8"/>
      <c r="AO1945" s="8"/>
      <c r="AP1945" s="8"/>
      <c r="AQ1945" s="9"/>
      <c r="AS1945" s="8"/>
      <c r="AT1945" s="8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J1945" s="5"/>
      <c r="BK1945" s="5"/>
      <c r="BL1945" s="5"/>
      <c r="BO1945" s="7"/>
      <c r="BP1945" s="5"/>
      <c r="BQ1945" s="5"/>
      <c r="BR1945" s="5"/>
      <c r="BS1945" s="5"/>
      <c r="BT1945" s="7"/>
      <c r="BU1945" s="7"/>
      <c r="BV1945" s="7"/>
      <c r="BW1945" s="7"/>
      <c r="BX1945" s="7"/>
      <c r="BY1945" s="7"/>
      <c r="BZ1945" s="7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L1945" s="5">
        <v>180.67697182900449</v>
      </c>
      <c r="CM1945" s="5">
        <f>CS1945+CV1945+CY1945+DB1945+DE1945+DH1945+DK1945+DN1945+DQ1945</f>
        <v>120</v>
      </c>
      <c r="CO1945" s="5">
        <f>CT1945+CW1945+CZ1945+DC1945+DF1945+DI1945+DL1945+DO1945+DR1945</f>
        <v>187.36996070222102</v>
      </c>
      <c r="CP1945" s="5"/>
      <c r="CQ1945" s="5"/>
      <c r="CS1945">
        <v>10</v>
      </c>
      <c r="CT1945" s="5">
        <v>10.353493682038946</v>
      </c>
      <c r="CV1945">
        <v>10</v>
      </c>
      <c r="CW1945" s="5">
        <v>19.941883477794654</v>
      </c>
      <c r="CY1945">
        <v>10</v>
      </c>
      <c r="CZ1945" s="5">
        <v>21.259820503082842</v>
      </c>
      <c r="DB1945" s="5">
        <v>10</v>
      </c>
      <c r="DC1945" s="5">
        <v>19.025975788538666</v>
      </c>
      <c r="DE1945">
        <v>10</v>
      </c>
      <c r="DF1945" s="5">
        <v>19.361724046067046</v>
      </c>
      <c r="DH1945" s="5">
        <v>10</v>
      </c>
      <c r="DI1945" s="5">
        <v>18.794504293587373</v>
      </c>
      <c r="DK1945">
        <v>20</v>
      </c>
      <c r="DL1945" s="5">
        <v>35.562121804967134</v>
      </c>
      <c r="DN1945">
        <v>20</v>
      </c>
      <c r="DO1945" s="5">
        <v>21.468756440660421</v>
      </c>
      <c r="DQ1945">
        <v>20</v>
      </c>
      <c r="DR1945" s="5">
        <v>21.601680665483933</v>
      </c>
    </row>
    <row r="1946" spans="1:166" x14ac:dyDescent="0.25">
      <c r="A1946" t="s">
        <v>82</v>
      </c>
      <c r="B1946" t="s">
        <v>250</v>
      </c>
      <c r="C1946" s="6">
        <v>39069</v>
      </c>
      <c r="D1946" s="5"/>
      <c r="G1946">
        <v>69</v>
      </c>
      <c r="H1946" t="s">
        <v>17</v>
      </c>
      <c r="I1946" s="7">
        <v>11</v>
      </c>
      <c r="J1946">
        <v>1000</v>
      </c>
      <c r="K1946" s="5">
        <f t="shared" si="42"/>
        <v>90.909090909090907</v>
      </c>
      <c r="M1946" s="5">
        <v>258.5</v>
      </c>
      <c r="N1946" s="7">
        <v>12.55</v>
      </c>
      <c r="O1946" s="7"/>
      <c r="P1946" s="7"/>
      <c r="AC1946" s="5"/>
      <c r="AE1946" s="8"/>
      <c r="AF1946" s="8"/>
      <c r="AG1946" s="8"/>
      <c r="AH1946" s="8"/>
      <c r="AI1946" s="8"/>
      <c r="AJ1946" s="5"/>
      <c r="AK1946" s="8"/>
      <c r="AL1946" s="8"/>
      <c r="AM1946" s="8"/>
      <c r="AN1946" s="8"/>
      <c r="AO1946" s="8"/>
      <c r="AP1946" s="8"/>
      <c r="AQ1946" s="9"/>
      <c r="AS1946" s="8"/>
      <c r="AT1946" s="8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J1946" s="5"/>
      <c r="BK1946" s="5"/>
      <c r="BL1946" s="5"/>
      <c r="BO1946" s="7"/>
      <c r="BP1946" s="5"/>
      <c r="BQ1946" s="5"/>
      <c r="BR1946" s="5"/>
      <c r="BS1946" s="5"/>
      <c r="BT1946" s="7"/>
      <c r="BU1946" s="7"/>
      <c r="BV1946" s="7"/>
      <c r="BW1946" s="7"/>
      <c r="BX1946" s="7"/>
      <c r="BY1946" s="7"/>
      <c r="BZ1946" s="7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L1946" s="5">
        <v>213.80108171268279</v>
      </c>
      <c r="CM1946" s="5">
        <f>CS1946+CV1946+CY1946+DB1946+DE1946+DH1946+DK1946+DN1946+DQ1946</f>
        <v>120</v>
      </c>
      <c r="CO1946" s="5">
        <f>CT1946+CW1946+CZ1946+DC1946+DF1946+DI1946+DL1946+DO1946+DR1946</f>
        <v>218.33338546111364</v>
      </c>
      <c r="CP1946" s="5"/>
      <c r="CQ1946" s="5"/>
      <c r="CS1946">
        <v>10</v>
      </c>
      <c r="CT1946" s="5">
        <v>37.045512333345094</v>
      </c>
      <c r="CV1946">
        <v>10</v>
      </c>
      <c r="CW1946" s="5">
        <v>20.796220288624788</v>
      </c>
      <c r="CY1946">
        <v>10</v>
      </c>
      <c r="CZ1946" s="5">
        <v>22.924811008846412</v>
      </c>
      <c r="DB1946" s="5">
        <v>10</v>
      </c>
      <c r="DC1946" s="5">
        <v>19.975925636630876</v>
      </c>
      <c r="DE1946">
        <v>10</v>
      </c>
      <c r="DF1946" s="5">
        <v>19.432769752438233</v>
      </c>
      <c r="DH1946" s="5">
        <v>10</v>
      </c>
      <c r="DI1946" s="5">
        <v>19.232237516713091</v>
      </c>
      <c r="DK1946">
        <v>20</v>
      </c>
      <c r="DL1946" s="5">
        <v>36.536135521346374</v>
      </c>
      <c r="DN1946">
        <v>20</v>
      </c>
      <c r="DO1946" s="5">
        <v>20.921016962508325</v>
      </c>
      <c r="DQ1946">
        <v>20</v>
      </c>
      <c r="DR1946" s="5">
        <v>21.468756440660421</v>
      </c>
    </row>
    <row r="1947" spans="1:166" x14ac:dyDescent="0.25">
      <c r="A1947" t="s">
        <v>82</v>
      </c>
      <c r="B1947" t="s">
        <v>250</v>
      </c>
      <c r="C1947" s="6">
        <v>39071</v>
      </c>
      <c r="D1947" s="5">
        <v>5</v>
      </c>
      <c r="E1947" t="s">
        <v>206</v>
      </c>
      <c r="F1947" t="s">
        <v>13</v>
      </c>
      <c r="G1947">
        <v>71</v>
      </c>
      <c r="H1947" t="s">
        <v>17</v>
      </c>
      <c r="I1947" s="7">
        <v>11</v>
      </c>
      <c r="J1947">
        <v>1000</v>
      </c>
      <c r="K1947" s="5">
        <f t="shared" si="42"/>
        <v>90.909090909090907</v>
      </c>
      <c r="L1947" s="5"/>
      <c r="M1947" s="8"/>
      <c r="N1947" s="8"/>
      <c r="O1947" s="8"/>
      <c r="P1947" s="8"/>
      <c r="Q1947" s="5"/>
      <c r="R1947" s="5"/>
      <c r="S1947" s="5">
        <v>71</v>
      </c>
      <c r="T1947" s="5"/>
      <c r="U1947" s="5"/>
      <c r="V1947" s="5"/>
      <c r="W1947" s="5"/>
      <c r="X1947" s="8"/>
      <c r="Y1947" s="8"/>
      <c r="Z1947" s="8"/>
      <c r="AA1947" s="8"/>
      <c r="AB1947" s="8"/>
      <c r="AC1947" s="5"/>
      <c r="AD1947" s="8"/>
      <c r="AE1947" s="8"/>
      <c r="AF1947" s="8"/>
      <c r="AG1947" s="8"/>
      <c r="AH1947" s="8"/>
      <c r="AI1947" s="8"/>
      <c r="AJ1947" s="5"/>
      <c r="AK1947" s="8"/>
      <c r="AL1947" s="8"/>
      <c r="AM1947" s="8"/>
      <c r="AN1947" s="8"/>
      <c r="AO1947" s="8"/>
      <c r="AP1947" s="8"/>
      <c r="AQ1947" s="9"/>
      <c r="AR1947" s="8"/>
      <c r="AS1947" s="8"/>
      <c r="AT1947" s="8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8"/>
      <c r="BJ1947" s="5"/>
      <c r="BK1947" s="5"/>
      <c r="BL1947" s="5"/>
      <c r="BM1947" s="8"/>
      <c r="BN1947" s="8"/>
      <c r="BO1947" s="7"/>
      <c r="BP1947" s="5"/>
      <c r="BQ1947" s="5"/>
      <c r="BR1947" s="5"/>
      <c r="BS1947" s="5"/>
      <c r="BT1947" s="7"/>
      <c r="BU1947" s="7"/>
      <c r="BV1947" s="7"/>
      <c r="BW1947" s="7"/>
      <c r="BX1947" s="7"/>
      <c r="BY1947" s="7"/>
      <c r="BZ1947" s="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8"/>
      <c r="CL1947" s="5"/>
      <c r="CM1947" s="5"/>
      <c r="CN1947" s="8"/>
      <c r="CO1947" s="5"/>
      <c r="CP1947" s="5"/>
      <c r="CQ1947" s="5"/>
      <c r="CR1947" s="8"/>
      <c r="CS1947" s="8"/>
      <c r="CT1947" s="5"/>
      <c r="CV1947">
        <v>10</v>
      </c>
      <c r="CW1947" s="5"/>
      <c r="CY1947">
        <v>10</v>
      </c>
      <c r="CZ1947" s="5"/>
      <c r="DC1947" s="5"/>
      <c r="DF1947" s="5"/>
      <c r="DI1947" s="5"/>
      <c r="DL1947" s="5"/>
      <c r="DO1947" s="5"/>
      <c r="DQ1947" s="8"/>
      <c r="DR1947" s="5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/>
      <c r="ER1947" s="8"/>
      <c r="ES1947" s="8"/>
      <c r="ET1947" s="8"/>
      <c r="EU1947" s="8"/>
      <c r="EV1947" s="8"/>
      <c r="EW1947" s="8"/>
      <c r="EX1947" s="8"/>
      <c r="EY1947" s="8"/>
      <c r="EZ1947" s="8"/>
      <c r="FA1947" s="8"/>
      <c r="FB1947" s="8"/>
      <c r="FC1947" s="8"/>
      <c r="FD1947" s="8"/>
      <c r="FE1947" s="8"/>
      <c r="FF1947" s="8"/>
      <c r="FG1947" s="8"/>
      <c r="FH1947" s="8"/>
      <c r="FI1947" s="8"/>
      <c r="FJ1947" s="8"/>
    </row>
    <row r="1948" spans="1:166" x14ac:dyDescent="0.25">
      <c r="A1948" t="s">
        <v>82</v>
      </c>
      <c r="B1948" t="s">
        <v>250</v>
      </c>
      <c r="C1948" s="6">
        <v>39080</v>
      </c>
      <c r="G1948">
        <v>80</v>
      </c>
      <c r="H1948" t="s">
        <v>17</v>
      </c>
      <c r="I1948" s="7">
        <v>11</v>
      </c>
      <c r="J1948">
        <v>1000</v>
      </c>
      <c r="K1948" s="5">
        <f t="shared" si="42"/>
        <v>90.909090909090907</v>
      </c>
      <c r="M1948" s="5">
        <v>398.5</v>
      </c>
      <c r="N1948" s="7">
        <v>15.5</v>
      </c>
      <c r="O1948" s="7"/>
      <c r="P1948" s="7"/>
      <c r="AC1948" s="5"/>
      <c r="AE1948" s="8"/>
      <c r="AF1948" s="8"/>
      <c r="AG1948" s="8"/>
      <c r="AH1948" s="8"/>
      <c r="AI1948" s="8"/>
      <c r="AJ1948" s="5"/>
      <c r="AK1948" s="8"/>
      <c r="AL1948" s="8"/>
      <c r="AM1948" s="8"/>
      <c r="AN1948" s="8"/>
      <c r="AO1948" s="8"/>
      <c r="AP1948" s="8"/>
      <c r="AS1948" s="8"/>
      <c r="AT1948" s="8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J1948" s="5"/>
      <c r="BK1948" s="5"/>
      <c r="BL1948" s="5"/>
      <c r="BO1948" s="7"/>
      <c r="BP1948" s="5"/>
      <c r="BQ1948" s="5"/>
      <c r="BR1948" s="5"/>
      <c r="BS1948" s="5"/>
      <c r="BT1948" s="7"/>
      <c r="BU1948" s="7"/>
      <c r="BV1948" s="7"/>
      <c r="BW1948" s="7"/>
      <c r="BX1948" s="7"/>
      <c r="BY1948" s="7"/>
      <c r="BZ1948" s="7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L1948" s="5"/>
      <c r="CM1948" s="5"/>
      <c r="CO1948" s="5"/>
      <c r="CP1948" s="5"/>
      <c r="CQ1948" s="5"/>
      <c r="CT1948" s="5"/>
      <c r="CV1948">
        <v>10</v>
      </c>
      <c r="CW1948" s="5"/>
      <c r="CY1948">
        <v>10</v>
      </c>
      <c r="CZ1948" s="5"/>
      <c r="DC1948" s="5"/>
      <c r="DF1948" s="5"/>
      <c r="DI1948" s="5"/>
      <c r="DL1948" s="5"/>
      <c r="DO1948" s="5"/>
      <c r="DR1948" s="5"/>
    </row>
    <row r="1949" spans="1:166" x14ac:dyDescent="0.25">
      <c r="A1949" t="s">
        <v>82</v>
      </c>
      <c r="B1949" t="s">
        <v>250</v>
      </c>
      <c r="C1949" s="6">
        <v>39081</v>
      </c>
      <c r="D1949" s="5"/>
      <c r="G1949">
        <v>81</v>
      </c>
      <c r="H1949" t="s">
        <v>17</v>
      </c>
      <c r="I1949" s="7">
        <v>11</v>
      </c>
      <c r="J1949">
        <v>1000</v>
      </c>
      <c r="K1949" s="5">
        <f t="shared" si="42"/>
        <v>90.909090909090907</v>
      </c>
      <c r="AC1949" s="5"/>
      <c r="AE1949" s="8"/>
      <c r="AF1949" s="8"/>
      <c r="AG1949" s="8"/>
      <c r="AH1949" s="8"/>
      <c r="AI1949" s="8"/>
      <c r="AJ1949" s="5"/>
      <c r="AK1949" s="8"/>
      <c r="AL1949" s="8"/>
      <c r="AM1949" s="8"/>
      <c r="AN1949" s="8"/>
      <c r="AO1949" s="8"/>
      <c r="AP1949" s="8"/>
      <c r="AQ1949" s="9"/>
      <c r="AS1949" s="8"/>
      <c r="AT1949" s="8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J1949" s="5"/>
      <c r="BK1949" s="5"/>
      <c r="BL1949" s="5"/>
      <c r="BO1949" s="7"/>
      <c r="BP1949" s="5"/>
      <c r="BQ1949" s="5"/>
      <c r="BR1949" s="5"/>
      <c r="BS1949" s="5"/>
      <c r="BT1949" s="7"/>
      <c r="BU1949" s="7"/>
      <c r="BV1949" s="7"/>
      <c r="BW1949" s="7"/>
      <c r="BX1949" s="7"/>
      <c r="BY1949" s="7"/>
      <c r="BZ1949" s="7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L1949" s="5">
        <v>173.6237721306758</v>
      </c>
      <c r="CM1949" s="5">
        <f>CS1949+CV1949+CY1949+DB1949+DE1949+DH1949+DK1949+DN1949+DQ1949</f>
        <v>120</v>
      </c>
      <c r="CO1949" s="5">
        <f>CT1949+CW1949+CZ1949+DC1949+DF1949+DI1949+DL1949+DO1949+DR1949</f>
        <v>179.66526394353701</v>
      </c>
      <c r="CP1949" s="5"/>
      <c r="CQ1949" s="5"/>
      <c r="CS1949">
        <v>10</v>
      </c>
      <c r="CT1949" s="5">
        <v>15.392022428224999</v>
      </c>
      <c r="CV1949">
        <v>10</v>
      </c>
      <c r="CW1949" s="5">
        <v>16.668936042355462</v>
      </c>
      <c r="CY1949">
        <v>10</v>
      </c>
      <c r="CZ1949" s="5">
        <v>16.532989232418913</v>
      </c>
      <c r="DB1949" s="5">
        <v>10</v>
      </c>
      <c r="DC1949" s="5">
        <v>15.723496340768127</v>
      </c>
      <c r="DE1949">
        <v>10</v>
      </c>
      <c r="DF1949" s="5">
        <v>17.419426105757864</v>
      </c>
      <c r="DH1949" s="5">
        <v>10</v>
      </c>
      <c r="DI1949" s="5">
        <v>18.584804869943362</v>
      </c>
      <c r="DK1949">
        <v>20</v>
      </c>
      <c r="DL1949" s="5">
        <v>37.627603832936025</v>
      </c>
      <c r="DN1949">
        <v>20</v>
      </c>
      <c r="DO1949" s="5">
        <v>21.956909197339876</v>
      </c>
      <c r="DQ1949">
        <v>20</v>
      </c>
      <c r="DR1949" s="5">
        <v>19.759075893792392</v>
      </c>
    </row>
    <row r="1950" spans="1:166" x14ac:dyDescent="0.25">
      <c r="A1950" t="s">
        <v>82</v>
      </c>
      <c r="B1950" t="s">
        <v>250</v>
      </c>
      <c r="C1950" s="6">
        <v>39085</v>
      </c>
      <c r="G1950">
        <v>85</v>
      </c>
      <c r="H1950" t="s">
        <v>17</v>
      </c>
      <c r="I1950" s="7">
        <v>11</v>
      </c>
      <c r="J1950">
        <v>1000</v>
      </c>
      <c r="K1950" s="5">
        <f t="shared" si="42"/>
        <v>90.909090909090907</v>
      </c>
      <c r="M1950" s="5">
        <v>439.00000000000006</v>
      </c>
      <c r="N1950" s="7">
        <v>16.3</v>
      </c>
      <c r="O1950" s="7"/>
      <c r="P1950" s="7"/>
      <c r="AC1950" s="5"/>
      <c r="AE1950" s="8"/>
      <c r="AF1950" s="8"/>
      <c r="AG1950" s="8"/>
      <c r="AH1950" s="8"/>
      <c r="AI1950" s="8"/>
      <c r="AJ1950" s="5"/>
      <c r="AK1950" s="8"/>
      <c r="AL1950" s="8"/>
      <c r="AM1950" s="8"/>
      <c r="AN1950" s="8"/>
      <c r="AO1950" s="8"/>
      <c r="AP1950" s="8"/>
      <c r="AS1950" s="8"/>
      <c r="AT1950" s="8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J1950" s="5"/>
      <c r="BK1950" s="5"/>
      <c r="BL1950" s="5"/>
      <c r="BO1950" s="7"/>
      <c r="BP1950" s="5"/>
      <c r="BQ1950" s="5"/>
      <c r="BR1950" s="5"/>
      <c r="BS1950" s="5"/>
      <c r="BT1950" s="7"/>
      <c r="BU1950" s="7"/>
      <c r="BV1950" s="7"/>
      <c r="BW1950" s="7"/>
      <c r="BX1950" s="7"/>
      <c r="BY1950" s="7"/>
      <c r="BZ1950" s="7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L1950" s="5"/>
      <c r="CM1950" s="5"/>
      <c r="CO1950" s="5"/>
      <c r="CP1950" s="5"/>
      <c r="CQ1950" s="5"/>
      <c r="CT1950" s="5"/>
      <c r="CV1950">
        <v>10</v>
      </c>
      <c r="CW1950" s="5"/>
      <c r="CY1950">
        <v>10</v>
      </c>
      <c r="CZ1950" s="5"/>
      <c r="DC1950" s="5"/>
      <c r="DF1950" s="5"/>
      <c r="DI1950" s="5"/>
      <c r="DL1950" s="5"/>
      <c r="DO1950" s="5"/>
      <c r="DR1950" s="5"/>
    </row>
    <row r="1951" spans="1:166" x14ac:dyDescent="0.25">
      <c r="A1951" t="s">
        <v>82</v>
      </c>
      <c r="B1951" t="s">
        <v>250</v>
      </c>
      <c r="C1951" s="6">
        <v>39086</v>
      </c>
      <c r="G1951">
        <v>86</v>
      </c>
      <c r="H1951" t="s">
        <v>17</v>
      </c>
      <c r="I1951" s="7">
        <v>11</v>
      </c>
      <c r="J1951">
        <v>1000</v>
      </c>
      <c r="K1951" s="5">
        <f t="shared" si="42"/>
        <v>90.909090909090907</v>
      </c>
      <c r="AC1951" s="5">
        <v>81.325000000000003</v>
      </c>
      <c r="AE1951" s="8"/>
      <c r="AF1951" s="8"/>
      <c r="AG1951" s="8"/>
      <c r="AH1951" s="8"/>
      <c r="AI1951" s="8"/>
      <c r="AJ1951" s="5">
        <v>76.825000000000003</v>
      </c>
      <c r="AK1951" s="8">
        <v>0.99439999999999995</v>
      </c>
      <c r="AL1951" s="8">
        <v>0.25907373789457444</v>
      </c>
      <c r="AM1951" s="8"/>
      <c r="AN1951" s="8"/>
      <c r="AO1951" s="8"/>
      <c r="AP1951" s="8"/>
      <c r="AQ1951" s="9">
        <f>AK1951/AJ1951</f>
        <v>1.2943703221607549E-2</v>
      </c>
      <c r="AR1951" s="9">
        <v>4.1362673573512386E-2</v>
      </c>
      <c r="AS1951" s="7">
        <f>AJ1951*AR1951</f>
        <v>3.177687397285089</v>
      </c>
      <c r="AT1951" s="8"/>
      <c r="AU1951" s="5">
        <v>9.625</v>
      </c>
      <c r="AV1951" s="5"/>
      <c r="AW1951" s="5"/>
      <c r="AX1951" s="5"/>
      <c r="AY1951" s="5">
        <v>7.55</v>
      </c>
      <c r="AZ1951" s="5"/>
      <c r="BA1951" s="5"/>
      <c r="BB1951" s="5"/>
      <c r="BC1951" s="5"/>
      <c r="BD1951" s="5"/>
      <c r="BE1951" s="5"/>
      <c r="BF1951" s="5"/>
      <c r="BG1951" s="5">
        <v>0</v>
      </c>
      <c r="BH1951" s="5">
        <v>17.175000000000001</v>
      </c>
      <c r="BJ1951" s="5"/>
      <c r="BK1951" s="5">
        <f>AC1951+AJ1951+BH1951</f>
        <v>175.32500000000002</v>
      </c>
      <c r="BL1951" s="5"/>
      <c r="BM1951" s="8">
        <f>BH1951/BK1951</f>
        <v>9.796092970198203E-2</v>
      </c>
      <c r="BN1951" s="8"/>
      <c r="BO1951" s="7"/>
      <c r="BP1951" s="5"/>
      <c r="BQ1951" s="5"/>
      <c r="BR1951" s="5"/>
      <c r="BS1951" s="5"/>
      <c r="BT1951" s="7"/>
      <c r="BU1951" s="7"/>
      <c r="BV1951" s="7"/>
      <c r="BW1951" s="7"/>
      <c r="BX1951" s="8">
        <f>AC1951/BK1951</f>
        <v>0.4638528447169542</v>
      </c>
      <c r="BY1951" s="8">
        <f>AJ1951/BK1951</f>
        <v>0.43818622558106374</v>
      </c>
      <c r="BZ1951" s="8">
        <f>BH1951/BK1951</f>
        <v>9.796092970198203E-2</v>
      </c>
      <c r="CA1951" s="5">
        <v>179.75</v>
      </c>
      <c r="CB1951" s="5">
        <v>101</v>
      </c>
      <c r="CC1951" s="5">
        <v>26</v>
      </c>
      <c r="CD1951" s="5">
        <v>0</v>
      </c>
      <c r="CE1951" s="5"/>
      <c r="CF1951" s="5"/>
      <c r="CG1951" s="5"/>
      <c r="CH1951" s="5"/>
      <c r="CI1951" s="5"/>
      <c r="CJ1951" s="5"/>
      <c r="CL1951" s="5">
        <v>170.78024028979161</v>
      </c>
      <c r="CM1951" s="5">
        <f>CS1951+CV1951+CY1951+DB1951+DE1951+DH1951+DK1951+DN1951+DQ1951</f>
        <v>120</v>
      </c>
      <c r="CO1951" s="5">
        <f>CT1951+CW1951+CZ1951+DC1951+DF1951+DI1951+DL1951+DO1951+DR1951</f>
        <v>176.26922011680369</v>
      </c>
      <c r="CP1951" s="5"/>
      <c r="CQ1951" s="5"/>
      <c r="CS1951">
        <v>10</v>
      </c>
      <c r="CT1951" s="5">
        <v>21.229402077945966</v>
      </c>
      <c r="CV1951">
        <v>10</v>
      </c>
      <c r="CW1951" s="5">
        <v>15.106730006255026</v>
      </c>
      <c r="CY1951">
        <v>10</v>
      </c>
      <c r="CZ1951" s="5">
        <v>11.513953846841218</v>
      </c>
      <c r="DB1951" s="5">
        <v>10</v>
      </c>
      <c r="DC1951" s="5">
        <v>12.065788361141649</v>
      </c>
      <c r="DE1951">
        <v>10</v>
      </c>
      <c r="DF1951" s="5">
        <v>15.423270936425359</v>
      </c>
      <c r="DH1951" s="5">
        <v>10</v>
      </c>
      <c r="DI1951" s="5">
        <v>17.861742922843021</v>
      </c>
      <c r="DK1951">
        <v>20</v>
      </c>
      <c r="DL1951" s="5">
        <v>39.131595600874547</v>
      </c>
      <c r="DN1951">
        <v>20</v>
      </c>
      <c r="DO1951" s="5">
        <v>22.8736279892262</v>
      </c>
      <c r="DQ1951">
        <v>20</v>
      </c>
      <c r="DR1951" s="5">
        <v>21.063108375250714</v>
      </c>
    </row>
    <row r="1952" spans="1:166" x14ac:dyDescent="0.25">
      <c r="A1952" t="s">
        <v>82</v>
      </c>
      <c r="B1952" t="s">
        <v>250</v>
      </c>
      <c r="C1952" s="6">
        <v>39089</v>
      </c>
      <c r="D1952" s="5"/>
      <c r="G1952">
        <v>89</v>
      </c>
      <c r="H1952" t="s">
        <v>17</v>
      </c>
      <c r="I1952" s="7">
        <v>11</v>
      </c>
      <c r="J1952">
        <v>1000</v>
      </c>
      <c r="K1952" s="5">
        <f t="shared" si="42"/>
        <v>90.909090909090907</v>
      </c>
      <c r="AC1952" s="5"/>
      <c r="AE1952" s="8"/>
      <c r="AF1952" s="8"/>
      <c r="AG1952" s="8"/>
      <c r="AH1952" s="8"/>
      <c r="AI1952" s="8"/>
      <c r="AJ1952" s="5"/>
      <c r="AK1952" s="8"/>
      <c r="AM1952" s="8"/>
      <c r="AN1952" s="8"/>
      <c r="AO1952" s="8"/>
      <c r="AP1952" s="8"/>
      <c r="AQ1952" s="9"/>
      <c r="AS1952" s="8"/>
      <c r="AT1952" s="8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J1952" s="5"/>
      <c r="BK1952" s="5"/>
      <c r="BL1952" s="5"/>
      <c r="BO1952" s="7"/>
      <c r="BP1952" s="5"/>
      <c r="BQ1952" s="5"/>
      <c r="BR1952" s="5"/>
      <c r="BS1952" s="5"/>
      <c r="BT1952" s="7"/>
      <c r="BU1952" s="7"/>
      <c r="BV1952" s="7"/>
      <c r="BW1952" s="7"/>
      <c r="BX1952" s="7"/>
      <c r="BY1952" s="7"/>
      <c r="BZ1952" s="7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L1952" s="5">
        <v>145.1840792328197</v>
      </c>
      <c r="CM1952" s="5">
        <f>CS1952+CV1952+CY1952+DB1952+DE1952+DH1952+DK1952+DN1952+DQ1952</f>
        <v>120</v>
      </c>
      <c r="CO1952" s="5">
        <f>CT1952+CW1952+CZ1952+DC1952+DF1952+DI1952+DL1952+DO1952+DR1952</f>
        <v>151.88887968581793</v>
      </c>
      <c r="CP1952" s="5"/>
      <c r="CQ1952" s="5"/>
      <c r="CS1952">
        <v>10</v>
      </c>
      <c r="CT1952" s="5">
        <v>10.109731381568302</v>
      </c>
      <c r="CV1952">
        <v>10</v>
      </c>
      <c r="CW1952" s="5">
        <v>14.284788379054595</v>
      </c>
      <c r="CY1952">
        <v>10</v>
      </c>
      <c r="CZ1952" s="5">
        <v>8.759213877222777</v>
      </c>
      <c r="DB1952" s="5">
        <v>10</v>
      </c>
      <c r="DC1952" s="5">
        <v>9.9733777186610837</v>
      </c>
      <c r="DE1952">
        <v>10</v>
      </c>
      <c r="DF1952" s="5">
        <v>13.236896617776452</v>
      </c>
      <c r="DH1952" s="5">
        <v>10</v>
      </c>
      <c r="DI1952" s="5">
        <v>16.85564404874777</v>
      </c>
      <c r="DK1952">
        <v>20</v>
      </c>
      <c r="DL1952" s="5">
        <v>37.727869950798627</v>
      </c>
      <c r="DN1952">
        <v>20</v>
      </c>
      <c r="DO1952" s="5">
        <v>21.267078306445406</v>
      </c>
      <c r="DQ1952">
        <v>20</v>
      </c>
      <c r="DR1952" s="5">
        <v>19.674279405542912</v>
      </c>
    </row>
    <row r="1953" spans="1:122" x14ac:dyDescent="0.25">
      <c r="A1953" t="s">
        <v>82</v>
      </c>
      <c r="B1953" t="s">
        <v>250</v>
      </c>
      <c r="C1953" s="6">
        <v>39092</v>
      </c>
      <c r="D1953" s="5"/>
      <c r="G1953">
        <v>92</v>
      </c>
      <c r="H1953" t="s">
        <v>17</v>
      </c>
      <c r="I1953" s="7">
        <v>11</v>
      </c>
      <c r="J1953">
        <v>1000</v>
      </c>
      <c r="K1953" s="5">
        <f t="shared" si="42"/>
        <v>90.909090909090907</v>
      </c>
      <c r="AC1953" s="5"/>
      <c r="AE1953" s="8"/>
      <c r="AF1953" s="8"/>
      <c r="AG1953" s="8"/>
      <c r="AH1953" s="8"/>
      <c r="AI1953" s="8"/>
      <c r="AJ1953" s="5"/>
      <c r="AK1953" s="8"/>
      <c r="AM1953" s="8"/>
      <c r="AN1953" s="8"/>
      <c r="AO1953" s="8"/>
      <c r="AP1953" s="8"/>
      <c r="AQ1953" s="9"/>
      <c r="AS1953" s="8"/>
      <c r="AT1953" s="8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J1953" s="5"/>
      <c r="BK1953" s="5"/>
      <c r="BL1953" s="5"/>
      <c r="BO1953" s="7"/>
      <c r="BP1953" s="5"/>
      <c r="BQ1953" s="5"/>
      <c r="BR1953" s="5"/>
      <c r="BS1953" s="5"/>
      <c r="BT1953" s="7"/>
      <c r="BU1953" s="7"/>
      <c r="BV1953" s="7"/>
      <c r="BW1953" s="7"/>
      <c r="BX1953" s="7"/>
      <c r="BY1953" s="7"/>
      <c r="BZ1953" s="7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L1953" s="5">
        <v>226.49105131991371</v>
      </c>
      <c r="CM1953" s="5">
        <f>CS1953+CV1953+CY1953+DB1953+DE1953+DH1953+DK1953+DN1953+DQ1953</f>
        <v>120</v>
      </c>
      <c r="CO1953" s="5">
        <f>CT1953+CW1953+CZ1953+DC1953+DF1953+DI1953+DL1953+DO1953+DR1953</f>
        <v>229.87426021617887</v>
      </c>
      <c r="CP1953" s="5"/>
      <c r="CQ1953" s="5"/>
      <c r="CS1953">
        <v>10</v>
      </c>
      <c r="CT1953" s="5">
        <v>44.714866474351012</v>
      </c>
      <c r="CV1953">
        <v>10</v>
      </c>
      <c r="CW1953" s="5">
        <v>20.925901122838539</v>
      </c>
      <c r="CY1953">
        <v>10</v>
      </c>
      <c r="CZ1953" s="5">
        <v>23.566572423085574</v>
      </c>
      <c r="DB1953" s="5">
        <v>10</v>
      </c>
      <c r="DC1953" s="5">
        <v>19.677921417422866</v>
      </c>
      <c r="DE1953">
        <v>10</v>
      </c>
      <c r="DF1953" s="5">
        <v>18.573230085736363</v>
      </c>
      <c r="DH1953" s="5">
        <v>10</v>
      </c>
      <c r="DI1953" s="5">
        <v>18.752929614144179</v>
      </c>
      <c r="DK1953">
        <v>20</v>
      </c>
      <c r="DL1953" s="5">
        <v>39.593559957955037</v>
      </c>
      <c r="DN1953">
        <v>20</v>
      </c>
      <c r="DO1953" s="5">
        <v>23.433070505752688</v>
      </c>
      <c r="DQ1953">
        <v>20</v>
      </c>
      <c r="DR1953" s="5">
        <v>20.636208614892588</v>
      </c>
    </row>
    <row r="1954" spans="1:122" x14ac:dyDescent="0.25">
      <c r="A1954" t="s">
        <v>82</v>
      </c>
      <c r="B1954" t="s">
        <v>250</v>
      </c>
      <c r="C1954" s="6">
        <v>39093</v>
      </c>
      <c r="G1954">
        <v>93</v>
      </c>
      <c r="H1954" t="s">
        <v>17</v>
      </c>
      <c r="I1954" s="7">
        <v>11</v>
      </c>
      <c r="J1954">
        <v>1000</v>
      </c>
      <c r="K1954" s="5">
        <f t="shared" si="42"/>
        <v>90.909090909090907</v>
      </c>
      <c r="M1954" s="5">
        <v>508.49999999999994</v>
      </c>
      <c r="N1954" s="7">
        <v>17</v>
      </c>
      <c r="O1954" s="7"/>
      <c r="P1954" s="7"/>
      <c r="AC1954" s="5"/>
      <c r="AE1954" s="8"/>
      <c r="AF1954" s="8"/>
      <c r="AG1954" s="8"/>
      <c r="AH1954" s="8"/>
      <c r="AI1954" s="8"/>
      <c r="AJ1954" s="5"/>
      <c r="AK1954" s="8"/>
      <c r="AM1954" s="8"/>
      <c r="AN1954" s="8"/>
      <c r="AO1954" s="8"/>
      <c r="AP1954" s="8"/>
      <c r="AS1954" s="8"/>
      <c r="AT1954" s="8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J1954" s="5"/>
      <c r="BK1954" s="5"/>
      <c r="BL1954" s="5"/>
      <c r="BO1954" s="7"/>
      <c r="BP1954" s="5"/>
      <c r="BQ1954" s="5"/>
      <c r="BR1954" s="5"/>
      <c r="BS1954" s="5"/>
      <c r="BT1954" s="7"/>
      <c r="BU1954" s="7"/>
      <c r="BV1954" s="7"/>
      <c r="BW1954" s="7"/>
      <c r="BX1954" s="7"/>
      <c r="BY1954" s="7"/>
      <c r="BZ1954" s="7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L1954" s="5"/>
      <c r="CM1954" s="5"/>
      <c r="CO1954" s="5"/>
      <c r="CP1954" s="5"/>
      <c r="CQ1954" s="5"/>
      <c r="CT1954" s="5"/>
      <c r="CV1954">
        <v>10</v>
      </c>
      <c r="CW1954" s="5"/>
      <c r="CY1954">
        <v>10</v>
      </c>
      <c r="CZ1954" s="5"/>
      <c r="DC1954" s="5"/>
      <c r="DF1954" s="5"/>
      <c r="DI1954" s="5"/>
      <c r="DL1954" s="5"/>
      <c r="DO1954" s="5"/>
      <c r="DR1954" s="5"/>
    </row>
    <row r="1955" spans="1:122" x14ac:dyDescent="0.25">
      <c r="A1955" t="s">
        <v>82</v>
      </c>
      <c r="B1955" t="s">
        <v>250</v>
      </c>
      <c r="C1955" s="6">
        <v>39094</v>
      </c>
      <c r="D1955" s="5"/>
      <c r="G1955">
        <v>94</v>
      </c>
      <c r="H1955" t="s">
        <v>17</v>
      </c>
      <c r="I1955" s="7">
        <v>11</v>
      </c>
      <c r="J1955">
        <v>1000</v>
      </c>
      <c r="K1955" s="5">
        <f t="shared" si="42"/>
        <v>90.909090909090907</v>
      </c>
      <c r="AC1955" s="5"/>
      <c r="AE1955" s="8"/>
      <c r="AF1955" s="8"/>
      <c r="AG1955" s="8"/>
      <c r="AH1955" s="8"/>
      <c r="AI1955" s="8"/>
      <c r="AJ1955" s="5"/>
      <c r="AK1955" s="8"/>
      <c r="AL1955" s="8"/>
      <c r="AM1955" s="8"/>
      <c r="AN1955" s="8"/>
      <c r="AO1955" s="8"/>
      <c r="AP1955" s="8"/>
      <c r="AQ1955" s="9"/>
      <c r="AS1955" s="8"/>
      <c r="AT1955" s="8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J1955" s="5"/>
      <c r="BK1955" s="5"/>
      <c r="BL1955" s="5"/>
      <c r="BO1955" s="7"/>
      <c r="BP1955" s="5"/>
      <c r="BQ1955" s="5"/>
      <c r="BR1955" s="5"/>
      <c r="BS1955" s="5"/>
      <c r="BT1955" s="7"/>
      <c r="BU1955" s="7"/>
      <c r="BV1955" s="7"/>
      <c r="BW1955" s="7"/>
      <c r="BX1955" s="7"/>
      <c r="BY1955" s="7"/>
      <c r="BZ1955" s="7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L1955" s="5">
        <v>208.35694149965889</v>
      </c>
      <c r="CM1955" s="5">
        <f>CS1955+CV1955+CY1955+DB1955+DE1955+DH1955+DK1955+DN1955+DQ1955</f>
        <v>120</v>
      </c>
      <c r="CO1955" s="5">
        <f>CT1955+CW1955+CZ1955+DC1955+DF1955+DI1955+DL1955+DO1955+DR1955</f>
        <v>212.43214735521681</v>
      </c>
      <c r="CP1955" s="5"/>
      <c r="CQ1955" s="5"/>
      <c r="CS1955">
        <v>10</v>
      </c>
      <c r="CT1955" s="5">
        <v>35.044660746683832</v>
      </c>
      <c r="CV1955">
        <v>10</v>
      </c>
      <c r="CW1955" s="5">
        <v>19.313926759620742</v>
      </c>
      <c r="CY1955">
        <v>10</v>
      </c>
      <c r="CZ1955" s="5">
        <v>21.349982710540999</v>
      </c>
      <c r="DB1955" s="5">
        <v>10</v>
      </c>
      <c r="DC1955" s="5">
        <v>17.834000777922171</v>
      </c>
      <c r="DE1955">
        <v>10</v>
      </c>
      <c r="DF1955" s="5">
        <v>18.013662016070533</v>
      </c>
      <c r="DH1955" s="5">
        <v>10</v>
      </c>
      <c r="DI1955" s="5">
        <v>17.657772557063268</v>
      </c>
      <c r="DK1955">
        <v>20</v>
      </c>
      <c r="DL1955" s="5">
        <v>38.889898703436913</v>
      </c>
      <c r="DN1955">
        <v>20</v>
      </c>
      <c r="DO1955" s="5">
        <v>23.21348049341713</v>
      </c>
      <c r="DQ1955">
        <v>20</v>
      </c>
      <c r="DR1955" s="5">
        <v>21.11476259046119</v>
      </c>
    </row>
    <row r="1956" spans="1:122" x14ac:dyDescent="0.25">
      <c r="A1956" t="s">
        <v>82</v>
      </c>
      <c r="B1956" t="s">
        <v>250</v>
      </c>
      <c r="C1956" s="6">
        <v>39098</v>
      </c>
      <c r="G1956">
        <v>98</v>
      </c>
      <c r="H1956" t="s">
        <v>17</v>
      </c>
      <c r="I1956" s="7">
        <v>11</v>
      </c>
      <c r="J1956">
        <v>1000</v>
      </c>
      <c r="K1956" s="5">
        <f t="shared" si="42"/>
        <v>90.909090909090907</v>
      </c>
      <c r="M1956" s="5">
        <v>537</v>
      </c>
      <c r="N1956" s="7">
        <v>18.349999999999998</v>
      </c>
      <c r="O1956" s="7"/>
      <c r="P1956" s="7"/>
      <c r="AC1956" s="5"/>
      <c r="AE1956" s="8"/>
      <c r="AF1956" s="8"/>
      <c r="AG1956" s="8"/>
      <c r="AH1956" s="8"/>
      <c r="AI1956" s="8"/>
      <c r="AJ1956" s="5"/>
      <c r="AK1956" s="8"/>
      <c r="AL1956" s="8"/>
      <c r="AM1956" s="8"/>
      <c r="AN1956" s="8"/>
      <c r="AO1956" s="8"/>
      <c r="AP1956" s="8"/>
      <c r="AS1956" s="8"/>
      <c r="AT1956" s="8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J1956" s="5"/>
      <c r="BK1956" s="5"/>
      <c r="BL1956" s="5"/>
      <c r="BO1956" s="7"/>
      <c r="BP1956" s="5"/>
      <c r="BQ1956" s="5"/>
      <c r="BR1956" s="5"/>
      <c r="BS1956" s="5"/>
      <c r="BT1956" s="7"/>
      <c r="BU1956" s="7"/>
      <c r="BV1956" s="7"/>
      <c r="BW1956" s="7"/>
      <c r="BX1956" s="7"/>
      <c r="BY1956" s="7"/>
      <c r="BZ1956" s="7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L1956" s="5"/>
      <c r="CM1956" s="5"/>
      <c r="CO1956" s="5"/>
      <c r="CP1956" s="5"/>
      <c r="CQ1956" s="5"/>
      <c r="CT1956" s="5"/>
      <c r="CV1956">
        <v>10</v>
      </c>
      <c r="CW1956" s="5"/>
      <c r="CY1956">
        <v>10</v>
      </c>
      <c r="CZ1956" s="5"/>
      <c r="DC1956" s="5"/>
      <c r="DF1956" s="5"/>
      <c r="DI1956" s="5"/>
      <c r="DL1956" s="5"/>
      <c r="DO1956" s="5"/>
      <c r="DR1956" s="5"/>
    </row>
    <row r="1957" spans="1:122" x14ac:dyDescent="0.25">
      <c r="A1957" t="s">
        <v>82</v>
      </c>
      <c r="B1957" t="s">
        <v>250</v>
      </c>
      <c r="C1957" s="6">
        <v>39099</v>
      </c>
      <c r="D1957" s="5"/>
      <c r="G1957">
        <v>99</v>
      </c>
      <c r="H1957" t="s">
        <v>17</v>
      </c>
      <c r="I1957" s="7">
        <v>11</v>
      </c>
      <c r="J1957">
        <v>1000</v>
      </c>
      <c r="K1957" s="5">
        <f t="shared" si="42"/>
        <v>90.909090909090907</v>
      </c>
      <c r="AC1957" s="5"/>
      <c r="AE1957" s="8"/>
      <c r="AF1957" s="8"/>
      <c r="AG1957" s="8"/>
      <c r="AH1957" s="8"/>
      <c r="AI1957" s="8"/>
      <c r="AJ1957" s="5"/>
      <c r="AK1957" s="8"/>
      <c r="AL1957" s="8"/>
      <c r="AM1957" s="8"/>
      <c r="AN1957" s="8"/>
      <c r="AO1957" s="8"/>
      <c r="AP1957" s="8"/>
      <c r="AQ1957" s="9"/>
      <c r="AS1957" s="8"/>
      <c r="AT1957" s="8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J1957" s="5"/>
      <c r="BK1957" s="5"/>
      <c r="BL1957" s="5"/>
      <c r="BO1957" s="7"/>
      <c r="BP1957" s="5"/>
      <c r="BQ1957" s="5"/>
      <c r="BR1957" s="5"/>
      <c r="BS1957" s="5"/>
      <c r="BT1957" s="7"/>
      <c r="BU1957" s="7"/>
      <c r="BV1957" s="7"/>
      <c r="BW1957" s="7"/>
      <c r="BX1957" s="7"/>
      <c r="BY1957" s="7"/>
      <c r="BZ1957" s="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L1957" s="5">
        <v>179.42730455267019</v>
      </c>
      <c r="CM1957" s="5">
        <f>CS1957+CV1957+CY1957+DB1957+DE1957+DH1957+DK1957+DN1957+DQ1957</f>
        <v>120</v>
      </c>
      <c r="CO1957" s="5">
        <f>CT1957+CW1957+CZ1957+DC1957+DF1957+DI1957+DL1957+DO1957+DR1957</f>
        <v>183.5401218505134</v>
      </c>
      <c r="CP1957" s="5"/>
      <c r="CQ1957" s="5"/>
      <c r="CS1957">
        <v>10</v>
      </c>
      <c r="CT1957" s="5">
        <v>34.166990799621004</v>
      </c>
      <c r="CV1957">
        <v>10</v>
      </c>
      <c r="CW1957" s="5">
        <v>16.372314406110675</v>
      </c>
      <c r="CY1957">
        <v>10</v>
      </c>
      <c r="CZ1957" s="5">
        <v>14.134358523921236</v>
      </c>
      <c r="DB1957" s="5">
        <v>10</v>
      </c>
      <c r="DC1957" s="5">
        <v>12.834926076092316</v>
      </c>
      <c r="DE1957">
        <v>10</v>
      </c>
      <c r="DF1957" s="5">
        <v>13.518167423197653</v>
      </c>
      <c r="DH1957" s="5">
        <v>10</v>
      </c>
      <c r="DI1957" s="5">
        <v>15.303263764132259</v>
      </c>
      <c r="DK1957">
        <v>20</v>
      </c>
      <c r="DL1957" s="5">
        <v>36.025556911647072</v>
      </c>
      <c r="DN1957">
        <v>20</v>
      </c>
      <c r="DO1957" s="5">
        <v>21.024573259294449</v>
      </c>
      <c r="DQ1957">
        <v>20</v>
      </c>
      <c r="DR1957" s="5">
        <v>20.159970686496727</v>
      </c>
    </row>
    <row r="1958" spans="1:122" x14ac:dyDescent="0.25">
      <c r="A1958" t="s">
        <v>82</v>
      </c>
      <c r="B1958" t="s">
        <v>250</v>
      </c>
      <c r="C1958" s="6">
        <v>39102</v>
      </c>
      <c r="D1958" s="5"/>
      <c r="G1958">
        <v>102</v>
      </c>
      <c r="H1958" t="s">
        <v>17</v>
      </c>
      <c r="I1958" s="7">
        <v>11</v>
      </c>
      <c r="J1958">
        <v>1000</v>
      </c>
      <c r="K1958" s="5">
        <f t="shared" ref="K1958:K2021" si="45">1000000/I1958/J1958</f>
        <v>90.909090909090907</v>
      </c>
      <c r="AC1958" s="5"/>
      <c r="AE1958" s="8"/>
      <c r="AF1958" s="8"/>
      <c r="AG1958" s="8"/>
      <c r="AH1958" s="8"/>
      <c r="AI1958" s="8"/>
      <c r="AJ1958" s="5"/>
      <c r="AK1958" s="8"/>
      <c r="AL1958" s="8"/>
      <c r="AM1958" s="8"/>
      <c r="AN1958" s="8"/>
      <c r="AO1958" s="8"/>
      <c r="AP1958" s="8"/>
      <c r="AQ1958" s="9"/>
      <c r="AS1958" s="8"/>
      <c r="AT1958" s="8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J1958" s="5"/>
      <c r="BK1958" s="5"/>
      <c r="BL1958" s="5"/>
      <c r="BO1958" s="7"/>
      <c r="BP1958" s="5"/>
      <c r="BQ1958" s="5"/>
      <c r="BR1958" s="5"/>
      <c r="BS1958" s="5"/>
      <c r="BT1958" s="7"/>
      <c r="BU1958" s="7"/>
      <c r="BV1958" s="7"/>
      <c r="BW1958" s="7"/>
      <c r="BX1958" s="7"/>
      <c r="BY1958" s="7"/>
      <c r="BZ1958" s="7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L1958" s="5">
        <v>210.63827189155509</v>
      </c>
      <c r="CM1958" s="5">
        <f>CS1958+CV1958+CY1958+DB1958+DE1958+DH1958+DK1958+DN1958+DQ1958</f>
        <v>120</v>
      </c>
      <c r="CO1958" s="5">
        <f>CT1958+CW1958+CZ1958+DC1958+DF1958+DI1958+DL1958+DO1958+DR1958</f>
        <v>213.91810736071648</v>
      </c>
      <c r="CP1958" s="5"/>
      <c r="CQ1958" s="5"/>
      <c r="CS1958">
        <v>10</v>
      </c>
      <c r="CT1958" s="5">
        <v>45.426384806829404</v>
      </c>
      <c r="CV1958">
        <v>10</v>
      </c>
      <c r="CW1958" s="5">
        <v>19.473270611702127</v>
      </c>
      <c r="CY1958">
        <v>10</v>
      </c>
      <c r="CZ1958" s="5">
        <v>21.216678745567378</v>
      </c>
      <c r="DB1958" s="5">
        <v>10</v>
      </c>
      <c r="DC1958" s="5">
        <v>17.799057602457495</v>
      </c>
      <c r="DE1958">
        <v>10</v>
      </c>
      <c r="DF1958" s="5">
        <v>16.844097496074518</v>
      </c>
      <c r="DH1958" s="5">
        <v>10</v>
      </c>
      <c r="DI1958" s="5">
        <v>16.871382070542602</v>
      </c>
      <c r="DK1958">
        <v>20</v>
      </c>
      <c r="DL1958" s="5">
        <v>34.634233296440186</v>
      </c>
      <c r="DN1958">
        <v>20</v>
      </c>
      <c r="DO1958" s="5">
        <v>22.007696068565558</v>
      </c>
      <c r="DQ1958">
        <v>20</v>
      </c>
      <c r="DR1958" s="5">
        <v>19.645306662537187</v>
      </c>
    </row>
    <row r="1959" spans="1:122" x14ac:dyDescent="0.25">
      <c r="A1959" t="s">
        <v>82</v>
      </c>
      <c r="B1959" t="s">
        <v>250</v>
      </c>
      <c r="C1959" s="6">
        <v>39104</v>
      </c>
      <c r="G1959">
        <v>104</v>
      </c>
      <c r="H1959" t="s">
        <v>17</v>
      </c>
      <c r="I1959" s="7">
        <v>11</v>
      </c>
      <c r="J1959">
        <v>1000</v>
      </c>
      <c r="K1959" s="5">
        <f t="shared" si="45"/>
        <v>90.909090909090907</v>
      </c>
      <c r="AC1959" s="5">
        <v>138.17500000000001</v>
      </c>
      <c r="AE1959" s="8"/>
      <c r="AF1959" s="8"/>
      <c r="AG1959" s="8"/>
      <c r="AH1959" s="8"/>
      <c r="AI1959" s="8"/>
      <c r="AJ1959" s="5">
        <v>130.52500000000001</v>
      </c>
      <c r="AK1959" s="8">
        <v>1.8303750000000001</v>
      </c>
      <c r="AL1959" s="8">
        <v>0.26043452912072407</v>
      </c>
      <c r="AM1959" s="8"/>
      <c r="AN1959" s="8"/>
      <c r="AO1959" s="8"/>
      <c r="AP1959" s="8"/>
      <c r="AQ1959" s="9">
        <f>AK1959/AJ1959</f>
        <v>1.4023175636851178E-2</v>
      </c>
      <c r="AR1959" s="9">
        <v>3.8414438016549479E-2</v>
      </c>
      <c r="AS1959" s="7">
        <f>AJ1959*AR1959</f>
        <v>5.0140445221101206</v>
      </c>
      <c r="AT1959" s="8"/>
      <c r="AU1959" s="5">
        <v>9.5500000000000007</v>
      </c>
      <c r="AV1959" s="5"/>
      <c r="AW1959" s="5"/>
      <c r="AX1959" s="5"/>
      <c r="AY1959" s="5">
        <v>139.42500000000001</v>
      </c>
      <c r="AZ1959" s="5"/>
      <c r="BA1959" s="5"/>
      <c r="BB1959" s="5"/>
      <c r="BC1959" s="5"/>
      <c r="BD1959" s="5"/>
      <c r="BE1959" s="5"/>
      <c r="BF1959" s="5"/>
      <c r="BG1959" s="5">
        <v>0</v>
      </c>
      <c r="BH1959" s="5">
        <v>148.97500000000002</v>
      </c>
      <c r="BJ1959" s="5"/>
      <c r="BK1959" s="5">
        <f>AC1959+AJ1959+BH1959</f>
        <v>417.67500000000007</v>
      </c>
      <c r="BL1959" s="5"/>
      <c r="BM1959" s="8">
        <f>BH1959/BK1959</f>
        <v>0.35667684204225775</v>
      </c>
      <c r="BN1959" s="8"/>
      <c r="BO1959" s="7"/>
      <c r="BP1959" s="5"/>
      <c r="BQ1959" s="5"/>
      <c r="BR1959" s="5"/>
      <c r="BS1959" s="5"/>
      <c r="BT1959" s="7"/>
      <c r="BU1959" s="7"/>
      <c r="BV1959" s="7"/>
      <c r="BW1959" s="7"/>
      <c r="BX1959" s="8">
        <f>AC1959/BK1959</f>
        <v>0.33081941701083378</v>
      </c>
      <c r="BY1959" s="8">
        <f>AJ1959/BK1959</f>
        <v>0.31250374094690847</v>
      </c>
      <c r="BZ1959" s="8">
        <f>BH1959/BK1959</f>
        <v>0.35667684204225775</v>
      </c>
      <c r="CA1959" s="5">
        <v>294.875</v>
      </c>
      <c r="CB1959" s="5">
        <v>73.5</v>
      </c>
      <c r="CC1959" s="5">
        <v>118.5</v>
      </c>
      <c r="CD1959" s="5">
        <v>0</v>
      </c>
      <c r="CE1959" s="5"/>
      <c r="CF1959" s="5"/>
      <c r="CG1959" s="5"/>
      <c r="CH1959" s="5"/>
      <c r="CI1959" s="5"/>
      <c r="CJ1959" s="5"/>
      <c r="CL1959" s="5"/>
      <c r="CM1959" s="5"/>
      <c r="CO1959" s="5"/>
      <c r="CP1959" s="5"/>
      <c r="CQ1959" s="5"/>
      <c r="CT1959" s="5"/>
      <c r="CV1959">
        <v>10</v>
      </c>
      <c r="CW1959" s="5"/>
      <c r="CY1959">
        <v>10</v>
      </c>
      <c r="CZ1959" s="5"/>
      <c r="DC1959" s="5"/>
      <c r="DF1959" s="5"/>
      <c r="DI1959" s="5"/>
      <c r="DL1959" s="5"/>
      <c r="DO1959" s="5"/>
      <c r="DR1959" s="5"/>
    </row>
    <row r="1960" spans="1:122" x14ac:dyDescent="0.25">
      <c r="A1960" t="s">
        <v>82</v>
      </c>
      <c r="B1960" t="s">
        <v>250</v>
      </c>
      <c r="C1960" s="6">
        <v>39107</v>
      </c>
      <c r="D1960" s="5"/>
      <c r="G1960">
        <v>107</v>
      </c>
      <c r="H1960" t="s">
        <v>17</v>
      </c>
      <c r="I1960" s="7">
        <v>11</v>
      </c>
      <c r="J1960">
        <v>1000</v>
      </c>
      <c r="K1960" s="5">
        <f t="shared" si="45"/>
        <v>90.909090909090907</v>
      </c>
      <c r="AC1960" s="5"/>
      <c r="AE1960" s="8"/>
      <c r="AF1960" s="8"/>
      <c r="AG1960" s="8"/>
      <c r="AH1960" s="8"/>
      <c r="AI1960" s="8"/>
      <c r="AJ1960" s="5"/>
      <c r="AK1960" s="8"/>
      <c r="AM1960" s="8"/>
      <c r="AN1960" s="8"/>
      <c r="AO1960" s="8"/>
      <c r="AP1960" s="8"/>
      <c r="AQ1960" s="9"/>
      <c r="AS1960" s="8"/>
      <c r="AT1960" s="8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J1960" s="5"/>
      <c r="BK1960" s="5"/>
      <c r="BL1960" s="5"/>
      <c r="BO1960" s="7"/>
      <c r="BP1960" s="5"/>
      <c r="BQ1960" s="5"/>
      <c r="BR1960" s="5"/>
      <c r="BS1960" s="5"/>
      <c r="BT1960" s="7"/>
      <c r="BU1960" s="7"/>
      <c r="BV1960" s="7"/>
      <c r="BW1960" s="7"/>
      <c r="BX1960" s="7"/>
      <c r="BY1960" s="7"/>
      <c r="BZ1960" s="7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L1960" s="5">
        <v>164.90182609030219</v>
      </c>
      <c r="CM1960" s="5">
        <f>CS1960+CV1960+CY1960+DB1960+DE1960+DH1960+DK1960+DN1960+DQ1960</f>
        <v>120</v>
      </c>
      <c r="CO1960" s="5">
        <f>CT1960+CW1960+CZ1960+DC1960+DF1960+DI1960+DL1960+DO1960+DR1960</f>
        <v>170.14362269693129</v>
      </c>
      <c r="CP1960" s="5"/>
      <c r="CQ1960" s="5"/>
      <c r="CS1960">
        <v>10</v>
      </c>
      <c r="CT1960" s="5">
        <v>22.750258366741924</v>
      </c>
      <c r="CV1960">
        <v>10</v>
      </c>
      <c r="CW1960" s="5">
        <v>16.653660630375036</v>
      </c>
      <c r="CY1960">
        <v>10</v>
      </c>
      <c r="CZ1960" s="5">
        <v>14.926255762922253</v>
      </c>
      <c r="DB1960" s="5">
        <v>10</v>
      </c>
      <c r="DC1960" s="5">
        <v>12.546678037491311</v>
      </c>
      <c r="DE1960">
        <v>10</v>
      </c>
      <c r="DF1960" s="5">
        <v>13.483531481945613</v>
      </c>
      <c r="DH1960" s="5">
        <v>10</v>
      </c>
      <c r="DI1960" s="5">
        <v>14.768294093879291</v>
      </c>
      <c r="DK1960">
        <v>20</v>
      </c>
      <c r="DL1960" s="5">
        <v>34.382023391011799</v>
      </c>
      <c r="DN1960">
        <v>20</v>
      </c>
      <c r="DO1960" s="5">
        <v>20.537030330631701</v>
      </c>
      <c r="DQ1960">
        <v>20</v>
      </c>
      <c r="DR1960" s="5">
        <v>20.095890601932346</v>
      </c>
    </row>
    <row r="1961" spans="1:122" x14ac:dyDescent="0.25">
      <c r="A1961" t="s">
        <v>82</v>
      </c>
      <c r="B1961" t="s">
        <v>250</v>
      </c>
      <c r="C1961" s="6">
        <v>39110</v>
      </c>
      <c r="D1961" s="5"/>
      <c r="G1961">
        <v>110</v>
      </c>
      <c r="H1961" t="s">
        <v>17</v>
      </c>
      <c r="I1961" s="7">
        <v>11</v>
      </c>
      <c r="J1961">
        <v>1000</v>
      </c>
      <c r="K1961" s="5">
        <f t="shared" si="45"/>
        <v>90.909090909090907</v>
      </c>
      <c r="AC1961" s="5"/>
      <c r="AE1961" s="8"/>
      <c r="AF1961" s="8"/>
      <c r="AG1961" s="8"/>
      <c r="AH1961" s="8"/>
      <c r="AI1961" s="8"/>
      <c r="AJ1961" s="5"/>
      <c r="AK1961" s="8"/>
      <c r="AM1961" s="8"/>
      <c r="AN1961" s="8"/>
      <c r="AO1961" s="8"/>
      <c r="AP1961" s="8"/>
      <c r="AQ1961" s="9"/>
      <c r="AS1961" s="8"/>
      <c r="AT1961" s="8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J1961" s="5"/>
      <c r="BK1961" s="5"/>
      <c r="BL1961" s="5"/>
      <c r="BO1961" s="7"/>
      <c r="BP1961" s="5"/>
      <c r="BQ1961" s="5"/>
      <c r="BR1961" s="5"/>
      <c r="BS1961" s="5"/>
      <c r="BT1961" s="7"/>
      <c r="BU1961" s="7"/>
      <c r="BV1961" s="7"/>
      <c r="BW1961" s="7"/>
      <c r="BX1961" s="7"/>
      <c r="BY1961" s="7"/>
      <c r="BZ1961" s="7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L1961" s="5">
        <v>146.8869433243253</v>
      </c>
      <c r="CM1961" s="5">
        <f>CS1961+CV1961+CY1961+DB1961+DE1961+DH1961+DK1961+DN1961+DQ1961</f>
        <v>120</v>
      </c>
      <c r="CO1961" s="5">
        <f>CT1961+CW1961+CZ1961+DC1961+DF1961+DI1961+DL1961+DO1961+DR1961</f>
        <v>152.50709576699285</v>
      </c>
      <c r="CP1961" s="5"/>
      <c r="CQ1961" s="5"/>
      <c r="CS1961">
        <v>10</v>
      </c>
      <c r="CT1961" s="5">
        <v>22.457061226457345</v>
      </c>
      <c r="CV1961">
        <v>10</v>
      </c>
      <c r="CW1961" s="5">
        <v>13.850655894513352</v>
      </c>
      <c r="CY1961">
        <v>10</v>
      </c>
      <c r="CZ1961" s="5">
        <v>9.9132392446083379</v>
      </c>
      <c r="DB1961" s="5">
        <v>10</v>
      </c>
      <c r="DC1961" s="5">
        <v>8.694451362205406</v>
      </c>
      <c r="DE1961">
        <v>10</v>
      </c>
      <c r="DF1961" s="5">
        <v>9.8202015018858191</v>
      </c>
      <c r="DH1961" s="5">
        <v>10</v>
      </c>
      <c r="DI1961" s="5">
        <v>12.409885377179144</v>
      </c>
      <c r="DK1961">
        <v>20</v>
      </c>
      <c r="DL1961" s="5">
        <v>32.72528587220269</v>
      </c>
      <c r="DN1961">
        <v>20</v>
      </c>
      <c r="DO1961" s="5">
        <v>21.75722312614716</v>
      </c>
      <c r="DQ1961">
        <v>20</v>
      </c>
      <c r="DR1961" s="5">
        <v>20.879092161793615</v>
      </c>
    </row>
    <row r="1962" spans="1:122" x14ac:dyDescent="0.25">
      <c r="A1962" t="s">
        <v>82</v>
      </c>
      <c r="B1962" t="s">
        <v>250</v>
      </c>
      <c r="C1962" s="6">
        <v>39111</v>
      </c>
      <c r="G1962">
        <v>111</v>
      </c>
      <c r="H1962" t="s">
        <v>17</v>
      </c>
      <c r="I1962" s="7">
        <v>11</v>
      </c>
      <c r="J1962">
        <v>1000</v>
      </c>
      <c r="K1962" s="5">
        <f t="shared" si="45"/>
        <v>90.909090909090907</v>
      </c>
      <c r="M1962" s="5">
        <v>596.49999999999989</v>
      </c>
      <c r="N1962" s="7">
        <v>19.850000000000001</v>
      </c>
      <c r="O1962" s="7"/>
      <c r="P1962" s="7"/>
      <c r="AC1962" s="5"/>
      <c r="AE1962" s="8"/>
      <c r="AF1962" s="8"/>
      <c r="AG1962" s="8"/>
      <c r="AH1962" s="8"/>
      <c r="AI1962" s="8"/>
      <c r="AJ1962" s="5"/>
      <c r="AK1962" s="8"/>
      <c r="AL1962" s="8"/>
      <c r="AM1962" s="8"/>
      <c r="AN1962" s="8"/>
      <c r="AO1962" s="8"/>
      <c r="AP1962" s="8"/>
      <c r="AS1962" s="8"/>
      <c r="AT1962" s="8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J1962" s="5"/>
      <c r="BK1962" s="5"/>
      <c r="BL1962" s="5"/>
      <c r="BO1962" s="7"/>
      <c r="BP1962" s="5"/>
      <c r="BQ1962" s="5"/>
      <c r="BR1962" s="5"/>
      <c r="BS1962" s="5"/>
      <c r="BT1962" s="7"/>
      <c r="BU1962" s="7"/>
      <c r="BV1962" s="7"/>
      <c r="BW1962" s="7"/>
      <c r="BX1962" s="7"/>
      <c r="BY1962" s="7"/>
      <c r="BZ1962" s="7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L1962" s="5"/>
      <c r="CM1962" s="5"/>
      <c r="CO1962" s="5"/>
      <c r="CP1962" s="5"/>
      <c r="CQ1962" s="5"/>
      <c r="CT1962" s="5"/>
      <c r="CV1962">
        <v>10</v>
      </c>
      <c r="CW1962" s="5"/>
      <c r="CY1962">
        <v>10</v>
      </c>
      <c r="CZ1962" s="5"/>
      <c r="DC1962" s="5"/>
      <c r="DF1962" s="5"/>
      <c r="DI1962" s="5"/>
      <c r="DL1962" s="5"/>
      <c r="DO1962" s="5"/>
      <c r="DR1962" s="5"/>
    </row>
    <row r="1963" spans="1:122" x14ac:dyDescent="0.25">
      <c r="A1963" t="s">
        <v>82</v>
      </c>
      <c r="B1963" t="s">
        <v>250</v>
      </c>
      <c r="C1963" s="6">
        <v>39113</v>
      </c>
      <c r="D1963" s="5"/>
      <c r="G1963">
        <v>113</v>
      </c>
      <c r="H1963" t="s">
        <v>17</v>
      </c>
      <c r="I1963" s="7">
        <v>11</v>
      </c>
      <c r="J1963">
        <v>1000</v>
      </c>
      <c r="K1963" s="5">
        <f t="shared" si="45"/>
        <v>90.909090909090907</v>
      </c>
      <c r="AC1963" s="5"/>
      <c r="AE1963" s="8"/>
      <c r="AF1963" s="8"/>
      <c r="AG1963" s="8"/>
      <c r="AH1963" s="8"/>
      <c r="AI1963" s="8"/>
      <c r="AJ1963" s="5"/>
      <c r="AK1963" s="8"/>
      <c r="AL1963" s="8"/>
      <c r="AM1963" s="8"/>
      <c r="AN1963" s="8"/>
      <c r="AO1963" s="8"/>
      <c r="AP1963" s="8"/>
      <c r="AQ1963" s="9"/>
      <c r="AS1963" s="8"/>
      <c r="AT1963" s="8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J1963" s="5"/>
      <c r="BK1963" s="5"/>
      <c r="BL1963" s="5"/>
      <c r="BO1963" s="7"/>
      <c r="BP1963" s="5"/>
      <c r="BQ1963" s="5"/>
      <c r="BR1963" s="5"/>
      <c r="BS1963" s="5"/>
      <c r="BT1963" s="7"/>
      <c r="BU1963" s="7"/>
      <c r="BV1963" s="7"/>
      <c r="BW1963" s="7"/>
      <c r="BX1963" s="7"/>
      <c r="BY1963" s="7"/>
      <c r="BZ1963" s="7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L1963" s="5">
        <v>213.2817598672008</v>
      </c>
      <c r="CM1963" s="5">
        <f>CS1963+CV1963+CY1963+DB1963+DE1963+DH1963+DK1963+DN1963+DQ1963</f>
        <v>120</v>
      </c>
      <c r="CO1963" s="5">
        <f>CT1963+CW1963+CZ1963+DC1963+DF1963+DI1963+DL1963+DO1963+DR1963</f>
        <v>217.07246349179323</v>
      </c>
      <c r="CP1963" s="5"/>
      <c r="CQ1963" s="5"/>
      <c r="CS1963">
        <v>10</v>
      </c>
      <c r="CT1963" s="5">
        <v>37.409241629628411</v>
      </c>
      <c r="CV1963">
        <v>10</v>
      </c>
      <c r="CW1963" s="5">
        <v>20.430323252354981</v>
      </c>
      <c r="CY1963">
        <v>10</v>
      </c>
      <c r="CZ1963" s="5">
        <v>23.313068914229056</v>
      </c>
      <c r="DB1963" s="5">
        <v>10</v>
      </c>
      <c r="DC1963" s="5">
        <v>18.121168050306572</v>
      </c>
      <c r="DE1963">
        <v>10</v>
      </c>
      <c r="DF1963" s="5">
        <v>18.025222564211113</v>
      </c>
      <c r="DH1963" s="5">
        <v>10</v>
      </c>
      <c r="DI1963" s="5">
        <v>18.034470321907051</v>
      </c>
      <c r="DK1963">
        <v>20</v>
      </c>
      <c r="DL1963" s="5">
        <v>37.075007107642548</v>
      </c>
      <c r="DN1963">
        <v>20</v>
      </c>
      <c r="DO1963" s="5">
        <v>22.983947743321103</v>
      </c>
      <c r="DQ1963">
        <v>20</v>
      </c>
      <c r="DR1963" s="5">
        <v>21.680013908192429</v>
      </c>
    </row>
    <row r="1964" spans="1:122" x14ac:dyDescent="0.25">
      <c r="A1964" t="s">
        <v>82</v>
      </c>
      <c r="B1964" t="s">
        <v>250</v>
      </c>
      <c r="C1964" s="6">
        <v>39114</v>
      </c>
      <c r="D1964" s="5">
        <v>6</v>
      </c>
      <c r="E1964" t="s">
        <v>239</v>
      </c>
      <c r="F1964" t="s">
        <v>89</v>
      </c>
      <c r="G1964">
        <v>114</v>
      </c>
      <c r="H1964" t="s">
        <v>17</v>
      </c>
      <c r="I1964" s="7">
        <v>11</v>
      </c>
      <c r="J1964">
        <v>1000</v>
      </c>
      <c r="K1964" s="5">
        <f t="shared" si="45"/>
        <v>90.909090909090907</v>
      </c>
      <c r="T1964" s="5">
        <v>114.4</v>
      </c>
      <c r="AC1964" s="5"/>
      <c r="AE1964" s="8"/>
      <c r="AF1964" s="8"/>
      <c r="AG1964" s="8"/>
      <c r="AH1964" s="8"/>
      <c r="AI1964" s="8"/>
      <c r="AJ1964" s="5"/>
      <c r="AK1964" s="8"/>
      <c r="AL1964" s="8"/>
      <c r="AM1964" s="8"/>
      <c r="AN1964" s="8"/>
      <c r="AO1964" s="8"/>
      <c r="AP1964" s="8"/>
      <c r="AS1964" s="8"/>
      <c r="AT1964" s="8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J1964" s="5"/>
      <c r="BK1964" s="5"/>
      <c r="BL1964" s="5"/>
      <c r="BO1964" s="7"/>
      <c r="BP1964" s="5"/>
      <c r="BQ1964" s="5"/>
      <c r="BR1964" s="5"/>
      <c r="BS1964" s="5"/>
      <c r="BT1964" s="7"/>
      <c r="BU1964" s="7"/>
      <c r="BV1964" s="7"/>
      <c r="BW1964" s="7"/>
      <c r="BX1964" s="7"/>
      <c r="BY1964" s="7"/>
      <c r="BZ1964" s="7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L1964" s="5"/>
      <c r="CM1964" s="5"/>
      <c r="CO1964" s="5"/>
      <c r="CP1964" s="5"/>
      <c r="CQ1964" s="5"/>
      <c r="CT1964" s="5"/>
      <c r="CV1964">
        <v>10</v>
      </c>
      <c r="CW1964" s="5"/>
      <c r="CY1964">
        <v>10</v>
      </c>
      <c r="CZ1964" s="5"/>
      <c r="DC1964" s="5"/>
      <c r="DF1964" s="5"/>
      <c r="DI1964" s="5"/>
      <c r="DL1964" s="5"/>
      <c r="DO1964" s="5"/>
      <c r="DR1964" s="5"/>
    </row>
    <row r="1965" spans="1:122" x14ac:dyDescent="0.25">
      <c r="A1965" t="s">
        <v>82</v>
      </c>
      <c r="B1965" t="s">
        <v>250</v>
      </c>
      <c r="C1965" s="6">
        <v>39120</v>
      </c>
      <c r="D1965" s="5"/>
      <c r="G1965">
        <v>120</v>
      </c>
      <c r="H1965" t="s">
        <v>17</v>
      </c>
      <c r="I1965" s="7">
        <v>11</v>
      </c>
      <c r="J1965">
        <v>1000</v>
      </c>
      <c r="K1965" s="5">
        <f t="shared" si="45"/>
        <v>90.909090909090907</v>
      </c>
      <c r="AC1965" s="5"/>
      <c r="AE1965" s="8"/>
      <c r="AF1965" s="8"/>
      <c r="AG1965" s="8"/>
      <c r="AH1965" s="8"/>
      <c r="AI1965" s="8"/>
      <c r="AJ1965" s="5"/>
      <c r="AK1965" s="8"/>
      <c r="AL1965" s="8"/>
      <c r="AM1965" s="8"/>
      <c r="AN1965" s="8"/>
      <c r="AO1965" s="8"/>
      <c r="AP1965" s="8"/>
      <c r="AQ1965" s="9"/>
      <c r="AS1965" s="8"/>
      <c r="AT1965" s="8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J1965" s="5"/>
      <c r="BK1965" s="5"/>
      <c r="BL1965" s="5"/>
      <c r="BO1965" s="7"/>
      <c r="BP1965" s="5"/>
      <c r="BQ1965" s="5"/>
      <c r="BR1965" s="5"/>
      <c r="BS1965" s="5"/>
      <c r="BT1965" s="7"/>
      <c r="BU1965" s="7"/>
      <c r="BV1965" s="7"/>
      <c r="BW1965" s="7"/>
      <c r="BX1965" s="7"/>
      <c r="BY1965" s="7"/>
      <c r="BZ1965" s="7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L1965" s="5">
        <v>157.87171212410669</v>
      </c>
      <c r="CM1965" s="5">
        <f>CS1965+CV1965+CY1965+DB1965+DE1965+DH1965+DK1965+DN1965+DQ1965</f>
        <v>120</v>
      </c>
      <c r="CO1965" s="5">
        <f>CT1965+CW1965+CZ1965+DC1965+DF1965+DI1965+DL1965+DO1965+DR1965</f>
        <v>162.66686015235527</v>
      </c>
      <c r="CP1965" s="5"/>
      <c r="CQ1965" s="5"/>
      <c r="CS1965">
        <v>10</v>
      </c>
      <c r="CT1965" s="5">
        <v>25.655091160596157</v>
      </c>
      <c r="CV1965">
        <v>10</v>
      </c>
      <c r="CW1965" s="5">
        <v>16.513683980170605</v>
      </c>
      <c r="CY1965">
        <v>10</v>
      </c>
      <c r="CZ1965" s="5">
        <v>13.898132731901214</v>
      </c>
      <c r="DB1965" s="5">
        <v>10</v>
      </c>
      <c r="DC1965" s="5">
        <v>10.999455021516525</v>
      </c>
      <c r="DE1965">
        <v>10</v>
      </c>
      <c r="DF1965" s="5">
        <v>12.099075404706198</v>
      </c>
      <c r="DH1965" s="5">
        <v>10</v>
      </c>
      <c r="DI1965" s="5">
        <v>13.505673144869661</v>
      </c>
      <c r="DK1965">
        <v>20</v>
      </c>
      <c r="DL1965" s="5">
        <v>31.000877497583083</v>
      </c>
      <c r="DN1965">
        <v>20</v>
      </c>
      <c r="DO1965" s="5">
        <v>19.861684857437488</v>
      </c>
      <c r="DQ1965">
        <v>20</v>
      </c>
      <c r="DR1965" s="5">
        <v>19.133186353574324</v>
      </c>
    </row>
    <row r="1966" spans="1:122" x14ac:dyDescent="0.25">
      <c r="A1966" t="s">
        <v>82</v>
      </c>
      <c r="B1966" t="s">
        <v>250</v>
      </c>
      <c r="C1966" s="6">
        <v>39122</v>
      </c>
      <c r="G1966">
        <v>122</v>
      </c>
      <c r="H1966" t="s">
        <v>17</v>
      </c>
      <c r="I1966" s="7">
        <v>11</v>
      </c>
      <c r="J1966">
        <v>1000</v>
      </c>
      <c r="K1966" s="5">
        <f t="shared" si="45"/>
        <v>90.909090909090907</v>
      </c>
      <c r="M1966" s="5">
        <v>634</v>
      </c>
      <c r="N1966" s="7">
        <v>20.350000000000001</v>
      </c>
      <c r="O1966" s="7"/>
      <c r="P1966" s="7"/>
      <c r="AC1966" s="5"/>
      <c r="AE1966" s="8"/>
      <c r="AF1966" s="8"/>
      <c r="AG1966" s="8"/>
      <c r="AH1966" s="8"/>
      <c r="AI1966" s="8"/>
      <c r="AJ1966" s="5"/>
      <c r="AK1966" s="8"/>
      <c r="AL1966" s="8"/>
      <c r="AM1966" s="8"/>
      <c r="AN1966" s="8"/>
      <c r="AO1966" s="8"/>
      <c r="AP1966" s="8"/>
      <c r="AS1966" s="8"/>
      <c r="AT1966" s="8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J1966" s="5"/>
      <c r="BK1966" s="5"/>
      <c r="BL1966" s="5"/>
      <c r="BO1966" s="7"/>
      <c r="BP1966" s="5"/>
      <c r="BQ1966" s="5"/>
      <c r="BR1966" s="5"/>
      <c r="BS1966" s="5"/>
      <c r="BT1966" s="7"/>
      <c r="BU1966" s="7"/>
      <c r="BV1966" s="7"/>
      <c r="BW1966" s="7"/>
      <c r="BX1966" s="7"/>
      <c r="BY1966" s="7"/>
      <c r="BZ1966" s="7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L1966" s="5"/>
      <c r="CM1966" s="5"/>
      <c r="CO1966" s="5"/>
      <c r="CP1966" s="5"/>
      <c r="CQ1966" s="5"/>
      <c r="CT1966" s="5"/>
      <c r="CV1966">
        <v>10</v>
      </c>
      <c r="CW1966" s="5"/>
      <c r="CY1966">
        <v>10</v>
      </c>
      <c r="CZ1966" s="5"/>
      <c r="DC1966" s="5"/>
      <c r="DF1966" s="5"/>
      <c r="DI1966" s="5"/>
      <c r="DL1966" s="5"/>
      <c r="DO1966" s="5"/>
      <c r="DR1966" s="5"/>
    </row>
    <row r="1967" spans="1:122" x14ac:dyDescent="0.25">
      <c r="A1967" t="s">
        <v>82</v>
      </c>
      <c r="B1967" t="s">
        <v>250</v>
      </c>
      <c r="C1967" s="6">
        <v>39123</v>
      </c>
      <c r="D1967" s="5"/>
      <c r="G1967">
        <v>123</v>
      </c>
      <c r="H1967" t="s">
        <v>17</v>
      </c>
      <c r="I1967" s="7">
        <v>11</v>
      </c>
      <c r="J1967">
        <v>1000</v>
      </c>
      <c r="K1967" s="5">
        <f t="shared" si="45"/>
        <v>90.909090909090907</v>
      </c>
      <c r="AC1967" s="5"/>
      <c r="AE1967" s="8"/>
      <c r="AF1967" s="8"/>
      <c r="AG1967" s="8"/>
      <c r="AH1967" s="8"/>
      <c r="AI1967" s="8"/>
      <c r="AJ1967" s="5"/>
      <c r="AK1967" s="8"/>
      <c r="AL1967" s="8"/>
      <c r="AM1967" s="8"/>
      <c r="AN1967" s="8"/>
      <c r="AO1967" s="8"/>
      <c r="AP1967" s="8"/>
      <c r="AQ1967" s="9"/>
      <c r="AS1967" s="8"/>
      <c r="AT1967" s="8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J1967" s="5"/>
      <c r="BK1967" s="5"/>
      <c r="BL1967" s="5"/>
      <c r="BO1967" s="7"/>
      <c r="BP1967" s="5"/>
      <c r="BQ1967" s="5"/>
      <c r="BR1967" s="5"/>
      <c r="BS1967" s="5"/>
      <c r="BT1967" s="7"/>
      <c r="BU1967" s="7"/>
      <c r="BV1967" s="7"/>
      <c r="BW1967" s="7"/>
      <c r="BX1967" s="7"/>
      <c r="BY1967" s="7"/>
      <c r="BZ1967" s="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L1967" s="5">
        <v>209.48222599269849</v>
      </c>
      <c r="CM1967" s="5">
        <f>CS1967+CV1967+CY1967+DB1967+DE1967+DH1967+DK1967+DN1967+DQ1967</f>
        <v>120</v>
      </c>
      <c r="CO1967" s="5">
        <f>CT1967+CW1967+CZ1967+DC1967+DF1967+DI1967+DL1967+DO1967+DR1967</f>
        <v>212.92249836444711</v>
      </c>
      <c r="CP1967" s="5"/>
      <c r="CQ1967" s="5"/>
      <c r="CS1967">
        <v>10</v>
      </c>
      <c r="CT1967" s="5">
        <v>43.397340834882684</v>
      </c>
      <c r="CV1967">
        <v>10</v>
      </c>
      <c r="CW1967" s="5">
        <v>20.376807065338753</v>
      </c>
      <c r="CY1967">
        <v>10</v>
      </c>
      <c r="CZ1967" s="5">
        <v>22.488916975570547</v>
      </c>
      <c r="DB1967" s="5">
        <v>10</v>
      </c>
      <c r="DC1967" s="5">
        <v>18.047334415022831</v>
      </c>
      <c r="DE1967">
        <v>10</v>
      </c>
      <c r="DF1967" s="5">
        <v>16.220360965869169</v>
      </c>
      <c r="DH1967" s="5">
        <v>10</v>
      </c>
      <c r="DI1967" s="5">
        <v>16.94656859393401</v>
      </c>
      <c r="DK1967">
        <v>20</v>
      </c>
      <c r="DL1967" s="5">
        <v>33.850154271733402</v>
      </c>
      <c r="DN1967">
        <v>20</v>
      </c>
      <c r="DO1967" s="5">
        <v>21.398862518104714</v>
      </c>
      <c r="DQ1967">
        <v>20</v>
      </c>
      <c r="DR1967" s="5">
        <v>20.196152723990998</v>
      </c>
    </row>
    <row r="1968" spans="1:122" x14ac:dyDescent="0.25">
      <c r="A1968" t="s">
        <v>82</v>
      </c>
      <c r="B1968" t="s">
        <v>250</v>
      </c>
      <c r="C1968" s="6">
        <v>39126</v>
      </c>
      <c r="D1968" s="5">
        <v>8</v>
      </c>
      <c r="E1968" t="s">
        <v>208</v>
      </c>
      <c r="F1968" t="s">
        <v>14</v>
      </c>
      <c r="G1968">
        <v>126</v>
      </c>
      <c r="H1968" t="s">
        <v>17</v>
      </c>
      <c r="I1968" s="7">
        <v>11</v>
      </c>
      <c r="J1968">
        <v>1000</v>
      </c>
      <c r="K1968" s="5">
        <f t="shared" si="45"/>
        <v>90.909090909090907</v>
      </c>
      <c r="U1968" s="5">
        <v>126</v>
      </c>
      <c r="AC1968" s="5">
        <v>196.07002315502027</v>
      </c>
      <c r="AE1968" s="8"/>
      <c r="AF1968" s="8"/>
      <c r="AG1968" s="8"/>
      <c r="AH1968" s="8"/>
      <c r="AI1968" s="8"/>
      <c r="AJ1968" s="5">
        <v>183.22961526397532</v>
      </c>
      <c r="AK1968" s="8">
        <v>2.4700145704742371</v>
      </c>
      <c r="AL1968" s="8">
        <v>0.25708034717723349</v>
      </c>
      <c r="AM1968" s="8"/>
      <c r="AN1968" s="8"/>
      <c r="AO1968" s="8"/>
      <c r="AP1968" s="8"/>
      <c r="AQ1968" s="9">
        <f>AK1968/AJ1968</f>
        <v>1.3480433099833428E-2</v>
      </c>
      <c r="AR1968" s="9">
        <v>3.3811923979588404E-2</v>
      </c>
      <c r="AS1968" s="7">
        <f>AJ1968*AR1968</f>
        <v>6.1953458221147644</v>
      </c>
      <c r="AT1968" s="8"/>
      <c r="AU1968" s="5">
        <v>0.87632160736963649</v>
      </c>
      <c r="AV1968" s="5"/>
      <c r="AW1968" s="5"/>
      <c r="AX1968" s="5"/>
      <c r="AY1968" s="5">
        <v>478.36383700443048</v>
      </c>
      <c r="AZ1968" s="5"/>
      <c r="BA1968" s="5"/>
      <c r="BB1968" s="5"/>
      <c r="BC1968" s="5"/>
      <c r="BD1968" s="5"/>
      <c r="BE1968" s="5"/>
      <c r="BF1968" s="5"/>
      <c r="BG1968" s="5">
        <v>0</v>
      </c>
      <c r="BH1968" s="5">
        <v>479.2401586118001</v>
      </c>
      <c r="BJ1968" s="5"/>
      <c r="BK1968" s="5">
        <f>AC1968+AJ1968+BH1968</f>
        <v>858.53979703079563</v>
      </c>
      <c r="BL1968" s="5"/>
      <c r="BM1968" s="8">
        <f>BH1968/BK1968</f>
        <v>0.55820377840284308</v>
      </c>
      <c r="BN1968" s="8"/>
      <c r="BO1968" s="7"/>
      <c r="BP1968" s="5"/>
      <c r="BQ1968" s="5"/>
      <c r="BR1968" s="5"/>
      <c r="BS1968" s="5"/>
      <c r="BT1968" s="7"/>
      <c r="BU1968" s="7"/>
      <c r="BV1968" s="7"/>
      <c r="BW1968" s="7"/>
      <c r="BX1968" s="8">
        <f>AC1968/BK1968</f>
        <v>0.2283761612835139</v>
      </c>
      <c r="BY1968" s="8">
        <f>AJ1968/BK1968</f>
        <v>0.21342006031364311</v>
      </c>
      <c r="BZ1968" s="8">
        <f>BH1968/BK1968</f>
        <v>0.55820377840284308</v>
      </c>
      <c r="CA1968" s="5">
        <v>285.73079539421599</v>
      </c>
      <c r="CB1968" s="5">
        <v>7.0722882251270605</v>
      </c>
      <c r="CC1968" s="5">
        <v>140.58614091752719</v>
      </c>
      <c r="CD1968" s="5">
        <v>0</v>
      </c>
      <c r="CE1968" s="5"/>
      <c r="CF1968" s="5"/>
      <c r="CG1968" s="5"/>
      <c r="CH1968" s="5"/>
      <c r="CI1968" s="5"/>
      <c r="CJ1968" s="5"/>
      <c r="CL1968" s="5"/>
      <c r="CM1968" s="5"/>
      <c r="CO1968" s="5"/>
      <c r="CP1968" s="5"/>
      <c r="CQ1968" s="5"/>
      <c r="CT1968" s="5"/>
      <c r="CV1968">
        <v>10</v>
      </c>
      <c r="CW1968" s="5"/>
      <c r="CY1968">
        <v>10</v>
      </c>
      <c r="CZ1968" s="5"/>
      <c r="DC1968" s="5"/>
      <c r="DF1968" s="5"/>
      <c r="DI1968" s="5"/>
      <c r="DL1968" s="5"/>
      <c r="DO1968" s="5"/>
      <c r="DR1968" s="5"/>
    </row>
    <row r="1969" spans="1:166" x14ac:dyDescent="0.25">
      <c r="A1969" t="s">
        <v>82</v>
      </c>
      <c r="B1969" t="s">
        <v>250</v>
      </c>
      <c r="C1969" s="6">
        <v>39129</v>
      </c>
      <c r="D1969" s="5"/>
      <c r="G1969">
        <v>129</v>
      </c>
      <c r="H1969" t="s">
        <v>17</v>
      </c>
      <c r="I1969" s="7">
        <v>11</v>
      </c>
      <c r="J1969">
        <v>1000</v>
      </c>
      <c r="K1969" s="5">
        <f t="shared" si="45"/>
        <v>90.909090909090907</v>
      </c>
      <c r="AC1969" s="5"/>
      <c r="AE1969" s="8"/>
      <c r="AF1969" s="8"/>
      <c r="AG1969" s="8"/>
      <c r="AH1969" s="8"/>
      <c r="AI1969" s="8"/>
      <c r="AJ1969" s="5"/>
      <c r="AK1969" s="8"/>
      <c r="AM1969" s="8"/>
      <c r="AN1969" s="8"/>
      <c r="AO1969" s="8"/>
      <c r="AP1969" s="8"/>
      <c r="AQ1969" s="9"/>
      <c r="AS1969" s="8"/>
      <c r="AT1969" s="8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J1969" s="5"/>
      <c r="BK1969" s="5"/>
      <c r="BL1969" s="5"/>
      <c r="BO1969" s="7"/>
      <c r="BP1969" s="5"/>
      <c r="BQ1969" s="5"/>
      <c r="BR1969" s="5"/>
      <c r="BS1969" s="5"/>
      <c r="BT1969" s="7"/>
      <c r="BU1969" s="7"/>
      <c r="BV1969" s="7"/>
      <c r="BW1969" s="7"/>
      <c r="BX1969" s="7"/>
      <c r="BY1969" s="7"/>
      <c r="BZ1969" s="7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L1969" s="5">
        <v>179.25332953840541</v>
      </c>
      <c r="CM1969" s="5">
        <f t="shared" ref="CM1969:CM1975" si="46">CS1969+CV1969+CY1969+DB1969+DE1969+DH1969+DK1969+DN1969+DQ1969</f>
        <v>120</v>
      </c>
      <c r="CO1969" s="5">
        <f t="shared" ref="CO1969:CO1975" si="47">CT1969+CW1969+CZ1969+DC1969+DF1969+DI1969+DL1969+DO1969+DR1969</f>
        <v>183.52566760182535</v>
      </c>
      <c r="CP1969" s="5"/>
      <c r="CQ1969" s="5"/>
      <c r="CS1969">
        <v>10</v>
      </c>
      <c r="CT1969" s="5">
        <v>32.135988166137878</v>
      </c>
      <c r="CV1969">
        <v>10</v>
      </c>
      <c r="CW1969" s="5">
        <v>18.637127059979456</v>
      </c>
      <c r="CY1969">
        <v>10</v>
      </c>
      <c r="CZ1969" s="5">
        <v>19.147674623732755</v>
      </c>
      <c r="DB1969" s="5">
        <v>10</v>
      </c>
      <c r="DC1969" s="5">
        <v>14.707237501084217</v>
      </c>
      <c r="DE1969">
        <v>10</v>
      </c>
      <c r="DF1969" s="5">
        <v>13.842431887221489</v>
      </c>
      <c r="DH1969" s="5">
        <v>10</v>
      </c>
      <c r="DI1969" s="5">
        <v>14.407132771505365</v>
      </c>
      <c r="DK1969">
        <v>20</v>
      </c>
      <c r="DL1969" s="5">
        <v>30.757471944012462</v>
      </c>
      <c r="DN1969">
        <v>20</v>
      </c>
      <c r="DO1969" s="5">
        <v>19.412673200968349</v>
      </c>
      <c r="DQ1969">
        <v>20</v>
      </c>
      <c r="DR1969" s="5">
        <v>20.477930447183375</v>
      </c>
    </row>
    <row r="1970" spans="1:166" x14ac:dyDescent="0.25">
      <c r="A1970" t="s">
        <v>82</v>
      </c>
      <c r="B1970" t="s">
        <v>250</v>
      </c>
      <c r="C1970" s="6">
        <v>39132</v>
      </c>
      <c r="D1970" s="5"/>
      <c r="G1970">
        <v>132</v>
      </c>
      <c r="H1970" t="s">
        <v>17</v>
      </c>
      <c r="I1970" s="7">
        <v>11</v>
      </c>
      <c r="J1970">
        <v>1000</v>
      </c>
      <c r="K1970" s="5">
        <f t="shared" si="45"/>
        <v>90.909090909090907</v>
      </c>
      <c r="AC1970" s="5"/>
      <c r="AE1970" s="8"/>
      <c r="AF1970" s="8"/>
      <c r="AG1970" s="8"/>
      <c r="AH1970" s="8"/>
      <c r="AI1970" s="8"/>
      <c r="AJ1970" s="5"/>
      <c r="AK1970" s="8"/>
      <c r="AL1970" s="8"/>
      <c r="AM1970" s="8"/>
      <c r="AN1970" s="8"/>
      <c r="AO1970" s="8"/>
      <c r="AP1970" s="8"/>
      <c r="AQ1970" s="9"/>
      <c r="AS1970" s="8"/>
      <c r="AT1970" s="8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J1970" s="5"/>
      <c r="BK1970" s="5"/>
      <c r="BL1970" s="5"/>
      <c r="BO1970" s="7"/>
      <c r="BP1970" s="5"/>
      <c r="BQ1970" s="5"/>
      <c r="BR1970" s="5"/>
      <c r="BS1970" s="5"/>
      <c r="BT1970" s="7"/>
      <c r="BU1970" s="7"/>
      <c r="BV1970" s="7"/>
      <c r="BW1970" s="7"/>
      <c r="BX1970" s="7"/>
      <c r="BY1970" s="7"/>
      <c r="BZ1970" s="7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L1970" s="5">
        <v>152.65634144605289</v>
      </c>
      <c r="CM1970" s="5">
        <f t="shared" si="46"/>
        <v>120</v>
      </c>
      <c r="CO1970" s="5">
        <f t="shared" si="47"/>
        <v>157.67911747318033</v>
      </c>
      <c r="CP1970" s="5"/>
      <c r="CQ1970" s="5"/>
      <c r="CS1970">
        <v>10</v>
      </c>
      <c r="CT1970" s="5">
        <v>24.455328191259817</v>
      </c>
      <c r="CV1970">
        <v>10</v>
      </c>
      <c r="CW1970" s="5">
        <v>16.361324290446774</v>
      </c>
      <c r="CY1970">
        <v>10</v>
      </c>
      <c r="CZ1970" s="5">
        <v>14.385991695765062</v>
      </c>
      <c r="DB1970" s="5">
        <v>10</v>
      </c>
      <c r="DC1970" s="5">
        <v>11.083265201961161</v>
      </c>
      <c r="DE1970">
        <v>10</v>
      </c>
      <c r="DF1970" s="5">
        <v>11.501193843737504</v>
      </c>
      <c r="DH1970" s="5">
        <v>10</v>
      </c>
      <c r="DI1970" s="5">
        <v>11.898455684546889</v>
      </c>
      <c r="DK1970">
        <v>20</v>
      </c>
      <c r="DL1970" s="5">
        <v>27.988727714986005</v>
      </c>
      <c r="DN1970">
        <v>20</v>
      </c>
      <c r="DO1970" s="5">
        <v>19.457041510832632</v>
      </c>
      <c r="DQ1970">
        <v>20</v>
      </c>
      <c r="DR1970" s="5">
        <v>20.547789339644517</v>
      </c>
    </row>
    <row r="1971" spans="1:166" x14ac:dyDescent="0.25">
      <c r="A1971" t="s">
        <v>82</v>
      </c>
      <c r="B1971" t="s">
        <v>250</v>
      </c>
      <c r="C1971" s="6">
        <v>39136</v>
      </c>
      <c r="D1971" s="5"/>
      <c r="G1971">
        <v>136</v>
      </c>
      <c r="H1971" t="s">
        <v>17</v>
      </c>
      <c r="I1971" s="7">
        <v>11</v>
      </c>
      <c r="J1971">
        <v>1000</v>
      </c>
      <c r="K1971" s="5">
        <f t="shared" si="45"/>
        <v>90.909090909090907</v>
      </c>
      <c r="AC1971" s="5"/>
      <c r="AE1971" s="8"/>
      <c r="AF1971" s="8"/>
      <c r="AG1971" s="8"/>
      <c r="AH1971" s="8"/>
      <c r="AI1971" s="8"/>
      <c r="AJ1971" s="5"/>
      <c r="AK1971" s="8"/>
      <c r="AL1971" s="8"/>
      <c r="AM1971" s="8"/>
      <c r="AN1971" s="8"/>
      <c r="AO1971" s="8"/>
      <c r="AP1971" s="8"/>
      <c r="AQ1971" s="9"/>
      <c r="AS1971" s="8"/>
      <c r="AT1971" s="8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J1971" s="5"/>
      <c r="BK1971" s="5"/>
      <c r="BL1971" s="5"/>
      <c r="BO1971" s="7"/>
      <c r="BP1971" s="5"/>
      <c r="BQ1971" s="5"/>
      <c r="BR1971" s="5"/>
      <c r="BS1971" s="5"/>
      <c r="BT1971" s="7"/>
      <c r="BU1971" s="7"/>
      <c r="BV1971" s="7"/>
      <c r="BW1971" s="7"/>
      <c r="BX1971" s="7"/>
      <c r="BY1971" s="7"/>
      <c r="BZ1971" s="7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L1971" s="5">
        <v>118.4088784825981</v>
      </c>
      <c r="CM1971" s="5">
        <f t="shared" si="46"/>
        <v>120</v>
      </c>
      <c r="CO1971" s="5">
        <f t="shared" si="47"/>
        <v>123.79317725446185</v>
      </c>
      <c r="CP1971" s="5"/>
      <c r="CQ1971" s="5"/>
      <c r="CS1971">
        <v>10</v>
      </c>
      <c r="CT1971" s="5">
        <v>22.014026592829644</v>
      </c>
      <c r="CV1971">
        <v>10</v>
      </c>
      <c r="CW1971" s="5">
        <v>13.790502932223115</v>
      </c>
      <c r="CY1971">
        <v>10</v>
      </c>
      <c r="CZ1971" s="5">
        <v>7.5992438893365559</v>
      </c>
      <c r="DB1971" s="5">
        <v>10</v>
      </c>
      <c r="DC1971" s="5">
        <v>5.7764899758889925</v>
      </c>
      <c r="DE1971">
        <v>10</v>
      </c>
      <c r="DF1971" s="5">
        <v>7.0658687251055765</v>
      </c>
      <c r="DH1971" s="5">
        <v>10</v>
      </c>
      <c r="DI1971" s="5">
        <v>7.9671708783869803</v>
      </c>
      <c r="DK1971">
        <v>20</v>
      </c>
      <c r="DL1971" s="5">
        <v>23.579810175367417</v>
      </c>
      <c r="DN1971">
        <v>20</v>
      </c>
      <c r="DO1971" s="5">
        <v>17.195174960559548</v>
      </c>
      <c r="DQ1971">
        <v>20</v>
      </c>
      <c r="DR1971" s="5">
        <v>18.804889124764038</v>
      </c>
    </row>
    <row r="1972" spans="1:166" x14ac:dyDescent="0.25">
      <c r="A1972" t="s">
        <v>82</v>
      </c>
      <c r="B1972" t="s">
        <v>250</v>
      </c>
      <c r="C1972" s="6">
        <v>39140</v>
      </c>
      <c r="D1972" s="5"/>
      <c r="G1972">
        <v>140</v>
      </c>
      <c r="H1972" t="s">
        <v>17</v>
      </c>
      <c r="I1972" s="7">
        <v>11</v>
      </c>
      <c r="J1972">
        <v>1000</v>
      </c>
      <c r="K1972" s="5">
        <f t="shared" si="45"/>
        <v>90.909090909090907</v>
      </c>
      <c r="AC1972" s="5"/>
      <c r="AE1972" s="8"/>
      <c r="AF1972" s="8"/>
      <c r="AG1972" s="8"/>
      <c r="AH1972" s="8"/>
      <c r="AI1972" s="8"/>
      <c r="AJ1972" s="5"/>
      <c r="AK1972" s="8"/>
      <c r="AL1972" s="8"/>
      <c r="AM1972" s="8"/>
      <c r="AN1972" s="8"/>
      <c r="AO1972" s="8"/>
      <c r="AP1972" s="8"/>
      <c r="AQ1972" s="9"/>
      <c r="AS1972" s="8"/>
      <c r="AT1972" s="8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J1972" s="5"/>
      <c r="BK1972" s="5"/>
      <c r="BL1972" s="5"/>
      <c r="BO1972" s="7"/>
      <c r="BP1972" s="5"/>
      <c r="BQ1972" s="5"/>
      <c r="BR1972" s="5"/>
      <c r="BS1972" s="5"/>
      <c r="BT1972" s="7"/>
      <c r="BU1972" s="7"/>
      <c r="BV1972" s="7"/>
      <c r="BW1972" s="7"/>
      <c r="BX1972" s="7"/>
      <c r="BY1972" s="7"/>
      <c r="BZ1972" s="7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L1972" s="5">
        <v>217.4975605272337</v>
      </c>
      <c r="CM1972" s="5">
        <f t="shared" si="46"/>
        <v>120</v>
      </c>
      <c r="CO1972" s="5">
        <f t="shared" si="47"/>
        <v>220.78205854972504</v>
      </c>
      <c r="CP1972" s="5"/>
      <c r="CQ1972" s="5"/>
      <c r="CS1972">
        <v>10</v>
      </c>
      <c r="CT1972" s="5">
        <v>46.822998887734705</v>
      </c>
      <c r="CV1972">
        <v>10</v>
      </c>
      <c r="CW1972" s="5">
        <v>20.306818560300833</v>
      </c>
      <c r="CY1972">
        <v>10</v>
      </c>
      <c r="CZ1972" s="5">
        <v>23.962757632733464</v>
      </c>
      <c r="DB1972" s="5">
        <v>10</v>
      </c>
      <c r="DC1972" s="5">
        <v>20.30754736688192</v>
      </c>
      <c r="DE1972">
        <v>10</v>
      </c>
      <c r="DF1972" s="5">
        <v>19.119206311281594</v>
      </c>
      <c r="DH1972" s="5">
        <v>10</v>
      </c>
      <c r="DI1972" s="5">
        <v>17.39352843054025</v>
      </c>
      <c r="DK1972">
        <v>20</v>
      </c>
      <c r="DL1972" s="5">
        <v>33.00903811654387</v>
      </c>
      <c r="DN1972">
        <v>20</v>
      </c>
      <c r="DO1972" s="5">
        <v>20.338825018756346</v>
      </c>
      <c r="DQ1972">
        <v>20</v>
      </c>
      <c r="DR1972" s="5">
        <v>19.521338224952054</v>
      </c>
    </row>
    <row r="1973" spans="1:166" x14ac:dyDescent="0.25">
      <c r="A1973" t="s">
        <v>82</v>
      </c>
      <c r="B1973" t="s">
        <v>250</v>
      </c>
      <c r="C1973" s="6">
        <v>39146</v>
      </c>
      <c r="D1973" s="5"/>
      <c r="G1973">
        <v>146</v>
      </c>
      <c r="H1973" t="s">
        <v>17</v>
      </c>
      <c r="I1973" s="7">
        <v>11</v>
      </c>
      <c r="J1973">
        <v>1000</v>
      </c>
      <c r="K1973" s="5">
        <f t="shared" si="45"/>
        <v>90.909090909090907</v>
      </c>
      <c r="AC1973" s="5"/>
      <c r="AE1973" s="8"/>
      <c r="AF1973" s="8"/>
      <c r="AG1973" s="8"/>
      <c r="AH1973" s="8"/>
      <c r="AI1973" s="8"/>
      <c r="AJ1973" s="5"/>
      <c r="AK1973" s="8"/>
      <c r="AL1973" s="8"/>
      <c r="AM1973" s="8"/>
      <c r="AN1973" s="8"/>
      <c r="AO1973" s="8"/>
      <c r="AP1973" s="8"/>
      <c r="AQ1973" s="9"/>
      <c r="AS1973" s="8"/>
      <c r="AT1973" s="8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J1973" s="5"/>
      <c r="BK1973" s="5"/>
      <c r="BL1973" s="5"/>
      <c r="BO1973" s="7"/>
      <c r="BP1973" s="5"/>
      <c r="BQ1973" s="5"/>
      <c r="BR1973" s="5"/>
      <c r="BS1973" s="5"/>
      <c r="BT1973" s="7"/>
      <c r="BU1973" s="7"/>
      <c r="BV1973" s="7"/>
      <c r="BW1973" s="7"/>
      <c r="BX1973" s="7"/>
      <c r="BY1973" s="7"/>
      <c r="BZ1973" s="7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L1973" s="5">
        <v>192.75353054099551</v>
      </c>
      <c r="CM1973" s="5">
        <f t="shared" si="46"/>
        <v>120</v>
      </c>
      <c r="CO1973" s="5">
        <f t="shared" si="47"/>
        <v>196.36281911931979</v>
      </c>
      <c r="CP1973" s="5"/>
      <c r="CQ1973" s="5"/>
      <c r="CS1973">
        <v>10</v>
      </c>
      <c r="CT1973" s="5">
        <v>41.247018751318194</v>
      </c>
      <c r="CV1973">
        <v>10</v>
      </c>
      <c r="CW1973" s="5">
        <v>18.723924657534248</v>
      </c>
      <c r="CY1973">
        <v>10</v>
      </c>
      <c r="CZ1973" s="5">
        <v>20.600389540850479</v>
      </c>
      <c r="DB1973" s="5">
        <v>10</v>
      </c>
      <c r="DC1973" s="5">
        <v>16.783420231310359</v>
      </c>
      <c r="DE1973">
        <v>10</v>
      </c>
      <c r="DF1973" s="5">
        <v>16.359986426482379</v>
      </c>
      <c r="DH1973" s="5">
        <v>10</v>
      </c>
      <c r="DI1973" s="5">
        <v>15.45246478532402</v>
      </c>
      <c r="DK1973">
        <v>20</v>
      </c>
      <c r="DL1973" s="5">
        <v>30.624502172185306</v>
      </c>
      <c r="DN1973">
        <v>20</v>
      </c>
      <c r="DO1973" s="5">
        <v>18.072694959054679</v>
      </c>
      <c r="DQ1973">
        <v>20</v>
      </c>
      <c r="DR1973" s="5">
        <v>18.498417595260115</v>
      </c>
    </row>
    <row r="1974" spans="1:166" x14ac:dyDescent="0.25">
      <c r="A1974" t="s">
        <v>82</v>
      </c>
      <c r="B1974" t="s">
        <v>250</v>
      </c>
      <c r="C1974" s="6">
        <v>39150</v>
      </c>
      <c r="D1974" s="5"/>
      <c r="G1974">
        <v>150</v>
      </c>
      <c r="H1974" t="s">
        <v>17</v>
      </c>
      <c r="I1974" s="7">
        <v>11</v>
      </c>
      <c r="J1974">
        <v>1000</v>
      </c>
      <c r="K1974" s="5">
        <f t="shared" si="45"/>
        <v>90.909090909090907</v>
      </c>
      <c r="AC1974" s="5"/>
      <c r="AE1974" s="8"/>
      <c r="AF1974" s="8"/>
      <c r="AG1974" s="8"/>
      <c r="AH1974" s="8"/>
      <c r="AI1974" s="8"/>
      <c r="AJ1974" s="5"/>
      <c r="AK1974" s="8"/>
      <c r="AL1974" s="8"/>
      <c r="AM1974" s="8"/>
      <c r="AN1974" s="8"/>
      <c r="AO1974" s="8"/>
      <c r="AP1974" s="8"/>
      <c r="AQ1974" s="9"/>
      <c r="AS1974" s="8"/>
      <c r="AT1974" s="8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J1974" s="5"/>
      <c r="BK1974" s="5"/>
      <c r="BL1974" s="5"/>
      <c r="BO1974" s="7"/>
      <c r="BP1974" s="5"/>
      <c r="BQ1974" s="5"/>
      <c r="BR1974" s="5"/>
      <c r="BS1974" s="5"/>
      <c r="BT1974" s="7"/>
      <c r="BU1974" s="7"/>
      <c r="BV1974" s="7"/>
      <c r="BW1974" s="7"/>
      <c r="BX1974" s="7"/>
      <c r="BY1974" s="7"/>
      <c r="BZ1974" s="7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L1974" s="5">
        <v>177.96559392027859</v>
      </c>
      <c r="CM1974" s="5">
        <f t="shared" si="46"/>
        <v>120</v>
      </c>
      <c r="CO1974" s="5">
        <f t="shared" si="47"/>
        <v>181.6128029138921</v>
      </c>
      <c r="CP1974" s="5"/>
      <c r="CQ1974" s="5"/>
      <c r="CS1974">
        <v>10</v>
      </c>
      <c r="CT1974" s="5">
        <v>39.234715036767355</v>
      </c>
      <c r="CV1974">
        <v>10</v>
      </c>
      <c r="CW1974" s="5">
        <v>17.489250240379242</v>
      </c>
      <c r="CY1974">
        <v>10</v>
      </c>
      <c r="CZ1974" s="5">
        <v>17.267395295275165</v>
      </c>
      <c r="DB1974" s="5">
        <v>10</v>
      </c>
      <c r="DC1974" s="5">
        <v>14.564426334414184</v>
      </c>
      <c r="DE1974">
        <v>10</v>
      </c>
      <c r="DF1974" s="5">
        <v>14.682567364355373</v>
      </c>
      <c r="DH1974" s="5">
        <v>10</v>
      </c>
      <c r="DI1974" s="5">
        <v>14.39467029139189</v>
      </c>
      <c r="DK1974">
        <v>20</v>
      </c>
      <c r="DL1974" s="5">
        <v>27.684947668718365</v>
      </c>
      <c r="DN1974">
        <v>20</v>
      </c>
      <c r="DO1974" s="5">
        <v>17.392689150020452</v>
      </c>
      <c r="DQ1974">
        <v>20</v>
      </c>
      <c r="DR1974" s="5">
        <v>18.902141532570063</v>
      </c>
    </row>
    <row r="1975" spans="1:166" x14ac:dyDescent="0.25">
      <c r="A1975" t="s">
        <v>82</v>
      </c>
      <c r="B1975" t="s">
        <v>250</v>
      </c>
      <c r="C1975" s="6">
        <v>39157</v>
      </c>
      <c r="D1975" s="5"/>
      <c r="G1975">
        <v>157</v>
      </c>
      <c r="H1975" t="s">
        <v>17</v>
      </c>
      <c r="I1975" s="7">
        <v>11</v>
      </c>
      <c r="J1975">
        <v>1000</v>
      </c>
      <c r="K1975" s="5">
        <f t="shared" si="45"/>
        <v>90.909090909090907</v>
      </c>
      <c r="AC1975" s="5"/>
      <c r="AE1975" s="8"/>
      <c r="AF1975" s="8"/>
      <c r="AG1975" s="8"/>
      <c r="AH1975" s="8"/>
      <c r="AI1975" s="8"/>
      <c r="AJ1975" s="5"/>
      <c r="AK1975" s="8"/>
      <c r="AL1975" s="8"/>
      <c r="AM1975" s="8"/>
      <c r="AN1975" s="8"/>
      <c r="AO1975" s="8"/>
      <c r="AP1975" s="8"/>
      <c r="AQ1975" s="9"/>
      <c r="AS1975" s="8"/>
      <c r="AT1975" s="8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J1975" s="5"/>
      <c r="BK1975" s="5"/>
      <c r="BL1975" s="5"/>
      <c r="BO1975" s="7"/>
      <c r="BP1975" s="5"/>
      <c r="BQ1975" s="5"/>
      <c r="BR1975" s="5"/>
      <c r="BS1975" s="5"/>
      <c r="BT1975" s="7"/>
      <c r="BU1975" s="7"/>
      <c r="BV1975" s="7"/>
      <c r="BW1975" s="7"/>
      <c r="BX1975" s="7"/>
      <c r="BY1975" s="7"/>
      <c r="BZ1975" s="7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L1975" s="5">
        <v>117.8592365598563</v>
      </c>
      <c r="CM1975" s="5">
        <f t="shared" si="46"/>
        <v>120</v>
      </c>
      <c r="CO1975" s="5">
        <f t="shared" si="47"/>
        <v>123.27390565721745</v>
      </c>
      <c r="CP1975" s="5"/>
      <c r="CQ1975" s="5"/>
      <c r="CS1975">
        <v>10</v>
      </c>
      <c r="CT1975" s="5">
        <v>20.030398332896077</v>
      </c>
      <c r="CV1975">
        <v>10</v>
      </c>
      <c r="CW1975" s="5">
        <v>14.318018242940383</v>
      </c>
      <c r="CY1975">
        <v>10</v>
      </c>
      <c r="CZ1975" s="5">
        <v>9.6129233527566029</v>
      </c>
      <c r="DB1975" s="5">
        <v>10</v>
      </c>
      <c r="DC1975" s="5">
        <v>8.1106193096118346</v>
      </c>
      <c r="DE1975">
        <v>10</v>
      </c>
      <c r="DF1975" s="5">
        <v>9.2176808291098311</v>
      </c>
      <c r="DH1975" s="5">
        <v>10</v>
      </c>
      <c r="DI1975" s="5">
        <v>9.6280868129735637</v>
      </c>
      <c r="DK1975">
        <v>20</v>
      </c>
      <c r="DL1975" s="5">
        <v>19.461185074491684</v>
      </c>
      <c r="DN1975">
        <v>20</v>
      </c>
      <c r="DO1975" s="5">
        <v>14.449497971792487</v>
      </c>
      <c r="DQ1975">
        <v>20</v>
      </c>
      <c r="DR1975" s="5">
        <v>18.445495730645014</v>
      </c>
    </row>
    <row r="1976" spans="1:166" x14ac:dyDescent="0.25">
      <c r="A1976" t="s">
        <v>82</v>
      </c>
      <c r="B1976" t="s">
        <v>250</v>
      </c>
      <c r="C1976" s="6">
        <v>39159</v>
      </c>
      <c r="D1976" s="5">
        <v>9</v>
      </c>
      <c r="E1976" s="6" t="s">
        <v>207</v>
      </c>
      <c r="F1976" t="s">
        <v>15</v>
      </c>
      <c r="G1976">
        <v>159</v>
      </c>
      <c r="H1976" t="s">
        <v>17</v>
      </c>
      <c r="I1976" s="7">
        <v>11</v>
      </c>
      <c r="J1976">
        <v>1000</v>
      </c>
      <c r="K1976" s="5">
        <f t="shared" si="45"/>
        <v>90.909090909090907</v>
      </c>
      <c r="L1976" s="5"/>
      <c r="M1976" s="8"/>
      <c r="N1976" s="8"/>
      <c r="O1976" s="8"/>
      <c r="P1976" s="8"/>
      <c r="Q1976" s="5"/>
      <c r="R1976" s="5"/>
      <c r="S1976" s="5"/>
      <c r="T1976" s="5"/>
      <c r="U1976" s="5"/>
      <c r="V1976" s="5">
        <v>159</v>
      </c>
      <c r="W1976" s="5"/>
      <c r="X1976" s="8"/>
      <c r="Y1976" s="8"/>
      <c r="Z1976" s="8"/>
      <c r="AA1976" s="8"/>
      <c r="AB1976" s="8"/>
      <c r="AC1976" s="5"/>
      <c r="AD1976" s="8"/>
      <c r="AE1976" s="8"/>
      <c r="AF1976" s="8"/>
      <c r="AG1976" s="8"/>
      <c r="AH1976" s="8"/>
      <c r="AI1976" s="8"/>
      <c r="AJ1976" s="5"/>
      <c r="AK1976" s="8"/>
      <c r="AL1976" s="8"/>
      <c r="AM1976" s="8"/>
      <c r="AN1976" s="8"/>
      <c r="AO1976" s="8"/>
      <c r="AP1976" s="8"/>
      <c r="AQ1976" s="9"/>
      <c r="AR1976" s="8"/>
      <c r="AS1976" s="8"/>
      <c r="AT1976" s="8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8"/>
      <c r="BJ1976" s="5"/>
      <c r="BK1976" s="5"/>
      <c r="BL1976" s="5"/>
      <c r="BM1976" s="8"/>
      <c r="BN1976" s="8"/>
      <c r="BO1976" s="7"/>
      <c r="BP1976" s="5"/>
      <c r="BQ1976" s="5"/>
      <c r="BR1976" s="5"/>
      <c r="BS1976" s="5"/>
      <c r="BT1976" s="7"/>
      <c r="BU1976" s="7"/>
      <c r="BV1976" s="7"/>
      <c r="BW1976" s="7"/>
      <c r="BX1976" s="7"/>
      <c r="BY1976" s="7"/>
      <c r="BZ1976" s="7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8"/>
      <c r="CL1976" s="5"/>
      <c r="CM1976" s="5"/>
      <c r="CN1976" s="8"/>
      <c r="CO1976" s="5"/>
      <c r="CP1976" s="5"/>
      <c r="CQ1976" s="5"/>
      <c r="CR1976" s="8"/>
      <c r="CS1976" s="8"/>
      <c r="CT1976" s="5"/>
      <c r="CW1976" s="5"/>
      <c r="CZ1976" s="5"/>
      <c r="DC1976" s="5"/>
      <c r="DF1976" s="5"/>
      <c r="DI1976" s="5"/>
      <c r="DL1976" s="5"/>
      <c r="DO1976" s="5"/>
      <c r="DQ1976" s="8"/>
      <c r="DR1976" s="5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  <c r="FJ1976" s="8"/>
    </row>
    <row r="1977" spans="1:166" x14ac:dyDescent="0.25">
      <c r="A1977" t="s">
        <v>82</v>
      </c>
      <c r="B1977" t="s">
        <v>250</v>
      </c>
      <c r="C1977" s="6">
        <v>39161</v>
      </c>
      <c r="D1977" s="5"/>
      <c r="E1977" s="6"/>
      <c r="G1977">
        <v>161</v>
      </c>
      <c r="H1977" t="s">
        <v>17</v>
      </c>
      <c r="I1977" s="7">
        <v>11</v>
      </c>
      <c r="J1977">
        <v>1000</v>
      </c>
      <c r="K1977" s="5">
        <f t="shared" si="45"/>
        <v>90.909090909090907</v>
      </c>
      <c r="L1977" s="5"/>
      <c r="M1977" s="8"/>
      <c r="N1977" s="8"/>
      <c r="O1977" s="8"/>
      <c r="P1977" s="8"/>
      <c r="Q1977" s="5"/>
      <c r="R1977" s="5"/>
      <c r="S1977" s="5"/>
      <c r="T1977" s="5"/>
      <c r="U1977" s="5"/>
      <c r="V1977" s="5"/>
      <c r="W1977" s="5"/>
      <c r="X1977" s="8"/>
      <c r="Y1977" s="8"/>
      <c r="Z1977" s="8"/>
      <c r="AA1977" s="8"/>
      <c r="AB1977" s="8"/>
      <c r="AC1977" s="5"/>
      <c r="AD1977" s="8"/>
      <c r="AE1977" s="8"/>
      <c r="AF1977" s="8"/>
      <c r="AG1977" s="8"/>
      <c r="AH1977" s="8"/>
      <c r="AI1977" s="8"/>
      <c r="AJ1977" s="5"/>
      <c r="AK1977" s="8"/>
      <c r="AL1977" s="8"/>
      <c r="AM1977" s="8"/>
      <c r="AN1977" s="8"/>
      <c r="AO1977" s="8"/>
      <c r="AP1977" s="8"/>
      <c r="AQ1977" s="9"/>
      <c r="AR1977" s="8"/>
      <c r="AS1977" s="8"/>
      <c r="AT1977" s="8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8"/>
      <c r="BJ1977" s="5"/>
      <c r="BK1977" s="5"/>
      <c r="BL1977" s="5"/>
      <c r="BM1977" s="8"/>
      <c r="BN1977" s="8"/>
      <c r="BO1977" s="7"/>
      <c r="BP1977" s="5"/>
      <c r="BQ1977" s="5"/>
      <c r="BR1977" s="5"/>
      <c r="BS1977" s="5"/>
      <c r="BT1977" s="7"/>
      <c r="BU1977" s="7"/>
      <c r="BV1977" s="7"/>
      <c r="BW1977" s="7"/>
      <c r="BX1977" s="7"/>
      <c r="BY1977" s="7"/>
      <c r="BZ1977" s="7"/>
      <c r="CA1977" s="5"/>
      <c r="CB1977" s="5">
        <v>0</v>
      </c>
      <c r="CC1977" s="5">
        <v>134.52000000000001</v>
      </c>
      <c r="CD1977" s="5">
        <v>106.52486110897132</v>
      </c>
      <c r="CE1977" s="5"/>
      <c r="CF1977" s="5"/>
      <c r="CG1977" s="5"/>
      <c r="CH1977" s="5"/>
      <c r="CI1977" s="5"/>
      <c r="CJ1977" s="5"/>
      <c r="CK1977" s="8"/>
      <c r="CL1977" s="5"/>
      <c r="CM1977" s="5"/>
      <c r="CN1977" s="8"/>
      <c r="CO1977" s="5"/>
      <c r="CP1977" s="5"/>
      <c r="CQ1977" s="5"/>
      <c r="CR1977" s="8"/>
      <c r="CS1977" s="8"/>
      <c r="CT1977" s="5"/>
      <c r="CW1977" s="5"/>
      <c r="CZ1977" s="5"/>
      <c r="DC1977" s="5"/>
      <c r="DF1977" s="5"/>
      <c r="DI1977" s="5"/>
      <c r="DL1977" s="5"/>
      <c r="DO1977" s="5"/>
      <c r="DQ1977" s="8"/>
      <c r="DR1977" s="5"/>
      <c r="DS1977" s="8"/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/>
      <c r="ER1977" s="8"/>
      <c r="ES1977" s="8"/>
      <c r="ET1977" s="8"/>
      <c r="EU1977" s="8"/>
      <c r="EV1977" s="8"/>
      <c r="EW1977" s="8"/>
      <c r="EX1977" s="8"/>
      <c r="EY1977" s="8"/>
      <c r="EZ1977" s="8"/>
      <c r="FA1977" s="8"/>
      <c r="FB1977" s="8"/>
      <c r="FC1977" s="8"/>
      <c r="FD1977" s="8"/>
      <c r="FE1977" s="8"/>
      <c r="FF1977" s="8"/>
      <c r="FG1977" s="8"/>
      <c r="FH1977" s="8"/>
      <c r="FI1977" s="8"/>
      <c r="FJ1977" s="8"/>
    </row>
    <row r="1978" spans="1:166" x14ac:dyDescent="0.25">
      <c r="A1978" t="s">
        <v>82</v>
      </c>
      <c r="B1978" t="s">
        <v>250</v>
      </c>
      <c r="C1978" s="6">
        <v>39162</v>
      </c>
      <c r="D1978" s="5"/>
      <c r="G1978">
        <v>162</v>
      </c>
      <c r="H1978" t="s">
        <v>17</v>
      </c>
      <c r="I1978" s="7">
        <v>11</v>
      </c>
      <c r="J1978">
        <v>1000</v>
      </c>
      <c r="K1978" s="5">
        <f t="shared" si="45"/>
        <v>90.909090909090907</v>
      </c>
      <c r="AC1978" s="5"/>
      <c r="AE1978" s="8"/>
      <c r="AF1978" s="8"/>
      <c r="AG1978" s="8"/>
      <c r="AH1978" s="8"/>
      <c r="AI1978" s="8"/>
      <c r="AJ1978" s="5"/>
      <c r="AK1978" s="8"/>
      <c r="AL1978" s="8"/>
      <c r="AM1978" s="8"/>
      <c r="AN1978" s="8"/>
      <c r="AO1978" s="8"/>
      <c r="AP1978" s="8"/>
      <c r="AQ1978" s="9"/>
      <c r="AS1978" s="8"/>
      <c r="AT1978" s="8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J1978" s="5"/>
      <c r="BK1978" s="5"/>
      <c r="BL1978" s="5"/>
      <c r="BO1978" s="7"/>
      <c r="BP1978" s="5"/>
      <c r="BQ1978" s="5"/>
      <c r="BR1978" s="5"/>
      <c r="BS1978" s="5"/>
      <c r="BT1978" s="7"/>
      <c r="BU1978" s="7"/>
      <c r="BV1978" s="7"/>
      <c r="BW1978" s="7"/>
      <c r="BX1978" s="7"/>
      <c r="BY1978" s="7"/>
      <c r="BZ1978" s="7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L1978" s="5">
        <v>80.055211524219089</v>
      </c>
      <c r="CM1978" s="5">
        <f>CS1978+CV1978+CY1978+DB1978+DE1978+DH1978+DK1978+DN1978+DQ1978</f>
        <v>120</v>
      </c>
      <c r="CO1978" s="5">
        <f>CT1978+CW1978+CZ1978+DC1978+DF1978+DI1978+DL1978+DO1978+DR1978</f>
        <v>85.37629170009447</v>
      </c>
      <c r="CP1978" s="5"/>
      <c r="CQ1978" s="5"/>
      <c r="CS1978">
        <v>10</v>
      </c>
      <c r="CT1978" s="5">
        <v>17.934145166051231</v>
      </c>
      <c r="CV1978">
        <v>10</v>
      </c>
      <c r="CW1978" s="5">
        <v>12.372400623066923</v>
      </c>
      <c r="CY1978">
        <v>10</v>
      </c>
      <c r="CZ1978" s="5">
        <v>3.0383254516114633</v>
      </c>
      <c r="DB1978" s="5">
        <v>10</v>
      </c>
      <c r="DC1978" s="5">
        <v>2.9409776268135843</v>
      </c>
      <c r="DE1978">
        <v>10</v>
      </c>
      <c r="DF1978" s="5">
        <v>4.4447173731043144</v>
      </c>
      <c r="DH1978" s="5">
        <v>10</v>
      </c>
      <c r="DI1978" s="5">
        <v>6.2772564828806381</v>
      </c>
      <c r="DK1978">
        <v>20</v>
      </c>
      <c r="DL1978" s="5">
        <v>12.265530638096118</v>
      </c>
      <c r="DN1978">
        <v>20</v>
      </c>
      <c r="DO1978" s="5">
        <v>10.672847200522931</v>
      </c>
      <c r="DQ1978">
        <v>20</v>
      </c>
      <c r="DR1978" s="5">
        <v>15.430091137947278</v>
      </c>
    </row>
    <row r="1979" spans="1:166" x14ac:dyDescent="0.25">
      <c r="A1979" t="s">
        <v>82</v>
      </c>
      <c r="B1979" t="s">
        <v>250</v>
      </c>
      <c r="C1979" s="6">
        <v>39167</v>
      </c>
      <c r="G1979">
        <v>167</v>
      </c>
      <c r="H1979" t="s">
        <v>17</v>
      </c>
      <c r="I1979" s="7">
        <v>11</v>
      </c>
      <c r="J1979">
        <v>1000</v>
      </c>
      <c r="K1979" s="5">
        <f t="shared" si="45"/>
        <v>90.909090909090907</v>
      </c>
      <c r="AC1979" s="5">
        <v>298.36872928519347</v>
      </c>
      <c r="AE1979" s="8"/>
      <c r="AF1979" s="8"/>
      <c r="AG1979" s="8"/>
      <c r="AH1979" s="8"/>
      <c r="AI1979" s="8"/>
      <c r="AJ1979" s="5">
        <v>193.30647229867952</v>
      </c>
      <c r="AK1979" s="8">
        <v>1.9061730164455555</v>
      </c>
      <c r="AL1979" s="8">
        <v>0.26943673165293547</v>
      </c>
      <c r="AM1979" s="8"/>
      <c r="AN1979" s="8"/>
      <c r="AO1979" s="8"/>
      <c r="AP1979" s="8"/>
      <c r="AQ1979" s="9">
        <f>AK1979/AJ1979</f>
        <v>9.860885638119302E-3</v>
      </c>
      <c r="AR1979" s="9">
        <v>2.7060355226279861E-2</v>
      </c>
      <c r="AS1979" s="7">
        <f>AJ1979*AR1979</f>
        <v>5.2309418079412957</v>
      </c>
      <c r="AT1979" s="8"/>
      <c r="AU1979" s="5">
        <v>0</v>
      </c>
      <c r="AV1979" s="5"/>
      <c r="AW1979" s="5"/>
      <c r="AX1979" s="5"/>
      <c r="AY1979" s="5">
        <v>151.80706489026969</v>
      </c>
      <c r="AZ1979" s="5"/>
      <c r="BA1979" s="5"/>
      <c r="BB1979" s="5"/>
      <c r="BC1979" s="5"/>
      <c r="BD1979" s="5"/>
      <c r="BE1979" s="5"/>
      <c r="BF1979" s="5"/>
      <c r="BG1979" s="5">
        <v>502.12759767922353</v>
      </c>
      <c r="BH1979" s="5">
        <v>684.37154996359675</v>
      </c>
      <c r="BJ1979" s="5"/>
      <c r="BK1979" s="5">
        <f>AC1979+AJ1979+BH1979</f>
        <v>1176.0467515474697</v>
      </c>
      <c r="BL1979" s="5"/>
      <c r="BM1979" s="8">
        <f>BH1979/BK1979</f>
        <v>0.58192546262560119</v>
      </c>
      <c r="BN1979" s="8"/>
      <c r="BO1979" s="7"/>
      <c r="BP1979" s="5"/>
      <c r="BQ1979" s="5"/>
      <c r="BR1979" s="5"/>
      <c r="BS1979" s="5"/>
      <c r="BT1979" s="7"/>
      <c r="BU1979" s="7"/>
      <c r="BV1979" s="7"/>
      <c r="BW1979" s="7"/>
      <c r="BX1979" s="8">
        <f>AC1979/BK1979</f>
        <v>0.25370481989138011</v>
      </c>
      <c r="BY1979" s="8">
        <f>AJ1979/BK1979</f>
        <v>0.16436971748301873</v>
      </c>
      <c r="BZ1979" s="8">
        <f>BH1979/BK1979</f>
        <v>0.58192546262560119</v>
      </c>
      <c r="CA1979" s="5"/>
      <c r="CB1979" s="5">
        <v>0</v>
      </c>
      <c r="CC1979" s="5">
        <v>31.721136659106012</v>
      </c>
      <c r="CD1979" s="5">
        <v>81.225435472942365</v>
      </c>
      <c r="CE1979" s="5"/>
      <c r="CF1979" s="5"/>
      <c r="CG1979" s="5"/>
      <c r="CH1979" s="5"/>
      <c r="CI1979" s="5"/>
      <c r="CJ1979" s="5"/>
      <c r="CL1979" s="5"/>
      <c r="CM1979" s="5"/>
      <c r="CO1979" s="5"/>
      <c r="CP1979" s="5"/>
      <c r="CQ1979" s="5"/>
      <c r="CT1979" s="5"/>
      <c r="CW1979" s="5"/>
      <c r="CZ1979" s="5"/>
      <c r="DC1979" s="5"/>
      <c r="DF1979" s="5"/>
      <c r="DI1979" s="5"/>
      <c r="DL1979" s="5"/>
      <c r="DO1979" s="5"/>
      <c r="DR1979" s="5"/>
    </row>
    <row r="1980" spans="1:166" x14ac:dyDescent="0.25">
      <c r="A1980" t="s">
        <v>82</v>
      </c>
      <c r="B1980" t="s">
        <v>250</v>
      </c>
      <c r="C1980" s="6">
        <v>39168</v>
      </c>
      <c r="D1980" s="5">
        <v>10</v>
      </c>
      <c r="E1980" t="s">
        <v>108</v>
      </c>
      <c r="F1980" t="s">
        <v>18</v>
      </c>
      <c r="G1980">
        <v>168</v>
      </c>
      <c r="H1980" t="s">
        <v>17</v>
      </c>
      <c r="I1980" s="7">
        <v>11</v>
      </c>
      <c r="J1980">
        <v>1000</v>
      </c>
      <c r="K1980" s="5">
        <f t="shared" si="45"/>
        <v>90.909090909090907</v>
      </c>
      <c r="AC1980" s="5"/>
      <c r="AE1980" s="8"/>
      <c r="AF1980" s="8"/>
      <c r="AG1980" s="8"/>
      <c r="AH1980" s="8"/>
      <c r="AI1980" s="8"/>
      <c r="AJ1980" s="5"/>
      <c r="AK1980" s="8"/>
      <c r="AL1980" s="8"/>
      <c r="AM1980" s="8"/>
      <c r="AN1980" s="8"/>
      <c r="AO1980" s="8"/>
      <c r="AP1980" s="8"/>
      <c r="AQ1980" s="9"/>
      <c r="AS1980" s="8"/>
      <c r="AT1980" s="8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J1980" s="5"/>
      <c r="BK1980" s="5"/>
      <c r="BL1980" s="5"/>
      <c r="BN1980" s="5">
        <f>BP1980*(1/(BO1980/100))</f>
        <v>605.66989215951605</v>
      </c>
      <c r="BO1980" s="7">
        <v>40.477494947929806</v>
      </c>
      <c r="BP1980" s="5">
        <v>245.16000000000003</v>
      </c>
      <c r="BQ1980" s="5">
        <f>BN1980-BP1980</f>
        <v>360.50989215951603</v>
      </c>
      <c r="BR1980" s="5"/>
      <c r="BS1980" s="5"/>
      <c r="BT1980" s="7">
        <v>10.8</v>
      </c>
      <c r="BU1980" s="7"/>
      <c r="BV1980" s="7"/>
      <c r="BW1980" s="7"/>
      <c r="BX1980" s="7"/>
      <c r="BY1980" s="7"/>
      <c r="BZ1980" s="7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L1980" s="5">
        <v>41.018164428168923</v>
      </c>
      <c r="CM1980" s="5">
        <f>CS1980+CV1980+CY1980+DB1980+DE1980+DH1980+DK1980+DN1980+DQ1980</f>
        <v>120</v>
      </c>
      <c r="CO1980" s="5">
        <f>CT1980+CW1980+CZ1980+DC1980+DF1980+DI1980+DL1980+DO1980+DR1980</f>
        <v>44.565906578044931</v>
      </c>
      <c r="CP1980" s="5"/>
      <c r="CQ1980" s="5"/>
      <c r="CS1980">
        <v>10</v>
      </c>
      <c r="CT1980" s="5">
        <v>6.9490401648925939</v>
      </c>
      <c r="CV1980">
        <v>10</v>
      </c>
      <c r="CW1980" s="5">
        <v>11.084268468710775</v>
      </c>
      <c r="CY1980">
        <v>10</v>
      </c>
      <c r="CZ1980" s="5">
        <v>0</v>
      </c>
      <c r="DB1980" s="5">
        <v>10</v>
      </c>
      <c r="DC1980" s="5">
        <v>0</v>
      </c>
      <c r="DE1980">
        <v>10</v>
      </c>
      <c r="DF1980" s="5">
        <v>1.0314206991092014</v>
      </c>
      <c r="DH1980" s="5">
        <v>10</v>
      </c>
      <c r="DI1980" s="5">
        <v>3.3710595058153245</v>
      </c>
      <c r="DK1980">
        <v>20</v>
      </c>
      <c r="DL1980" s="5">
        <v>3.9511481642757396</v>
      </c>
      <c r="DN1980">
        <v>20</v>
      </c>
      <c r="DO1980" s="5">
        <v>4.8126020549686714</v>
      </c>
      <c r="DQ1980">
        <v>20</v>
      </c>
      <c r="DR1980" s="5">
        <v>13.366367520272627</v>
      </c>
    </row>
    <row r="1981" spans="1:166" x14ac:dyDescent="0.25">
      <c r="A1981" t="s">
        <v>82</v>
      </c>
      <c r="B1981" t="s">
        <v>250</v>
      </c>
      <c r="C1981" s="6">
        <v>39175</v>
      </c>
      <c r="D1981" s="5"/>
      <c r="G1981">
        <v>175</v>
      </c>
      <c r="H1981" t="s">
        <v>17</v>
      </c>
      <c r="I1981" s="7">
        <v>11</v>
      </c>
      <c r="J1981">
        <v>1000</v>
      </c>
      <c r="K1981" s="5">
        <f t="shared" si="45"/>
        <v>90.909090909090907</v>
      </c>
      <c r="AC1981" s="5"/>
      <c r="AE1981" s="8"/>
      <c r="AF1981" s="8"/>
      <c r="AG1981" s="8"/>
      <c r="AH1981" s="8"/>
      <c r="AI1981" s="8"/>
      <c r="AJ1981" s="5"/>
      <c r="AK1981" s="8"/>
      <c r="AL1981" s="8"/>
      <c r="AM1981" s="8"/>
      <c r="AN1981" s="8"/>
      <c r="AO1981" s="8"/>
      <c r="AP1981" s="8"/>
      <c r="AQ1981" s="9"/>
      <c r="AS1981" s="8"/>
      <c r="AT1981" s="8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J1981" s="5"/>
      <c r="BK1981" s="5"/>
      <c r="BL1981" s="5"/>
      <c r="BO1981" s="7"/>
      <c r="BP1981" s="5"/>
      <c r="BQ1981" s="5"/>
      <c r="BR1981" s="5"/>
      <c r="BS1981" s="5"/>
      <c r="BT1981" s="7"/>
      <c r="BU1981" s="7"/>
      <c r="BV1981" s="7"/>
      <c r="BW1981" s="7"/>
      <c r="BX1981" s="7"/>
      <c r="BY1981" s="7"/>
      <c r="BZ1981" s="7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L1981" s="5">
        <v>30.00594745188479</v>
      </c>
      <c r="CM1981" s="5">
        <f>CS1981+CV1981+CY1981+DB1981+DE1981+DH1981+DK1981+DN1981+DQ1981</f>
        <v>120</v>
      </c>
      <c r="CO1981" s="5">
        <f>CT1981+CW1981+CZ1981+DC1981+DF1981+DI1981+DL1981+DO1981+DR1981</f>
        <v>32.738897004564862</v>
      </c>
      <c r="CP1981" s="5"/>
      <c r="CQ1981" s="5"/>
      <c r="CS1981">
        <v>10</v>
      </c>
      <c r="CT1981" s="5">
        <v>13.713881880940686</v>
      </c>
      <c r="CV1981">
        <v>10</v>
      </c>
      <c r="CW1981" s="5">
        <v>9.8839852077636827</v>
      </c>
      <c r="CY1981">
        <v>10</v>
      </c>
      <c r="CZ1981" s="5">
        <v>0</v>
      </c>
      <c r="DB1981" s="5">
        <v>10</v>
      </c>
      <c r="DC1981" s="5">
        <v>0</v>
      </c>
      <c r="DE1981">
        <v>10</v>
      </c>
      <c r="DF1981" s="5">
        <v>0</v>
      </c>
      <c r="DH1981" s="5">
        <v>10</v>
      </c>
      <c r="DI1981" s="5">
        <v>0</v>
      </c>
      <c r="DK1981">
        <v>20</v>
      </c>
      <c r="DL1981" s="5">
        <v>0</v>
      </c>
      <c r="DN1981">
        <v>20</v>
      </c>
      <c r="DO1981" s="5">
        <v>0.41108804502513863</v>
      </c>
      <c r="DQ1981">
        <v>20</v>
      </c>
      <c r="DR1981" s="5">
        <v>8.7299418708353542</v>
      </c>
    </row>
    <row r="1982" spans="1:166" x14ac:dyDescent="0.25">
      <c r="A1982" t="s">
        <v>85</v>
      </c>
      <c r="B1982" t="s">
        <v>251</v>
      </c>
      <c r="C1982" s="6">
        <v>39000</v>
      </c>
      <c r="D1982" s="5">
        <v>1</v>
      </c>
      <c r="E1982" s="6" t="s">
        <v>209</v>
      </c>
      <c r="F1982" t="s">
        <v>10</v>
      </c>
      <c r="G1982">
        <v>0</v>
      </c>
      <c r="H1982" t="s">
        <v>17</v>
      </c>
      <c r="I1982" s="7">
        <v>11</v>
      </c>
      <c r="J1982">
        <v>1000</v>
      </c>
      <c r="K1982" s="5">
        <f t="shared" si="45"/>
        <v>90.909090909090907</v>
      </c>
      <c r="L1982" s="5"/>
      <c r="M1982" s="8"/>
      <c r="N1982" s="8"/>
      <c r="O1982" s="8"/>
      <c r="P1982" s="8"/>
      <c r="Q1982" s="5"/>
      <c r="R1982" s="5"/>
      <c r="S1982" s="5"/>
      <c r="T1982" s="5"/>
      <c r="U1982" s="5"/>
      <c r="V1982" s="5"/>
      <c r="W1982" s="5"/>
      <c r="X1982" s="8"/>
      <c r="Y1982" s="8"/>
      <c r="Z1982" s="8"/>
      <c r="AA1982" s="8"/>
      <c r="AB1982" s="8"/>
      <c r="AC1982" s="5"/>
      <c r="AD1982" s="8"/>
      <c r="AE1982" s="8"/>
      <c r="AF1982" s="8"/>
      <c r="AG1982" s="8"/>
      <c r="AH1982" s="8"/>
      <c r="AI1982" s="8"/>
      <c r="AJ1982" s="5"/>
      <c r="AK1982" s="8"/>
      <c r="AL1982" s="8"/>
      <c r="AM1982" s="8"/>
      <c r="AN1982" s="8"/>
      <c r="AO1982" s="8"/>
      <c r="AP1982" s="8"/>
      <c r="AQ1982" s="9"/>
      <c r="AR1982" s="8"/>
      <c r="AS1982" s="8"/>
      <c r="AT1982" s="8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8"/>
      <c r="BJ1982" s="5"/>
      <c r="BK1982" s="5"/>
      <c r="BL1982" s="5"/>
      <c r="BM1982" s="8"/>
      <c r="BN1982" s="8"/>
      <c r="BO1982" s="7"/>
      <c r="BP1982" s="5"/>
      <c r="BQ1982" s="5"/>
      <c r="BR1982" s="5"/>
      <c r="BS1982" s="5"/>
      <c r="BT1982" s="7"/>
      <c r="BU1982" s="7"/>
      <c r="BV1982" s="7"/>
      <c r="BW1982" s="7"/>
      <c r="BX1982" s="7"/>
      <c r="BY1982" s="7"/>
      <c r="BZ1982" s="7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8"/>
      <c r="CL1982" s="5"/>
      <c r="CM1982" s="5"/>
      <c r="CN1982" s="8"/>
      <c r="CO1982" s="5"/>
      <c r="CP1982" s="5"/>
      <c r="CQ1982" s="5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/>
      <c r="EV1982" s="8"/>
      <c r="EW1982" s="8"/>
      <c r="EX1982" s="8"/>
      <c r="EY1982" s="8"/>
      <c r="EZ1982" s="8"/>
      <c r="FA1982" s="8"/>
      <c r="FB1982" s="8"/>
      <c r="FC1982" s="8"/>
      <c r="FD1982" s="8"/>
      <c r="FE1982" s="8"/>
      <c r="FF1982" s="8"/>
      <c r="FG1982" s="8"/>
      <c r="FH1982" s="8"/>
      <c r="FI1982" s="8"/>
      <c r="FJ1982" s="8"/>
    </row>
    <row r="1983" spans="1:166" x14ac:dyDescent="0.25">
      <c r="A1983" t="s">
        <v>85</v>
      </c>
      <c r="B1983" t="s">
        <v>251</v>
      </c>
      <c r="C1983" s="6">
        <v>39009</v>
      </c>
      <c r="D1983" s="5">
        <v>3</v>
      </c>
      <c r="E1983" s="6" t="s">
        <v>205</v>
      </c>
      <c r="F1983" t="s">
        <v>88</v>
      </c>
      <c r="G1983">
        <v>9</v>
      </c>
      <c r="H1983" t="s">
        <v>17</v>
      </c>
      <c r="I1983" s="7">
        <v>11</v>
      </c>
      <c r="J1983">
        <v>1000</v>
      </c>
      <c r="K1983" s="5">
        <f t="shared" si="45"/>
        <v>90.909090909090907</v>
      </c>
      <c r="L1983" s="5"/>
      <c r="M1983" s="8"/>
      <c r="N1983" s="8"/>
      <c r="O1983" s="8"/>
      <c r="P1983" s="8"/>
      <c r="Q1983" s="5">
        <v>9</v>
      </c>
      <c r="R1983" s="5"/>
      <c r="S1983" s="5"/>
      <c r="T1983" s="5"/>
      <c r="U1983" s="5"/>
      <c r="V1983" s="5"/>
      <c r="W1983" s="5"/>
      <c r="X1983" s="8"/>
      <c r="Y1983" s="8"/>
      <c r="Z1983" s="8"/>
      <c r="AA1983" s="8"/>
      <c r="AB1983" s="8"/>
      <c r="AC1983" s="5"/>
      <c r="AD1983" s="8"/>
      <c r="AE1983" s="8"/>
      <c r="AF1983" s="8"/>
      <c r="AG1983" s="8"/>
      <c r="AH1983" s="8"/>
      <c r="AI1983" s="8"/>
      <c r="AJ1983" s="5"/>
      <c r="AK1983" s="8"/>
      <c r="AL1983" s="8"/>
      <c r="AM1983" s="8"/>
      <c r="AN1983" s="8"/>
      <c r="AO1983" s="8"/>
      <c r="AP1983" s="8"/>
      <c r="AQ1983" s="9"/>
      <c r="AR1983" s="8"/>
      <c r="AS1983" s="8"/>
      <c r="AT1983" s="8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8"/>
      <c r="BJ1983" s="5"/>
      <c r="BK1983" s="5"/>
      <c r="BL1983" s="5"/>
      <c r="BM1983" s="8"/>
      <c r="BN1983" s="8"/>
      <c r="BO1983" s="7"/>
      <c r="BP1983" s="5"/>
      <c r="BQ1983" s="5"/>
      <c r="BR1983" s="5"/>
      <c r="BS1983" s="5"/>
      <c r="BT1983" s="7"/>
      <c r="BU1983" s="7"/>
      <c r="BV1983" s="7"/>
      <c r="BW1983" s="7"/>
      <c r="BX1983" s="7"/>
      <c r="BY1983" s="7"/>
      <c r="BZ1983" s="7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8"/>
      <c r="CL1983" s="5"/>
      <c r="CM1983" s="5"/>
      <c r="CN1983" s="8"/>
      <c r="CO1983" s="5"/>
      <c r="CP1983" s="5"/>
      <c r="CQ1983" s="5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</row>
    <row r="1984" spans="1:166" x14ac:dyDescent="0.25">
      <c r="A1984" t="s">
        <v>85</v>
      </c>
      <c r="B1984" t="s">
        <v>251</v>
      </c>
      <c r="C1984" s="6">
        <v>39043</v>
      </c>
      <c r="D1984" s="5"/>
      <c r="G1984">
        <v>43</v>
      </c>
      <c r="H1984" t="s">
        <v>17</v>
      </c>
      <c r="I1984" s="7">
        <v>11</v>
      </c>
      <c r="J1984">
        <v>1000</v>
      </c>
      <c r="K1984" s="5">
        <f t="shared" si="45"/>
        <v>90.909090909090907</v>
      </c>
      <c r="AC1984" s="5"/>
      <c r="AE1984" s="8"/>
      <c r="AF1984" s="8"/>
      <c r="AG1984" s="8"/>
      <c r="AH1984" s="8"/>
      <c r="AI1984" s="8"/>
      <c r="AJ1984" s="5"/>
      <c r="AK1984" s="8"/>
      <c r="AL1984" s="8"/>
      <c r="AM1984" s="8"/>
      <c r="AN1984" s="8"/>
      <c r="AO1984" s="8"/>
      <c r="AP1984" s="8"/>
      <c r="AQ1984" s="9"/>
      <c r="AS1984" s="8"/>
      <c r="AT1984" s="8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J1984" s="5"/>
      <c r="BK1984" s="5"/>
      <c r="BL1984" s="5"/>
      <c r="BO1984" s="7"/>
      <c r="BP1984" s="5"/>
      <c r="BQ1984" s="5"/>
      <c r="BR1984" s="5"/>
      <c r="BS1984" s="5"/>
      <c r="BT1984" s="7"/>
      <c r="BU1984" s="7"/>
      <c r="BV1984" s="7"/>
      <c r="BW1984" s="7"/>
      <c r="BX1984" s="7"/>
      <c r="BY1984" s="7"/>
      <c r="BZ1984" s="7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L1984" s="5">
        <v>186.23840691467589</v>
      </c>
      <c r="CM1984" s="5">
        <f>CS1984+CV1984+CY1984+DB1984+DE1984+DH1984+DK1984+DN1984+DQ1984</f>
        <v>1300</v>
      </c>
      <c r="CO1984" s="5">
        <f>CT1984+CW1984+CZ1984+DC1984+DF1984+DI1984+DL1984+DO1984+DR1984</f>
        <v>191.06520401262171</v>
      </c>
      <c r="CP1984" s="5"/>
      <c r="CQ1984" s="5"/>
      <c r="CR1984" s="21">
        <f>CT1984/CS1984</f>
        <v>6.0703088985909481E-2</v>
      </c>
      <c r="CS1984">
        <v>150</v>
      </c>
      <c r="CT1984" s="5">
        <v>9.1054633478864222</v>
      </c>
      <c r="CU1984" s="21">
        <f>CW1984/CV1984</f>
        <v>0.19504066476733142</v>
      </c>
      <c r="CV1984">
        <v>100</v>
      </c>
      <c r="CW1984" s="5">
        <v>19.504066476733144</v>
      </c>
      <c r="CX1984" s="21">
        <f>CZ1984/CY1984</f>
        <v>0.21253298810122354</v>
      </c>
      <c r="CY1984">
        <v>100</v>
      </c>
      <c r="CZ1984" s="5">
        <v>21.253298810122352</v>
      </c>
      <c r="DA1984" s="21">
        <f>DC1984/DB1984</f>
        <v>0.19145841558757631</v>
      </c>
      <c r="DB1984">
        <v>100</v>
      </c>
      <c r="DC1984" s="5">
        <v>19.145841558757631</v>
      </c>
      <c r="DD1984" s="21">
        <f>DF1984/DE1984</f>
        <v>0.19536693354746681</v>
      </c>
      <c r="DE1984">
        <v>100</v>
      </c>
      <c r="DF1984" s="5">
        <v>19.536693354746681</v>
      </c>
      <c r="DG1984" s="21">
        <f>DI1984/DH1984</f>
        <v>0.19768224330669817</v>
      </c>
      <c r="DH1984">
        <v>100</v>
      </c>
      <c r="DI1984" s="5">
        <v>19.768224330669817</v>
      </c>
      <c r="DJ1984" s="21">
        <f>DL1984/DK1984</f>
        <v>0.15084757322173142</v>
      </c>
      <c r="DK1984">
        <v>250</v>
      </c>
      <c r="DL1984" s="5">
        <v>37.711893305432859</v>
      </c>
      <c r="DM1984" s="21">
        <f>DO1984/DN1984</f>
        <v>0.11501204323067317</v>
      </c>
      <c r="DN1984">
        <v>200</v>
      </c>
      <c r="DO1984" s="5">
        <v>23.002408646134633</v>
      </c>
      <c r="DP1984" s="21">
        <f>DR1984/DQ1984</f>
        <v>0.11018657091069091</v>
      </c>
      <c r="DQ1984">
        <v>200</v>
      </c>
      <c r="DR1984" s="5">
        <v>22.037314182138182</v>
      </c>
    </row>
    <row r="1985" spans="1:166" x14ac:dyDescent="0.25">
      <c r="A1985" t="s">
        <v>85</v>
      </c>
      <c r="B1985" t="s">
        <v>251</v>
      </c>
      <c r="C1985" s="6">
        <v>39051</v>
      </c>
      <c r="D1985" s="5"/>
      <c r="G1985">
        <v>51</v>
      </c>
      <c r="H1985" t="s">
        <v>17</v>
      </c>
      <c r="I1985" s="7">
        <v>11</v>
      </c>
      <c r="J1985">
        <v>1000</v>
      </c>
      <c r="K1985" s="5">
        <f t="shared" si="45"/>
        <v>90.909090909090907</v>
      </c>
      <c r="AC1985" s="5"/>
      <c r="AE1985" s="8"/>
      <c r="AF1985" s="8"/>
      <c r="AG1985" s="8"/>
      <c r="AH1985" s="8"/>
      <c r="AI1985" s="8"/>
      <c r="AJ1985" s="5"/>
      <c r="AK1985" s="8"/>
      <c r="AL1985" s="8"/>
      <c r="AM1985" s="8"/>
      <c r="AN1985" s="8"/>
      <c r="AO1985" s="8"/>
      <c r="AP1985" s="8"/>
      <c r="AQ1985" s="9"/>
      <c r="AS1985" s="8"/>
      <c r="AT1985" s="8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J1985" s="5"/>
      <c r="BK1985" s="5"/>
      <c r="BL1985" s="5"/>
      <c r="BO1985" s="7"/>
      <c r="BP1985" s="5"/>
      <c r="BQ1985" s="5"/>
      <c r="BR1985" s="5"/>
      <c r="BS1985" s="5"/>
      <c r="BT1985" s="7"/>
      <c r="BU1985" s="7"/>
      <c r="BV1985" s="7"/>
      <c r="BW1985" s="7"/>
      <c r="BX1985" s="7"/>
      <c r="BY1985" s="7"/>
      <c r="BZ1985" s="7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L1985" s="5">
        <v>178.31814702864349</v>
      </c>
      <c r="CM1985" s="5">
        <f>CS1985+CV1985+CY1985+DB1985+DE1985+DH1985+DK1985+DN1985+DQ1985</f>
        <v>1300</v>
      </c>
      <c r="CO1985" s="5">
        <f>CT1985+CW1985+CZ1985+DC1985+DF1985+DI1985+DL1985+DO1985+DR1985</f>
        <v>186.26045705053556</v>
      </c>
      <c r="CP1985" s="5"/>
      <c r="CQ1985" s="5"/>
      <c r="CR1985" s="21">
        <f>CT1985/CS1985</f>
        <v>4.8923104834054751E-2</v>
      </c>
      <c r="CS1985">
        <v>150</v>
      </c>
      <c r="CT1985" s="5">
        <v>7.3384657251082128</v>
      </c>
      <c r="CU1985" s="21">
        <f>CW1985/CV1985</f>
        <v>0.17604145675096056</v>
      </c>
      <c r="CV1985">
        <v>100</v>
      </c>
      <c r="CW1985" s="5">
        <v>17.604145675096056</v>
      </c>
      <c r="CX1985" s="21">
        <f>CZ1985/CY1985</f>
        <v>0.19919119269949065</v>
      </c>
      <c r="CY1985">
        <v>100</v>
      </c>
      <c r="CZ1985" s="5">
        <v>19.919119269949064</v>
      </c>
      <c r="DA1985" s="21">
        <f>DC1985/DB1985</f>
        <v>0.1858251307296365</v>
      </c>
      <c r="DB1985">
        <v>100</v>
      </c>
      <c r="DC1985" s="5">
        <v>18.58251307296365</v>
      </c>
      <c r="DD1985" s="21">
        <f>DF1985/DE1985</f>
        <v>0.19412143579620789</v>
      </c>
      <c r="DE1985">
        <v>100</v>
      </c>
      <c r="DF1985" s="5">
        <v>19.412143579620789</v>
      </c>
      <c r="DG1985" s="21">
        <f>DI1985/DH1985</f>
        <v>0.19663095348899673</v>
      </c>
      <c r="DH1985">
        <v>100</v>
      </c>
      <c r="DI1985" s="5">
        <v>19.663095348899674</v>
      </c>
      <c r="DJ1985" s="21">
        <f>DL1985/DK1985</f>
        <v>0.15347829242047628</v>
      </c>
      <c r="DK1985">
        <v>250</v>
      </c>
      <c r="DL1985" s="5">
        <v>38.369573105119073</v>
      </c>
      <c r="DM1985" s="21">
        <f>DO1985/DN1985</f>
        <v>0.11444835284042117</v>
      </c>
      <c r="DN1985">
        <v>200</v>
      </c>
      <c r="DO1985" s="5">
        <v>22.889670568084235</v>
      </c>
      <c r="DP1985" s="21">
        <f>DR1985/DQ1985</f>
        <v>0.11240865352847404</v>
      </c>
      <c r="DQ1985">
        <v>200</v>
      </c>
      <c r="DR1985" s="5">
        <v>22.481730705694808</v>
      </c>
    </row>
    <row r="1986" spans="1:166" x14ac:dyDescent="0.25">
      <c r="A1986" t="s">
        <v>85</v>
      </c>
      <c r="B1986" t="s">
        <v>251</v>
      </c>
      <c r="C1986" s="6">
        <v>39052</v>
      </c>
      <c r="D1986" s="5">
        <v>4</v>
      </c>
      <c r="E1986" t="s">
        <v>210</v>
      </c>
      <c r="F1986" t="s">
        <v>12</v>
      </c>
      <c r="G1986">
        <v>52</v>
      </c>
      <c r="H1986" t="s">
        <v>17</v>
      </c>
      <c r="I1986" s="7">
        <v>11</v>
      </c>
      <c r="J1986">
        <v>1000</v>
      </c>
      <c r="K1986" s="5">
        <f t="shared" si="45"/>
        <v>90.909090909090907</v>
      </c>
      <c r="L1986" s="5"/>
      <c r="M1986" s="8"/>
      <c r="N1986" s="8"/>
      <c r="O1986" s="8"/>
      <c r="P1986" s="8"/>
      <c r="Q1986" s="5"/>
      <c r="R1986" s="5">
        <v>52</v>
      </c>
      <c r="S1986" s="5"/>
      <c r="T1986" s="5"/>
      <c r="U1986" s="5"/>
      <c r="V1986" s="5"/>
      <c r="W1986" s="5"/>
      <c r="X1986" s="8"/>
      <c r="Y1986" s="8"/>
      <c r="Z1986" s="8"/>
      <c r="AA1986" s="8"/>
      <c r="AB1986" s="8"/>
      <c r="AC1986" s="5"/>
      <c r="AD1986" s="8"/>
      <c r="AE1986" s="8"/>
      <c r="AF1986" s="8"/>
      <c r="AG1986" s="8"/>
      <c r="AH1986" s="8"/>
      <c r="AI1986" s="8"/>
      <c r="AJ1986" s="5"/>
      <c r="AK1986" s="8"/>
      <c r="AL1986" s="8"/>
      <c r="AM1986" s="8"/>
      <c r="AN1986" s="8"/>
      <c r="AO1986" s="8"/>
      <c r="AP1986" s="8"/>
      <c r="AQ1986" s="9"/>
      <c r="AR1986" s="8"/>
      <c r="AS1986" s="8"/>
      <c r="AT1986" s="8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8"/>
      <c r="BJ1986" s="5"/>
      <c r="BK1986" s="5"/>
      <c r="BL1986" s="5"/>
      <c r="BM1986" s="8"/>
      <c r="BN1986" s="8"/>
      <c r="BO1986" s="7"/>
      <c r="BP1986" s="5"/>
      <c r="BQ1986" s="5"/>
      <c r="BR1986" s="5"/>
      <c r="BS1986" s="5"/>
      <c r="BT1986" s="7"/>
      <c r="BU1986" s="7"/>
      <c r="BV1986" s="7"/>
      <c r="BW1986" s="7"/>
      <c r="BX1986" s="7"/>
      <c r="BY1986" s="7"/>
      <c r="BZ1986" s="7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8"/>
      <c r="CL1986" s="5"/>
      <c r="CM1986" s="5"/>
      <c r="CN1986" s="8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  <c r="FJ1986" s="8"/>
    </row>
    <row r="1987" spans="1:166" x14ac:dyDescent="0.25">
      <c r="A1987" t="s">
        <v>85</v>
      </c>
      <c r="B1987" t="s">
        <v>251</v>
      </c>
      <c r="C1987" s="6">
        <v>39055</v>
      </c>
      <c r="D1987" s="5"/>
      <c r="G1987">
        <v>55</v>
      </c>
      <c r="H1987" t="s">
        <v>17</v>
      </c>
      <c r="I1987" s="7">
        <v>11</v>
      </c>
      <c r="J1987">
        <v>1000</v>
      </c>
      <c r="K1987" s="5">
        <f t="shared" si="45"/>
        <v>90.909090909090907</v>
      </c>
      <c r="AC1987" s="5"/>
      <c r="AE1987" s="8"/>
      <c r="AF1987" s="8"/>
      <c r="AG1987" s="8"/>
      <c r="AH1987" s="8"/>
      <c r="AI1987" s="8"/>
      <c r="AJ1987" s="5"/>
      <c r="AK1987" s="8"/>
      <c r="AL1987" s="8"/>
      <c r="AM1987" s="8"/>
      <c r="AN1987" s="8"/>
      <c r="AO1987" s="8"/>
      <c r="AP1987" s="8"/>
      <c r="AQ1987" s="9"/>
      <c r="AS1987" s="8"/>
      <c r="AT1987" s="8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J1987" s="5"/>
      <c r="BK1987" s="5"/>
      <c r="BL1987" s="5"/>
      <c r="BO1987" s="7"/>
      <c r="BP1987" s="5"/>
      <c r="BQ1987" s="5"/>
      <c r="BR1987" s="5"/>
      <c r="BS1987" s="5"/>
      <c r="BT1987" s="7"/>
      <c r="BU1987" s="7"/>
      <c r="BV1987" s="7"/>
      <c r="BW1987" s="7"/>
      <c r="BX1987" s="7"/>
      <c r="BY1987" s="7"/>
      <c r="BZ1987" s="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L1987" s="5">
        <v>231.944927430131</v>
      </c>
      <c r="CM1987" s="5">
        <f>CS1987+CV1987+CY1987+DB1987+DE1987+DH1987+DK1987+DN1987+DQ1987</f>
        <v>1300</v>
      </c>
      <c r="CO1987" s="5">
        <f>CT1987+CW1987+CZ1987+DC1987+DF1987+DI1987+DL1987+DO1987+DR1987</f>
        <v>236.2719075087806</v>
      </c>
      <c r="CP1987" s="5"/>
      <c r="CQ1987" s="5"/>
      <c r="CR1987" s="21">
        <f>CT1987/CS1987</f>
        <v>0.3000041170779531</v>
      </c>
      <c r="CS1987">
        <v>150</v>
      </c>
      <c r="CT1987" s="5">
        <v>45.00061756169297</v>
      </c>
      <c r="CU1987" s="21">
        <f>CW1987/CV1987</f>
        <v>0.21992314538468413</v>
      </c>
      <c r="CV1987">
        <v>100</v>
      </c>
      <c r="CW1987" s="5">
        <v>21.992314538468413</v>
      </c>
      <c r="CX1987" s="21">
        <f>CZ1987/CY1987</f>
        <v>0.22939707689214558</v>
      </c>
      <c r="CY1987">
        <v>100</v>
      </c>
      <c r="CZ1987" s="5">
        <v>22.939707689214558</v>
      </c>
      <c r="DA1987" s="21">
        <f>DC1987/DB1987</f>
        <v>0.20075618805248524</v>
      </c>
      <c r="DB1987">
        <v>100</v>
      </c>
      <c r="DC1987" s="5">
        <v>20.075618805248524</v>
      </c>
      <c r="DD1987" s="21">
        <f>DF1987/DE1987</f>
        <v>0.20575230546826589</v>
      </c>
      <c r="DE1987">
        <v>100</v>
      </c>
      <c r="DF1987" s="5">
        <v>20.575230546826589</v>
      </c>
      <c r="DG1987" s="21">
        <f>DI1987/DH1987</f>
        <v>0.1951871213917758</v>
      </c>
      <c r="DH1987">
        <v>100</v>
      </c>
      <c r="DI1987" s="5">
        <v>19.51871213917758</v>
      </c>
      <c r="DJ1987" s="21">
        <f>DL1987/DK1987</f>
        <v>0.15424604440868103</v>
      </c>
      <c r="DK1987">
        <v>250</v>
      </c>
      <c r="DL1987" s="5">
        <v>38.561511102170257</v>
      </c>
      <c r="DM1987" s="21">
        <f>DO1987/DN1987</f>
        <v>0.11759957368753039</v>
      </c>
      <c r="DN1987">
        <v>200</v>
      </c>
      <c r="DO1987" s="5">
        <v>23.519914737506078</v>
      </c>
      <c r="DP1987" s="21">
        <f>DR1987/DQ1987</f>
        <v>0.12044140194237815</v>
      </c>
      <c r="DQ1987">
        <v>200</v>
      </c>
      <c r="DR1987" s="5">
        <v>24.088280388475631</v>
      </c>
    </row>
    <row r="1988" spans="1:166" x14ac:dyDescent="0.25">
      <c r="A1988" t="s">
        <v>85</v>
      </c>
      <c r="B1988" t="s">
        <v>251</v>
      </c>
      <c r="C1988" s="6">
        <v>39057</v>
      </c>
      <c r="G1988">
        <v>57</v>
      </c>
      <c r="H1988" t="s">
        <v>17</v>
      </c>
      <c r="I1988" s="7">
        <v>11</v>
      </c>
      <c r="J1988">
        <v>1000</v>
      </c>
      <c r="K1988" s="5">
        <f t="shared" si="45"/>
        <v>90.909090909090907</v>
      </c>
      <c r="M1988" s="5">
        <v>150</v>
      </c>
      <c r="N1988" s="7">
        <v>10.85</v>
      </c>
      <c r="O1988" s="7"/>
      <c r="P1988" s="7"/>
      <c r="AC1988" s="5"/>
      <c r="AE1988" s="8"/>
      <c r="AF1988" s="8"/>
      <c r="AG1988" s="8"/>
      <c r="AH1988" s="8"/>
      <c r="AI1988" s="8"/>
      <c r="AJ1988" s="5"/>
      <c r="AK1988" s="8"/>
      <c r="AL1988" s="8"/>
      <c r="AM1988" s="8"/>
      <c r="AN1988" s="8"/>
      <c r="AO1988" s="8"/>
      <c r="AP1988" s="8"/>
      <c r="AS1988" s="8"/>
      <c r="AT1988" s="8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J1988" s="5"/>
      <c r="BK1988" s="5"/>
      <c r="BL1988" s="5"/>
      <c r="BO1988" s="7"/>
      <c r="BP1988" s="5"/>
      <c r="BQ1988" s="5"/>
      <c r="BR1988" s="5"/>
      <c r="BS1988" s="5"/>
      <c r="BT1988" s="7"/>
      <c r="BU1988" s="7"/>
      <c r="BV1988" s="7"/>
      <c r="BW1988" s="7"/>
      <c r="BX1988" s="7"/>
      <c r="BY1988" s="7"/>
      <c r="BZ1988" s="7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L1988" s="5"/>
      <c r="CM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</row>
    <row r="1989" spans="1:166" x14ac:dyDescent="0.25">
      <c r="A1989" t="s">
        <v>85</v>
      </c>
      <c r="B1989" t="s">
        <v>251</v>
      </c>
      <c r="C1989" s="6">
        <v>39063</v>
      </c>
      <c r="D1989" s="5"/>
      <c r="G1989">
        <v>63</v>
      </c>
      <c r="H1989" t="s">
        <v>17</v>
      </c>
      <c r="I1989" s="7">
        <v>11</v>
      </c>
      <c r="J1989">
        <v>1000</v>
      </c>
      <c r="K1989" s="5">
        <f t="shared" si="45"/>
        <v>90.909090909090907</v>
      </c>
      <c r="AC1989" s="5"/>
      <c r="AE1989" s="8"/>
      <c r="AF1989" s="8"/>
      <c r="AG1989" s="8"/>
      <c r="AH1989" s="8"/>
      <c r="AI1989" s="8"/>
      <c r="AJ1989" s="5"/>
      <c r="AK1989" s="8"/>
      <c r="AL1989" s="8"/>
      <c r="AM1989" s="8"/>
      <c r="AN1989" s="8"/>
      <c r="AO1989" s="8"/>
      <c r="AP1989" s="8"/>
      <c r="AQ1989" s="9"/>
      <c r="AS1989" s="8"/>
      <c r="AT1989" s="8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J1989" s="5"/>
      <c r="BK1989" s="5"/>
      <c r="BL1989" s="5"/>
      <c r="BO1989" s="7"/>
      <c r="BP1989" s="5"/>
      <c r="BQ1989" s="5"/>
      <c r="BR1989" s="5"/>
      <c r="BS1989" s="5"/>
      <c r="BT1989" s="7"/>
      <c r="BU1989" s="7"/>
      <c r="BV1989" s="7"/>
      <c r="BW1989" s="7"/>
      <c r="BX1989" s="7"/>
      <c r="BY1989" s="7"/>
      <c r="BZ1989" s="7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L1989" s="5">
        <v>186.26702524103229</v>
      </c>
      <c r="CM1989" s="5">
        <f>CS1989+CV1989+CY1989+DB1989+DE1989+DH1989+DK1989+DN1989+DQ1989</f>
        <v>1300</v>
      </c>
      <c r="CO1989" s="5">
        <f>CT1989+CW1989+CZ1989+DC1989+DF1989+DI1989+DL1989+DO1989+DR1989</f>
        <v>210.69260438502874</v>
      </c>
      <c r="CP1989" s="5"/>
      <c r="CQ1989" s="5"/>
      <c r="CR1989" s="21">
        <f>CT1989/CS1989</f>
        <v>0.14000000000000001</v>
      </c>
      <c r="CS1989">
        <v>150</v>
      </c>
      <c r="CT1989" s="5">
        <v>21</v>
      </c>
      <c r="CU1989" s="21">
        <f>CW1989/CV1989</f>
        <v>0.20851935148780265</v>
      </c>
      <c r="CV1989">
        <v>100</v>
      </c>
      <c r="CW1989" s="5">
        <v>20.851935148780264</v>
      </c>
      <c r="CX1989" s="21">
        <f>CZ1989/CY1989</f>
        <v>0.2229800453489412</v>
      </c>
      <c r="CY1989">
        <v>100</v>
      </c>
      <c r="CZ1989" s="5">
        <v>22.298004534894119</v>
      </c>
      <c r="DA1989" s="21">
        <f>DC1989/DB1989</f>
        <v>0.19254009588020396</v>
      </c>
      <c r="DB1989">
        <v>100</v>
      </c>
      <c r="DC1989" s="5">
        <v>19.254009588020395</v>
      </c>
      <c r="DD1989" s="21">
        <f>DF1989/DE1989</f>
        <v>0.20048117241491936</v>
      </c>
      <c r="DE1989">
        <v>100</v>
      </c>
      <c r="DF1989" s="5">
        <v>20.048117241491937</v>
      </c>
      <c r="DG1989" s="21">
        <f>DI1989/DH1989</f>
        <v>0.19860189889155236</v>
      </c>
      <c r="DH1989">
        <v>100</v>
      </c>
      <c r="DI1989" s="5">
        <v>19.860189889155237</v>
      </c>
      <c r="DJ1989" s="21">
        <f>DL1989/DK1989</f>
        <v>0.14774879997118653</v>
      </c>
      <c r="DK1989">
        <v>250</v>
      </c>
      <c r="DL1989" s="5">
        <v>36.937199992796636</v>
      </c>
      <c r="DM1989" s="21">
        <f>DO1989/DN1989</f>
        <v>0.11457440167430551</v>
      </c>
      <c r="DN1989">
        <v>200</v>
      </c>
      <c r="DO1989" s="5">
        <v>22.914880334861103</v>
      </c>
      <c r="DP1989" s="21">
        <f>DR1989/DQ1989</f>
        <v>0.13764133827514546</v>
      </c>
      <c r="DQ1989">
        <v>200</v>
      </c>
      <c r="DR1989" s="5">
        <v>27.52826765502909</v>
      </c>
    </row>
    <row r="1990" spans="1:166" x14ac:dyDescent="0.25">
      <c r="A1990" t="s">
        <v>85</v>
      </c>
      <c r="B1990" t="s">
        <v>251</v>
      </c>
      <c r="C1990" s="6">
        <v>39064</v>
      </c>
      <c r="G1990">
        <v>64</v>
      </c>
      <c r="H1990" t="s">
        <v>17</v>
      </c>
      <c r="I1990" s="7">
        <v>11</v>
      </c>
      <c r="J1990">
        <v>1000</v>
      </c>
      <c r="K1990" s="5">
        <f t="shared" si="45"/>
        <v>90.909090909090907</v>
      </c>
      <c r="M1990" s="5">
        <v>257</v>
      </c>
      <c r="N1990" s="7">
        <v>12.600000000000001</v>
      </c>
      <c r="O1990" s="7"/>
      <c r="P1990" s="7"/>
      <c r="AC1990" s="5"/>
      <c r="AE1990" s="8"/>
      <c r="AF1990" s="8"/>
      <c r="AG1990" s="8"/>
      <c r="AH1990" s="8"/>
      <c r="AI1990" s="8"/>
      <c r="AJ1990" s="5"/>
      <c r="AK1990" s="8"/>
      <c r="AL1990" s="8"/>
      <c r="AM1990" s="8"/>
      <c r="AN1990" s="8"/>
      <c r="AO1990" s="8"/>
      <c r="AP1990" s="8"/>
      <c r="AS1990" s="8"/>
      <c r="AT1990" s="8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J1990" s="5"/>
      <c r="BK1990" s="5"/>
      <c r="BL1990" s="5"/>
      <c r="BO1990" s="7"/>
      <c r="BP1990" s="5"/>
      <c r="BQ1990" s="5"/>
      <c r="BR1990" s="5"/>
      <c r="BS1990" s="5"/>
      <c r="BT1990" s="7"/>
      <c r="BU1990" s="7"/>
      <c r="BV1990" s="7"/>
      <c r="BW1990" s="7"/>
      <c r="BX1990" s="7"/>
      <c r="BY1990" s="7"/>
      <c r="BZ1990" s="7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L1990" s="5"/>
      <c r="CM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</row>
    <row r="1991" spans="1:166" x14ac:dyDescent="0.25">
      <c r="A1991" t="s">
        <v>85</v>
      </c>
      <c r="B1991" t="s">
        <v>251</v>
      </c>
      <c r="C1991" s="6">
        <v>39065</v>
      </c>
      <c r="D1991" s="5"/>
      <c r="G1991">
        <v>65</v>
      </c>
      <c r="H1991" t="s">
        <v>17</v>
      </c>
      <c r="I1991" s="7">
        <v>11</v>
      </c>
      <c r="J1991">
        <v>1000</v>
      </c>
      <c r="K1991" s="5">
        <f t="shared" si="45"/>
        <v>90.909090909090907</v>
      </c>
      <c r="AC1991" s="5"/>
      <c r="AE1991" s="8"/>
      <c r="AF1991" s="8"/>
      <c r="AG1991" s="8"/>
      <c r="AH1991" s="8"/>
      <c r="AI1991" s="8"/>
      <c r="AJ1991" s="5"/>
      <c r="AK1991" s="8"/>
      <c r="AL1991" s="8"/>
      <c r="AM1991" s="8"/>
      <c r="AN1991" s="8"/>
      <c r="AO1991" s="8"/>
      <c r="AP1991" s="8"/>
      <c r="AQ1991" s="9"/>
      <c r="AS1991" s="8"/>
      <c r="AT1991" s="8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J1991" s="5"/>
      <c r="BK1991" s="5"/>
      <c r="BL1991" s="5"/>
      <c r="BO1991" s="7"/>
      <c r="BP1991" s="5"/>
      <c r="BQ1991" s="5"/>
      <c r="BR1991" s="5"/>
      <c r="BS1991" s="5"/>
      <c r="BT1991" s="7"/>
      <c r="BU1991" s="7"/>
      <c r="BV1991" s="7"/>
      <c r="BW1991" s="7"/>
      <c r="BX1991" s="7"/>
      <c r="BY1991" s="7"/>
      <c r="BZ1991" s="7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L1991" s="5">
        <v>194.6859098115429</v>
      </c>
      <c r="CM1991" s="5">
        <f>CS1991+CV1991+CY1991+DB1991+DE1991+DH1991+DK1991+DN1991+DQ1991</f>
        <v>1300</v>
      </c>
      <c r="CO1991" s="5">
        <f>CT1991+CW1991+CZ1991+DC1991+DF1991+DI1991+DL1991+DO1991+DR1991</f>
        <v>202.13594717610175</v>
      </c>
      <c r="CP1991" s="5"/>
      <c r="CQ1991" s="5"/>
      <c r="CR1991" s="21">
        <f>CT1991/CS1991</f>
        <v>8.9725312408719657E-2</v>
      </c>
      <c r="CS1991">
        <v>150</v>
      </c>
      <c r="CT1991" s="5">
        <v>13.458796861307949</v>
      </c>
      <c r="CU1991" s="21">
        <f>CW1991/CV1991</f>
        <v>0.20501102202662858</v>
      </c>
      <c r="CV1991">
        <v>100</v>
      </c>
      <c r="CW1991" s="5">
        <v>20.501102202662857</v>
      </c>
      <c r="CX1991" s="21">
        <f>CZ1991/CY1991</f>
        <v>0.21703283218657859</v>
      </c>
      <c r="CY1991">
        <v>100</v>
      </c>
      <c r="CZ1991" s="5">
        <v>21.703283218657859</v>
      </c>
      <c r="DA1991" s="21">
        <f>DC1991/DB1991</f>
        <v>0.19309012715533583</v>
      </c>
      <c r="DB1991">
        <v>100</v>
      </c>
      <c r="DC1991" s="5">
        <v>19.309012715533584</v>
      </c>
      <c r="DD1991" s="21">
        <f>DF1991/DE1991</f>
        <v>0.19617259409305354</v>
      </c>
      <c r="DE1991">
        <v>100</v>
      </c>
      <c r="DF1991" s="5">
        <v>19.617259409305355</v>
      </c>
      <c r="DG1991" s="21">
        <f>DI1991/DH1991</f>
        <v>0.19339951974759742</v>
      </c>
      <c r="DH1991">
        <v>100</v>
      </c>
      <c r="DI1991" s="5">
        <v>19.339951974759742</v>
      </c>
      <c r="DJ1991" s="21">
        <f>DL1991/DK1991</f>
        <v>0.15395956978621644</v>
      </c>
      <c r="DK1991">
        <v>250</v>
      </c>
      <c r="DL1991" s="5">
        <v>38.489892446554109</v>
      </c>
      <c r="DM1991" s="21">
        <f>DO1991/DN1991</f>
        <v>0.11534215366251029</v>
      </c>
      <c r="DN1991">
        <v>200</v>
      </c>
      <c r="DO1991" s="5">
        <v>23.068430732502058</v>
      </c>
      <c r="DP1991" s="21">
        <f>DR1991/DQ1991</f>
        <v>0.13324108807409116</v>
      </c>
      <c r="DQ1991">
        <v>200</v>
      </c>
      <c r="DR1991" s="5">
        <v>26.648217614818229</v>
      </c>
    </row>
    <row r="1992" spans="1:166" x14ac:dyDescent="0.25">
      <c r="A1992" t="s">
        <v>85</v>
      </c>
      <c r="B1992" t="s">
        <v>251</v>
      </c>
      <c r="C1992" s="6">
        <v>39069</v>
      </c>
      <c r="D1992" s="5"/>
      <c r="G1992">
        <v>69</v>
      </c>
      <c r="H1992" t="s">
        <v>17</v>
      </c>
      <c r="I1992" s="7">
        <v>11</v>
      </c>
      <c r="J1992">
        <v>1000</v>
      </c>
      <c r="K1992" s="5">
        <f t="shared" si="45"/>
        <v>90.909090909090907</v>
      </c>
      <c r="M1992" s="5">
        <v>310</v>
      </c>
      <c r="N1992" s="7">
        <v>13.850000000000001</v>
      </c>
      <c r="O1992" s="7"/>
      <c r="P1992" s="7"/>
      <c r="AC1992" s="5"/>
      <c r="AE1992" s="8"/>
      <c r="AF1992" s="8"/>
      <c r="AG1992" s="8"/>
      <c r="AH1992" s="8"/>
      <c r="AI1992" s="8"/>
      <c r="AJ1992" s="5"/>
      <c r="AK1992" s="8"/>
      <c r="AL1992" s="8"/>
      <c r="AM1992" s="8"/>
      <c r="AN1992" s="8"/>
      <c r="AO1992" s="8"/>
      <c r="AP1992" s="8"/>
      <c r="AQ1992" s="9"/>
      <c r="AS1992" s="8"/>
      <c r="AT1992" s="8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J1992" s="5"/>
      <c r="BK1992" s="5"/>
      <c r="BL1992" s="5"/>
      <c r="BO1992" s="7"/>
      <c r="BP1992" s="5"/>
      <c r="BQ1992" s="5"/>
      <c r="BR1992" s="5"/>
      <c r="BS1992" s="5"/>
      <c r="BT1992" s="7"/>
      <c r="BU1992" s="7"/>
      <c r="BV1992" s="7"/>
      <c r="BW1992" s="7"/>
      <c r="BX1992" s="7"/>
      <c r="BY1992" s="7"/>
      <c r="BZ1992" s="7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L1992" s="5">
        <v>230.76665826928749</v>
      </c>
      <c r="CM1992" s="5">
        <f>CS1992+CV1992+CY1992+DB1992+DE1992+DH1992+DK1992+DN1992+DQ1992</f>
        <v>1300</v>
      </c>
      <c r="CO1992" s="5">
        <f>CT1992+CW1992+CZ1992+DC1992+DF1992+DI1992+DL1992+DO1992+DR1992</f>
        <v>235.72841808294322</v>
      </c>
      <c r="CP1992" s="5"/>
      <c r="CQ1992" s="5"/>
      <c r="CR1992" s="21">
        <f>CT1992/CS1992</f>
        <v>0.25934767452617286</v>
      </c>
      <c r="CS1992">
        <v>150</v>
      </c>
      <c r="CT1992" s="5">
        <v>38.902151178925926</v>
      </c>
      <c r="CU1992" s="21">
        <f>CW1992/CV1992</f>
        <v>0.2167284288714145</v>
      </c>
      <c r="CV1992">
        <v>100</v>
      </c>
      <c r="CW1992" s="5">
        <v>21.672842887141449</v>
      </c>
      <c r="CX1992" s="21">
        <f>CZ1992/CY1992</f>
        <v>0.23321291886337242</v>
      </c>
      <c r="CY1992">
        <v>100</v>
      </c>
      <c r="CZ1992" s="5">
        <v>23.321291886337242</v>
      </c>
      <c r="DA1992" s="21">
        <f>DC1992/DB1992</f>
        <v>0.20090515485616683</v>
      </c>
      <c r="DB1992">
        <v>100</v>
      </c>
      <c r="DC1992" s="5">
        <v>20.090515485616685</v>
      </c>
      <c r="DD1992" s="21">
        <f>DF1992/DE1992</f>
        <v>0.20320841082078117</v>
      </c>
      <c r="DE1992">
        <v>100</v>
      </c>
      <c r="DF1992" s="5">
        <v>20.320841082078118</v>
      </c>
      <c r="DG1992" s="21">
        <f>DI1992/DH1992</f>
        <v>0.20184479161785021</v>
      </c>
      <c r="DH1992">
        <v>100</v>
      </c>
      <c r="DI1992" s="5">
        <v>20.184479161785021</v>
      </c>
      <c r="DJ1992" s="21">
        <f>DL1992/DK1992</f>
        <v>0.15528881203445177</v>
      </c>
      <c r="DK1992">
        <v>250</v>
      </c>
      <c r="DL1992" s="5">
        <v>38.822203008612945</v>
      </c>
      <c r="DM1992" s="21">
        <f>DO1992/DN1992</f>
        <v>0.11573175914906204</v>
      </c>
      <c r="DN1992">
        <v>200</v>
      </c>
      <c r="DO1992" s="5">
        <v>23.14635182981241</v>
      </c>
      <c r="DP1992" s="21">
        <f>DR1992/DQ1992</f>
        <v>0.14633870781316713</v>
      </c>
      <c r="DQ1992">
        <v>200</v>
      </c>
      <c r="DR1992" s="5">
        <v>29.267741562633425</v>
      </c>
    </row>
    <row r="1993" spans="1:166" x14ac:dyDescent="0.25">
      <c r="A1993" t="s">
        <v>85</v>
      </c>
      <c r="B1993" t="s">
        <v>251</v>
      </c>
      <c r="C1993" s="6">
        <v>39071</v>
      </c>
      <c r="D1993" s="5">
        <v>5</v>
      </c>
      <c r="E1993" t="s">
        <v>206</v>
      </c>
      <c r="F1993" t="s">
        <v>13</v>
      </c>
      <c r="G1993">
        <v>71</v>
      </c>
      <c r="H1993" t="s">
        <v>17</v>
      </c>
      <c r="I1993" s="7">
        <v>11</v>
      </c>
      <c r="J1993">
        <v>1000</v>
      </c>
      <c r="K1993" s="5">
        <f t="shared" si="45"/>
        <v>90.909090909090907</v>
      </c>
      <c r="S1993" s="5">
        <v>71</v>
      </c>
      <c r="AC1993" s="5">
        <v>38.975000000000001</v>
      </c>
      <c r="AE1993" s="8"/>
      <c r="AF1993" s="8"/>
      <c r="AG1993" s="8"/>
      <c r="AH1993" s="8"/>
      <c r="AI1993" s="8"/>
      <c r="AJ1993" s="5">
        <v>43.075000000000003</v>
      </c>
      <c r="AK1993" s="8">
        <v>0.55695000000000006</v>
      </c>
      <c r="AL1993" s="8">
        <v>8.6098359450107881E-2</v>
      </c>
      <c r="AM1993" s="8"/>
      <c r="AN1993" s="8"/>
      <c r="AO1993" s="8"/>
      <c r="AP1993" s="8"/>
      <c r="AQ1993" s="9">
        <f>AK1993/AJ1993</f>
        <v>1.2929773650609403E-2</v>
      </c>
      <c r="AS1993" s="8"/>
      <c r="AT1993" s="8"/>
      <c r="AU1993" s="5">
        <v>2.9249999999999998</v>
      </c>
      <c r="AV1993" s="5"/>
      <c r="AW1993" s="5"/>
      <c r="AX1993" s="5"/>
      <c r="AY1993" s="5">
        <v>0.8</v>
      </c>
      <c r="AZ1993" s="5"/>
      <c r="BA1993" s="5"/>
      <c r="BB1993" s="5"/>
      <c r="BC1993" s="5"/>
      <c r="BD1993" s="5"/>
      <c r="BE1993" s="5"/>
      <c r="BF1993" s="5"/>
      <c r="BG1993" s="5">
        <v>0</v>
      </c>
      <c r="BH1993" s="5">
        <v>3.9916666666666663</v>
      </c>
      <c r="BJ1993" s="5"/>
      <c r="BK1993" s="5">
        <f>AC1993+AJ1993+BH1993</f>
        <v>86.041666666666671</v>
      </c>
      <c r="BL1993" s="5"/>
      <c r="BM1993" s="8">
        <f>BH1993/BK1993</f>
        <v>4.6392251815980619E-2</v>
      </c>
      <c r="BN1993" s="8"/>
      <c r="BO1993" s="7"/>
      <c r="BP1993" s="5"/>
      <c r="BQ1993" s="5"/>
      <c r="BR1993" s="5"/>
      <c r="BS1993" s="5"/>
      <c r="BT1993" s="7"/>
      <c r="BU1993" s="7"/>
      <c r="BV1993" s="7"/>
      <c r="BW1993" s="7"/>
      <c r="BX1993" s="8">
        <f>AC1993/BK1993</f>
        <v>0.4529782082324455</v>
      </c>
      <c r="BY1993" s="8">
        <f>AJ1993/BK1993</f>
        <v>0.50062953995157389</v>
      </c>
      <c r="BZ1993" s="8">
        <f>BH1993/BK1993</f>
        <v>4.6392251815980619E-2</v>
      </c>
      <c r="CA1993" s="5">
        <v>130.66666666666666</v>
      </c>
      <c r="CB1993" s="5">
        <v>63.5</v>
      </c>
      <c r="CC1993" s="5">
        <v>0.5</v>
      </c>
      <c r="CD1993" s="5">
        <v>0</v>
      </c>
      <c r="CE1993" s="5"/>
      <c r="CF1993" s="5"/>
      <c r="CG1993" s="5"/>
      <c r="CH1993" s="5"/>
      <c r="CI1993" s="5"/>
      <c r="CJ1993" s="5"/>
      <c r="CL1993" s="5"/>
      <c r="CM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</row>
    <row r="1994" spans="1:166" x14ac:dyDescent="0.25">
      <c r="A1994" t="s">
        <v>85</v>
      </c>
      <c r="B1994" t="s">
        <v>251</v>
      </c>
      <c r="C1994" s="6">
        <v>39074</v>
      </c>
      <c r="D1994" s="5"/>
      <c r="G1994">
        <v>74</v>
      </c>
      <c r="H1994" t="s">
        <v>17</v>
      </c>
      <c r="I1994" s="7">
        <v>11</v>
      </c>
      <c r="J1994">
        <v>1000</v>
      </c>
      <c r="K1994" s="5">
        <f t="shared" si="45"/>
        <v>90.909090909090907</v>
      </c>
      <c r="AC1994" s="5"/>
      <c r="AE1994" s="8"/>
      <c r="AF1994" s="8"/>
      <c r="AG1994" s="8"/>
      <c r="AH1994" s="8"/>
      <c r="AI1994" s="8"/>
      <c r="AJ1994" s="5"/>
      <c r="AK1994" s="8"/>
      <c r="AM1994" s="8"/>
      <c r="AN1994" s="8"/>
      <c r="AO1994" s="8"/>
      <c r="AP1994" s="8"/>
      <c r="AQ1994" s="9"/>
      <c r="AS1994" s="8"/>
      <c r="AT1994" s="8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J1994" s="5"/>
      <c r="BK1994" s="5"/>
      <c r="BL1994" s="5"/>
      <c r="BO1994" s="7"/>
      <c r="BP1994" s="5"/>
      <c r="BQ1994" s="5"/>
      <c r="BR1994" s="5"/>
      <c r="BS1994" s="5"/>
      <c r="BT1994" s="7"/>
      <c r="BU1994" s="7"/>
      <c r="BV1994" s="7"/>
      <c r="BW1994" s="7"/>
      <c r="BX1994" s="7"/>
      <c r="BY1994" s="7"/>
      <c r="BZ1994" s="7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L1994" s="5">
        <v>238.66789028980821</v>
      </c>
      <c r="CM1994" s="5">
        <f>CS1994+CV1994+CY1994+DB1994+DE1994+DH1994+DK1994+DN1994+DQ1994</f>
        <v>1300</v>
      </c>
      <c r="CO1994" s="5">
        <f>CT1994+CW1994+CZ1994+DC1994+DF1994+DI1994+DL1994+DO1994+DR1994</f>
        <v>243.38182118595654</v>
      </c>
      <c r="CP1994" s="5"/>
      <c r="CQ1994" s="5"/>
      <c r="CR1994" s="21">
        <f>CT1994/CS1994</f>
        <v>0.24586171996496142</v>
      </c>
      <c r="CS1994">
        <v>150</v>
      </c>
      <c r="CT1994" s="5">
        <v>36.879257994744215</v>
      </c>
      <c r="CU1994" s="21">
        <f>CW1994/CV1994</f>
        <v>0.21207937539093913</v>
      </c>
      <c r="CV1994">
        <v>100</v>
      </c>
      <c r="CW1994" s="5">
        <v>21.207937539093912</v>
      </c>
      <c r="CX1994" s="21">
        <f>CZ1994/CY1994</f>
        <v>0.24024873559109999</v>
      </c>
      <c r="CY1994">
        <v>100</v>
      </c>
      <c r="CZ1994" s="5">
        <v>24.024873559109999</v>
      </c>
      <c r="DA1994" s="21">
        <f>DC1994/DB1994</f>
        <v>0.1950381545880942</v>
      </c>
      <c r="DB1994">
        <v>100</v>
      </c>
      <c r="DC1994" s="5">
        <v>19.50381545880942</v>
      </c>
      <c r="DD1994" s="21">
        <f>DF1994/DE1994</f>
        <v>0.19659657653430102</v>
      </c>
      <c r="DE1994">
        <v>100</v>
      </c>
      <c r="DF1994" s="5">
        <v>19.659657653430102</v>
      </c>
      <c r="DG1994" s="21">
        <f>DI1994/DH1994</f>
        <v>0.21149325690245399</v>
      </c>
      <c r="DH1994">
        <v>100</v>
      </c>
      <c r="DI1994" s="5">
        <v>21.149325690245398</v>
      </c>
      <c r="DJ1994" s="21">
        <f>DL1994/DK1994</f>
        <v>0.16603733986931893</v>
      </c>
      <c r="DK1994">
        <v>250</v>
      </c>
      <c r="DL1994" s="5">
        <v>41.509334967329735</v>
      </c>
      <c r="DM1994" s="21">
        <f>DO1994/DN1994</f>
        <v>0.13972687352668689</v>
      </c>
      <c r="DN1994">
        <v>200</v>
      </c>
      <c r="DO1994" s="5">
        <v>27.945374705337379</v>
      </c>
      <c r="DP1994" s="21">
        <f>DR1994/DQ1994</f>
        <v>0.15751121808928192</v>
      </c>
      <c r="DQ1994">
        <v>200</v>
      </c>
      <c r="DR1994" s="5">
        <v>31.502243617856386</v>
      </c>
    </row>
    <row r="1995" spans="1:166" x14ac:dyDescent="0.25">
      <c r="A1995" t="s">
        <v>85</v>
      </c>
      <c r="B1995" t="s">
        <v>251</v>
      </c>
      <c r="C1995" s="6">
        <v>39079</v>
      </c>
      <c r="D1995" s="5"/>
      <c r="G1995">
        <v>79</v>
      </c>
      <c r="H1995" t="s">
        <v>17</v>
      </c>
      <c r="I1995" s="7">
        <v>11</v>
      </c>
      <c r="J1995">
        <v>1000</v>
      </c>
      <c r="K1995" s="5">
        <f t="shared" si="45"/>
        <v>90.909090909090907</v>
      </c>
      <c r="AC1995" s="5"/>
      <c r="AE1995" s="8"/>
      <c r="AF1995" s="8"/>
      <c r="AG1995" s="8"/>
      <c r="AH1995" s="8"/>
      <c r="AI1995" s="8"/>
      <c r="AJ1995" s="5"/>
      <c r="AK1995" s="8"/>
      <c r="AM1995" s="8"/>
      <c r="AN1995" s="8"/>
      <c r="AO1995" s="8"/>
      <c r="AP1995" s="8"/>
      <c r="AQ1995" s="9"/>
      <c r="AS1995" s="8"/>
      <c r="AT1995" s="8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J1995" s="5"/>
      <c r="BK1995" s="5"/>
      <c r="BL1995" s="5"/>
      <c r="BO1995" s="7"/>
      <c r="BP1995" s="5"/>
      <c r="BQ1995" s="5"/>
      <c r="BR1995" s="5"/>
      <c r="BS1995" s="5"/>
      <c r="BT1995" s="7"/>
      <c r="BU1995" s="7"/>
      <c r="BV1995" s="7"/>
      <c r="BW1995" s="7"/>
      <c r="BX1995" s="7"/>
      <c r="BY1995" s="7"/>
      <c r="BZ1995" s="7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L1995" s="5">
        <v>199.66057211680979</v>
      </c>
      <c r="CM1995" s="5">
        <f>CS1995+CV1995+CY1995+DB1995+DE1995+DH1995+DK1995+DN1995+DQ1995</f>
        <v>1300</v>
      </c>
      <c r="CO1995" s="5">
        <f>CT1995+CW1995+CZ1995+DC1995+DF1995+DI1995+DL1995+DO1995+DR1995</f>
        <v>206.02306698058717</v>
      </c>
      <c r="CP1995" s="5"/>
      <c r="CQ1995" s="5"/>
      <c r="CR1995" s="21">
        <f>CT1995/CS1995</f>
        <v>0.14527370321799912</v>
      </c>
      <c r="CS1995">
        <v>150</v>
      </c>
      <c r="CT1995" s="5">
        <v>21.791055482699868</v>
      </c>
      <c r="CU1995" s="21">
        <f>CW1995/CV1995</f>
        <v>0.18630797292467158</v>
      </c>
      <c r="CV1995">
        <v>100</v>
      </c>
      <c r="CW1995" s="5">
        <v>18.630797292467157</v>
      </c>
      <c r="CX1995" s="21">
        <f>CZ1995/CY1995</f>
        <v>0.1907230028594406</v>
      </c>
      <c r="CY1995">
        <v>100</v>
      </c>
      <c r="CZ1995" s="5">
        <v>19.07230028594406</v>
      </c>
      <c r="DA1995" s="21">
        <f>DC1995/DB1995</f>
        <v>0.18464485528508284</v>
      </c>
      <c r="DB1995">
        <v>100</v>
      </c>
      <c r="DC1995" s="5">
        <v>18.464485528508284</v>
      </c>
      <c r="DD1995" s="21">
        <f>DF1995/DE1995</f>
        <v>0.19723827968862145</v>
      </c>
      <c r="DE1995">
        <v>100</v>
      </c>
      <c r="DF1995" s="5">
        <v>19.723827968862146</v>
      </c>
      <c r="DG1995" s="21">
        <f>DI1995/DH1995</f>
        <v>0.19240258806142102</v>
      </c>
      <c r="DH1995">
        <v>100</v>
      </c>
      <c r="DI1995" s="5">
        <v>19.240258806142101</v>
      </c>
      <c r="DJ1995" s="21">
        <f>DL1995/DK1995</f>
        <v>0.1529511791151415</v>
      </c>
      <c r="DK1995">
        <v>250</v>
      </c>
      <c r="DL1995" s="5">
        <v>38.237794778785378</v>
      </c>
      <c r="DM1995" s="21">
        <f>DO1995/DN1995</f>
        <v>0.12654904089332075</v>
      </c>
      <c r="DN1995">
        <v>200</v>
      </c>
      <c r="DO1995" s="5">
        <v>25.309808178664149</v>
      </c>
      <c r="DP1995" s="21">
        <f>DR1995/DQ1995</f>
        <v>0.1277636932925702</v>
      </c>
      <c r="DQ1995">
        <v>200</v>
      </c>
      <c r="DR1995" s="5">
        <v>25.552738658514038</v>
      </c>
    </row>
    <row r="1996" spans="1:166" x14ac:dyDescent="0.25">
      <c r="A1996" t="s">
        <v>85</v>
      </c>
      <c r="B1996" t="s">
        <v>251</v>
      </c>
      <c r="C1996" s="6">
        <v>39080</v>
      </c>
      <c r="G1996">
        <v>80</v>
      </c>
      <c r="H1996" t="s">
        <v>17</v>
      </c>
      <c r="I1996" s="7">
        <v>11</v>
      </c>
      <c r="J1996">
        <v>1000</v>
      </c>
      <c r="K1996" s="5">
        <f t="shared" si="45"/>
        <v>90.909090909090907</v>
      </c>
      <c r="M1996" s="5">
        <v>483</v>
      </c>
      <c r="N1996" s="7">
        <v>16.75</v>
      </c>
      <c r="O1996" s="7"/>
      <c r="P1996" s="7"/>
      <c r="AC1996" s="5"/>
      <c r="AE1996" s="8"/>
      <c r="AF1996" s="8"/>
      <c r="AG1996" s="8"/>
      <c r="AH1996" s="8"/>
      <c r="AI1996" s="8"/>
      <c r="AJ1996" s="5"/>
      <c r="AK1996" s="8"/>
      <c r="AM1996" s="8"/>
      <c r="AN1996" s="8"/>
      <c r="AO1996" s="8"/>
      <c r="AP1996" s="8"/>
      <c r="AS1996" s="8"/>
      <c r="AT1996" s="8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J1996" s="5"/>
      <c r="BK1996" s="5"/>
      <c r="BL1996" s="5"/>
      <c r="BO1996" s="7"/>
      <c r="BP1996" s="5"/>
      <c r="BQ1996" s="5"/>
      <c r="BR1996" s="5"/>
      <c r="BS1996" s="5"/>
      <c r="BT1996" s="7"/>
      <c r="BU1996" s="7"/>
      <c r="BV1996" s="7"/>
      <c r="BW1996" s="7"/>
      <c r="BX1996" s="7"/>
      <c r="BY1996" s="7"/>
      <c r="BZ1996" s="7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L1996" s="5"/>
      <c r="CM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</row>
    <row r="1997" spans="1:166" x14ac:dyDescent="0.25">
      <c r="A1997" t="s">
        <v>85</v>
      </c>
      <c r="B1997" t="s">
        <v>251</v>
      </c>
      <c r="C1997" s="6">
        <v>39081</v>
      </c>
      <c r="D1997" s="5"/>
      <c r="G1997">
        <v>81</v>
      </c>
      <c r="H1997" t="s">
        <v>17</v>
      </c>
      <c r="I1997" s="7">
        <v>11</v>
      </c>
      <c r="J1997">
        <v>1000</v>
      </c>
      <c r="K1997" s="5">
        <f t="shared" si="45"/>
        <v>90.909090909090907</v>
      </c>
      <c r="AC1997" s="5"/>
      <c r="AE1997" s="8"/>
      <c r="AF1997" s="8"/>
      <c r="AG1997" s="8"/>
      <c r="AH1997" s="8"/>
      <c r="AI1997" s="8"/>
      <c r="AJ1997" s="5"/>
      <c r="AK1997" s="8"/>
      <c r="AM1997" s="8"/>
      <c r="AN1997" s="8"/>
      <c r="AO1997" s="8"/>
      <c r="AP1997" s="8"/>
      <c r="AQ1997" s="9"/>
      <c r="AS1997" s="8"/>
      <c r="AT1997" s="8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J1997" s="5"/>
      <c r="BK1997" s="5"/>
      <c r="BL1997" s="5"/>
      <c r="BO1997" s="7"/>
      <c r="BP1997" s="5"/>
      <c r="BQ1997" s="5"/>
      <c r="BR1997" s="5"/>
      <c r="BS1997" s="5"/>
      <c r="BT1997" s="7"/>
      <c r="BU1997" s="7"/>
      <c r="BV1997" s="7"/>
      <c r="BW1997" s="7"/>
      <c r="BX1997" s="7"/>
      <c r="BY1997" s="7"/>
      <c r="BZ1997" s="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L1997" s="5">
        <v>236.72429541728221</v>
      </c>
      <c r="CM1997" s="5">
        <f>CS1997+CV1997+CY1997+DB1997+DE1997+DH1997+DK1997+DN1997+DQ1997</f>
        <v>1300</v>
      </c>
      <c r="CO1997" s="5">
        <f>CT1997+CW1997+CZ1997+DC1997+DF1997+DI1997+DL1997+DO1997+DR1997</f>
        <v>241.37847495592274</v>
      </c>
      <c r="CP1997" s="5"/>
      <c r="CQ1997" s="5"/>
      <c r="CR1997" s="21">
        <f>CT1997/CS1997</f>
        <v>0.30143352280634672</v>
      </c>
      <c r="CS1997">
        <v>150</v>
      </c>
      <c r="CT1997" s="5">
        <v>45.215028420952009</v>
      </c>
      <c r="CU1997" s="21">
        <f>CW1997/CV1997</f>
        <v>0.21659746961844334</v>
      </c>
      <c r="CV1997">
        <v>100</v>
      </c>
      <c r="CW1997" s="5">
        <v>21.659746961844334</v>
      </c>
      <c r="CX1997" s="21">
        <f>CZ1997/CY1997</f>
        <v>0.22696777209364677</v>
      </c>
      <c r="CY1997">
        <v>100</v>
      </c>
      <c r="CZ1997" s="5">
        <v>22.696777209364676</v>
      </c>
      <c r="DA1997" s="21">
        <f>DC1997/DB1997</f>
        <v>0.19530171124076148</v>
      </c>
      <c r="DB1997">
        <v>100</v>
      </c>
      <c r="DC1997" s="5">
        <v>19.530171124076148</v>
      </c>
      <c r="DD1997" s="21">
        <f>DF1997/DE1997</f>
        <v>0.19943840478914857</v>
      </c>
      <c r="DE1997">
        <v>100</v>
      </c>
      <c r="DF1997" s="5">
        <v>19.943840478914858</v>
      </c>
      <c r="DG1997" s="21">
        <f>DI1997/DH1997</f>
        <v>0.19821229340500074</v>
      </c>
      <c r="DH1997">
        <v>100</v>
      </c>
      <c r="DI1997" s="5">
        <v>19.821229340500075</v>
      </c>
      <c r="DJ1997" s="21">
        <f>DL1997/DK1997</f>
        <v>0.16461642574189522</v>
      </c>
      <c r="DK1997">
        <v>250</v>
      </c>
      <c r="DL1997" s="5">
        <v>41.154106435473807</v>
      </c>
      <c r="DM1997" s="21">
        <f>DO1997/DN1997</f>
        <v>0.12845123238648493</v>
      </c>
      <c r="DN1997">
        <v>200</v>
      </c>
      <c r="DO1997" s="5">
        <v>25.690246477296988</v>
      </c>
      <c r="DP1997" s="21">
        <f>DR1997/DQ1997</f>
        <v>0.12833664253749918</v>
      </c>
      <c r="DQ1997">
        <v>200</v>
      </c>
      <c r="DR1997" s="5">
        <v>25.667328507499839</v>
      </c>
    </row>
    <row r="1998" spans="1:166" x14ac:dyDescent="0.25">
      <c r="A1998" t="s">
        <v>85</v>
      </c>
      <c r="B1998" t="s">
        <v>251</v>
      </c>
      <c r="C1998" s="6">
        <v>39085</v>
      </c>
      <c r="G1998">
        <v>85</v>
      </c>
      <c r="H1998" t="s">
        <v>17</v>
      </c>
      <c r="I1998" s="7">
        <v>11</v>
      </c>
      <c r="J1998">
        <v>1000</v>
      </c>
      <c r="K1998" s="5">
        <f t="shared" si="45"/>
        <v>90.909090909090907</v>
      </c>
      <c r="M1998" s="5">
        <v>557</v>
      </c>
      <c r="N1998" s="7">
        <v>17.799999999999997</v>
      </c>
      <c r="O1998" s="7"/>
      <c r="P1998" s="7"/>
      <c r="AC1998" s="5"/>
      <c r="AE1998" s="8"/>
      <c r="AF1998" s="8"/>
      <c r="AG1998" s="8"/>
      <c r="AH1998" s="8"/>
      <c r="AI1998" s="8"/>
      <c r="AJ1998" s="5"/>
      <c r="AK1998" s="8"/>
      <c r="AL1998" s="8"/>
      <c r="AM1998" s="8"/>
      <c r="AN1998" s="8"/>
      <c r="AO1998" s="8"/>
      <c r="AP1998" s="8"/>
      <c r="AS1998" s="8"/>
      <c r="AT1998" s="8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J1998" s="5"/>
      <c r="BK1998" s="5"/>
      <c r="BL1998" s="5"/>
      <c r="BO1998" s="7"/>
      <c r="BP1998" s="5"/>
      <c r="BQ1998" s="5"/>
      <c r="BR1998" s="5"/>
      <c r="BS1998" s="5"/>
      <c r="BT1998" s="7"/>
      <c r="BU1998" s="7"/>
      <c r="BV1998" s="7"/>
      <c r="BW1998" s="7"/>
      <c r="BX1998" s="7"/>
      <c r="BY1998" s="7"/>
      <c r="BZ1998" s="7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L1998" s="5"/>
      <c r="CM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</row>
    <row r="1999" spans="1:166" x14ac:dyDescent="0.25">
      <c r="A1999" t="s">
        <v>85</v>
      </c>
      <c r="B1999" t="s">
        <v>251</v>
      </c>
      <c r="C1999" s="6">
        <v>39086</v>
      </c>
      <c r="G1999">
        <v>86</v>
      </c>
      <c r="H1999" t="s">
        <v>17</v>
      </c>
      <c r="I1999" s="7">
        <v>11</v>
      </c>
      <c r="J1999">
        <v>1000</v>
      </c>
      <c r="K1999" s="5">
        <f t="shared" si="45"/>
        <v>90.909090909090907</v>
      </c>
      <c r="AC1999" s="5">
        <v>95.05</v>
      </c>
      <c r="AE1999" s="8"/>
      <c r="AF1999" s="8"/>
      <c r="AG1999" s="8"/>
      <c r="AH1999" s="8"/>
      <c r="AI1999" s="8"/>
      <c r="AJ1999" s="5">
        <v>84.274999999999991</v>
      </c>
      <c r="AK1999" s="8">
        <v>1.137475</v>
      </c>
      <c r="AL1999" s="8">
        <v>0.12111751438857504</v>
      </c>
      <c r="AM1999" s="8"/>
      <c r="AN1999" s="8"/>
      <c r="AO1999" s="8"/>
      <c r="AP1999" s="8"/>
      <c r="AQ1999" s="9">
        <f>AK1999/AJ1999</f>
        <v>1.3497181845149808E-2</v>
      </c>
      <c r="AR1999" s="9">
        <v>4.2932171926021639E-2</v>
      </c>
      <c r="AS1999" s="7">
        <f>AJ1999*AR1999</f>
        <v>3.6181087890654733</v>
      </c>
      <c r="AT1999" s="8"/>
      <c r="AU1999" s="5">
        <v>10.75</v>
      </c>
      <c r="AV1999" s="5"/>
      <c r="AW1999" s="5"/>
      <c r="AX1999" s="5"/>
      <c r="AY1999" s="5">
        <v>6.8749999999999991</v>
      </c>
      <c r="AZ1999" s="5"/>
      <c r="BA1999" s="5"/>
      <c r="BB1999" s="5"/>
      <c r="BC1999" s="5"/>
      <c r="BD1999" s="5"/>
      <c r="BE1999" s="5"/>
      <c r="BF1999" s="5"/>
      <c r="BG1999" s="5">
        <v>0</v>
      </c>
      <c r="BH1999" s="5">
        <v>17.625</v>
      </c>
      <c r="BJ1999" s="5"/>
      <c r="BK1999" s="5">
        <f>AC1999+AJ1999+BH1999</f>
        <v>196.95</v>
      </c>
      <c r="BL1999" s="5"/>
      <c r="BM1999" s="8">
        <f>BH1999/BK1999</f>
        <v>8.9489718202589497E-2</v>
      </c>
      <c r="BN1999" s="8"/>
      <c r="BO1999" s="7"/>
      <c r="BP1999" s="5"/>
      <c r="BQ1999" s="5"/>
      <c r="BR1999" s="5"/>
      <c r="BS1999" s="5"/>
      <c r="BT1999" s="7"/>
      <c r="BU1999" s="7"/>
      <c r="BV1999" s="7"/>
      <c r="BW1999" s="7"/>
      <c r="BX1999" s="8">
        <f>AC1999/BK1999</f>
        <v>0.48260979944148263</v>
      </c>
      <c r="BY1999" s="8">
        <f>AJ1999/BK1999</f>
        <v>0.42790048235592787</v>
      </c>
      <c r="BZ1999" s="8">
        <f>BH1999/BK1999</f>
        <v>8.9489718202589497E-2</v>
      </c>
      <c r="CA1999" s="5">
        <v>204.25</v>
      </c>
      <c r="CB1999" s="5">
        <v>124.5</v>
      </c>
      <c r="CC1999" s="5">
        <v>21.5</v>
      </c>
      <c r="CD1999" s="5">
        <v>0</v>
      </c>
      <c r="CE1999" s="5"/>
      <c r="CF1999" s="5"/>
      <c r="CG1999" s="5"/>
      <c r="CH1999" s="5"/>
      <c r="CI1999" s="5"/>
      <c r="CJ1999" s="5"/>
      <c r="CL1999" s="5">
        <v>226.78881721074501</v>
      </c>
      <c r="CM1999" s="5">
        <f>CS1999+CV1999+CY1999+DB1999+DE1999+DH1999+DK1999+DN1999+DQ1999</f>
        <v>1300</v>
      </c>
      <c r="CO1999" s="5">
        <f>CT1999+CW1999+CZ1999+DC1999+DF1999+DI1999+DL1999+DO1999+DR1999</f>
        <v>231.60853362630715</v>
      </c>
      <c r="CP1999" s="5"/>
      <c r="CQ1999" s="5"/>
      <c r="CR1999" s="21">
        <f>CT1999/CS1999</f>
        <v>0.25913108935105317</v>
      </c>
      <c r="CS1999">
        <v>150</v>
      </c>
      <c r="CT1999" s="5">
        <v>38.869663402657977</v>
      </c>
      <c r="CU1999" s="21">
        <f>CW1999/CV1999</f>
        <v>0.20304663323206149</v>
      </c>
      <c r="CV1999">
        <v>100</v>
      </c>
      <c r="CW1999" s="5">
        <v>20.30466332320615</v>
      </c>
      <c r="CX1999" s="21">
        <f>CZ1999/CY1999</f>
        <v>0.21782350214458041</v>
      </c>
      <c r="CY1999">
        <v>100</v>
      </c>
      <c r="CZ1999" s="5">
        <v>21.782350214458042</v>
      </c>
      <c r="DA1999" s="21">
        <f>DC1999/DB1999</f>
        <v>0.18943471097268896</v>
      </c>
      <c r="DB1999">
        <v>100</v>
      </c>
      <c r="DC1999" s="5">
        <v>18.943471097268898</v>
      </c>
      <c r="DD1999" s="21">
        <f>DF1999/DE1999</f>
        <v>0.19496940067870278</v>
      </c>
      <c r="DE1999">
        <v>100</v>
      </c>
      <c r="DF1999" s="5">
        <v>19.496940067870277</v>
      </c>
      <c r="DG1999" s="21">
        <f>DI1999/DH1999</f>
        <v>0.19523295733137006</v>
      </c>
      <c r="DH1999">
        <v>100</v>
      </c>
      <c r="DI1999" s="5">
        <v>19.523295733137005</v>
      </c>
      <c r="DJ1999" s="21">
        <f>DL1999/DK1999</f>
        <v>0.16411223040635781</v>
      </c>
      <c r="DK1999">
        <v>250</v>
      </c>
      <c r="DL1999" s="5">
        <v>41.028057601589452</v>
      </c>
      <c r="DM1999" s="21">
        <f>DO1999/DN1999</f>
        <v>0.12581566585981174</v>
      </c>
      <c r="DN1999">
        <v>200</v>
      </c>
      <c r="DO1999" s="5">
        <v>25.16313317196235</v>
      </c>
      <c r="DP1999" s="21">
        <f>DR1999/DQ1999</f>
        <v>0.13248479507078489</v>
      </c>
      <c r="DQ1999">
        <v>200</v>
      </c>
      <c r="DR1999" s="5">
        <v>26.496959014156978</v>
      </c>
    </row>
    <row r="2000" spans="1:166" x14ac:dyDescent="0.25">
      <c r="A2000" t="s">
        <v>85</v>
      </c>
      <c r="B2000" t="s">
        <v>251</v>
      </c>
      <c r="C2000" s="6">
        <v>39089</v>
      </c>
      <c r="D2000" s="5"/>
      <c r="G2000">
        <v>89</v>
      </c>
      <c r="H2000" t="s">
        <v>17</v>
      </c>
      <c r="I2000" s="7">
        <v>11</v>
      </c>
      <c r="J2000">
        <v>1000</v>
      </c>
      <c r="K2000" s="5">
        <f t="shared" si="45"/>
        <v>90.909090909090907</v>
      </c>
      <c r="AC2000" s="5"/>
      <c r="AE2000" s="8"/>
      <c r="AF2000" s="8"/>
      <c r="AG2000" s="8"/>
      <c r="AH2000" s="8"/>
      <c r="AI2000" s="8"/>
      <c r="AJ2000" s="5"/>
      <c r="AK2000" s="8"/>
      <c r="AM2000" s="8"/>
      <c r="AN2000" s="8"/>
      <c r="AO2000" s="8"/>
      <c r="AP2000" s="8"/>
      <c r="AQ2000" s="9"/>
      <c r="AS2000" s="8"/>
      <c r="AT2000" s="8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J2000" s="5"/>
      <c r="BK2000" s="5"/>
      <c r="BL2000" s="5"/>
      <c r="BO2000" s="7"/>
      <c r="BP2000" s="5"/>
      <c r="BQ2000" s="5"/>
      <c r="BR2000" s="5"/>
      <c r="BS2000" s="5"/>
      <c r="BT2000" s="7"/>
      <c r="BU2000" s="7"/>
      <c r="BV2000" s="7"/>
      <c r="BW2000" s="7"/>
      <c r="BX2000" s="7"/>
      <c r="BY2000" s="7"/>
      <c r="BZ2000" s="7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L2000" s="5">
        <v>206.22713630098389</v>
      </c>
      <c r="CM2000" s="5">
        <f>CS2000+CV2000+CY2000+DB2000+DE2000+DH2000+DK2000+DN2000+DQ2000</f>
        <v>1300</v>
      </c>
      <c r="CO2000" s="5">
        <f>CT2000+CW2000+CZ2000+DC2000+DF2000+DI2000+DL2000+DO2000+DR2000</f>
        <v>212.02234605379084</v>
      </c>
      <c r="CP2000" s="5"/>
      <c r="CQ2000" s="5"/>
      <c r="CR2000" s="21">
        <f>CT2000/CS2000</f>
        <v>0.17217504900671143</v>
      </c>
      <c r="CS2000">
        <v>150</v>
      </c>
      <c r="CT2000" s="5">
        <v>25.826257351006717</v>
      </c>
      <c r="CU2000" s="21">
        <f>CW2000/CV2000</f>
        <v>0.18955093758377267</v>
      </c>
      <c r="CV2000">
        <v>100</v>
      </c>
      <c r="CW2000" s="5">
        <v>18.955093758377267</v>
      </c>
      <c r="CX2000" s="21">
        <f>CZ2000/CY2000</f>
        <v>0.19248768653382187</v>
      </c>
      <c r="CY2000">
        <v>100</v>
      </c>
      <c r="CZ2000" s="5">
        <v>19.248768653382186</v>
      </c>
      <c r="DA2000" s="21">
        <f>DC2000/DB2000</f>
        <v>0.17599332168665555</v>
      </c>
      <c r="DB2000">
        <v>100</v>
      </c>
      <c r="DC2000" s="5">
        <v>17.599332168665555</v>
      </c>
      <c r="DD2000" s="21">
        <f>DF2000/DE2000</f>
        <v>0.1922879982124352</v>
      </c>
      <c r="DE2000">
        <v>100</v>
      </c>
      <c r="DF2000" s="5">
        <v>19.22879982124352</v>
      </c>
      <c r="DG2000" s="21">
        <f>DI2000/DH2000</f>
        <v>0.20209688928561903</v>
      </c>
      <c r="DH2000">
        <v>100</v>
      </c>
      <c r="DI2000" s="5">
        <v>20.209688928561903</v>
      </c>
      <c r="DJ2000" s="21">
        <f>DL2000/DK2000</f>
        <v>0.15638887458471526</v>
      </c>
      <c r="DK2000">
        <v>250</v>
      </c>
      <c r="DL2000" s="5">
        <v>39.097218646178817</v>
      </c>
      <c r="DM2000" s="21">
        <f>DO2000/DN2000</f>
        <v>0.12533438849407152</v>
      </c>
      <c r="DN2000">
        <v>200</v>
      </c>
      <c r="DO2000" s="5">
        <v>25.066877698814302</v>
      </c>
      <c r="DP2000" s="21">
        <f>DR2000/DQ2000</f>
        <v>0.13395154513780302</v>
      </c>
      <c r="DQ2000">
        <v>200</v>
      </c>
      <c r="DR2000" s="5">
        <v>26.790309027560603</v>
      </c>
    </row>
    <row r="2001" spans="1:122" x14ac:dyDescent="0.25">
      <c r="A2001" t="s">
        <v>85</v>
      </c>
      <c r="B2001" t="s">
        <v>251</v>
      </c>
      <c r="C2001" s="6">
        <v>39092</v>
      </c>
      <c r="D2001" s="5"/>
      <c r="G2001">
        <v>92</v>
      </c>
      <c r="H2001" t="s">
        <v>17</v>
      </c>
      <c r="I2001" s="7">
        <v>11</v>
      </c>
      <c r="J2001">
        <v>1000</v>
      </c>
      <c r="K2001" s="5">
        <f t="shared" si="45"/>
        <v>90.909090909090907</v>
      </c>
      <c r="AC2001" s="5"/>
      <c r="AE2001" s="8"/>
      <c r="AF2001" s="8"/>
      <c r="AG2001" s="8"/>
      <c r="AH2001" s="8"/>
      <c r="AI2001" s="8"/>
      <c r="AJ2001" s="5"/>
      <c r="AK2001" s="8"/>
      <c r="AM2001" s="8"/>
      <c r="AN2001" s="8"/>
      <c r="AO2001" s="8"/>
      <c r="AP2001" s="8"/>
      <c r="AQ2001" s="9"/>
      <c r="AS2001" s="8"/>
      <c r="AT2001" s="8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J2001" s="5"/>
      <c r="BK2001" s="5"/>
      <c r="BL2001" s="5"/>
      <c r="BO2001" s="7"/>
      <c r="BP2001" s="5"/>
      <c r="BQ2001" s="5"/>
      <c r="BR2001" s="5"/>
      <c r="BS2001" s="5"/>
      <c r="BT2001" s="7"/>
      <c r="BU2001" s="7"/>
      <c r="BV2001" s="7"/>
      <c r="BW2001" s="7"/>
      <c r="BX2001" s="7"/>
      <c r="BY2001" s="7"/>
      <c r="BZ2001" s="7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L2001" s="5">
        <v>237.66797919567421</v>
      </c>
      <c r="CM2001" s="5">
        <f>CS2001+CV2001+CY2001+DB2001+DE2001+DH2001+DK2001+DN2001+DQ2001</f>
        <v>1300</v>
      </c>
      <c r="CO2001" s="5">
        <f>CT2001+CW2001+CZ2001+DC2001+DF2001+DI2001+DL2001+DO2001+DR2001</f>
        <v>242.07509176115946</v>
      </c>
      <c r="CP2001" s="5"/>
      <c r="CQ2001" s="5"/>
      <c r="CR2001" s="21">
        <f>CT2001/CS2001</f>
        <v>0.30250427791014822</v>
      </c>
      <c r="CS2001">
        <v>150</v>
      </c>
      <c r="CT2001" s="5">
        <v>45.375641686522236</v>
      </c>
      <c r="CU2001" s="21">
        <f>CW2001/CV2001</f>
        <v>0.21736398113631261</v>
      </c>
      <c r="CV2001">
        <v>100</v>
      </c>
      <c r="CW2001" s="5">
        <v>21.73639811363126</v>
      </c>
      <c r="CX2001" s="21">
        <f>CZ2001/CY2001</f>
        <v>0.23136906242982264</v>
      </c>
      <c r="CY2001">
        <v>100</v>
      </c>
      <c r="CZ2001" s="5">
        <v>23.136906242982263</v>
      </c>
      <c r="DA2001" s="21">
        <f>DC2001/DB2001</f>
        <v>0.19994699432244339</v>
      </c>
      <c r="DB2001">
        <v>100</v>
      </c>
      <c r="DC2001" s="5">
        <v>19.994699432244339</v>
      </c>
      <c r="DD2001" s="21">
        <f>DF2001/DE2001</f>
        <v>0.20213564242484622</v>
      </c>
      <c r="DE2001">
        <v>100</v>
      </c>
      <c r="DF2001" s="5">
        <v>20.213564242484622</v>
      </c>
      <c r="DG2001" s="21">
        <f>DI2001/DH2001</f>
        <v>0.19461360447290368</v>
      </c>
      <c r="DH2001">
        <v>100</v>
      </c>
      <c r="DI2001" s="5">
        <v>19.461360447290367</v>
      </c>
      <c r="DJ2001" s="21">
        <f>DL2001/DK2001</f>
        <v>0.15707257017091747</v>
      </c>
      <c r="DK2001">
        <v>250</v>
      </c>
      <c r="DL2001" s="5">
        <v>39.268142542729365</v>
      </c>
      <c r="DM2001" s="21">
        <f>DO2001/DN2001</f>
        <v>0.13261260045151221</v>
      </c>
      <c r="DN2001">
        <v>200</v>
      </c>
      <c r="DO2001" s="5">
        <v>26.522520090302443</v>
      </c>
      <c r="DP2001" s="21">
        <f>DR2001/DQ2001</f>
        <v>0.1318292948148628</v>
      </c>
      <c r="DQ2001">
        <v>200</v>
      </c>
      <c r="DR2001" s="5">
        <v>26.36585896297256</v>
      </c>
    </row>
    <row r="2002" spans="1:122" x14ac:dyDescent="0.25">
      <c r="A2002" t="s">
        <v>85</v>
      </c>
      <c r="B2002" t="s">
        <v>251</v>
      </c>
      <c r="C2002" s="6">
        <v>39093</v>
      </c>
      <c r="G2002">
        <v>93</v>
      </c>
      <c r="H2002" t="s">
        <v>17</v>
      </c>
      <c r="I2002" s="7">
        <v>11</v>
      </c>
      <c r="J2002">
        <v>1000</v>
      </c>
      <c r="K2002" s="5">
        <f t="shared" si="45"/>
        <v>90.909090909090907</v>
      </c>
      <c r="M2002" s="5">
        <v>683.00000000000011</v>
      </c>
      <c r="N2002" s="7">
        <v>18.95</v>
      </c>
      <c r="O2002" s="7"/>
      <c r="P2002" s="7"/>
      <c r="AC2002" s="5"/>
      <c r="AE2002" s="8"/>
      <c r="AF2002" s="8"/>
      <c r="AG2002" s="8"/>
      <c r="AH2002" s="8"/>
      <c r="AI2002" s="8"/>
      <c r="AJ2002" s="5"/>
      <c r="AK2002" s="8"/>
      <c r="AM2002" s="8"/>
      <c r="AN2002" s="8"/>
      <c r="AO2002" s="8"/>
      <c r="AP2002" s="8"/>
      <c r="AS2002" s="8"/>
      <c r="AT2002" s="8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J2002" s="5"/>
      <c r="BK2002" s="5"/>
      <c r="BL2002" s="5"/>
      <c r="BO2002" s="7"/>
      <c r="BP2002" s="5"/>
      <c r="BQ2002" s="5"/>
      <c r="BR2002" s="5"/>
      <c r="BS2002" s="5"/>
      <c r="BT2002" s="7"/>
      <c r="BU2002" s="7"/>
      <c r="BV2002" s="7"/>
      <c r="BW2002" s="7"/>
      <c r="BX2002" s="7"/>
      <c r="BY2002" s="7"/>
      <c r="BZ2002" s="7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L2002" s="5"/>
      <c r="CM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</row>
    <row r="2003" spans="1:122" x14ac:dyDescent="0.25">
      <c r="A2003" t="s">
        <v>85</v>
      </c>
      <c r="B2003" t="s">
        <v>251</v>
      </c>
      <c r="C2003" s="6">
        <v>39094</v>
      </c>
      <c r="D2003" s="5"/>
      <c r="G2003">
        <v>94</v>
      </c>
      <c r="H2003" t="s">
        <v>17</v>
      </c>
      <c r="I2003" s="7">
        <v>11</v>
      </c>
      <c r="J2003">
        <v>1000</v>
      </c>
      <c r="K2003" s="5">
        <f t="shared" si="45"/>
        <v>90.909090909090907</v>
      </c>
      <c r="AC2003" s="5"/>
      <c r="AE2003" s="8"/>
      <c r="AF2003" s="8"/>
      <c r="AG2003" s="8"/>
      <c r="AH2003" s="8"/>
      <c r="AI2003" s="8"/>
      <c r="AJ2003" s="5"/>
      <c r="AK2003" s="8"/>
      <c r="AL2003" s="8"/>
      <c r="AM2003" s="8"/>
      <c r="AN2003" s="8"/>
      <c r="AO2003" s="8"/>
      <c r="AP2003" s="8"/>
      <c r="AQ2003" s="9"/>
      <c r="AS2003" s="8"/>
      <c r="AT2003" s="8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J2003" s="5"/>
      <c r="BK2003" s="5"/>
      <c r="BL2003" s="5"/>
      <c r="BO2003" s="7"/>
      <c r="BP2003" s="5"/>
      <c r="BQ2003" s="5"/>
      <c r="BR2003" s="5"/>
      <c r="BS2003" s="5"/>
      <c r="BT2003" s="7"/>
      <c r="BU2003" s="7"/>
      <c r="BV2003" s="7"/>
      <c r="BW2003" s="7"/>
      <c r="BX2003" s="7"/>
      <c r="BY2003" s="7"/>
      <c r="BZ2003" s="7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L2003" s="5">
        <v>218.50933612300699</v>
      </c>
      <c r="CM2003" s="5">
        <f t="shared" ref="CM2003:CM2009" si="48">CS2003+CV2003+CY2003+DB2003+DE2003+DH2003+DK2003+DN2003+DQ2003</f>
        <v>1300</v>
      </c>
      <c r="CO2003" s="5">
        <f t="shared" ref="CO2003:CO2009" si="49">CT2003+CW2003+CZ2003+DC2003+DF2003+DI2003+DL2003+DO2003+DR2003</f>
        <v>223.84134720586823</v>
      </c>
      <c r="CP2003" s="5"/>
      <c r="CQ2003" s="5"/>
      <c r="CR2003" s="21">
        <f t="shared" ref="CR2003:CR2009" si="50">CT2003/CS2003</f>
        <v>0.21811430461752418</v>
      </c>
      <c r="CS2003">
        <v>150</v>
      </c>
      <c r="CT2003" s="5">
        <v>32.717145692628627</v>
      </c>
      <c r="CU2003" s="21">
        <f t="shared" ref="CU2003:CU2009" si="51">CW2003/CV2003</f>
        <v>0.20378594652645701</v>
      </c>
      <c r="CV2003">
        <v>100</v>
      </c>
      <c r="CW2003" s="5">
        <v>20.378594652645702</v>
      </c>
      <c r="CX2003" s="21">
        <f t="shared" ref="CX2003:CX2009" si="52">CZ2003/CY2003</f>
        <v>0.21250479360107399</v>
      </c>
      <c r="CY2003">
        <v>100</v>
      </c>
      <c r="CZ2003" s="5">
        <v>21.250479360107398</v>
      </c>
      <c r="DA2003" s="21">
        <f t="shared" ref="DA2003:DA2009" si="53">DC2003/DB2003</f>
        <v>0.18895674016312347</v>
      </c>
      <c r="DB2003">
        <v>100</v>
      </c>
      <c r="DC2003" s="5">
        <v>18.895674016312348</v>
      </c>
      <c r="DD2003" s="21">
        <f t="shared" ref="DD2003:DD2009" si="54">DF2003/DE2003</f>
        <v>0.19072414815059419</v>
      </c>
      <c r="DE2003">
        <v>100</v>
      </c>
      <c r="DF2003" s="5">
        <v>19.072414815059417</v>
      </c>
      <c r="DG2003" s="21">
        <f t="shared" ref="DG2003:DG2009" si="55">DI2003/DH2003</f>
        <v>0.19712813293636436</v>
      </c>
      <c r="DH2003">
        <v>100</v>
      </c>
      <c r="DI2003" s="5">
        <v>19.712813293636437</v>
      </c>
      <c r="DJ2003" s="21">
        <f t="shared" ref="DJ2003:DJ2009" si="56">DL2003/DK2003</f>
        <v>0.15946787703506454</v>
      </c>
      <c r="DK2003">
        <v>250</v>
      </c>
      <c r="DL2003" s="5">
        <v>39.866969258766133</v>
      </c>
      <c r="DM2003" s="21">
        <f t="shared" ref="DM2003:DM2009" si="57">DO2003/DN2003</f>
        <v>0.13241022385817491</v>
      </c>
      <c r="DN2003">
        <v>200</v>
      </c>
      <c r="DO2003" s="5">
        <v>26.482044771634982</v>
      </c>
      <c r="DP2003" s="21">
        <f t="shared" ref="DP2003:DP2009" si="58">DR2003/DQ2003</f>
        <v>0.12732605672538599</v>
      </c>
      <c r="DQ2003">
        <v>200</v>
      </c>
      <c r="DR2003" s="5">
        <v>25.465211345077201</v>
      </c>
    </row>
    <row r="2004" spans="1:122" x14ac:dyDescent="0.25">
      <c r="A2004" t="s">
        <v>85</v>
      </c>
      <c r="B2004" t="s">
        <v>251</v>
      </c>
      <c r="C2004" s="6">
        <v>39098</v>
      </c>
      <c r="D2004" s="5"/>
      <c r="G2004">
        <v>98</v>
      </c>
      <c r="H2004" t="s">
        <v>17</v>
      </c>
      <c r="I2004" s="7">
        <v>11</v>
      </c>
      <c r="J2004">
        <v>1000</v>
      </c>
      <c r="K2004" s="5">
        <f t="shared" si="45"/>
        <v>90.909090909090907</v>
      </c>
      <c r="M2004" s="5">
        <v>719.5</v>
      </c>
      <c r="N2004" s="7">
        <v>20.350000000000001</v>
      </c>
      <c r="O2004" s="7"/>
      <c r="P2004" s="7"/>
      <c r="AC2004" s="5"/>
      <c r="AE2004" s="8"/>
      <c r="AF2004" s="8"/>
      <c r="AG2004" s="8"/>
      <c r="AH2004" s="8"/>
      <c r="AI2004" s="8"/>
      <c r="AJ2004" s="5"/>
      <c r="AK2004" s="8"/>
      <c r="AL2004" s="8"/>
      <c r="AM2004" s="8"/>
      <c r="AN2004" s="8"/>
      <c r="AO2004" s="8"/>
      <c r="AP2004" s="8"/>
      <c r="AQ2004" s="9"/>
      <c r="AS2004" s="8"/>
      <c r="AT2004" s="8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J2004" s="5"/>
      <c r="BK2004" s="5"/>
      <c r="BL2004" s="5"/>
      <c r="BO2004" s="7"/>
      <c r="BP2004" s="5"/>
      <c r="BQ2004" s="5"/>
      <c r="BR2004" s="5"/>
      <c r="BS2004" s="5"/>
      <c r="BT2004" s="7"/>
      <c r="BU2004" s="7"/>
      <c r="BV2004" s="7"/>
      <c r="BW2004" s="7"/>
      <c r="BX2004" s="7"/>
      <c r="BY2004" s="7"/>
      <c r="BZ2004" s="7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L2004" s="5">
        <v>181.83495436808619</v>
      </c>
      <c r="CM2004" s="5">
        <f t="shared" si="48"/>
        <v>1300</v>
      </c>
      <c r="CO2004" s="5">
        <f t="shared" si="49"/>
        <v>187.60479916803774</v>
      </c>
      <c r="CP2004" s="5"/>
      <c r="CQ2004" s="5"/>
      <c r="CR2004" s="21">
        <f t="shared" si="50"/>
        <v>0.17936940722741446</v>
      </c>
      <c r="CS2004">
        <v>150</v>
      </c>
      <c r="CT2004" s="5">
        <v>26.905411084112167</v>
      </c>
      <c r="CU2004" s="21">
        <f t="shared" si="51"/>
        <v>0.16174411636201513</v>
      </c>
      <c r="CV2004">
        <v>100</v>
      </c>
      <c r="CW2004" s="5">
        <v>16.174411636201512</v>
      </c>
      <c r="CX2004" s="21">
        <f t="shared" si="52"/>
        <v>0.12705920419081593</v>
      </c>
      <c r="CY2004">
        <v>100</v>
      </c>
      <c r="CZ2004" s="5">
        <v>12.705920419081593</v>
      </c>
      <c r="DA2004" s="21">
        <f t="shared" si="53"/>
        <v>0.13306415617483761</v>
      </c>
      <c r="DB2004">
        <v>100</v>
      </c>
      <c r="DC2004" s="5">
        <v>13.30641561748376</v>
      </c>
      <c r="DD2004" s="21">
        <f t="shared" si="54"/>
        <v>0.15982079906382551</v>
      </c>
      <c r="DE2004">
        <v>100</v>
      </c>
      <c r="DF2004" s="5">
        <v>15.982079906382552</v>
      </c>
      <c r="DG2004" s="21">
        <f t="shared" si="55"/>
        <v>0.17167833695950085</v>
      </c>
      <c r="DH2004">
        <v>100</v>
      </c>
      <c r="DI2004" s="5">
        <v>17.167833695950087</v>
      </c>
      <c r="DJ2004" s="21">
        <f t="shared" si="56"/>
        <v>0.14814707709437089</v>
      </c>
      <c r="DK2004">
        <v>250</v>
      </c>
      <c r="DL2004" s="5">
        <v>37.036769273592725</v>
      </c>
      <c r="DM2004" s="21">
        <f t="shared" si="57"/>
        <v>0.12160958900081187</v>
      </c>
      <c r="DN2004">
        <v>200</v>
      </c>
      <c r="DO2004" s="5">
        <v>24.321917800162375</v>
      </c>
      <c r="DP2004" s="21">
        <f t="shared" si="58"/>
        <v>0.12002019867535484</v>
      </c>
      <c r="DQ2004">
        <v>200</v>
      </c>
      <c r="DR2004" s="5">
        <v>24.004039735070968</v>
      </c>
    </row>
    <row r="2005" spans="1:122" x14ac:dyDescent="0.25">
      <c r="A2005" t="s">
        <v>85</v>
      </c>
      <c r="B2005" t="s">
        <v>251</v>
      </c>
      <c r="C2005" s="6">
        <v>39101</v>
      </c>
      <c r="D2005" s="5"/>
      <c r="G2005">
        <v>101</v>
      </c>
      <c r="H2005" t="s">
        <v>17</v>
      </c>
      <c r="I2005" s="7">
        <v>11</v>
      </c>
      <c r="J2005">
        <v>1000</v>
      </c>
      <c r="K2005" s="5">
        <f t="shared" si="45"/>
        <v>90.909090909090907</v>
      </c>
      <c r="AC2005" s="5"/>
      <c r="AE2005" s="8"/>
      <c r="AF2005" s="8"/>
      <c r="AG2005" s="8"/>
      <c r="AH2005" s="8"/>
      <c r="AI2005" s="8"/>
      <c r="AJ2005" s="5"/>
      <c r="AK2005" s="8"/>
      <c r="AL2005" s="8"/>
      <c r="AM2005" s="8"/>
      <c r="AN2005" s="8"/>
      <c r="AO2005" s="8"/>
      <c r="AP2005" s="8"/>
      <c r="AQ2005" s="9"/>
      <c r="AS2005" s="8"/>
      <c r="AT2005" s="8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J2005" s="5"/>
      <c r="BK2005" s="5"/>
      <c r="BL2005" s="5"/>
      <c r="BO2005" s="7"/>
      <c r="BP2005" s="5"/>
      <c r="BQ2005" s="5"/>
      <c r="BR2005" s="5"/>
      <c r="BS2005" s="5"/>
      <c r="BT2005" s="7"/>
      <c r="BU2005" s="7"/>
      <c r="BV2005" s="7"/>
      <c r="BW2005" s="7"/>
      <c r="BX2005" s="7"/>
      <c r="BY2005" s="7"/>
      <c r="BZ2005" s="7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L2005" s="5">
        <v>230.20736512388609</v>
      </c>
      <c r="CM2005" s="5">
        <f t="shared" si="48"/>
        <v>1300</v>
      </c>
      <c r="CO2005" s="5">
        <f t="shared" si="49"/>
        <v>234.81363250635621</v>
      </c>
      <c r="CP2005" s="5"/>
      <c r="CQ2005" s="5"/>
      <c r="CR2005" s="21">
        <f t="shared" si="50"/>
        <v>0.27642814443050884</v>
      </c>
      <c r="CS2005">
        <v>150</v>
      </c>
      <c r="CT2005" s="5">
        <v>41.464221664576328</v>
      </c>
      <c r="CU2005" s="21">
        <f t="shared" si="51"/>
        <v>0.21674908263273834</v>
      </c>
      <c r="CV2005">
        <v>100</v>
      </c>
      <c r="CW2005" s="5">
        <v>21.674908263273835</v>
      </c>
      <c r="CX2005" s="21">
        <f t="shared" si="52"/>
        <v>0.23132510789911437</v>
      </c>
      <c r="CY2005">
        <v>100</v>
      </c>
      <c r="CZ2005" s="5">
        <v>23.132510789911436</v>
      </c>
      <c r="DA2005" s="21">
        <f t="shared" si="53"/>
        <v>0.19602003241473176</v>
      </c>
      <c r="DB2005">
        <v>100</v>
      </c>
      <c r="DC2005" s="5">
        <v>19.602003241473177</v>
      </c>
      <c r="DD2005" s="21">
        <f t="shared" si="54"/>
        <v>0.1917075902981108</v>
      </c>
      <c r="DE2005">
        <v>100</v>
      </c>
      <c r="DF2005" s="5">
        <v>19.17075902981108</v>
      </c>
      <c r="DG2005" s="21">
        <f t="shared" si="55"/>
        <v>0.18896330895117025</v>
      </c>
      <c r="DH2005">
        <v>100</v>
      </c>
      <c r="DI2005" s="5">
        <v>18.896330895117025</v>
      </c>
      <c r="DJ2005" s="21">
        <f t="shared" si="56"/>
        <v>0.15880842922594257</v>
      </c>
      <c r="DK2005">
        <v>250</v>
      </c>
      <c r="DL2005" s="5">
        <v>39.702107306485644</v>
      </c>
      <c r="DM2005" s="21">
        <f t="shared" si="57"/>
        <v>0.12889554817642465</v>
      </c>
      <c r="DN2005">
        <v>200</v>
      </c>
      <c r="DO2005" s="5">
        <v>25.779109635284932</v>
      </c>
      <c r="DP2005" s="21">
        <f t="shared" si="58"/>
        <v>0.1269584084021137</v>
      </c>
      <c r="DQ2005">
        <v>200</v>
      </c>
      <c r="DR2005" s="5">
        <v>25.391681680422742</v>
      </c>
    </row>
    <row r="2006" spans="1:122" x14ac:dyDescent="0.25">
      <c r="A2006" t="s">
        <v>85</v>
      </c>
      <c r="B2006" t="s">
        <v>251</v>
      </c>
      <c r="C2006" s="6">
        <v>39104</v>
      </c>
      <c r="G2006">
        <v>104</v>
      </c>
      <c r="H2006" t="s">
        <v>17</v>
      </c>
      <c r="I2006" s="7">
        <v>11</v>
      </c>
      <c r="J2006">
        <v>1000</v>
      </c>
      <c r="K2006" s="5">
        <f t="shared" si="45"/>
        <v>90.909090909090907</v>
      </c>
      <c r="AC2006" s="5">
        <v>198.57499999999999</v>
      </c>
      <c r="AE2006" s="8"/>
      <c r="AF2006" s="8"/>
      <c r="AG2006" s="8"/>
      <c r="AH2006" s="8"/>
      <c r="AI2006" s="8"/>
      <c r="AJ2006" s="5">
        <v>163.25000000000003</v>
      </c>
      <c r="AK2006" s="8">
        <v>2.3451749999999998</v>
      </c>
      <c r="AL2006" s="8">
        <v>0.23366809215566262</v>
      </c>
      <c r="AM2006" s="8"/>
      <c r="AN2006" s="8"/>
      <c r="AO2006" s="8"/>
      <c r="AP2006" s="8"/>
      <c r="AQ2006" s="9">
        <f>AK2006/AJ2006</f>
        <v>1.4365543644716688E-2</v>
      </c>
      <c r="AR2006" s="9">
        <v>3.75588533455097E-2</v>
      </c>
      <c r="AS2006" s="7">
        <f>AJ2006*AR2006</f>
        <v>6.1314828086544599</v>
      </c>
      <c r="AT2006" s="8"/>
      <c r="AU2006" s="5">
        <v>14.074999999999999</v>
      </c>
      <c r="AV2006" s="5"/>
      <c r="AW2006" s="5"/>
      <c r="AX2006" s="5"/>
      <c r="AY2006" s="5">
        <v>124.2</v>
      </c>
      <c r="AZ2006" s="5"/>
      <c r="BA2006" s="5"/>
      <c r="BB2006" s="5"/>
      <c r="BC2006" s="5"/>
      <c r="BD2006" s="5"/>
      <c r="BE2006" s="5"/>
      <c r="BF2006" s="5"/>
      <c r="BG2006" s="5">
        <v>0</v>
      </c>
      <c r="BH2006" s="5">
        <v>138.27500000000001</v>
      </c>
      <c r="BJ2006" s="5"/>
      <c r="BK2006" s="5">
        <f>AC2006+AJ2006+BH2006</f>
        <v>500.1</v>
      </c>
      <c r="BL2006" s="5"/>
      <c r="BM2006" s="8">
        <f>BH2006/BK2006</f>
        <v>0.27649470105978802</v>
      </c>
      <c r="BN2006" s="8"/>
      <c r="BO2006" s="7"/>
      <c r="BP2006" s="5"/>
      <c r="BQ2006" s="5"/>
      <c r="BR2006" s="5"/>
      <c r="BS2006" s="5"/>
      <c r="BT2006" s="7"/>
      <c r="BU2006" s="7"/>
      <c r="BV2006" s="7"/>
      <c r="BW2006" s="7"/>
      <c r="BX2006" s="8">
        <f>AC2006/BK2006</f>
        <v>0.3970705858828234</v>
      </c>
      <c r="BY2006" s="8">
        <f>AJ2006/BK2006</f>
        <v>0.32643471305738858</v>
      </c>
      <c r="BZ2006" s="8">
        <f>BH2006/BK2006</f>
        <v>0.27649470105978802</v>
      </c>
      <c r="CA2006" s="5">
        <v>413.0625</v>
      </c>
      <c r="CB2006" s="5">
        <v>85.25</v>
      </c>
      <c r="CC2006" s="5">
        <v>128</v>
      </c>
      <c r="CD2006" s="5">
        <v>0</v>
      </c>
      <c r="CE2006" s="5"/>
      <c r="CF2006" s="5"/>
      <c r="CG2006" s="5"/>
      <c r="CH2006" s="5"/>
      <c r="CI2006" s="5"/>
      <c r="CJ2006" s="5"/>
      <c r="CL2006" s="5">
        <v>200.69256249855749</v>
      </c>
      <c r="CM2006" s="5">
        <f t="shared" si="48"/>
        <v>1300</v>
      </c>
      <c r="CO2006" s="5">
        <f t="shared" si="49"/>
        <v>206.62993471692877</v>
      </c>
      <c r="CP2006" s="5"/>
      <c r="CQ2006" s="5"/>
      <c r="CR2006" s="21">
        <f t="shared" si="50"/>
        <v>0.17023243755838216</v>
      </c>
      <c r="CS2006">
        <v>150</v>
      </c>
      <c r="CT2006" s="5">
        <v>25.534865633757324</v>
      </c>
      <c r="CU2006" s="21">
        <f t="shared" si="51"/>
        <v>0.19500456790398851</v>
      </c>
      <c r="CV2006">
        <v>100</v>
      </c>
      <c r="CW2006" s="5">
        <v>19.50045679039885</v>
      </c>
      <c r="CX2006" s="21">
        <f t="shared" si="52"/>
        <v>0.19426478317123227</v>
      </c>
      <c r="CY2006">
        <v>100</v>
      </c>
      <c r="CZ2006" s="5">
        <v>19.426478317123227</v>
      </c>
      <c r="DA2006" s="21">
        <f t="shared" si="53"/>
        <v>0.17263020726620176</v>
      </c>
      <c r="DB2006">
        <v>100</v>
      </c>
      <c r="DC2006" s="5">
        <v>17.263020726620177</v>
      </c>
      <c r="DD2006" s="21">
        <f t="shared" si="54"/>
        <v>0.17573115868049641</v>
      </c>
      <c r="DE2006">
        <v>100</v>
      </c>
      <c r="DF2006" s="5">
        <v>17.573115868049641</v>
      </c>
      <c r="DG2006" s="21">
        <f t="shared" si="55"/>
        <v>0.18510266867425024</v>
      </c>
      <c r="DH2006">
        <v>100</v>
      </c>
      <c r="DI2006" s="5">
        <v>18.510266867425024</v>
      </c>
      <c r="DJ2006" s="21">
        <f t="shared" si="56"/>
        <v>0.15420878200244756</v>
      </c>
      <c r="DK2006">
        <v>250</v>
      </c>
      <c r="DL2006" s="5">
        <v>38.552195500611887</v>
      </c>
      <c r="DM2006" s="21">
        <f t="shared" si="57"/>
        <v>0.12404326344919436</v>
      </c>
      <c r="DN2006">
        <v>200</v>
      </c>
      <c r="DO2006" s="5">
        <v>24.808652689838873</v>
      </c>
      <c r="DP2006" s="21">
        <f t="shared" si="58"/>
        <v>0.12730441161551898</v>
      </c>
      <c r="DQ2006">
        <v>200</v>
      </c>
      <c r="DR2006" s="5">
        <v>25.460882323103796</v>
      </c>
    </row>
    <row r="2007" spans="1:122" x14ac:dyDescent="0.25">
      <c r="A2007" t="s">
        <v>85</v>
      </c>
      <c r="B2007" t="s">
        <v>251</v>
      </c>
      <c r="C2007" s="6">
        <v>39107</v>
      </c>
      <c r="D2007" s="5"/>
      <c r="G2007">
        <v>107</v>
      </c>
      <c r="H2007" t="s">
        <v>17</v>
      </c>
      <c r="I2007" s="7">
        <v>11</v>
      </c>
      <c r="J2007">
        <v>1000</v>
      </c>
      <c r="K2007" s="5">
        <f t="shared" si="45"/>
        <v>90.909090909090907</v>
      </c>
      <c r="AC2007" s="5"/>
      <c r="AE2007" s="8"/>
      <c r="AF2007" s="8"/>
      <c r="AG2007" s="8"/>
      <c r="AH2007" s="8"/>
      <c r="AI2007" s="8"/>
      <c r="AJ2007" s="5"/>
      <c r="AK2007" s="8"/>
      <c r="AM2007" s="8"/>
      <c r="AN2007" s="8"/>
      <c r="AO2007" s="8"/>
      <c r="AP2007" s="8"/>
      <c r="AQ2007" s="9"/>
      <c r="AS2007" s="8"/>
      <c r="AT2007" s="8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J2007" s="5"/>
      <c r="BK2007" s="5"/>
      <c r="BL2007" s="5"/>
      <c r="BO2007" s="7"/>
      <c r="BP2007" s="5"/>
      <c r="BQ2007" s="5"/>
      <c r="BR2007" s="5"/>
      <c r="BS2007" s="5"/>
      <c r="BT2007" s="7"/>
      <c r="BU2007" s="7"/>
      <c r="BV2007" s="7"/>
      <c r="BW2007" s="7"/>
      <c r="BX2007" s="7"/>
      <c r="BY2007" s="7"/>
      <c r="BZ2007" s="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L2007" s="5">
        <v>219.9470874925787</v>
      </c>
      <c r="CM2007" s="5">
        <f t="shared" si="48"/>
        <v>1300</v>
      </c>
      <c r="CO2007" s="5">
        <f t="shared" si="49"/>
        <v>224.49493870521039</v>
      </c>
      <c r="CP2007" s="5"/>
      <c r="CQ2007" s="5"/>
      <c r="CR2007" s="21">
        <f t="shared" si="50"/>
        <v>0.26464668366040894</v>
      </c>
      <c r="CS2007">
        <v>150</v>
      </c>
      <c r="CT2007" s="5">
        <v>39.697002549061338</v>
      </c>
      <c r="CU2007" s="21">
        <f t="shared" si="51"/>
        <v>0.21650948288855396</v>
      </c>
      <c r="CV2007">
        <v>100</v>
      </c>
      <c r="CW2007" s="5">
        <v>21.650948288855396</v>
      </c>
      <c r="CX2007" s="21">
        <f t="shared" si="52"/>
        <v>0.22443822479829778</v>
      </c>
      <c r="CY2007">
        <v>100</v>
      </c>
      <c r="CZ2007" s="5">
        <v>22.443822479829777</v>
      </c>
      <c r="DA2007" s="21">
        <f t="shared" si="53"/>
        <v>0.18703305952200069</v>
      </c>
      <c r="DB2007">
        <v>100</v>
      </c>
      <c r="DC2007" s="5">
        <v>18.703305952200068</v>
      </c>
      <c r="DD2007" s="21">
        <f t="shared" si="54"/>
        <v>0.18525940494269391</v>
      </c>
      <c r="DE2007">
        <v>100</v>
      </c>
      <c r="DF2007" s="5">
        <v>18.525940494269392</v>
      </c>
      <c r="DG2007" s="21">
        <f t="shared" si="55"/>
        <v>0.17897202685066455</v>
      </c>
      <c r="DH2007">
        <v>100</v>
      </c>
      <c r="DI2007" s="5">
        <v>17.897202685066453</v>
      </c>
      <c r="DJ2007" s="21">
        <f t="shared" si="56"/>
        <v>0.14215551288313572</v>
      </c>
      <c r="DK2007">
        <v>250</v>
      </c>
      <c r="DL2007" s="5">
        <v>35.538878220783928</v>
      </c>
      <c r="DM2007" s="21">
        <f t="shared" si="57"/>
        <v>0.12100154605869097</v>
      </c>
      <c r="DN2007">
        <v>200</v>
      </c>
      <c r="DO2007" s="5">
        <v>24.200309211738194</v>
      </c>
      <c r="DP2007" s="21">
        <f t="shared" si="58"/>
        <v>0.12918764411702935</v>
      </c>
      <c r="DQ2007">
        <v>200</v>
      </c>
      <c r="DR2007" s="5">
        <v>25.837528823405869</v>
      </c>
    </row>
    <row r="2008" spans="1:122" x14ac:dyDescent="0.25">
      <c r="A2008" t="s">
        <v>85</v>
      </c>
      <c r="B2008" t="s">
        <v>251</v>
      </c>
      <c r="C2008" s="6">
        <v>39111</v>
      </c>
      <c r="D2008" s="5"/>
      <c r="G2008">
        <v>111</v>
      </c>
      <c r="H2008" t="s">
        <v>17</v>
      </c>
      <c r="I2008" s="7">
        <v>11</v>
      </c>
      <c r="J2008">
        <v>1000</v>
      </c>
      <c r="K2008" s="5">
        <f t="shared" si="45"/>
        <v>90.909090909090907</v>
      </c>
      <c r="M2008" s="5">
        <v>779.5</v>
      </c>
      <c r="N2008" s="7">
        <v>21.849999999999998</v>
      </c>
      <c r="O2008" s="7"/>
      <c r="P2008" s="7"/>
      <c r="AC2008" s="5"/>
      <c r="AE2008" s="8"/>
      <c r="AF2008" s="8"/>
      <c r="AG2008" s="8"/>
      <c r="AH2008" s="8"/>
      <c r="AI2008" s="8"/>
      <c r="AJ2008" s="5"/>
      <c r="AK2008" s="8"/>
      <c r="AM2008" s="8"/>
      <c r="AN2008" s="8"/>
      <c r="AO2008" s="8"/>
      <c r="AP2008" s="8"/>
      <c r="AQ2008" s="9"/>
      <c r="AS2008" s="8"/>
      <c r="AT2008" s="8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J2008" s="5"/>
      <c r="BK2008" s="5"/>
      <c r="BL2008" s="5"/>
      <c r="BO2008" s="7"/>
      <c r="BP2008" s="5"/>
      <c r="BQ2008" s="5"/>
      <c r="BR2008" s="5"/>
      <c r="BS2008" s="5"/>
      <c r="BT2008" s="7"/>
      <c r="BU2008" s="7"/>
      <c r="BV2008" s="7"/>
      <c r="BW2008" s="7"/>
      <c r="BX2008" s="7"/>
      <c r="BY2008" s="7"/>
      <c r="BZ2008" s="7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L2008" s="5">
        <v>181.8966819809196</v>
      </c>
      <c r="CM2008" s="5">
        <f t="shared" si="48"/>
        <v>1300</v>
      </c>
      <c r="CO2008" s="5">
        <f t="shared" si="49"/>
        <v>183.65444809264616</v>
      </c>
      <c r="CP2008" s="5"/>
      <c r="CQ2008" s="5"/>
      <c r="CR2008" s="21">
        <f t="shared" si="50"/>
        <v>0.12247491588650838</v>
      </c>
      <c r="CS2008">
        <v>150</v>
      </c>
      <c r="CT2008" s="5">
        <v>18.371237382976258</v>
      </c>
      <c r="CU2008" s="21">
        <f t="shared" si="51"/>
        <v>0.18180281290783148</v>
      </c>
      <c r="CV2008">
        <v>100</v>
      </c>
      <c r="CW2008" s="5">
        <v>18.180281290783149</v>
      </c>
      <c r="CX2008" s="21">
        <f t="shared" si="52"/>
        <v>0.16702110740538317</v>
      </c>
      <c r="CY2008">
        <v>100</v>
      </c>
      <c r="CZ2008" s="5">
        <v>16.702110740538316</v>
      </c>
      <c r="DA2008" s="21">
        <f t="shared" si="53"/>
        <v>0.14626836668431792</v>
      </c>
      <c r="DB2008">
        <v>100</v>
      </c>
      <c r="DC2008" s="5">
        <v>14.626836668431793</v>
      </c>
      <c r="DD2008" s="21">
        <f t="shared" si="54"/>
        <v>0.15362638499978568</v>
      </c>
      <c r="DE2008">
        <v>100</v>
      </c>
      <c r="DF2008" s="5">
        <v>15.362638499978567</v>
      </c>
      <c r="DG2008" s="21">
        <f t="shared" si="55"/>
        <v>0.16899468764002393</v>
      </c>
      <c r="DH2008">
        <v>100</v>
      </c>
      <c r="DI2008" s="5">
        <v>16.899468764002393</v>
      </c>
      <c r="DJ2008" s="21">
        <f t="shared" si="56"/>
        <v>0.13447337775461474</v>
      </c>
      <c r="DK2008">
        <v>250</v>
      </c>
      <c r="DL2008" s="5">
        <v>33.618344438653686</v>
      </c>
      <c r="DM2008" s="21">
        <f t="shared" si="57"/>
        <v>0.11830271178174645</v>
      </c>
      <c r="DN2008">
        <v>200</v>
      </c>
      <c r="DO2008" s="5">
        <v>23.660542356349289</v>
      </c>
      <c r="DP2008" s="21">
        <f t="shared" si="58"/>
        <v>0.13116493975466359</v>
      </c>
      <c r="DQ2008">
        <v>200</v>
      </c>
      <c r="DR2008" s="5">
        <v>26.232987950932717</v>
      </c>
    </row>
    <row r="2009" spans="1:122" x14ac:dyDescent="0.25">
      <c r="A2009" t="s">
        <v>85</v>
      </c>
      <c r="B2009" t="s">
        <v>251</v>
      </c>
      <c r="C2009" s="6">
        <v>39114</v>
      </c>
      <c r="D2009" s="5"/>
      <c r="G2009">
        <v>114</v>
      </c>
      <c r="H2009" t="s">
        <v>17</v>
      </c>
      <c r="I2009" s="7">
        <v>11</v>
      </c>
      <c r="J2009">
        <v>1000</v>
      </c>
      <c r="K2009" s="5">
        <f t="shared" si="45"/>
        <v>90.909090909090907</v>
      </c>
      <c r="AC2009" s="5"/>
      <c r="AE2009" s="8"/>
      <c r="AF2009" s="8"/>
      <c r="AG2009" s="8"/>
      <c r="AH2009" s="8"/>
      <c r="AI2009" s="8"/>
      <c r="AJ2009" s="5"/>
      <c r="AK2009" s="8"/>
      <c r="AL2009" s="8"/>
      <c r="AM2009" s="8"/>
      <c r="AN2009" s="8"/>
      <c r="AO2009" s="8"/>
      <c r="AP2009" s="8"/>
      <c r="AQ2009" s="9"/>
      <c r="AS2009" s="8"/>
      <c r="AT2009" s="8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J2009" s="5"/>
      <c r="BK2009" s="5"/>
      <c r="BL2009" s="5"/>
      <c r="BO2009" s="7"/>
      <c r="BP2009" s="5"/>
      <c r="BQ2009" s="5"/>
      <c r="BR2009" s="5"/>
      <c r="BS2009" s="5"/>
      <c r="BT2009" s="7"/>
      <c r="BU2009" s="7"/>
      <c r="BV2009" s="7"/>
      <c r="BW2009" s="7"/>
      <c r="BX2009" s="7"/>
      <c r="BY2009" s="7"/>
      <c r="BZ2009" s="7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L2009" s="5">
        <v>221.87596103711891</v>
      </c>
      <c r="CM2009" s="5">
        <f t="shared" si="48"/>
        <v>1300</v>
      </c>
      <c r="CO2009" s="5">
        <f t="shared" si="49"/>
        <v>226.5900443608796</v>
      </c>
      <c r="CP2009" s="5"/>
      <c r="CQ2009" s="5"/>
      <c r="CR2009" s="21">
        <f t="shared" si="50"/>
        <v>0.2516270024624821</v>
      </c>
      <c r="CS2009">
        <v>150</v>
      </c>
      <c r="CT2009" s="5">
        <v>37.744050369372317</v>
      </c>
      <c r="CU2009" s="21">
        <f t="shared" si="51"/>
        <v>0.2146560196763003</v>
      </c>
      <c r="CV2009">
        <v>100</v>
      </c>
      <c r="CW2009" s="5">
        <v>21.465601967630029</v>
      </c>
      <c r="CX2009" s="21">
        <f t="shared" si="52"/>
        <v>0.23101183589697832</v>
      </c>
      <c r="CY2009">
        <v>100</v>
      </c>
      <c r="CZ2009" s="5">
        <v>23.101183589697833</v>
      </c>
      <c r="DA2009" s="21">
        <f t="shared" si="53"/>
        <v>0.19276234555795008</v>
      </c>
      <c r="DB2009">
        <v>100</v>
      </c>
      <c r="DC2009" s="5">
        <v>19.276234555795007</v>
      </c>
      <c r="DD2009" s="21">
        <f t="shared" si="54"/>
        <v>0.18545010029576672</v>
      </c>
      <c r="DE2009">
        <v>100</v>
      </c>
      <c r="DF2009" s="5">
        <v>18.545010029576673</v>
      </c>
      <c r="DG2009" s="21">
        <f t="shared" si="55"/>
        <v>0.18434010375361992</v>
      </c>
      <c r="DH2009">
        <v>100</v>
      </c>
      <c r="DI2009" s="5">
        <v>18.434010375361993</v>
      </c>
      <c r="DJ2009" s="21">
        <f t="shared" si="56"/>
        <v>0.14680921561476129</v>
      </c>
      <c r="DK2009">
        <v>250</v>
      </c>
      <c r="DL2009" s="5">
        <v>36.702303903690321</v>
      </c>
      <c r="DM2009" s="21">
        <f t="shared" si="57"/>
        <v>0.12341785048627851</v>
      </c>
      <c r="DN2009">
        <v>200</v>
      </c>
      <c r="DO2009" s="5">
        <v>24.683570097255704</v>
      </c>
      <c r="DP2009" s="21">
        <f t="shared" si="58"/>
        <v>0.13319039736249846</v>
      </c>
      <c r="DQ2009">
        <v>200</v>
      </c>
      <c r="DR2009" s="5">
        <v>26.63807947249969</v>
      </c>
    </row>
    <row r="2010" spans="1:122" x14ac:dyDescent="0.25">
      <c r="A2010" t="s">
        <v>85</v>
      </c>
      <c r="B2010" t="s">
        <v>251</v>
      </c>
      <c r="C2010" s="6">
        <v>39116</v>
      </c>
      <c r="D2010" s="5">
        <v>6</v>
      </c>
      <c r="E2010" t="s">
        <v>239</v>
      </c>
      <c r="F2010" t="s">
        <v>89</v>
      </c>
      <c r="G2010">
        <v>116</v>
      </c>
      <c r="H2010" t="s">
        <v>17</v>
      </c>
      <c r="I2010" s="7">
        <v>11</v>
      </c>
      <c r="J2010">
        <v>1000</v>
      </c>
      <c r="K2010" s="5">
        <f t="shared" si="45"/>
        <v>90.909090909090907</v>
      </c>
      <c r="T2010" s="5">
        <v>116</v>
      </c>
      <c r="AC2010" s="5"/>
      <c r="AE2010" s="8"/>
      <c r="AF2010" s="8"/>
      <c r="AG2010" s="8"/>
      <c r="AH2010" s="8"/>
      <c r="AI2010" s="8"/>
      <c r="AJ2010" s="5"/>
      <c r="AK2010" s="8"/>
      <c r="AL2010" s="8"/>
      <c r="AM2010" s="8"/>
      <c r="AN2010" s="8"/>
      <c r="AO2010" s="8"/>
      <c r="AP2010" s="8"/>
      <c r="AS2010" s="8"/>
      <c r="AT2010" s="8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J2010" s="5"/>
      <c r="BK2010" s="5"/>
      <c r="BL2010" s="5"/>
      <c r="BO2010" s="7"/>
      <c r="BP2010" s="5"/>
      <c r="BQ2010" s="5"/>
      <c r="BR2010" s="5"/>
      <c r="BS2010" s="5"/>
      <c r="BT2010" s="7"/>
      <c r="BU2010" s="7"/>
      <c r="BV2010" s="7"/>
      <c r="BW2010" s="7"/>
      <c r="BX2010" s="7"/>
      <c r="BY2010" s="7"/>
      <c r="BZ2010" s="7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L2010" s="5"/>
      <c r="CM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</row>
    <row r="2011" spans="1:122" x14ac:dyDescent="0.25">
      <c r="A2011" t="s">
        <v>85</v>
      </c>
      <c r="B2011" t="s">
        <v>251</v>
      </c>
      <c r="C2011" s="6">
        <v>39117</v>
      </c>
      <c r="D2011" s="5"/>
      <c r="G2011">
        <v>117</v>
      </c>
      <c r="H2011" t="s">
        <v>17</v>
      </c>
      <c r="I2011" s="7">
        <v>11</v>
      </c>
      <c r="J2011">
        <v>1000</v>
      </c>
      <c r="K2011" s="5">
        <f t="shared" si="45"/>
        <v>90.909090909090907</v>
      </c>
      <c r="AC2011" s="5"/>
      <c r="AE2011" s="8"/>
      <c r="AF2011" s="8"/>
      <c r="AG2011" s="8"/>
      <c r="AH2011" s="8"/>
      <c r="AI2011" s="8"/>
      <c r="AJ2011" s="5"/>
      <c r="AK2011" s="8"/>
      <c r="AL2011" s="8"/>
      <c r="AM2011" s="8"/>
      <c r="AN2011" s="8"/>
      <c r="AO2011" s="8"/>
      <c r="AP2011" s="8"/>
      <c r="AQ2011" s="9"/>
      <c r="AS2011" s="8"/>
      <c r="AT2011" s="8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J2011" s="5"/>
      <c r="BK2011" s="5"/>
      <c r="BL2011" s="5"/>
      <c r="BO2011" s="7"/>
      <c r="BP2011" s="5"/>
      <c r="BQ2011" s="5"/>
      <c r="BR2011" s="5"/>
      <c r="BS2011" s="5"/>
      <c r="BT2011" s="7"/>
      <c r="BU2011" s="7"/>
      <c r="BV2011" s="7"/>
      <c r="BW2011" s="7"/>
      <c r="BX2011" s="7"/>
      <c r="BY2011" s="7"/>
      <c r="BZ2011" s="7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L2011" s="5">
        <v>217.1818993909001</v>
      </c>
      <c r="CM2011" s="5">
        <f t="shared" ref="CM2011:CM2017" si="59">CS2011+CV2011+CY2011+DB2011+DE2011+DH2011+DK2011+DN2011+DQ2011</f>
        <v>1300</v>
      </c>
      <c r="CO2011" s="5">
        <f t="shared" ref="CO2011:CO2017" si="60">CT2011+CW2011+CZ2011+DC2011+DF2011+DI2011+DL2011+DO2011+DR2011</f>
        <v>221.63033429130709</v>
      </c>
      <c r="CP2011" s="5"/>
      <c r="CQ2011" s="5"/>
      <c r="CR2011" s="21">
        <f t="shared" ref="CR2011:CR2017" si="61">CT2011/CS2011</f>
        <v>0.27517006683081074</v>
      </c>
      <c r="CS2011">
        <v>150</v>
      </c>
      <c r="CT2011" s="5">
        <v>41.27551002462161</v>
      </c>
      <c r="CU2011" s="21">
        <f t="shared" ref="CU2011:CU2017" si="62">CW2011/CV2011</f>
        <v>0.20853691202552121</v>
      </c>
      <c r="CV2011">
        <v>100</v>
      </c>
      <c r="CW2011" s="5">
        <v>20.85369120255212</v>
      </c>
      <c r="CX2011" s="21">
        <f t="shared" ref="CX2011:CX2017" si="63">CZ2011/CY2011</f>
        <v>0.21372106501879515</v>
      </c>
      <c r="CY2011">
        <v>100</v>
      </c>
      <c r="CZ2011" s="5">
        <v>21.372106501879514</v>
      </c>
      <c r="DA2011" s="21">
        <f t="shared" ref="DA2011:DA2017" si="64">DC2011/DB2011</f>
        <v>0.18036929138119795</v>
      </c>
      <c r="DB2011">
        <v>100</v>
      </c>
      <c r="DC2011" s="5">
        <v>18.036929138119795</v>
      </c>
      <c r="DD2011" s="21">
        <f t="shared" ref="DD2011:DD2017" si="65">DF2011/DE2011</f>
        <v>0.17765723797409719</v>
      </c>
      <c r="DE2011">
        <v>100</v>
      </c>
      <c r="DF2011" s="5">
        <v>17.76572379740972</v>
      </c>
      <c r="DG2011" s="21">
        <f t="shared" ref="DG2011:DG2017" si="66">DI2011/DH2011</f>
        <v>0.17312570569894128</v>
      </c>
      <c r="DH2011">
        <v>100</v>
      </c>
      <c r="DI2011" s="5">
        <v>17.312570569894127</v>
      </c>
      <c r="DJ2011" s="21">
        <f t="shared" ref="DJ2011:DJ2017" si="67">DL2011/DK2011</f>
        <v>0.14020645267848625</v>
      </c>
      <c r="DK2011">
        <v>250</v>
      </c>
      <c r="DL2011" s="5">
        <v>35.051613169621561</v>
      </c>
      <c r="DM2011" s="21">
        <f t="shared" ref="DM2011:DM2017" si="68">DO2011/DN2011</f>
        <v>0.11627725417391165</v>
      </c>
      <c r="DN2011">
        <v>200</v>
      </c>
      <c r="DO2011" s="5">
        <v>23.25545083478233</v>
      </c>
      <c r="DP2011" s="21">
        <f t="shared" ref="DP2011:DP2017" si="69">DR2011/DQ2011</f>
        <v>0.13353369526213155</v>
      </c>
      <c r="DQ2011">
        <v>200</v>
      </c>
      <c r="DR2011" s="5">
        <v>26.706739052426308</v>
      </c>
    </row>
    <row r="2012" spans="1:122" x14ac:dyDescent="0.25">
      <c r="A2012" t="s">
        <v>85</v>
      </c>
      <c r="B2012" t="s">
        <v>251</v>
      </c>
      <c r="C2012" s="6">
        <v>39120</v>
      </c>
      <c r="D2012" s="5"/>
      <c r="G2012">
        <v>120</v>
      </c>
      <c r="H2012" t="s">
        <v>17</v>
      </c>
      <c r="I2012" s="7">
        <v>11</v>
      </c>
      <c r="J2012">
        <v>1000</v>
      </c>
      <c r="K2012" s="5">
        <f t="shared" si="45"/>
        <v>90.909090909090907</v>
      </c>
      <c r="M2012" s="5">
        <v>791.49999999999989</v>
      </c>
      <c r="N2012" s="7">
        <v>21.65</v>
      </c>
      <c r="O2012" s="7"/>
      <c r="P2012" s="7"/>
      <c r="AC2012" s="5"/>
      <c r="AE2012" s="8"/>
      <c r="AF2012" s="8"/>
      <c r="AG2012" s="8"/>
      <c r="AH2012" s="8"/>
      <c r="AI2012" s="8"/>
      <c r="AJ2012" s="5"/>
      <c r="AK2012" s="8"/>
      <c r="AL2012" s="8"/>
      <c r="AM2012" s="8"/>
      <c r="AN2012" s="8"/>
      <c r="AO2012" s="8"/>
      <c r="AP2012" s="8"/>
      <c r="AQ2012" s="9"/>
      <c r="AS2012" s="8"/>
      <c r="AT2012" s="8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J2012" s="5"/>
      <c r="BK2012" s="5"/>
      <c r="BL2012" s="5"/>
      <c r="BO2012" s="7"/>
      <c r="BP2012" s="5"/>
      <c r="BQ2012" s="5"/>
      <c r="BR2012" s="5"/>
      <c r="BS2012" s="5"/>
      <c r="BT2012" s="7"/>
      <c r="BU2012" s="7"/>
      <c r="BV2012" s="7"/>
      <c r="BW2012" s="7"/>
      <c r="BX2012" s="7"/>
      <c r="BY2012" s="7"/>
      <c r="BZ2012" s="7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L2012" s="5">
        <v>216.61316896552611</v>
      </c>
      <c r="CM2012" s="5">
        <f t="shared" si="59"/>
        <v>1300</v>
      </c>
      <c r="CO2012" s="5">
        <f t="shared" si="60"/>
        <v>221.34297642099546</v>
      </c>
      <c r="CP2012" s="5"/>
      <c r="CQ2012" s="5"/>
      <c r="CR2012" s="21">
        <f t="shared" si="61"/>
        <v>0.27209200334897393</v>
      </c>
      <c r="CS2012">
        <v>150</v>
      </c>
      <c r="CT2012" s="5">
        <v>40.813800502346091</v>
      </c>
      <c r="CU2012" s="21">
        <f t="shared" si="62"/>
        <v>0.21236254700549323</v>
      </c>
      <c r="CV2012">
        <v>100</v>
      </c>
      <c r="CW2012" s="5">
        <v>21.236254700549324</v>
      </c>
      <c r="CX2012" s="21">
        <f t="shared" si="63"/>
        <v>0.22695095797418616</v>
      </c>
      <c r="CY2012">
        <v>100</v>
      </c>
      <c r="CZ2012" s="5">
        <v>22.695095797418617</v>
      </c>
      <c r="DA2012" s="21">
        <f t="shared" si="64"/>
        <v>0.18521545705273396</v>
      </c>
      <c r="DB2012">
        <v>100</v>
      </c>
      <c r="DC2012" s="5">
        <v>18.521545705273397</v>
      </c>
      <c r="DD2012" s="21">
        <f t="shared" si="65"/>
        <v>0.17951117631493752</v>
      </c>
      <c r="DE2012">
        <v>100</v>
      </c>
      <c r="DF2012" s="5">
        <v>17.951117631493752</v>
      </c>
      <c r="DG2012" s="21">
        <f t="shared" si="66"/>
        <v>0.18234040792585263</v>
      </c>
      <c r="DH2012">
        <v>100</v>
      </c>
      <c r="DI2012" s="5">
        <v>18.234040792585262</v>
      </c>
      <c r="DJ2012" s="21">
        <f t="shared" si="67"/>
        <v>0.14010836685246442</v>
      </c>
      <c r="DK2012">
        <v>250</v>
      </c>
      <c r="DL2012" s="5">
        <v>35.027091713116107</v>
      </c>
      <c r="DM2012" s="21">
        <f t="shared" si="68"/>
        <v>0.11894122987871977</v>
      </c>
      <c r="DN2012">
        <v>200</v>
      </c>
      <c r="DO2012" s="5">
        <v>23.788245975743955</v>
      </c>
      <c r="DP2012" s="21">
        <f t="shared" si="69"/>
        <v>0.11537891801234476</v>
      </c>
      <c r="DQ2012">
        <v>200</v>
      </c>
      <c r="DR2012" s="5">
        <v>23.075783602468952</v>
      </c>
    </row>
    <row r="2013" spans="1:122" x14ac:dyDescent="0.25">
      <c r="A2013" t="s">
        <v>85</v>
      </c>
      <c r="B2013" t="s">
        <v>251</v>
      </c>
      <c r="C2013" s="6">
        <v>39125</v>
      </c>
      <c r="D2013" s="5"/>
      <c r="G2013">
        <v>125</v>
      </c>
      <c r="H2013" t="s">
        <v>17</v>
      </c>
      <c r="I2013" s="7">
        <v>11</v>
      </c>
      <c r="J2013">
        <v>1000</v>
      </c>
      <c r="K2013" s="5">
        <f t="shared" si="45"/>
        <v>90.909090909090907</v>
      </c>
      <c r="AC2013" s="5"/>
      <c r="AE2013" s="8"/>
      <c r="AF2013" s="8"/>
      <c r="AG2013" s="8"/>
      <c r="AH2013" s="8"/>
      <c r="AI2013" s="8"/>
      <c r="AJ2013" s="5"/>
      <c r="AK2013" s="8"/>
      <c r="AL2013" s="8"/>
      <c r="AM2013" s="8"/>
      <c r="AN2013" s="8"/>
      <c r="AO2013" s="8"/>
      <c r="AP2013" s="8"/>
      <c r="AQ2013" s="9"/>
      <c r="AS2013" s="8"/>
      <c r="AT2013" s="8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J2013" s="5"/>
      <c r="BK2013" s="5"/>
      <c r="BL2013" s="5"/>
      <c r="BO2013" s="7"/>
      <c r="BP2013" s="5"/>
      <c r="BQ2013" s="5"/>
      <c r="BR2013" s="5"/>
      <c r="BS2013" s="5"/>
      <c r="BT2013" s="7"/>
      <c r="BU2013" s="7"/>
      <c r="BV2013" s="7"/>
      <c r="BW2013" s="7"/>
      <c r="BX2013" s="7"/>
      <c r="BY2013" s="7"/>
      <c r="BZ2013" s="7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L2013" s="5">
        <v>172.80694794913549</v>
      </c>
      <c r="CM2013" s="5">
        <f t="shared" si="59"/>
        <v>1300</v>
      </c>
      <c r="CO2013" s="5">
        <f t="shared" si="60"/>
        <v>178.86608693050326</v>
      </c>
      <c r="CP2013" s="5"/>
      <c r="CQ2013" s="5"/>
      <c r="CR2013" s="21">
        <f t="shared" si="61"/>
        <v>0.16043959766377486</v>
      </c>
      <c r="CS2013">
        <v>150</v>
      </c>
      <c r="CT2013" s="5">
        <v>24.065939649566229</v>
      </c>
      <c r="CU2013" s="21">
        <f t="shared" si="62"/>
        <v>0.17192189339554914</v>
      </c>
      <c r="CV2013">
        <v>100</v>
      </c>
      <c r="CW2013" s="5">
        <v>17.192189339554915</v>
      </c>
      <c r="CX2013" s="21">
        <f t="shared" si="63"/>
        <v>0.14860934134960524</v>
      </c>
      <c r="CY2013">
        <v>100</v>
      </c>
      <c r="CZ2013" s="5">
        <v>14.860934134960525</v>
      </c>
      <c r="DA2013" s="21">
        <f t="shared" si="64"/>
        <v>0.13231646605285727</v>
      </c>
      <c r="DB2013">
        <v>100</v>
      </c>
      <c r="DC2013" s="5">
        <v>13.231646605285727</v>
      </c>
      <c r="DD2013" s="21">
        <f t="shared" si="65"/>
        <v>0.13435326051624566</v>
      </c>
      <c r="DE2013">
        <v>100</v>
      </c>
      <c r="DF2013" s="5">
        <v>13.435326051624566</v>
      </c>
      <c r="DG2013" s="21">
        <f t="shared" si="66"/>
        <v>0.1429607309038981</v>
      </c>
      <c r="DH2013">
        <v>100</v>
      </c>
      <c r="DI2013" s="5">
        <v>14.296073090389811</v>
      </c>
      <c r="DJ2013" s="21">
        <f t="shared" si="67"/>
        <v>0.12936007930118462</v>
      </c>
      <c r="DK2013">
        <v>250</v>
      </c>
      <c r="DL2013" s="5">
        <v>32.340019825296153</v>
      </c>
      <c r="DM2013" s="21">
        <f t="shared" si="68"/>
        <v>0.11998509187853319</v>
      </c>
      <c r="DN2013">
        <v>200</v>
      </c>
      <c r="DO2013" s="5">
        <v>23.997018375706638</v>
      </c>
      <c r="DP2013" s="21">
        <f t="shared" si="69"/>
        <v>0.12723469929059353</v>
      </c>
      <c r="DQ2013">
        <v>200</v>
      </c>
      <c r="DR2013" s="5">
        <v>25.446939858118704</v>
      </c>
    </row>
    <row r="2014" spans="1:122" x14ac:dyDescent="0.25">
      <c r="A2014" t="s">
        <v>85</v>
      </c>
      <c r="B2014" t="s">
        <v>251</v>
      </c>
      <c r="C2014" s="6">
        <v>39126</v>
      </c>
      <c r="G2014">
        <v>126</v>
      </c>
      <c r="H2014" t="s">
        <v>17</v>
      </c>
      <c r="I2014" s="7">
        <v>11</v>
      </c>
      <c r="J2014">
        <v>1000</v>
      </c>
      <c r="K2014" s="5">
        <f t="shared" si="45"/>
        <v>90.909090909090907</v>
      </c>
      <c r="AC2014" s="5">
        <v>245.88715456619735</v>
      </c>
      <c r="AE2014" s="8"/>
      <c r="AF2014" s="8"/>
      <c r="AG2014" s="8"/>
      <c r="AH2014" s="8"/>
      <c r="AI2014" s="8"/>
      <c r="AJ2014" s="5">
        <v>193.21188082850429</v>
      </c>
      <c r="AK2014" s="8">
        <v>2.6242560226162088</v>
      </c>
      <c r="AL2014" s="8">
        <v>0.16017072256736059</v>
      </c>
      <c r="AM2014" s="8"/>
      <c r="AN2014" s="8"/>
      <c r="AO2014" s="8"/>
      <c r="AP2014" s="8"/>
      <c r="AQ2014" s="9">
        <f>AK2014/AJ2014</f>
        <v>1.3582270465787298E-2</v>
      </c>
      <c r="AR2014" s="9">
        <v>3.2970173606967371E-2</v>
      </c>
      <c r="AS2014" s="7">
        <f>AJ2014*AR2014</f>
        <v>6.3702292538444771</v>
      </c>
      <c r="AT2014" s="8"/>
      <c r="AU2014" s="5">
        <v>0.5849354014251702</v>
      </c>
      <c r="AV2014" s="5"/>
      <c r="AW2014" s="5"/>
      <c r="AX2014" s="5"/>
      <c r="AY2014" s="5">
        <v>503.92686580531415</v>
      </c>
      <c r="AZ2014" s="5"/>
      <c r="BA2014" s="5"/>
      <c r="BB2014" s="5"/>
      <c r="BC2014" s="5"/>
      <c r="BD2014" s="5"/>
      <c r="BE2014" s="5"/>
      <c r="BF2014" s="5"/>
      <c r="BG2014" s="5">
        <v>0</v>
      </c>
      <c r="BH2014" s="5">
        <v>504.51180120673934</v>
      </c>
      <c r="BJ2014" s="5"/>
      <c r="BK2014" s="5">
        <f>AC2014+AJ2014+BH2014</f>
        <v>943.61083660144095</v>
      </c>
      <c r="BL2014" s="5"/>
      <c r="BM2014" s="8">
        <f>BH2014/BK2014</f>
        <v>0.5346608809875647</v>
      </c>
      <c r="BN2014" s="8"/>
      <c r="BO2014" s="7"/>
      <c r="BP2014" s="5"/>
      <c r="BQ2014" s="5"/>
      <c r="BR2014" s="5"/>
      <c r="BS2014" s="5"/>
      <c r="BT2014" s="7"/>
      <c r="BU2014" s="7"/>
      <c r="BV2014" s="7"/>
      <c r="BW2014" s="7"/>
      <c r="BX2014" s="8">
        <f>AC2014/BK2014</f>
        <v>0.26058110507907861</v>
      </c>
      <c r="BY2014" s="8">
        <f>AJ2014/BK2014</f>
        <v>0.20475801393335677</v>
      </c>
      <c r="BZ2014" s="8">
        <f>BH2014/BK2014</f>
        <v>0.5346608809875647</v>
      </c>
      <c r="CA2014" s="5">
        <v>350.9000297258321</v>
      </c>
      <c r="CB2014" s="5">
        <v>4.3100812612706019</v>
      </c>
      <c r="CC2014" s="5">
        <v>149.42205794595174</v>
      </c>
      <c r="CD2014" s="5">
        <v>0</v>
      </c>
      <c r="CE2014" s="5"/>
      <c r="CF2014" s="5"/>
      <c r="CG2014" s="5"/>
      <c r="CH2014" s="5"/>
      <c r="CI2014" s="5"/>
      <c r="CJ2014" s="5"/>
      <c r="CL2014" s="5">
        <v>193.26752557404981</v>
      </c>
      <c r="CM2014" s="5">
        <f t="shared" si="59"/>
        <v>1300</v>
      </c>
      <c r="CO2014" s="5">
        <f t="shared" si="60"/>
        <v>197.88953070785774</v>
      </c>
      <c r="CP2014" s="5"/>
      <c r="CQ2014" s="5"/>
      <c r="CR2014" s="21">
        <f t="shared" si="61"/>
        <v>0.26932940250511112</v>
      </c>
      <c r="CS2014">
        <v>150</v>
      </c>
      <c r="CT2014" s="5">
        <v>40.399410375766664</v>
      </c>
      <c r="CU2014" s="21">
        <f t="shared" si="62"/>
        <v>0.18580916918310891</v>
      </c>
      <c r="CV2014">
        <v>100</v>
      </c>
      <c r="CW2014" s="5">
        <v>18.580916918310891</v>
      </c>
      <c r="CX2014" s="21">
        <f t="shared" si="63"/>
        <v>0.15512514605294028</v>
      </c>
      <c r="CY2014">
        <v>100</v>
      </c>
      <c r="CZ2014" s="5">
        <v>15.512514605294029</v>
      </c>
      <c r="DA2014" s="21">
        <f t="shared" si="64"/>
        <v>0.13698170721027964</v>
      </c>
      <c r="DB2014">
        <v>100</v>
      </c>
      <c r="DC2014" s="5">
        <v>13.698170721027964</v>
      </c>
      <c r="DD2014" s="21">
        <f t="shared" si="65"/>
        <v>0.14375439596206235</v>
      </c>
      <c r="DE2014">
        <v>100</v>
      </c>
      <c r="DF2014" s="5">
        <v>14.375439596206235</v>
      </c>
      <c r="DG2014" s="21">
        <f t="shared" si="66"/>
        <v>0.14671100120395722</v>
      </c>
      <c r="DH2014">
        <v>100</v>
      </c>
      <c r="DI2014" s="5">
        <v>14.671100120395721</v>
      </c>
      <c r="DJ2014" s="21">
        <f t="shared" si="67"/>
        <v>0.13074010043307932</v>
      </c>
      <c r="DK2014">
        <v>250</v>
      </c>
      <c r="DL2014" s="5">
        <v>32.685025108269834</v>
      </c>
      <c r="DM2014" s="21">
        <f t="shared" si="68"/>
        <v>0.11865108517495666</v>
      </c>
      <c r="DN2014">
        <v>200</v>
      </c>
      <c r="DO2014" s="5">
        <v>23.730217034991334</v>
      </c>
      <c r="DP2014" s="21">
        <f t="shared" si="69"/>
        <v>0.12118368113797526</v>
      </c>
      <c r="DQ2014">
        <v>200</v>
      </c>
      <c r="DR2014" s="5">
        <v>24.236736227595053</v>
      </c>
    </row>
    <row r="2015" spans="1:122" x14ac:dyDescent="0.25">
      <c r="A2015" t="s">
        <v>85</v>
      </c>
      <c r="B2015" t="s">
        <v>251</v>
      </c>
      <c r="C2015" s="6">
        <v>39129</v>
      </c>
      <c r="D2015" s="5"/>
      <c r="G2015">
        <v>129</v>
      </c>
      <c r="H2015" t="s">
        <v>17</v>
      </c>
      <c r="I2015" s="7">
        <v>11</v>
      </c>
      <c r="J2015">
        <v>1000</v>
      </c>
      <c r="K2015" s="5">
        <f t="shared" si="45"/>
        <v>90.909090909090907</v>
      </c>
      <c r="AC2015" s="5"/>
      <c r="AE2015" s="8"/>
      <c r="AF2015" s="8"/>
      <c r="AG2015" s="8"/>
      <c r="AH2015" s="8"/>
      <c r="AI2015" s="8"/>
      <c r="AJ2015" s="5"/>
      <c r="AK2015" s="8"/>
      <c r="AM2015" s="8"/>
      <c r="AN2015" s="8"/>
      <c r="AO2015" s="8"/>
      <c r="AP2015" s="8"/>
      <c r="AQ2015" s="9"/>
      <c r="AS2015" s="8"/>
      <c r="AT2015" s="8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J2015" s="5"/>
      <c r="BK2015" s="5"/>
      <c r="BL2015" s="5"/>
      <c r="BO2015" s="7"/>
      <c r="BP2015" s="5"/>
      <c r="BQ2015" s="5"/>
      <c r="BR2015" s="5"/>
      <c r="BS2015" s="5"/>
      <c r="BT2015" s="7"/>
      <c r="BU2015" s="7"/>
      <c r="BV2015" s="7"/>
      <c r="BW2015" s="7"/>
      <c r="BX2015" s="7"/>
      <c r="BY2015" s="7"/>
      <c r="BZ2015" s="7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L2015" s="5">
        <v>224.640618996044</v>
      </c>
      <c r="CM2015" s="5">
        <f t="shared" si="59"/>
        <v>1300</v>
      </c>
      <c r="CO2015" s="5">
        <f t="shared" si="60"/>
        <v>229.57731496465036</v>
      </c>
      <c r="CP2015" s="5"/>
      <c r="CQ2015" s="5"/>
      <c r="CR2015" s="21">
        <f t="shared" si="61"/>
        <v>0.27504347475361374</v>
      </c>
      <c r="CS2015">
        <v>150</v>
      </c>
      <c r="CT2015" s="5">
        <v>41.256521213042063</v>
      </c>
      <c r="CU2015" s="21">
        <f t="shared" si="62"/>
        <v>0.21903871114192414</v>
      </c>
      <c r="CV2015">
        <v>100</v>
      </c>
      <c r="CW2015" s="5">
        <v>21.903871114192413</v>
      </c>
      <c r="CX2015" s="21">
        <f t="shared" si="63"/>
        <v>0.23161346558124982</v>
      </c>
      <c r="CY2015">
        <v>100</v>
      </c>
      <c r="CZ2015" s="5">
        <v>23.161346558124983</v>
      </c>
      <c r="DA2015" s="21">
        <f t="shared" si="64"/>
        <v>0.19515508882125168</v>
      </c>
      <c r="DB2015">
        <v>100</v>
      </c>
      <c r="DC2015" s="5">
        <v>19.515508882125168</v>
      </c>
      <c r="DD2015" s="21">
        <f t="shared" si="65"/>
        <v>0.18910945098970003</v>
      </c>
      <c r="DE2015">
        <v>100</v>
      </c>
      <c r="DF2015" s="5">
        <v>18.910945098970004</v>
      </c>
      <c r="DG2015" s="21">
        <f t="shared" si="66"/>
        <v>0.18398155704149594</v>
      </c>
      <c r="DH2015">
        <v>100</v>
      </c>
      <c r="DI2015" s="5">
        <v>18.398155704149595</v>
      </c>
      <c r="DJ2015" s="21">
        <f t="shared" si="67"/>
        <v>0.1391306633400182</v>
      </c>
      <c r="DK2015">
        <v>250</v>
      </c>
      <c r="DL2015" s="5">
        <v>34.782665835004551</v>
      </c>
      <c r="DM2015" s="21">
        <f t="shared" si="68"/>
        <v>0.12624132996360113</v>
      </c>
      <c r="DN2015">
        <v>200</v>
      </c>
      <c r="DO2015" s="5">
        <v>25.248265992720228</v>
      </c>
      <c r="DP2015" s="21">
        <f t="shared" si="69"/>
        <v>0.13200017283160681</v>
      </c>
      <c r="DQ2015">
        <v>200</v>
      </c>
      <c r="DR2015" s="5">
        <v>26.400034566321359</v>
      </c>
    </row>
    <row r="2016" spans="1:122" x14ac:dyDescent="0.25">
      <c r="A2016" t="s">
        <v>85</v>
      </c>
      <c r="B2016" t="s">
        <v>251</v>
      </c>
      <c r="C2016" s="6">
        <v>39136</v>
      </c>
      <c r="D2016" s="5"/>
      <c r="G2016">
        <v>136</v>
      </c>
      <c r="H2016" t="s">
        <v>17</v>
      </c>
      <c r="I2016" s="7">
        <v>11</v>
      </c>
      <c r="J2016">
        <v>1000</v>
      </c>
      <c r="K2016" s="5">
        <f t="shared" si="45"/>
        <v>90.909090909090907</v>
      </c>
      <c r="AC2016" s="5"/>
      <c r="AE2016" s="8"/>
      <c r="AF2016" s="8"/>
      <c r="AG2016" s="8"/>
      <c r="AH2016" s="8"/>
      <c r="AI2016" s="8"/>
      <c r="AJ2016" s="5"/>
      <c r="AK2016" s="8"/>
      <c r="AL2016" s="8"/>
      <c r="AM2016" s="8"/>
      <c r="AN2016" s="8"/>
      <c r="AO2016" s="8"/>
      <c r="AP2016" s="8"/>
      <c r="AQ2016" s="9"/>
      <c r="AS2016" s="8"/>
      <c r="AT2016" s="8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J2016" s="5"/>
      <c r="BK2016" s="5"/>
      <c r="BL2016" s="5"/>
      <c r="BO2016" s="7"/>
      <c r="BP2016" s="5"/>
      <c r="BQ2016" s="5"/>
      <c r="BR2016" s="5"/>
      <c r="BS2016" s="5"/>
      <c r="BT2016" s="7"/>
      <c r="BU2016" s="7"/>
      <c r="BV2016" s="7"/>
      <c r="BW2016" s="7"/>
      <c r="BX2016" s="7"/>
      <c r="BY2016" s="7"/>
      <c r="BZ2016" s="7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L2016" s="5">
        <v>162.68078701248501</v>
      </c>
      <c r="CM2016" s="5">
        <f t="shared" si="59"/>
        <v>1300</v>
      </c>
      <c r="CO2016" s="5">
        <f t="shared" si="60"/>
        <v>167.13946654164812</v>
      </c>
      <c r="CP2016" s="5"/>
      <c r="CQ2016" s="5"/>
      <c r="CR2016" s="21">
        <f t="shared" si="61"/>
        <v>0.14014636271922529</v>
      </c>
      <c r="CS2016">
        <v>150</v>
      </c>
      <c r="CT2016" s="5">
        <v>21.021954407883793</v>
      </c>
      <c r="CU2016" s="21">
        <f t="shared" si="62"/>
        <v>0.16701532682719766</v>
      </c>
      <c r="CV2016">
        <v>100</v>
      </c>
      <c r="CW2016" s="5">
        <v>16.701532682719765</v>
      </c>
      <c r="CX2016" s="21">
        <f t="shared" si="63"/>
        <v>0.1415797685493751</v>
      </c>
      <c r="CY2016">
        <v>100</v>
      </c>
      <c r="CZ2016" s="5">
        <v>14.157976854937511</v>
      </c>
      <c r="DA2016" s="21">
        <f t="shared" si="64"/>
        <v>0.12341341028623468</v>
      </c>
      <c r="DB2016">
        <v>100</v>
      </c>
      <c r="DC2016" s="5">
        <v>12.341341028623468</v>
      </c>
      <c r="DD2016" s="21">
        <f t="shared" si="65"/>
        <v>0.13306248630823295</v>
      </c>
      <c r="DE2016">
        <v>100</v>
      </c>
      <c r="DF2016" s="5">
        <v>13.306248630823296</v>
      </c>
      <c r="DG2016" s="21">
        <f t="shared" si="66"/>
        <v>0.14138223594240229</v>
      </c>
      <c r="DH2016">
        <v>100</v>
      </c>
      <c r="DI2016" s="5">
        <v>14.13822359424023</v>
      </c>
      <c r="DJ2016" s="21">
        <f t="shared" si="67"/>
        <v>0.11506321682489211</v>
      </c>
      <c r="DK2016">
        <v>250</v>
      </c>
      <c r="DL2016" s="5">
        <v>28.765804206223027</v>
      </c>
      <c r="DM2016" s="21">
        <f t="shared" si="68"/>
        <v>0.10909368683487759</v>
      </c>
      <c r="DN2016">
        <v>200</v>
      </c>
      <c r="DO2016" s="5">
        <v>21.818737366975519</v>
      </c>
      <c r="DP2016" s="21">
        <f t="shared" si="69"/>
        <v>0.12443823884610762</v>
      </c>
      <c r="DQ2016">
        <v>200</v>
      </c>
      <c r="DR2016" s="5">
        <v>24.887647769221523</v>
      </c>
    </row>
    <row r="2017" spans="1:166" x14ac:dyDescent="0.25">
      <c r="A2017" t="s">
        <v>85</v>
      </c>
      <c r="B2017" t="s">
        <v>251</v>
      </c>
      <c r="C2017" s="6">
        <v>39140</v>
      </c>
      <c r="D2017" s="5"/>
      <c r="G2017">
        <v>140</v>
      </c>
      <c r="H2017" t="s">
        <v>17</v>
      </c>
      <c r="I2017" s="7">
        <v>11</v>
      </c>
      <c r="J2017">
        <v>1000</v>
      </c>
      <c r="K2017" s="5">
        <f t="shared" si="45"/>
        <v>90.909090909090907</v>
      </c>
      <c r="AC2017" s="5"/>
      <c r="AE2017" s="8"/>
      <c r="AF2017" s="8"/>
      <c r="AG2017" s="8"/>
      <c r="AH2017" s="8"/>
      <c r="AI2017" s="8"/>
      <c r="AJ2017" s="5"/>
      <c r="AK2017" s="8"/>
      <c r="AL2017" s="8"/>
      <c r="AM2017" s="8"/>
      <c r="AN2017" s="8"/>
      <c r="AO2017" s="8"/>
      <c r="AP2017" s="8"/>
      <c r="AQ2017" s="9"/>
      <c r="AS2017" s="8"/>
      <c r="AT2017" s="8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J2017" s="5"/>
      <c r="BK2017" s="5"/>
      <c r="BL2017" s="5"/>
      <c r="BO2017" s="7"/>
      <c r="BP2017" s="5"/>
      <c r="BQ2017" s="5"/>
      <c r="BR2017" s="5"/>
      <c r="BS2017" s="5"/>
      <c r="BT2017" s="7"/>
      <c r="BU2017" s="7"/>
      <c r="BV2017" s="7"/>
      <c r="BW2017" s="7"/>
      <c r="BX2017" s="7"/>
      <c r="BY2017" s="7"/>
      <c r="BZ2017" s="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L2017" s="5">
        <v>227.10874681776221</v>
      </c>
      <c r="CM2017" s="5">
        <f t="shared" si="59"/>
        <v>1300</v>
      </c>
      <c r="CO2017" s="5">
        <f t="shared" si="60"/>
        <v>231.39156816463122</v>
      </c>
      <c r="CP2017" s="5"/>
      <c r="CQ2017" s="5"/>
      <c r="CR2017" s="21">
        <f t="shared" si="61"/>
        <v>0.31091018882084093</v>
      </c>
      <c r="CS2017">
        <v>150</v>
      </c>
      <c r="CT2017" s="5">
        <v>46.636528323126143</v>
      </c>
      <c r="CU2017" s="21">
        <f t="shared" si="62"/>
        <v>0.21641422441579367</v>
      </c>
      <c r="CV2017">
        <v>100</v>
      </c>
      <c r="CW2017" s="5">
        <v>21.641422441579365</v>
      </c>
      <c r="CX2017" s="21">
        <f t="shared" si="63"/>
        <v>0.23314049713492707</v>
      </c>
      <c r="CY2017">
        <v>100</v>
      </c>
      <c r="CZ2017" s="5">
        <v>23.314049713492707</v>
      </c>
      <c r="DA2017" s="21">
        <f t="shared" si="64"/>
        <v>0.1919268827027524</v>
      </c>
      <c r="DB2017">
        <v>100</v>
      </c>
      <c r="DC2017" s="5">
        <v>19.192688270275241</v>
      </c>
      <c r="DD2017" s="21">
        <f t="shared" si="65"/>
        <v>0.19374096856540796</v>
      </c>
      <c r="DE2017">
        <v>100</v>
      </c>
      <c r="DF2017" s="5">
        <v>19.374096856540795</v>
      </c>
      <c r="DG2017" s="21">
        <f t="shared" si="66"/>
        <v>0.18192644734596136</v>
      </c>
      <c r="DH2017">
        <v>100</v>
      </c>
      <c r="DI2017" s="5">
        <v>18.192644734596136</v>
      </c>
      <c r="DJ2017" s="21">
        <f t="shared" si="67"/>
        <v>0.14081954287713433</v>
      </c>
      <c r="DK2017">
        <v>250</v>
      </c>
      <c r="DL2017" s="5">
        <v>35.204885719283581</v>
      </c>
      <c r="DM2017" s="21">
        <f t="shared" si="68"/>
        <v>0.11560977107820289</v>
      </c>
      <c r="DN2017">
        <v>200</v>
      </c>
      <c r="DO2017" s="5">
        <v>23.121954215640578</v>
      </c>
      <c r="DP2017" s="21">
        <f t="shared" si="69"/>
        <v>0.12356648945048331</v>
      </c>
      <c r="DQ2017">
        <v>200</v>
      </c>
      <c r="DR2017" s="5">
        <v>24.713297890096662</v>
      </c>
    </row>
    <row r="2018" spans="1:166" x14ac:dyDescent="0.25">
      <c r="A2018" t="s">
        <v>85</v>
      </c>
      <c r="B2018" t="s">
        <v>251</v>
      </c>
      <c r="C2018" s="6">
        <v>39143</v>
      </c>
      <c r="D2018" s="5">
        <v>8</v>
      </c>
      <c r="E2018" t="s">
        <v>208</v>
      </c>
      <c r="F2018" t="s">
        <v>14</v>
      </c>
      <c r="G2018">
        <v>143</v>
      </c>
      <c r="H2018" t="s">
        <v>17</v>
      </c>
      <c r="I2018" s="7">
        <v>11</v>
      </c>
      <c r="J2018">
        <v>1000</v>
      </c>
      <c r="K2018" s="5">
        <f t="shared" si="45"/>
        <v>90.909090909090907</v>
      </c>
      <c r="L2018" s="5"/>
      <c r="M2018" s="8"/>
      <c r="N2018" s="8"/>
      <c r="O2018" s="8"/>
      <c r="P2018" s="8"/>
      <c r="Q2018" s="5"/>
      <c r="R2018" s="5"/>
      <c r="S2018" s="5"/>
      <c r="T2018" s="5"/>
      <c r="U2018" s="5">
        <v>143</v>
      </c>
      <c r="V2018" s="5"/>
      <c r="W2018" s="5"/>
      <c r="X2018" s="8"/>
      <c r="Y2018" s="8"/>
      <c r="Z2018" s="8"/>
      <c r="AA2018" s="8"/>
      <c r="AB2018" s="8"/>
      <c r="AC2018" s="5"/>
      <c r="AD2018" s="8"/>
      <c r="AE2018" s="8"/>
      <c r="AF2018" s="8"/>
      <c r="AG2018" s="8"/>
      <c r="AH2018" s="8"/>
      <c r="AI2018" s="8"/>
      <c r="AJ2018" s="5"/>
      <c r="AK2018" s="8"/>
      <c r="AL2018" s="8"/>
      <c r="AM2018" s="8"/>
      <c r="AN2018" s="8"/>
      <c r="AO2018" s="8"/>
      <c r="AP2018" s="8"/>
      <c r="AQ2018" s="9"/>
      <c r="AR2018" s="8"/>
      <c r="AS2018" s="8"/>
      <c r="AT2018" s="8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8"/>
      <c r="BJ2018" s="5"/>
      <c r="BK2018" s="5"/>
      <c r="BL2018" s="5"/>
      <c r="BM2018" s="8"/>
      <c r="BN2018" s="8"/>
      <c r="BO2018" s="7"/>
      <c r="BP2018" s="5"/>
      <c r="BQ2018" s="5"/>
      <c r="BR2018" s="5"/>
      <c r="BS2018" s="5"/>
      <c r="BT2018" s="7"/>
      <c r="BU2018" s="7"/>
      <c r="BV2018" s="7"/>
      <c r="BW2018" s="7"/>
      <c r="BX2018" s="7"/>
      <c r="BY2018" s="7"/>
      <c r="BZ2018" s="7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8"/>
      <c r="CL2018" s="5"/>
      <c r="CM2018" s="5"/>
      <c r="CN2018" s="8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8"/>
      <c r="DT2018" s="8"/>
      <c r="DU2018" s="8"/>
      <c r="DV2018" s="8"/>
      <c r="DW2018" s="8"/>
      <c r="DX2018" s="8"/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/>
      <c r="EL2018" s="8"/>
      <c r="EM2018" s="8"/>
      <c r="EN2018" s="8"/>
      <c r="EO2018" s="8"/>
      <c r="EP2018" s="8"/>
      <c r="EQ2018" s="8"/>
      <c r="ER2018" s="8"/>
      <c r="ES2018" s="8"/>
      <c r="ET2018" s="8"/>
      <c r="EU2018" s="8"/>
      <c r="EV2018" s="8"/>
      <c r="EW2018" s="8"/>
      <c r="EX2018" s="8"/>
      <c r="EY2018" s="8"/>
      <c r="EZ2018" s="8"/>
      <c r="FA2018" s="8"/>
      <c r="FB2018" s="8"/>
      <c r="FC2018" s="8"/>
      <c r="FD2018" s="8"/>
      <c r="FE2018" s="8"/>
      <c r="FF2018" s="8"/>
      <c r="FG2018" s="8"/>
      <c r="FH2018" s="8"/>
      <c r="FI2018" s="8"/>
      <c r="FJ2018" s="8"/>
    </row>
    <row r="2019" spans="1:166" x14ac:dyDescent="0.25">
      <c r="A2019" t="s">
        <v>85</v>
      </c>
      <c r="B2019" t="s">
        <v>251</v>
      </c>
      <c r="C2019" s="6">
        <v>39146</v>
      </c>
      <c r="D2019" s="5"/>
      <c r="G2019">
        <v>146</v>
      </c>
      <c r="H2019" t="s">
        <v>17</v>
      </c>
      <c r="I2019" s="7">
        <v>11</v>
      </c>
      <c r="J2019">
        <v>1000</v>
      </c>
      <c r="K2019" s="5">
        <f t="shared" si="45"/>
        <v>90.909090909090907</v>
      </c>
      <c r="AC2019" s="5"/>
      <c r="AE2019" s="8"/>
      <c r="AF2019" s="8"/>
      <c r="AG2019" s="8"/>
      <c r="AH2019" s="8"/>
      <c r="AI2019" s="8"/>
      <c r="AJ2019" s="5"/>
      <c r="AK2019" s="8"/>
      <c r="AL2019" s="8"/>
      <c r="AM2019" s="8"/>
      <c r="AN2019" s="8"/>
      <c r="AO2019" s="8"/>
      <c r="AP2019" s="8"/>
      <c r="AQ2019" s="9"/>
      <c r="AS2019" s="8"/>
      <c r="AT2019" s="8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J2019" s="5"/>
      <c r="BK2019" s="5"/>
      <c r="BL2019" s="5"/>
      <c r="BO2019" s="7"/>
      <c r="BP2019" s="5"/>
      <c r="BQ2019" s="5"/>
      <c r="BR2019" s="5"/>
      <c r="BS2019" s="5"/>
      <c r="BT2019" s="7"/>
      <c r="BU2019" s="7"/>
      <c r="BV2019" s="7"/>
      <c r="BW2019" s="7"/>
      <c r="BX2019" s="7"/>
      <c r="BY2019" s="7"/>
      <c r="BZ2019" s="7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L2019" s="5">
        <v>208.07578109040259</v>
      </c>
      <c r="CM2019" s="5">
        <f>CS2019+CV2019+CY2019+DB2019+DE2019+DH2019+DK2019+DN2019+DQ2019</f>
        <v>1300</v>
      </c>
      <c r="CO2019" s="5">
        <f>CT2019+CW2019+CZ2019+DC2019+DF2019+DI2019+DL2019+DO2019+DR2019</f>
        <v>212.68561922327922</v>
      </c>
      <c r="CP2019" s="5"/>
      <c r="CQ2019" s="5"/>
      <c r="CR2019" s="21">
        <f>CT2019/CS2019</f>
        <v>0.27058725949031787</v>
      </c>
      <c r="CS2019">
        <v>150</v>
      </c>
      <c r="CT2019" s="5">
        <v>40.58808892354768</v>
      </c>
      <c r="CU2019" s="21">
        <f>CW2019/CV2019</f>
        <v>0.19893263018160717</v>
      </c>
      <c r="CV2019">
        <v>100</v>
      </c>
      <c r="CW2019" s="5">
        <v>19.893263018160717</v>
      </c>
      <c r="CX2019" s="21">
        <f>CZ2019/CY2019</f>
        <v>0.20019026370978538</v>
      </c>
      <c r="CY2019">
        <v>100</v>
      </c>
      <c r="CZ2019" s="5">
        <v>20.019026370978537</v>
      </c>
      <c r="DA2019" s="21">
        <f>DC2019/DB2019</f>
        <v>0.17585655629106078</v>
      </c>
      <c r="DB2019">
        <v>100</v>
      </c>
      <c r="DC2019" s="5">
        <v>17.585655629106078</v>
      </c>
      <c r="DD2019" s="21">
        <f>DF2019/DE2019</f>
        <v>0.17606255111503125</v>
      </c>
      <c r="DE2019">
        <v>100</v>
      </c>
      <c r="DF2019" s="5">
        <v>17.606255111503124</v>
      </c>
      <c r="DG2019" s="21">
        <f>DI2019/DH2019</f>
        <v>0.1708096831037868</v>
      </c>
      <c r="DH2019">
        <v>100</v>
      </c>
      <c r="DI2019" s="5">
        <v>17.08096831037868</v>
      </c>
      <c r="DJ2019" s="21">
        <f>DL2019/DK2019</f>
        <v>0.13069202502000718</v>
      </c>
      <c r="DK2019">
        <v>250</v>
      </c>
      <c r="DL2019" s="5">
        <v>32.673006255001795</v>
      </c>
      <c r="DM2019" s="21">
        <f>DO2019/DN2019</f>
        <v>0.11186704558640283</v>
      </c>
      <c r="DN2019">
        <v>200</v>
      </c>
      <c r="DO2019" s="5">
        <v>22.373409117280566</v>
      </c>
      <c r="DP2019" s="21">
        <f>DR2019/DQ2019</f>
        <v>0.12432973243661027</v>
      </c>
      <c r="DQ2019">
        <v>200</v>
      </c>
      <c r="DR2019" s="5">
        <v>24.865946487322056</v>
      </c>
    </row>
    <row r="2020" spans="1:166" x14ac:dyDescent="0.25">
      <c r="A2020" t="s">
        <v>85</v>
      </c>
      <c r="B2020" t="s">
        <v>251</v>
      </c>
      <c r="C2020" s="6">
        <v>39150</v>
      </c>
      <c r="D2020" s="5"/>
      <c r="G2020">
        <v>150</v>
      </c>
      <c r="H2020" t="s">
        <v>17</v>
      </c>
      <c r="I2020" s="7">
        <v>11</v>
      </c>
      <c r="J2020">
        <v>1000</v>
      </c>
      <c r="K2020" s="5">
        <f t="shared" si="45"/>
        <v>90.909090909090907</v>
      </c>
      <c r="AC2020" s="5"/>
      <c r="AE2020" s="8"/>
      <c r="AF2020" s="8"/>
      <c r="AG2020" s="8"/>
      <c r="AH2020" s="8"/>
      <c r="AI2020" s="8"/>
      <c r="AJ2020" s="5"/>
      <c r="AK2020" s="8"/>
      <c r="AL2020" s="8"/>
      <c r="AM2020" s="8"/>
      <c r="AN2020" s="8"/>
      <c r="AO2020" s="8"/>
      <c r="AP2020" s="8"/>
      <c r="AQ2020" s="9"/>
      <c r="AS2020" s="8"/>
      <c r="AT2020" s="8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J2020" s="5"/>
      <c r="BK2020" s="5"/>
      <c r="BL2020" s="5"/>
      <c r="BO2020" s="7"/>
      <c r="BP2020" s="5"/>
      <c r="BQ2020" s="5"/>
      <c r="BR2020" s="5"/>
      <c r="BS2020" s="5"/>
      <c r="BT2020" s="7"/>
      <c r="BU2020" s="7"/>
      <c r="BV2020" s="7"/>
      <c r="BW2020" s="7"/>
      <c r="BX2020" s="7"/>
      <c r="BY2020" s="7"/>
      <c r="BZ2020" s="7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L2020" s="5">
        <v>186.38658443406061</v>
      </c>
      <c r="CM2020" s="5">
        <f>CS2020+CV2020+CY2020+DB2020+DE2020+DH2020+DK2020+DN2020+DQ2020</f>
        <v>1300</v>
      </c>
      <c r="CO2020" s="5">
        <f>CT2020+CW2020+CZ2020+DC2020+DF2020+DI2020+DL2020+DO2020+DR2020</f>
        <v>191.30959952268537</v>
      </c>
      <c r="CP2020" s="5"/>
      <c r="CQ2020" s="5"/>
      <c r="CR2020" s="21">
        <f>CT2020/CS2020</f>
        <v>0.24118115717297808</v>
      </c>
      <c r="CS2020">
        <v>150</v>
      </c>
      <c r="CT2020" s="5">
        <v>36.177173575946711</v>
      </c>
      <c r="CU2020" s="21">
        <f>CW2020/CV2020</f>
        <v>0.18887066532077162</v>
      </c>
      <c r="CV2020">
        <v>100</v>
      </c>
      <c r="CW2020" s="5">
        <v>18.887066532077164</v>
      </c>
      <c r="CX2020" s="21">
        <f>CZ2020/CY2020</f>
        <v>0.17126720726783312</v>
      </c>
      <c r="CY2020">
        <v>100</v>
      </c>
      <c r="CZ2020" s="5">
        <v>17.126720726783311</v>
      </c>
      <c r="DA2020" s="21">
        <f>DC2020/DB2020</f>
        <v>0.15025514507865415</v>
      </c>
      <c r="DB2020">
        <v>100</v>
      </c>
      <c r="DC2020" s="5">
        <v>15.025514507865415</v>
      </c>
      <c r="DD2020" s="21">
        <f>DF2020/DE2020</f>
        <v>0.14848317782876636</v>
      </c>
      <c r="DE2020">
        <v>100</v>
      </c>
      <c r="DF2020" s="5">
        <v>14.848317782876634</v>
      </c>
      <c r="DG2020" s="21">
        <f>DI2020/DH2020</f>
        <v>0.14472062399296556</v>
      </c>
      <c r="DH2020">
        <v>100</v>
      </c>
      <c r="DI2020" s="5">
        <v>14.472062399296556</v>
      </c>
      <c r="DJ2020" s="21">
        <f>DL2020/DK2020</f>
        <v>0.11597600832291566</v>
      </c>
      <c r="DK2020">
        <v>250</v>
      </c>
      <c r="DL2020" s="5">
        <v>28.994002080728915</v>
      </c>
      <c r="DM2020" s="21">
        <f>DO2020/DN2020</f>
        <v>0.10521881755634777</v>
      </c>
      <c r="DN2020">
        <v>200</v>
      </c>
      <c r="DO2020" s="5">
        <v>21.043763511269553</v>
      </c>
      <c r="DP2020" s="21">
        <f>DR2020/DQ2020</f>
        <v>0.12367489202920556</v>
      </c>
      <c r="DQ2020">
        <v>200</v>
      </c>
      <c r="DR2020" s="5">
        <v>24.734978405841112</v>
      </c>
    </row>
    <row r="2021" spans="1:166" x14ac:dyDescent="0.25">
      <c r="A2021" t="s">
        <v>85</v>
      </c>
      <c r="B2021" t="s">
        <v>251</v>
      </c>
      <c r="C2021" s="6">
        <v>39153</v>
      </c>
      <c r="D2021" s="5"/>
      <c r="G2021">
        <v>153</v>
      </c>
      <c r="H2021" t="s">
        <v>17</v>
      </c>
      <c r="I2021" s="7">
        <v>11</v>
      </c>
      <c r="J2021">
        <v>1000</v>
      </c>
      <c r="K2021" s="5">
        <f t="shared" si="45"/>
        <v>90.909090909090907</v>
      </c>
      <c r="AC2021" s="5"/>
      <c r="AE2021" s="8"/>
      <c r="AF2021" s="8"/>
      <c r="AG2021" s="8"/>
      <c r="AH2021" s="8"/>
      <c r="AI2021" s="8"/>
      <c r="AJ2021" s="5"/>
      <c r="AK2021" s="8"/>
      <c r="AL2021" s="8"/>
      <c r="AM2021" s="8"/>
      <c r="AN2021" s="8"/>
      <c r="AO2021" s="8"/>
      <c r="AP2021" s="8"/>
      <c r="AQ2021" s="9"/>
      <c r="AS2021" s="8"/>
      <c r="AT2021" s="8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J2021" s="5"/>
      <c r="BK2021" s="5"/>
      <c r="BL2021" s="5"/>
      <c r="BO2021" s="7"/>
      <c r="BP2021" s="5"/>
      <c r="BQ2021" s="5"/>
      <c r="BR2021" s="5"/>
      <c r="BS2021" s="5"/>
      <c r="BT2021" s="7"/>
      <c r="BU2021" s="7"/>
      <c r="BV2021" s="7"/>
      <c r="BW2021" s="7"/>
      <c r="BX2021" s="7"/>
      <c r="BY2021" s="7"/>
      <c r="BZ2021" s="7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L2021" s="5">
        <v>175.4745167645452</v>
      </c>
      <c r="CM2021" s="5">
        <f>CS2021+CV2021+CY2021+DB2021+DE2021+DH2021+DK2021+DN2021+DQ2021</f>
        <v>1300</v>
      </c>
      <c r="CO2021" s="5">
        <f>CT2021+CW2021+CZ2021+DC2021+DF2021+DI2021+DL2021+DO2021+DR2021</f>
        <v>181.09840224097465</v>
      </c>
      <c r="CP2021" s="5"/>
      <c r="CQ2021" s="5"/>
      <c r="CR2021" s="21">
        <f>CT2021/CS2021</f>
        <v>0.19055205921838037</v>
      </c>
      <c r="CS2021">
        <v>150</v>
      </c>
      <c r="CT2021" s="5">
        <v>28.582808882757053</v>
      </c>
      <c r="CU2021" s="21">
        <f>CW2021/CV2021</f>
        <v>0.17745323447155933</v>
      </c>
      <c r="CV2021">
        <v>100</v>
      </c>
      <c r="CW2021" s="5">
        <v>17.745323447155933</v>
      </c>
      <c r="CX2021" s="21">
        <f>CZ2021/CY2021</f>
        <v>0.15347024561324385</v>
      </c>
      <c r="CY2021">
        <v>100</v>
      </c>
      <c r="CZ2021" s="5">
        <v>15.347024561324384</v>
      </c>
      <c r="DA2021" s="21">
        <f>DC2021/DB2021</f>
        <v>0.13161651109961833</v>
      </c>
      <c r="DB2021">
        <v>100</v>
      </c>
      <c r="DC2021" s="5">
        <v>13.161651109961833</v>
      </c>
      <c r="DD2021" s="21">
        <f>DF2021/DE2021</f>
        <v>0.14291950514535784</v>
      </c>
      <c r="DE2021">
        <v>100</v>
      </c>
      <c r="DF2021" s="5">
        <v>14.291950514535785</v>
      </c>
      <c r="DG2021" s="21">
        <f>DI2021/DH2021</f>
        <v>0.13781753956278753</v>
      </c>
      <c r="DH2021">
        <v>100</v>
      </c>
      <c r="DI2021" s="5">
        <v>13.781753956278754</v>
      </c>
      <c r="DJ2021" s="21">
        <f>DL2021/DK2021</f>
        <v>0.11944791503054691</v>
      </c>
      <c r="DK2021">
        <v>250</v>
      </c>
      <c r="DL2021" s="5">
        <v>29.861978757636727</v>
      </c>
      <c r="DM2021" s="21">
        <f>DO2021/DN2021</f>
        <v>0.11068026086089201</v>
      </c>
      <c r="DN2021">
        <v>200</v>
      </c>
      <c r="DO2021" s="5">
        <v>22.136052172178402</v>
      </c>
      <c r="DP2021" s="21">
        <f>DR2021/DQ2021</f>
        <v>0.1309492941957289</v>
      </c>
      <c r="DQ2021">
        <v>200</v>
      </c>
      <c r="DR2021" s="5">
        <v>26.189858839145778</v>
      </c>
    </row>
    <row r="2022" spans="1:166" x14ac:dyDescent="0.25">
      <c r="A2022" t="s">
        <v>85</v>
      </c>
      <c r="B2022" t="s">
        <v>251</v>
      </c>
      <c r="C2022" s="6">
        <v>39154</v>
      </c>
      <c r="D2022" s="5"/>
      <c r="G2022">
        <v>154</v>
      </c>
      <c r="H2022" t="s">
        <v>17</v>
      </c>
      <c r="I2022" s="7">
        <v>11</v>
      </c>
      <c r="J2022">
        <v>1000</v>
      </c>
      <c r="K2022" s="5">
        <f t="shared" ref="K2022:K2085" si="70">1000000/I2022/J2022</f>
        <v>90.909090909090907</v>
      </c>
      <c r="AC2022" s="5"/>
      <c r="AE2022" s="8"/>
      <c r="AF2022" s="8"/>
      <c r="AG2022" s="8"/>
      <c r="AH2022" s="8"/>
      <c r="AI2022" s="8"/>
      <c r="AJ2022" s="5"/>
      <c r="AK2022" s="8"/>
      <c r="AL2022" s="8"/>
      <c r="AM2022" s="8"/>
      <c r="AN2022" s="8"/>
      <c r="AO2022" s="8"/>
      <c r="AP2022" s="8"/>
      <c r="AQ2022" s="9"/>
      <c r="AS2022" s="8"/>
      <c r="AT2022" s="8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J2022" s="5"/>
      <c r="BK2022" s="5"/>
      <c r="BL2022" s="5"/>
      <c r="BO2022" s="7"/>
      <c r="BP2022" s="5"/>
      <c r="BQ2022" s="5"/>
      <c r="BR2022" s="5"/>
      <c r="BS2022" s="5"/>
      <c r="BT2022" s="7"/>
      <c r="BU2022" s="7"/>
      <c r="BV2022" s="7"/>
      <c r="BW2022" s="7"/>
      <c r="BX2022" s="7"/>
      <c r="BY2022" s="7"/>
      <c r="BZ2022" s="7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L2022" s="5">
        <v>165.04502233206031</v>
      </c>
      <c r="CM2022" s="5">
        <f>CS2022+CV2022+CY2022+DB2022+DE2022+DH2022+DK2022+DN2022+DQ2022</f>
        <v>1300</v>
      </c>
      <c r="CO2022" s="5">
        <f>CT2022+CW2022+CZ2022+DC2022+DF2022+DI2022+DL2022+DO2022+DR2022</f>
        <v>170.72782489277046</v>
      </c>
      <c r="CP2022" s="5"/>
      <c r="CQ2022" s="5"/>
      <c r="CR2022" s="21">
        <f>CT2022/CS2022</f>
        <v>0.18799005955493625</v>
      </c>
      <c r="CS2022">
        <v>150</v>
      </c>
      <c r="CT2022" s="5">
        <v>28.198508933240436</v>
      </c>
      <c r="CU2022" s="21">
        <f>CW2022/CV2022</f>
        <v>0.16926166775332177</v>
      </c>
      <c r="CV2022">
        <v>100</v>
      </c>
      <c r="CW2022" s="5">
        <v>16.926166775332177</v>
      </c>
      <c r="CX2022" s="21">
        <f>CZ2022/CY2022</f>
        <v>0.13735413903190272</v>
      </c>
      <c r="CY2022">
        <v>100</v>
      </c>
      <c r="CZ2022" s="5">
        <v>13.735413903190272</v>
      </c>
      <c r="DA2022" s="21">
        <f>DC2022/DB2022</f>
        <v>0.11271637632459899</v>
      </c>
      <c r="DB2022">
        <v>100</v>
      </c>
      <c r="DC2022" s="5">
        <v>11.2716376324599</v>
      </c>
      <c r="DD2022" s="21">
        <f>DF2022/DE2022</f>
        <v>0.12165399295267072</v>
      </c>
      <c r="DE2022">
        <v>100</v>
      </c>
      <c r="DF2022" s="5">
        <v>12.165399295267072</v>
      </c>
      <c r="DG2022" s="21">
        <f>DI2022/DH2022</f>
        <v>0.12811214174198696</v>
      </c>
      <c r="DH2022">
        <v>100</v>
      </c>
      <c r="DI2022" s="5">
        <v>12.811214174198696</v>
      </c>
      <c r="DJ2022" s="21">
        <f>DL2022/DK2022</f>
        <v>0.11057409079250508</v>
      </c>
      <c r="DK2022">
        <v>250</v>
      </c>
      <c r="DL2022" s="5">
        <v>27.643522698126269</v>
      </c>
      <c r="DM2022" s="21">
        <f>DO2022/DN2022</f>
        <v>0.11107148152563152</v>
      </c>
      <c r="DN2022">
        <v>200</v>
      </c>
      <c r="DO2022" s="5">
        <v>22.214296305126304</v>
      </c>
      <c r="DP2022" s="21">
        <f>DR2022/DQ2022</f>
        <v>0.1288083258791467</v>
      </c>
      <c r="DQ2022">
        <v>200</v>
      </c>
      <c r="DR2022" s="5">
        <v>25.761665175829343</v>
      </c>
    </row>
    <row r="2023" spans="1:166" x14ac:dyDescent="0.25">
      <c r="A2023" t="s">
        <v>85</v>
      </c>
      <c r="B2023" t="s">
        <v>251</v>
      </c>
      <c r="C2023" s="6">
        <v>39157</v>
      </c>
      <c r="D2023" s="5"/>
      <c r="G2023">
        <v>157</v>
      </c>
      <c r="H2023" t="s">
        <v>17</v>
      </c>
      <c r="I2023" s="7">
        <v>11</v>
      </c>
      <c r="J2023">
        <v>1000</v>
      </c>
      <c r="K2023" s="5">
        <f t="shared" si="70"/>
        <v>90.909090909090907</v>
      </c>
      <c r="AC2023" s="5"/>
      <c r="AE2023" s="8"/>
      <c r="AF2023" s="8"/>
      <c r="AG2023" s="8"/>
      <c r="AH2023" s="8"/>
      <c r="AI2023" s="8"/>
      <c r="AJ2023" s="5"/>
      <c r="AK2023" s="8"/>
      <c r="AL2023" s="8"/>
      <c r="AM2023" s="8"/>
      <c r="AN2023" s="8"/>
      <c r="AO2023" s="8"/>
      <c r="AP2023" s="8"/>
      <c r="AQ2023" s="9"/>
      <c r="AS2023" s="8"/>
      <c r="AT2023" s="8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J2023" s="5"/>
      <c r="BK2023" s="5"/>
      <c r="BL2023" s="5"/>
      <c r="BO2023" s="7"/>
      <c r="BP2023" s="5"/>
      <c r="BQ2023" s="5"/>
      <c r="BR2023" s="5"/>
      <c r="BS2023" s="5"/>
      <c r="BT2023" s="7"/>
      <c r="BU2023" s="7"/>
      <c r="BV2023" s="7"/>
      <c r="BW2023" s="7"/>
      <c r="BX2023" s="7"/>
      <c r="BY2023" s="7"/>
      <c r="BZ2023" s="7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L2023" s="5">
        <v>220.16057307413431</v>
      </c>
      <c r="CM2023" s="5">
        <f>CS2023+CV2023+CY2023+DB2023+DE2023+DH2023+DK2023+DN2023+DQ2023</f>
        <v>1300</v>
      </c>
      <c r="CO2023" s="5">
        <f>CT2023+CW2023+CZ2023+DC2023+DF2023+DI2023+DL2023+DO2023+DR2023</f>
        <v>224.6406463213464</v>
      </c>
      <c r="CP2023" s="5"/>
      <c r="CQ2023" s="5"/>
      <c r="CR2023" s="21">
        <f>CT2023/CS2023</f>
        <v>0.27098168617170953</v>
      </c>
      <c r="CS2023">
        <v>150</v>
      </c>
      <c r="CT2023" s="5">
        <v>40.647252925756433</v>
      </c>
      <c r="CU2023" s="21">
        <f>CW2023/CV2023</f>
        <v>0.21749507575078439</v>
      </c>
      <c r="CV2023">
        <v>100</v>
      </c>
      <c r="CW2023" s="5">
        <v>21.749507575078439</v>
      </c>
      <c r="CX2023" s="21">
        <f>CZ2023/CY2023</f>
        <v>0.23685135253249662</v>
      </c>
      <c r="CY2023">
        <v>100</v>
      </c>
      <c r="CZ2023" s="5">
        <v>23.685135253249662</v>
      </c>
      <c r="DA2023" s="21">
        <f>DC2023/DB2023</f>
        <v>0.1906167645887227</v>
      </c>
      <c r="DB2023">
        <v>100</v>
      </c>
      <c r="DC2023" s="5">
        <v>19.06167645887227</v>
      </c>
      <c r="DD2023" s="21">
        <f>DF2023/DE2023</f>
        <v>0.1887429221413896</v>
      </c>
      <c r="DE2023">
        <v>100</v>
      </c>
      <c r="DF2023" s="5">
        <v>18.874292214138961</v>
      </c>
      <c r="DG2023" s="21">
        <f>DI2023/DH2023</f>
        <v>0.18627128946545959</v>
      </c>
      <c r="DH2023">
        <v>100</v>
      </c>
      <c r="DI2023" s="5">
        <v>18.627128946545959</v>
      </c>
      <c r="DJ2023" s="21">
        <f>DL2023/DK2023</f>
        <v>0.14007240390173178</v>
      </c>
      <c r="DK2023">
        <v>250</v>
      </c>
      <c r="DL2023" s="5">
        <v>35.018100975432944</v>
      </c>
      <c r="DM2023" s="21">
        <f>DO2023/DN2023</f>
        <v>0.1126788020508047</v>
      </c>
      <c r="DN2023">
        <v>200</v>
      </c>
      <c r="DO2023" s="5">
        <v>22.53576041016094</v>
      </c>
      <c r="DP2023" s="21">
        <f>DR2023/DQ2023</f>
        <v>0.12220895781055371</v>
      </c>
      <c r="DQ2023">
        <v>200</v>
      </c>
      <c r="DR2023" s="5">
        <v>24.441791562110744</v>
      </c>
    </row>
    <row r="2024" spans="1:166" x14ac:dyDescent="0.25">
      <c r="A2024" t="s">
        <v>85</v>
      </c>
      <c r="B2024" t="s">
        <v>251</v>
      </c>
      <c r="C2024" s="6">
        <v>39161</v>
      </c>
      <c r="D2024" s="5"/>
      <c r="E2024" s="6"/>
      <c r="G2024">
        <v>161</v>
      </c>
      <c r="H2024" t="s">
        <v>17</v>
      </c>
      <c r="I2024" s="7">
        <v>11</v>
      </c>
      <c r="J2024">
        <v>1000</v>
      </c>
      <c r="K2024" s="5">
        <f t="shared" si="70"/>
        <v>90.909090909090907</v>
      </c>
      <c r="L2024" s="5"/>
      <c r="M2024" s="8"/>
      <c r="N2024" s="8"/>
      <c r="O2024" s="8"/>
      <c r="P2024" s="8"/>
      <c r="Q2024" s="5"/>
      <c r="R2024" s="5"/>
      <c r="S2024" s="5"/>
      <c r="T2024" s="5"/>
      <c r="U2024" s="5"/>
      <c r="V2024" s="5"/>
      <c r="W2024" s="5"/>
      <c r="X2024" s="8"/>
      <c r="Y2024" s="8"/>
      <c r="Z2024" s="8"/>
      <c r="AA2024" s="8"/>
      <c r="AB2024" s="8"/>
      <c r="AC2024" s="5"/>
      <c r="AD2024" s="8"/>
      <c r="AE2024" s="8"/>
      <c r="AF2024" s="8"/>
      <c r="AG2024" s="8"/>
      <c r="AH2024" s="8"/>
      <c r="AI2024" s="8"/>
      <c r="AJ2024" s="5"/>
      <c r="AK2024" s="8"/>
      <c r="AL2024" s="8"/>
      <c r="AM2024" s="8"/>
      <c r="AN2024" s="8"/>
      <c r="AO2024" s="8"/>
      <c r="AP2024" s="8"/>
      <c r="AQ2024" s="9"/>
      <c r="AR2024" s="8"/>
      <c r="AS2024" s="8"/>
      <c r="AT2024" s="8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8"/>
      <c r="BJ2024" s="5"/>
      <c r="BK2024" s="5"/>
      <c r="BL2024" s="5"/>
      <c r="BM2024" s="8"/>
      <c r="BN2024" s="8"/>
      <c r="BO2024" s="7"/>
      <c r="BP2024" s="5"/>
      <c r="BQ2024" s="5"/>
      <c r="BR2024" s="5"/>
      <c r="BS2024" s="5"/>
      <c r="BT2024" s="7"/>
      <c r="BU2024" s="7"/>
      <c r="BV2024" s="7"/>
      <c r="BW2024" s="7"/>
      <c r="BX2024" s="7"/>
      <c r="BY2024" s="7"/>
      <c r="BZ2024" s="7"/>
      <c r="CA2024" s="5"/>
      <c r="CB2024" s="5">
        <v>0</v>
      </c>
      <c r="CC2024" s="5">
        <v>153.41</v>
      </c>
      <c r="CD2024" s="5">
        <v>116.82907236122</v>
      </c>
      <c r="CE2024" s="5"/>
      <c r="CF2024" s="5"/>
      <c r="CG2024" s="5"/>
      <c r="CH2024" s="5"/>
      <c r="CI2024" s="5"/>
      <c r="CJ2024" s="5"/>
      <c r="CK2024" s="8"/>
      <c r="CL2024" s="5"/>
      <c r="CM2024" s="5"/>
      <c r="CN2024" s="8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  <c r="EO2024" s="8"/>
      <c r="EP2024" s="8"/>
      <c r="EQ2024" s="8"/>
      <c r="ER2024" s="8"/>
      <c r="ES2024" s="8"/>
      <c r="ET2024" s="8"/>
      <c r="EU2024" s="8"/>
      <c r="EV2024" s="8"/>
      <c r="EW2024" s="8"/>
      <c r="EX2024" s="8"/>
      <c r="EY2024" s="8"/>
      <c r="EZ2024" s="8"/>
      <c r="FA2024" s="8"/>
      <c r="FB2024" s="8"/>
      <c r="FC2024" s="8"/>
      <c r="FD2024" s="8"/>
      <c r="FE2024" s="8"/>
      <c r="FF2024" s="8"/>
      <c r="FG2024" s="8"/>
      <c r="FH2024" s="8"/>
      <c r="FI2024" s="8"/>
      <c r="FJ2024" s="8"/>
    </row>
    <row r="2025" spans="1:166" x14ac:dyDescent="0.25">
      <c r="A2025" t="s">
        <v>85</v>
      </c>
      <c r="B2025" t="s">
        <v>251</v>
      </c>
      <c r="C2025" s="6">
        <v>39162</v>
      </c>
      <c r="D2025" s="5"/>
      <c r="G2025">
        <v>162</v>
      </c>
      <c r="H2025" t="s">
        <v>17</v>
      </c>
      <c r="I2025" s="7">
        <v>11</v>
      </c>
      <c r="J2025">
        <v>1000</v>
      </c>
      <c r="K2025" s="5">
        <f t="shared" si="70"/>
        <v>90.909090909090907</v>
      </c>
      <c r="AC2025" s="5"/>
      <c r="AE2025" s="8"/>
      <c r="AF2025" s="8"/>
      <c r="AG2025" s="8"/>
      <c r="AH2025" s="8"/>
      <c r="AI2025" s="8"/>
      <c r="AJ2025" s="5"/>
      <c r="AK2025" s="8"/>
      <c r="AL2025" s="8"/>
      <c r="AM2025" s="8"/>
      <c r="AN2025" s="8"/>
      <c r="AO2025" s="8"/>
      <c r="AP2025" s="8"/>
      <c r="AQ2025" s="9"/>
      <c r="AS2025" s="8"/>
      <c r="AT2025" s="8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J2025" s="5"/>
      <c r="BK2025" s="5"/>
      <c r="BL2025" s="5"/>
      <c r="BO2025" s="7"/>
      <c r="BP2025" s="5"/>
      <c r="BQ2025" s="5"/>
      <c r="BR2025" s="5"/>
      <c r="BS2025" s="5"/>
      <c r="BT2025" s="7"/>
      <c r="BU2025" s="7"/>
      <c r="BV2025" s="7"/>
      <c r="BW2025" s="7"/>
      <c r="BX2025" s="7"/>
      <c r="BY2025" s="7"/>
      <c r="BZ2025" s="7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L2025" s="5">
        <v>184.14477214109019</v>
      </c>
      <c r="CM2025" s="5">
        <f>CS2025+CV2025+CY2025+DB2025+DE2025+DH2025+DK2025+DN2025+DQ2025</f>
        <v>1300</v>
      </c>
      <c r="CO2025" s="5">
        <f>CT2025+CW2025+CZ2025+DC2025+DF2025+DI2025+DL2025+DO2025+DR2025</f>
        <v>189.72393142072985</v>
      </c>
      <c r="CP2025" s="5"/>
      <c r="CQ2025" s="5"/>
      <c r="CR2025" s="21">
        <f>CT2025/CS2025</f>
        <v>0.20276291325984763</v>
      </c>
      <c r="CS2025">
        <v>150</v>
      </c>
      <c r="CT2025" s="5">
        <v>30.414436988977144</v>
      </c>
      <c r="CU2025" s="21">
        <f>CW2025/CV2025</f>
        <v>0.18609932471199961</v>
      </c>
      <c r="CV2025">
        <v>100</v>
      </c>
      <c r="CW2025" s="5">
        <v>18.609932471199961</v>
      </c>
      <c r="CX2025" s="21">
        <f>CZ2025/CY2025</f>
        <v>0.18478099757945229</v>
      </c>
      <c r="CY2025">
        <v>100</v>
      </c>
      <c r="CZ2025" s="5">
        <v>18.47809975794523</v>
      </c>
      <c r="DA2025" s="21">
        <f>DC2025/DB2025</f>
        <v>0.15634242564731016</v>
      </c>
      <c r="DB2025">
        <v>100</v>
      </c>
      <c r="DC2025" s="5">
        <v>15.634242564731016</v>
      </c>
      <c r="DD2025" s="21">
        <f>DF2025/DE2025</f>
        <v>0.15543420362929056</v>
      </c>
      <c r="DE2025">
        <v>100</v>
      </c>
      <c r="DF2025" s="5">
        <v>15.543420362929055</v>
      </c>
      <c r="DG2025" s="21">
        <f>DI2025/DH2025</f>
        <v>0.15703221452175545</v>
      </c>
      <c r="DH2025">
        <v>100</v>
      </c>
      <c r="DI2025" s="5">
        <v>15.703221452175546</v>
      </c>
      <c r="DJ2025" s="21">
        <f>DL2025/DK2025</f>
        <v>0.11927113348967441</v>
      </c>
      <c r="DK2025">
        <v>250</v>
      </c>
      <c r="DL2025" s="5">
        <v>29.817783372418603</v>
      </c>
      <c r="DM2025" s="21">
        <f>DO2025/DN2025</f>
        <v>0.10803000430240392</v>
      </c>
      <c r="DN2025">
        <v>200</v>
      </c>
      <c r="DO2025" s="5">
        <v>21.606000860480783</v>
      </c>
      <c r="DP2025" s="21">
        <f>DR2025/DQ2025</f>
        <v>0.11958396794936267</v>
      </c>
      <c r="DQ2025">
        <v>200</v>
      </c>
      <c r="DR2025" s="5">
        <v>23.916793589872533</v>
      </c>
    </row>
    <row r="2026" spans="1:166" x14ac:dyDescent="0.25">
      <c r="A2026" t="s">
        <v>85</v>
      </c>
      <c r="B2026" t="s">
        <v>251</v>
      </c>
      <c r="C2026" s="6">
        <v>39163</v>
      </c>
      <c r="D2026" s="5">
        <v>9</v>
      </c>
      <c r="E2026" s="6" t="s">
        <v>207</v>
      </c>
      <c r="F2026" t="s">
        <v>15</v>
      </c>
      <c r="G2026">
        <v>163</v>
      </c>
      <c r="H2026" t="s">
        <v>17</v>
      </c>
      <c r="I2026" s="7">
        <v>11</v>
      </c>
      <c r="J2026">
        <v>1000</v>
      </c>
      <c r="K2026" s="5">
        <f t="shared" si="70"/>
        <v>90.909090909090907</v>
      </c>
      <c r="L2026" s="5"/>
      <c r="M2026" s="8"/>
      <c r="N2026" s="8"/>
      <c r="O2026" s="8"/>
      <c r="P2026" s="8"/>
      <c r="Q2026" s="5"/>
      <c r="R2026" s="5"/>
      <c r="S2026" s="5"/>
      <c r="T2026" s="5"/>
      <c r="U2026" s="5"/>
      <c r="V2026" s="5">
        <v>163</v>
      </c>
      <c r="W2026" s="5"/>
      <c r="X2026" s="8"/>
      <c r="Y2026" s="8"/>
      <c r="Z2026" s="8"/>
      <c r="AA2026" s="8"/>
      <c r="AB2026" s="8"/>
      <c r="AC2026" s="5"/>
      <c r="AD2026" s="8"/>
      <c r="AE2026" s="8"/>
      <c r="AF2026" s="8"/>
      <c r="AG2026" s="8"/>
      <c r="AH2026" s="8"/>
      <c r="AI2026" s="8"/>
      <c r="AJ2026" s="5"/>
      <c r="AK2026" s="8"/>
      <c r="AL2026" s="8"/>
      <c r="AM2026" s="8"/>
      <c r="AN2026" s="8"/>
      <c r="AO2026" s="8"/>
      <c r="AP2026" s="8"/>
      <c r="AQ2026" s="9"/>
      <c r="AR2026" s="8"/>
      <c r="AS2026" s="8"/>
      <c r="AT2026" s="8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8"/>
      <c r="BJ2026" s="5"/>
      <c r="BK2026" s="5"/>
      <c r="BL2026" s="5"/>
      <c r="BM2026" s="8"/>
      <c r="BN2026" s="8"/>
      <c r="BO2026" s="7"/>
      <c r="BP2026" s="5"/>
      <c r="BQ2026" s="5"/>
      <c r="BR2026" s="5"/>
      <c r="BS2026" s="5"/>
      <c r="BT2026" s="7"/>
      <c r="BU2026" s="7"/>
      <c r="BV2026" s="7"/>
      <c r="BW2026" s="7"/>
      <c r="BX2026" s="7"/>
      <c r="BY2026" s="7"/>
      <c r="BZ2026" s="7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8"/>
      <c r="CL2026" s="5"/>
      <c r="CM2026" s="5"/>
      <c r="CN2026" s="8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8"/>
      <c r="DT2026" s="8"/>
      <c r="DU2026" s="8"/>
      <c r="DV2026" s="8"/>
      <c r="DW2026" s="8"/>
      <c r="DX2026" s="8"/>
      <c r="DY2026" s="8"/>
      <c r="DZ2026" s="8"/>
      <c r="EA2026" s="8"/>
      <c r="EB2026" s="8"/>
      <c r="EC2026" s="8"/>
      <c r="ED2026" s="8"/>
      <c r="EE2026" s="8"/>
      <c r="EF2026" s="8"/>
      <c r="EG2026" s="8"/>
      <c r="EH2026" s="8"/>
      <c r="EI2026" s="8"/>
      <c r="EJ2026" s="8"/>
      <c r="EK2026" s="8"/>
      <c r="EL2026" s="8"/>
      <c r="EM2026" s="8"/>
      <c r="EN2026" s="8"/>
      <c r="EO2026" s="8"/>
      <c r="EP2026" s="8"/>
      <c r="EQ2026" s="8"/>
      <c r="ER2026" s="8"/>
      <c r="ES2026" s="8"/>
      <c r="ET2026" s="8"/>
      <c r="EU2026" s="8"/>
      <c r="EV2026" s="8"/>
      <c r="EW2026" s="8"/>
      <c r="EX2026" s="8"/>
      <c r="EY2026" s="8"/>
      <c r="EZ2026" s="8"/>
      <c r="FA2026" s="8"/>
      <c r="FB2026" s="8"/>
      <c r="FC2026" s="8"/>
      <c r="FD2026" s="8"/>
      <c r="FE2026" s="8"/>
      <c r="FF2026" s="8"/>
      <c r="FG2026" s="8"/>
      <c r="FH2026" s="8"/>
      <c r="FI2026" s="8"/>
      <c r="FJ2026" s="8"/>
    </row>
    <row r="2027" spans="1:166" x14ac:dyDescent="0.25">
      <c r="A2027" t="s">
        <v>85</v>
      </c>
      <c r="B2027" t="s">
        <v>251</v>
      </c>
      <c r="C2027" s="6">
        <v>39167</v>
      </c>
      <c r="G2027">
        <v>167</v>
      </c>
      <c r="H2027" t="s">
        <v>17</v>
      </c>
      <c r="I2027" s="7">
        <v>11</v>
      </c>
      <c r="J2027">
        <v>1000</v>
      </c>
      <c r="K2027" s="5">
        <f t="shared" si="70"/>
        <v>90.909090909090907</v>
      </c>
      <c r="AC2027" s="5">
        <v>387.39665481441529</v>
      </c>
      <c r="AE2027" s="8"/>
      <c r="AF2027" s="8"/>
      <c r="AG2027" s="8"/>
      <c r="AH2027" s="8"/>
      <c r="AI2027" s="8"/>
      <c r="AJ2027" s="5">
        <v>239.03508977843461</v>
      </c>
      <c r="AK2027" s="8">
        <v>2.7461355765574051</v>
      </c>
      <c r="AL2027" s="8">
        <v>7.0499826560989978E-2</v>
      </c>
      <c r="AM2027" s="8"/>
      <c r="AN2027" s="8"/>
      <c r="AO2027" s="8"/>
      <c r="AP2027" s="8"/>
      <c r="AQ2027" s="9">
        <f>AK2027/AJ2027</f>
        <v>1.1488420294705858E-2</v>
      </c>
      <c r="AR2027" s="9">
        <v>2.5821690449733693E-2</v>
      </c>
      <c r="AS2027" s="7">
        <f>AJ2027*AR2027</f>
        <v>6.1722900948830404</v>
      </c>
      <c r="AT2027" s="8"/>
      <c r="AU2027" s="5">
        <v>0</v>
      </c>
      <c r="AV2027" s="5"/>
      <c r="AW2027" s="5"/>
      <c r="AX2027" s="5"/>
      <c r="AY2027" s="5">
        <v>210.62972808806049</v>
      </c>
      <c r="AZ2027" s="5"/>
      <c r="BA2027" s="5"/>
      <c r="BB2027" s="5"/>
      <c r="BC2027" s="5"/>
      <c r="BD2027" s="5"/>
      <c r="BE2027" s="5"/>
      <c r="BF2027" s="5"/>
      <c r="BG2027" s="5">
        <v>714.15044956138399</v>
      </c>
      <c r="BH2027" s="5">
        <v>924.78017764944479</v>
      </c>
      <c r="BJ2027" s="5"/>
      <c r="BK2027" s="5">
        <f>AC2027+AJ2027+BH2027</f>
        <v>1551.2119222422948</v>
      </c>
      <c r="BL2027" s="5"/>
      <c r="BM2027" s="8">
        <f>BH2027/BK2027</f>
        <v>0.59616623904789512</v>
      </c>
      <c r="BN2027" s="8"/>
      <c r="BO2027" s="7"/>
      <c r="BP2027" s="5"/>
      <c r="BQ2027" s="5"/>
      <c r="BR2027" s="5"/>
      <c r="BS2027" s="5"/>
      <c r="BT2027" s="7"/>
      <c r="BU2027" s="7"/>
      <c r="BV2027" s="7"/>
      <c r="BW2027" s="7"/>
      <c r="BX2027" s="8">
        <f>AC2027/BK2027</f>
        <v>0.2497380591650101</v>
      </c>
      <c r="BY2027" s="8">
        <f>AJ2027/BK2027</f>
        <v>0.15409570178709472</v>
      </c>
      <c r="BZ2027" s="8">
        <f>BH2027/BK2027</f>
        <v>0.59616623904789512</v>
      </c>
      <c r="CA2027" s="5"/>
      <c r="CB2027" s="5">
        <v>0</v>
      </c>
      <c r="CC2027" s="5">
        <v>36.582740010410063</v>
      </c>
      <c r="CD2027" s="5">
        <v>116.82907236122</v>
      </c>
      <c r="CE2027" s="5"/>
      <c r="CF2027" s="5"/>
      <c r="CG2027" s="5"/>
      <c r="CH2027" s="5"/>
      <c r="CI2027" s="5"/>
      <c r="CJ2027" s="5"/>
      <c r="CL2027" s="5"/>
      <c r="CM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</row>
    <row r="2028" spans="1:166" x14ac:dyDescent="0.25">
      <c r="A2028" t="s">
        <v>85</v>
      </c>
      <c r="B2028" t="s">
        <v>251</v>
      </c>
      <c r="C2028" s="6">
        <v>39168</v>
      </c>
      <c r="D2028" s="5"/>
      <c r="G2028">
        <v>168</v>
      </c>
      <c r="H2028" t="s">
        <v>17</v>
      </c>
      <c r="I2028" s="7">
        <v>11</v>
      </c>
      <c r="J2028">
        <v>1000</v>
      </c>
      <c r="K2028" s="5">
        <f t="shared" si="70"/>
        <v>90.909090909090907</v>
      </c>
      <c r="AC2028" s="5"/>
      <c r="AE2028" s="8"/>
      <c r="AF2028" s="8"/>
      <c r="AG2028" s="8"/>
      <c r="AH2028" s="8"/>
      <c r="AI2028" s="8"/>
      <c r="AJ2028" s="5"/>
      <c r="AK2028" s="8"/>
      <c r="AL2028" s="8"/>
      <c r="AM2028" s="8"/>
      <c r="AN2028" s="8"/>
      <c r="AO2028" s="8"/>
      <c r="AP2028" s="8"/>
      <c r="AQ2028" s="9"/>
      <c r="AS2028" s="8"/>
      <c r="AT2028" s="8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J2028" s="5"/>
      <c r="BK2028" s="5"/>
      <c r="BL2028" s="5"/>
      <c r="BO2028" s="7"/>
      <c r="BP2028" s="5"/>
      <c r="BQ2028" s="5"/>
      <c r="BR2028" s="5"/>
      <c r="BS2028" s="5"/>
      <c r="BT2028" s="7"/>
      <c r="BU2028" s="7"/>
      <c r="BV2028" s="7"/>
      <c r="BW2028" s="7"/>
      <c r="BX2028" s="7"/>
      <c r="BY2028" s="7"/>
      <c r="BZ2028" s="7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L2028" s="5">
        <v>146.45384460907951</v>
      </c>
      <c r="CM2028" s="5">
        <f>CS2028+CV2028+CY2028+DB2028+DE2028+DH2028+DK2028+DN2028+DQ2028</f>
        <v>1300</v>
      </c>
      <c r="CO2028" s="5">
        <f>CT2028+CW2028+CZ2028+DC2028+DF2028+DI2028+DL2028+DO2028+DR2028</f>
        <v>153.26606467202961</v>
      </c>
      <c r="CP2028" s="5"/>
      <c r="CQ2028" s="5"/>
      <c r="CR2028" s="21">
        <f>CT2028/CS2028</f>
        <v>0.12667604194408766</v>
      </c>
      <c r="CS2028">
        <v>150</v>
      </c>
      <c r="CT2028" s="5">
        <v>19.001406291613151</v>
      </c>
      <c r="CU2028" s="21">
        <f>CW2028/CV2028</f>
        <v>0.1656859613143267</v>
      </c>
      <c r="CV2028">
        <v>100</v>
      </c>
      <c r="CW2028" s="5">
        <v>16.56859613143267</v>
      </c>
      <c r="CX2028" s="21">
        <f>CZ2028/CY2028</f>
        <v>0.13094693383539543</v>
      </c>
      <c r="CY2028">
        <v>100</v>
      </c>
      <c r="CZ2028" s="5">
        <v>13.094693383539544</v>
      </c>
      <c r="DA2028" s="21">
        <f>DC2028/DB2028</f>
        <v>0.10729137325431594</v>
      </c>
      <c r="DB2028">
        <v>100</v>
      </c>
      <c r="DC2028" s="5">
        <v>10.729137325431594</v>
      </c>
      <c r="DD2028" s="21">
        <f>DF2028/DE2028</f>
        <v>0.11351124841121042</v>
      </c>
      <c r="DE2028">
        <v>100</v>
      </c>
      <c r="DF2028" s="5">
        <v>11.351124841121042</v>
      </c>
      <c r="DG2028" s="21">
        <f>DI2028/DH2028</f>
        <v>0.12322621053242251</v>
      </c>
      <c r="DH2028">
        <v>100</v>
      </c>
      <c r="DI2028" s="5">
        <v>12.322621053242251</v>
      </c>
      <c r="DJ2028" s="21">
        <f>DL2028/DK2028</f>
        <v>0.1022045220546286</v>
      </c>
      <c r="DK2028">
        <v>250</v>
      </c>
      <c r="DL2028" s="5">
        <v>25.551130513657149</v>
      </c>
      <c r="DM2028" s="21">
        <f>DO2028/DN2028</f>
        <v>9.5355886148969268E-2</v>
      </c>
      <c r="DN2028">
        <v>200</v>
      </c>
      <c r="DO2028" s="5">
        <v>19.071177229793854</v>
      </c>
      <c r="DP2028" s="21">
        <f>DR2028/DQ2028</f>
        <v>0.12788088951099186</v>
      </c>
      <c r="DQ2028">
        <v>200</v>
      </c>
      <c r="DR2028" s="5">
        <v>25.576177902198374</v>
      </c>
    </row>
    <row r="2029" spans="1:166" x14ac:dyDescent="0.25">
      <c r="A2029" t="s">
        <v>85</v>
      </c>
      <c r="B2029" t="s">
        <v>251</v>
      </c>
      <c r="C2029" s="6">
        <v>39175</v>
      </c>
      <c r="D2029" s="5">
        <v>10</v>
      </c>
      <c r="E2029" t="s">
        <v>108</v>
      </c>
      <c r="F2029" t="s">
        <v>18</v>
      </c>
      <c r="G2029">
        <v>175</v>
      </c>
      <c r="H2029" t="s">
        <v>17</v>
      </c>
      <c r="I2029" s="7">
        <v>11</v>
      </c>
      <c r="J2029">
        <v>1000</v>
      </c>
      <c r="K2029" s="5">
        <f t="shared" si="70"/>
        <v>90.909090909090907</v>
      </c>
      <c r="W2029">
        <v>175</v>
      </c>
      <c r="AC2029" s="5"/>
      <c r="AE2029" s="8"/>
      <c r="AF2029" s="8"/>
      <c r="AG2029" s="8"/>
      <c r="AH2029" s="8"/>
      <c r="AI2029" s="8"/>
      <c r="AJ2029" s="5"/>
      <c r="AK2029" s="8"/>
      <c r="AL2029" s="8"/>
      <c r="AM2029" s="8"/>
      <c r="AN2029" s="8"/>
      <c r="AO2029" s="8"/>
      <c r="AP2029" s="8"/>
      <c r="AQ2029" s="9"/>
      <c r="AS2029" s="8"/>
      <c r="AT2029" s="8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J2029" s="5"/>
      <c r="BK2029" s="5"/>
      <c r="BL2029" s="5"/>
      <c r="BN2029" s="5">
        <f>BP2029*(1/(BO2029/100))</f>
        <v>698.17293530414634</v>
      </c>
      <c r="BO2029" s="7">
        <v>39.99152443203306</v>
      </c>
      <c r="BP2029" s="5">
        <v>279.21000000000004</v>
      </c>
      <c r="BQ2029" s="5">
        <f>BN2029-BP2029</f>
        <v>418.9629353041463</v>
      </c>
      <c r="BR2029" s="5"/>
      <c r="BS2029" s="5"/>
      <c r="BT2029" s="7">
        <v>12.300000000000002</v>
      </c>
      <c r="BU2029" s="7"/>
      <c r="BV2029" s="7"/>
      <c r="BW2029" s="7"/>
      <c r="BX2029" s="7"/>
      <c r="BY2029" s="7"/>
      <c r="BZ2029" s="7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L2029" s="5">
        <v>109.2420353873438</v>
      </c>
      <c r="CM2029" s="5">
        <f>CS2029+CV2029+CY2029+DB2029+DE2029+DH2029+DK2029+DN2029+DQ2029</f>
        <v>1300</v>
      </c>
      <c r="CO2029" s="5">
        <f>CT2029+CW2029+CZ2029+DC2029+DF2029+DI2029+DL2029+DO2029+DR2029</f>
        <v>116.0648974477557</v>
      </c>
      <c r="CP2029" s="5"/>
      <c r="CQ2029" s="5"/>
      <c r="CR2029" s="21">
        <f>CT2029/CS2029</f>
        <v>0.11218541062948915</v>
      </c>
      <c r="CS2029">
        <v>150</v>
      </c>
      <c r="CT2029" s="5">
        <v>16.827811594423373</v>
      </c>
      <c r="CU2029" s="21">
        <f>CW2029/CV2029</f>
        <v>0.14199648526153452</v>
      </c>
      <c r="CV2029">
        <v>100</v>
      </c>
      <c r="CW2029" s="5">
        <v>14.199648526153453</v>
      </c>
      <c r="CX2029" s="21">
        <f>CZ2029/CY2029</f>
        <v>6.6260416465036512E-2</v>
      </c>
      <c r="CY2029">
        <v>100</v>
      </c>
      <c r="CZ2029" s="5">
        <v>6.6260416465036514</v>
      </c>
      <c r="DA2029" s="21">
        <f>DC2029/DB2029</f>
        <v>6.1157526570462611E-2</v>
      </c>
      <c r="DB2029">
        <v>100</v>
      </c>
      <c r="DC2029" s="5">
        <v>6.1157526570462615</v>
      </c>
      <c r="DD2029" s="21">
        <f>DF2029/DE2029</f>
        <v>7.9340758700625069E-2</v>
      </c>
      <c r="DE2029">
        <v>100</v>
      </c>
      <c r="DF2029" s="5">
        <v>7.9340758700625074</v>
      </c>
      <c r="DG2029" s="21">
        <f>DI2029/DH2029</f>
        <v>8.6393509507902311E-2</v>
      </c>
      <c r="DH2029">
        <v>100</v>
      </c>
      <c r="DI2029" s="5">
        <v>8.6393509507902309</v>
      </c>
      <c r="DJ2029" s="21">
        <f>DL2029/DK2029</f>
        <v>7.0760064309264945E-2</v>
      </c>
      <c r="DK2029">
        <v>250</v>
      </c>
      <c r="DL2029" s="5">
        <v>17.690016077316237</v>
      </c>
      <c r="DM2029" s="21">
        <f>DO2029/DN2029</f>
        <v>8.0343237633297052E-2</v>
      </c>
      <c r="DN2029">
        <v>200</v>
      </c>
      <c r="DO2029" s="5">
        <v>16.068647526659412</v>
      </c>
      <c r="DP2029" s="21">
        <f>DR2029/DQ2029</f>
        <v>0.10981776299400277</v>
      </c>
      <c r="DQ2029">
        <v>200</v>
      </c>
      <c r="DR2029" s="5">
        <v>21.963552598800554</v>
      </c>
    </row>
    <row r="2030" spans="1:166" x14ac:dyDescent="0.25">
      <c r="A2030" t="s">
        <v>77</v>
      </c>
      <c r="B2030" t="s">
        <v>248</v>
      </c>
      <c r="C2030" s="6">
        <v>39370</v>
      </c>
      <c r="D2030" s="5">
        <v>1</v>
      </c>
      <c r="E2030" s="6" t="s">
        <v>209</v>
      </c>
      <c r="F2030" t="s">
        <v>10</v>
      </c>
      <c r="G2030">
        <v>0</v>
      </c>
      <c r="H2030" t="s">
        <v>17</v>
      </c>
      <c r="I2030" s="7">
        <v>10</v>
      </c>
      <c r="J2030">
        <v>1000</v>
      </c>
      <c r="K2030" s="5">
        <f t="shared" si="70"/>
        <v>100</v>
      </c>
      <c r="L2030" s="5"/>
      <c r="M2030" s="8"/>
      <c r="N2030" s="8"/>
      <c r="O2030" s="8"/>
      <c r="P2030" s="8"/>
      <c r="Q2030" s="5"/>
      <c r="R2030" s="5"/>
      <c r="S2030" s="5"/>
      <c r="T2030" s="5"/>
      <c r="U2030" s="5"/>
      <c r="V2030" s="5"/>
      <c r="W2030" s="5"/>
      <c r="X2030" s="8"/>
      <c r="Y2030" s="8"/>
      <c r="Z2030" s="8"/>
      <c r="AA2030" s="8"/>
      <c r="AB2030" s="8"/>
      <c r="AC2030" s="5"/>
      <c r="AD2030" s="8"/>
      <c r="AE2030" s="8"/>
      <c r="AF2030" s="8"/>
      <c r="AG2030" s="8"/>
      <c r="AH2030" s="8"/>
      <c r="AI2030" s="8"/>
      <c r="AJ2030" s="5"/>
      <c r="AK2030" s="8"/>
      <c r="AL2030" s="8"/>
      <c r="AM2030" s="8"/>
      <c r="AN2030" s="8"/>
      <c r="AO2030" s="8"/>
      <c r="AP2030" s="8"/>
      <c r="AQ2030" s="9"/>
      <c r="AR2030" s="8"/>
      <c r="AS2030" s="8"/>
      <c r="AT2030" s="8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8"/>
      <c r="BJ2030" s="5"/>
      <c r="BK2030" s="5"/>
      <c r="BL2030" s="5"/>
      <c r="BM2030" s="8"/>
      <c r="BN2030" s="8"/>
      <c r="BO2030" s="7"/>
      <c r="BP2030" s="5"/>
      <c r="BQ2030" s="5"/>
      <c r="BR2030" s="5"/>
      <c r="BS2030" s="5"/>
      <c r="BT2030" s="7"/>
      <c r="BU2030" s="7"/>
      <c r="BV2030" s="7"/>
      <c r="BW2030" s="7"/>
      <c r="BX2030" s="7"/>
      <c r="BY2030" s="7"/>
      <c r="BZ2030" s="7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8"/>
      <c r="CL2030" s="5"/>
      <c r="CM2030" s="5"/>
      <c r="CN2030" s="8"/>
      <c r="CO2030" s="5"/>
      <c r="CP2030" s="5"/>
      <c r="CQ2030" s="5"/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/>
      <c r="EF2030" s="8"/>
      <c r="EG2030" s="8"/>
      <c r="EH2030" s="8"/>
      <c r="EI2030" s="8"/>
      <c r="EJ2030" s="8"/>
      <c r="EK2030" s="8"/>
      <c r="EL2030" s="8"/>
      <c r="EM2030" s="8"/>
      <c r="EN2030" s="8"/>
      <c r="EO2030" s="8"/>
      <c r="EP2030" s="8"/>
      <c r="EQ2030" s="8"/>
      <c r="ER2030" s="8"/>
      <c r="ES2030" s="8"/>
      <c r="ET2030" s="8"/>
      <c r="EU2030" s="8"/>
      <c r="EV2030" s="8"/>
      <c r="EW2030" s="8"/>
      <c r="EX2030" s="8"/>
      <c r="EY2030" s="8"/>
      <c r="EZ2030" s="8"/>
      <c r="FA2030" s="8"/>
      <c r="FB2030" s="8"/>
      <c r="FC2030" s="8"/>
      <c r="FD2030" s="8"/>
      <c r="FE2030" s="8"/>
      <c r="FF2030" s="8"/>
      <c r="FG2030" s="8"/>
      <c r="FH2030" s="8"/>
      <c r="FI2030" s="8"/>
      <c r="FJ2030" s="8"/>
    </row>
    <row r="2031" spans="1:166" x14ac:dyDescent="0.25">
      <c r="A2031" t="s">
        <v>77</v>
      </c>
      <c r="B2031" t="s">
        <v>248</v>
      </c>
      <c r="C2031" s="6">
        <v>39377</v>
      </c>
      <c r="D2031" s="5">
        <v>3</v>
      </c>
      <c r="E2031" s="6" t="s">
        <v>205</v>
      </c>
      <c r="F2031" t="s">
        <v>88</v>
      </c>
      <c r="G2031">
        <v>7</v>
      </c>
      <c r="H2031" t="s">
        <v>17</v>
      </c>
      <c r="I2031" s="7">
        <v>10</v>
      </c>
      <c r="J2031">
        <v>1000</v>
      </c>
      <c r="K2031" s="5">
        <f t="shared" si="70"/>
        <v>100</v>
      </c>
      <c r="L2031" s="5"/>
      <c r="M2031" s="8"/>
      <c r="N2031" s="8"/>
      <c r="O2031" s="8"/>
      <c r="P2031" s="8"/>
      <c r="Q2031" s="5">
        <v>7</v>
      </c>
      <c r="R2031" s="5"/>
      <c r="S2031" s="5"/>
      <c r="T2031" s="5"/>
      <c r="U2031" s="5"/>
      <c r="V2031" s="5"/>
      <c r="W2031" s="5"/>
      <c r="X2031" s="8"/>
      <c r="Y2031" s="8"/>
      <c r="Z2031" s="8"/>
      <c r="AA2031" s="8"/>
      <c r="AB2031" s="8"/>
      <c r="AC2031" s="5"/>
      <c r="AD2031" s="8"/>
      <c r="AE2031" s="8"/>
      <c r="AF2031" s="8"/>
      <c r="AG2031" s="8"/>
      <c r="AH2031" s="8"/>
      <c r="AI2031" s="8"/>
      <c r="AJ2031" s="5"/>
      <c r="AK2031" s="8"/>
      <c r="AL2031" s="8"/>
      <c r="AM2031" s="8"/>
      <c r="AN2031" s="8"/>
      <c r="AO2031" s="8"/>
      <c r="AP2031" s="8"/>
      <c r="AQ2031" s="9"/>
      <c r="AR2031" s="8"/>
      <c r="AS2031" s="8"/>
      <c r="AT2031" s="8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8"/>
      <c r="BJ2031" s="5"/>
      <c r="BK2031" s="5"/>
      <c r="BL2031" s="5"/>
      <c r="BM2031" s="8"/>
      <c r="BN2031" s="8"/>
      <c r="BO2031" s="7"/>
      <c r="BP2031" s="5"/>
      <c r="BQ2031" s="5"/>
      <c r="BR2031" s="5"/>
      <c r="BS2031" s="5"/>
      <c r="BT2031" s="7"/>
      <c r="BU2031" s="7"/>
      <c r="BV2031" s="7"/>
      <c r="BW2031" s="7"/>
      <c r="BX2031" s="7"/>
      <c r="BY2031" s="7"/>
      <c r="BZ2031" s="7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8"/>
      <c r="CL2031" s="5"/>
      <c r="CM2031" s="5"/>
      <c r="CN2031" s="8"/>
      <c r="CO2031" s="5"/>
      <c r="CP2031" s="5"/>
      <c r="CQ2031" s="5"/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/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/>
      <c r="EB2031" s="8"/>
      <c r="EC2031" s="8"/>
      <c r="ED2031" s="8"/>
      <c r="EE2031" s="8"/>
      <c r="EF2031" s="8"/>
      <c r="EG2031" s="8"/>
      <c r="EH2031" s="8"/>
      <c r="EI2031" s="8"/>
      <c r="EJ2031" s="8"/>
      <c r="EK2031" s="8"/>
      <c r="EL2031" s="8"/>
      <c r="EM2031" s="8"/>
      <c r="EN2031" s="8"/>
      <c r="EO2031" s="8"/>
      <c r="EP2031" s="8"/>
      <c r="EQ2031" s="8"/>
      <c r="ER2031" s="8"/>
      <c r="ES2031" s="8"/>
      <c r="ET2031" s="8"/>
      <c r="EU2031" s="8"/>
      <c r="EV2031" s="8"/>
      <c r="EW2031" s="8"/>
      <c r="EX2031" s="8"/>
      <c r="EY2031" s="8"/>
      <c r="EZ2031" s="8"/>
      <c r="FA2031" s="8"/>
      <c r="FB2031" s="8"/>
      <c r="FC2031" s="8"/>
      <c r="FD2031" s="8"/>
      <c r="FE2031" s="8"/>
      <c r="FF2031" s="8"/>
      <c r="FG2031" s="8"/>
      <c r="FH2031" s="8"/>
      <c r="FI2031" s="8"/>
      <c r="FJ2031" s="8"/>
    </row>
    <row r="2032" spans="1:166" x14ac:dyDescent="0.25">
      <c r="A2032" t="s">
        <v>77</v>
      </c>
      <c r="B2032" t="s">
        <v>248</v>
      </c>
      <c r="C2032" s="6">
        <v>39420</v>
      </c>
      <c r="D2032" s="5">
        <v>4</v>
      </c>
      <c r="E2032" t="s">
        <v>210</v>
      </c>
      <c r="F2032" t="s">
        <v>12</v>
      </c>
      <c r="G2032">
        <v>50</v>
      </c>
      <c r="H2032" t="s">
        <v>17</v>
      </c>
      <c r="I2032" s="7">
        <v>10</v>
      </c>
      <c r="J2032">
        <v>1000</v>
      </c>
      <c r="K2032" s="5">
        <f t="shared" si="70"/>
        <v>100</v>
      </c>
      <c r="L2032" s="5"/>
      <c r="M2032" s="8"/>
      <c r="N2032" s="8"/>
      <c r="O2032" s="8"/>
      <c r="P2032" s="8"/>
      <c r="Q2032" s="5"/>
      <c r="R2032" s="5">
        <v>50</v>
      </c>
      <c r="S2032" s="5"/>
      <c r="T2032" s="5"/>
      <c r="U2032" s="5"/>
      <c r="V2032" s="5"/>
      <c r="W2032" s="5"/>
      <c r="X2032" s="8"/>
      <c r="Y2032" s="8"/>
      <c r="Z2032" s="8"/>
      <c r="AA2032" s="8"/>
      <c r="AB2032" s="8"/>
      <c r="AC2032" s="5"/>
      <c r="AD2032" s="8"/>
      <c r="AE2032" s="8"/>
      <c r="AF2032" s="8"/>
      <c r="AG2032" s="8"/>
      <c r="AH2032" s="8"/>
      <c r="AI2032" s="8"/>
      <c r="AJ2032" s="5"/>
      <c r="AK2032" s="8"/>
      <c r="AL2032" s="8"/>
      <c r="AM2032" s="8"/>
      <c r="AN2032" s="8"/>
      <c r="AO2032" s="8"/>
      <c r="AP2032" s="8"/>
      <c r="AQ2032" s="9"/>
      <c r="AR2032" s="8"/>
      <c r="AS2032" s="8"/>
      <c r="AT2032" s="8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8"/>
      <c r="BJ2032" s="5"/>
      <c r="BK2032" s="5"/>
      <c r="BL2032" s="5"/>
      <c r="BM2032" s="8"/>
      <c r="BN2032" s="8"/>
      <c r="BO2032" s="7"/>
      <c r="BP2032" s="5"/>
      <c r="BQ2032" s="5"/>
      <c r="BR2032" s="5"/>
      <c r="BS2032" s="5"/>
      <c r="BT2032" s="7"/>
      <c r="BU2032" s="7"/>
      <c r="BV2032" s="7"/>
      <c r="BW2032" s="7"/>
      <c r="BX2032" s="7"/>
      <c r="BY2032" s="7"/>
      <c r="BZ2032" s="7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8"/>
      <c r="CL2032" s="5">
        <v>125.63371164062301</v>
      </c>
      <c r="CM2032" s="5"/>
      <c r="CN2032" s="8"/>
      <c r="CO2032" s="5"/>
      <c r="CP2032" s="5"/>
      <c r="CQ2032" s="5"/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/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/>
      <c r="EB2032" s="8"/>
      <c r="EC2032" s="8"/>
      <c r="ED2032" s="8"/>
      <c r="EE2032" s="8"/>
      <c r="EF2032" s="8"/>
      <c r="EG2032" s="8"/>
      <c r="EH2032" s="8"/>
      <c r="EI2032" s="8"/>
      <c r="EJ2032" s="8"/>
      <c r="EK2032" s="8"/>
      <c r="EL2032" s="8"/>
      <c r="EM2032" s="8"/>
      <c r="EN2032" s="8"/>
      <c r="EO2032" s="8"/>
      <c r="EP2032" s="8"/>
      <c r="EQ2032" s="8"/>
      <c r="ER2032" s="8"/>
      <c r="ES2032" s="8"/>
      <c r="ET2032" s="8"/>
      <c r="EU2032" s="8"/>
      <c r="EV2032" s="8"/>
      <c r="EW2032" s="8"/>
      <c r="EX2032" s="8"/>
      <c r="EY2032" s="8"/>
      <c r="EZ2032" s="8"/>
      <c r="FA2032" s="8"/>
      <c r="FB2032" s="8"/>
      <c r="FC2032" s="8"/>
      <c r="FD2032" s="8"/>
      <c r="FE2032" s="8"/>
      <c r="FF2032" s="8"/>
      <c r="FG2032" s="8"/>
      <c r="FH2032" s="8"/>
      <c r="FI2032" s="8"/>
      <c r="FJ2032" s="8"/>
    </row>
    <row r="2033" spans="1:166" x14ac:dyDescent="0.25">
      <c r="A2033" t="s">
        <v>77</v>
      </c>
      <c r="B2033" t="s">
        <v>248</v>
      </c>
      <c r="C2033" s="6">
        <v>39441</v>
      </c>
      <c r="D2033" s="5">
        <v>5</v>
      </c>
      <c r="E2033" t="s">
        <v>206</v>
      </c>
      <c r="F2033" t="s">
        <v>13</v>
      </c>
      <c r="G2033">
        <v>71</v>
      </c>
      <c r="H2033" t="s">
        <v>17</v>
      </c>
      <c r="I2033" s="7">
        <v>10</v>
      </c>
      <c r="J2033">
        <v>1000</v>
      </c>
      <c r="K2033" s="5">
        <f t="shared" si="70"/>
        <v>100</v>
      </c>
      <c r="L2033" s="5"/>
      <c r="M2033" s="8"/>
      <c r="N2033" s="8"/>
      <c r="O2033" s="8"/>
      <c r="P2033" s="8"/>
      <c r="Q2033" s="5"/>
      <c r="R2033" s="5"/>
      <c r="S2033" s="5">
        <v>71</v>
      </c>
      <c r="T2033" s="5"/>
      <c r="U2033" s="5"/>
      <c r="V2033" s="5"/>
      <c r="W2033" s="5"/>
      <c r="X2033" s="8"/>
      <c r="Y2033" s="8"/>
      <c r="Z2033" s="8"/>
      <c r="AA2033" s="8"/>
      <c r="AB2033" s="8"/>
      <c r="AC2033" s="5"/>
      <c r="AD2033" s="8"/>
      <c r="AE2033" s="8"/>
      <c r="AF2033" s="8"/>
      <c r="AG2033" s="8"/>
      <c r="AH2033" s="8"/>
      <c r="AI2033" s="8"/>
      <c r="AJ2033" s="5"/>
      <c r="AK2033" s="8"/>
      <c r="AL2033" s="8"/>
      <c r="AM2033" s="8"/>
      <c r="AN2033" s="8"/>
      <c r="AO2033" s="8"/>
      <c r="AP2033" s="8"/>
      <c r="AQ2033" s="9"/>
      <c r="AR2033" s="8"/>
      <c r="AS2033" s="8"/>
      <c r="AT2033" s="8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8"/>
      <c r="BJ2033" s="5"/>
      <c r="BK2033" s="5"/>
      <c r="BL2033" s="5"/>
      <c r="BM2033" s="8"/>
      <c r="BN2033" s="8"/>
      <c r="BO2033" s="7"/>
      <c r="BP2033" s="5"/>
      <c r="BQ2033" s="5"/>
      <c r="BR2033" s="5"/>
      <c r="BS2033" s="5"/>
      <c r="BT2033" s="7"/>
      <c r="BU2033" s="7"/>
      <c r="BV2033" s="7"/>
      <c r="BW2033" s="7"/>
      <c r="BX2033" s="7"/>
      <c r="BY2033" s="7"/>
      <c r="BZ2033" s="7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8"/>
      <c r="CL2033" s="5"/>
      <c r="CM2033" s="5"/>
      <c r="CN2033" s="8"/>
      <c r="CO2033" s="5"/>
      <c r="CP2033" s="5"/>
      <c r="CQ2033" s="5"/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/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/>
      <c r="EB2033" s="8"/>
      <c r="EC2033" s="8"/>
      <c r="ED2033" s="8"/>
      <c r="EE2033" s="8"/>
      <c r="EF2033" s="8"/>
      <c r="EG2033" s="8"/>
      <c r="EH2033" s="8"/>
      <c r="EI2033" s="8"/>
      <c r="EJ2033" s="8"/>
      <c r="EK2033" s="8"/>
      <c r="EL2033" s="8"/>
      <c r="EM2033" s="8"/>
      <c r="EN2033" s="8"/>
      <c r="EO2033" s="8"/>
      <c r="EP2033" s="8"/>
      <c r="EQ2033" s="8"/>
      <c r="ER2033" s="8"/>
      <c r="ES2033" s="8"/>
      <c r="ET2033" s="8"/>
      <c r="EU2033" s="8"/>
      <c r="EV2033" s="8"/>
      <c r="EW2033" s="8"/>
      <c r="EX2033" s="8"/>
      <c r="EY2033" s="8"/>
      <c r="EZ2033" s="8"/>
      <c r="FA2033" s="8"/>
      <c r="FB2033" s="8"/>
      <c r="FC2033" s="8"/>
      <c r="FD2033" s="8"/>
      <c r="FE2033" s="8"/>
      <c r="FF2033" s="8"/>
      <c r="FG2033" s="8"/>
      <c r="FH2033" s="8"/>
      <c r="FI2033" s="8"/>
      <c r="FJ2033" s="8"/>
    </row>
    <row r="2034" spans="1:166" x14ac:dyDescent="0.25">
      <c r="A2034" t="s">
        <v>77</v>
      </c>
      <c r="B2034" t="s">
        <v>248</v>
      </c>
      <c r="C2034" s="6">
        <v>39449</v>
      </c>
      <c r="D2034" s="5"/>
      <c r="E2034" s="6"/>
      <c r="G2034">
        <v>79</v>
      </c>
      <c r="H2034" t="s">
        <v>17</v>
      </c>
      <c r="I2034" s="7">
        <v>10</v>
      </c>
      <c r="J2034">
        <v>1000</v>
      </c>
      <c r="K2034" s="5">
        <f t="shared" si="70"/>
        <v>100</v>
      </c>
      <c r="L2034" s="5"/>
      <c r="M2034" s="8"/>
      <c r="N2034" s="8"/>
      <c r="O2034" s="8"/>
      <c r="P2034" s="8"/>
      <c r="Q2034" s="5"/>
      <c r="R2034" s="5"/>
      <c r="S2034" s="5"/>
      <c r="T2034" s="5"/>
      <c r="U2034" s="5"/>
      <c r="V2034" s="5"/>
      <c r="W2034" s="5"/>
      <c r="X2034" s="8"/>
      <c r="Y2034" s="8"/>
      <c r="Z2034" s="8"/>
      <c r="AA2034" s="8"/>
      <c r="AB2034" s="8"/>
      <c r="AC2034" s="5"/>
      <c r="AD2034" s="8"/>
      <c r="AE2034" s="8"/>
      <c r="AF2034" s="8"/>
      <c r="AG2034" s="8"/>
      <c r="AH2034" s="8"/>
      <c r="AI2034" s="8"/>
      <c r="AJ2034" s="5"/>
      <c r="AK2034" s="8">
        <v>1.79</v>
      </c>
      <c r="AL2034" s="8"/>
      <c r="AM2034" s="8"/>
      <c r="AN2034" s="8"/>
      <c r="AO2034" s="8"/>
      <c r="AP2034" s="8"/>
      <c r="AQ2034" s="9"/>
      <c r="AR2034" s="8"/>
      <c r="AS2034" s="8"/>
      <c r="AT2034" s="8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8"/>
      <c r="BJ2034" s="5"/>
      <c r="BK2034" s="5"/>
      <c r="BL2034" s="5"/>
      <c r="BM2034" s="8"/>
      <c r="BN2034" s="8"/>
      <c r="BO2034" s="7"/>
      <c r="BP2034" s="5"/>
      <c r="BQ2034" s="5"/>
      <c r="BR2034" s="5"/>
      <c r="BS2034" s="5"/>
      <c r="BT2034" s="7"/>
      <c r="BU2034" s="7"/>
      <c r="BV2034" s="7"/>
      <c r="BW2034" s="7"/>
      <c r="BX2034" s="7"/>
      <c r="BY2034" s="7"/>
      <c r="BZ2034" s="7"/>
      <c r="CA2034" s="5"/>
      <c r="CB2034" s="5">
        <v>156.03</v>
      </c>
      <c r="CC2034" s="5">
        <v>14.38</v>
      </c>
      <c r="CD2034" s="5"/>
      <c r="CE2034" s="5"/>
      <c r="CF2034" s="5"/>
      <c r="CG2034" s="5"/>
      <c r="CH2034" s="5"/>
      <c r="CI2034" s="5"/>
      <c r="CJ2034" s="5"/>
      <c r="CK2034" s="8"/>
      <c r="CL2034" s="5">
        <v>136.37578957105521</v>
      </c>
      <c r="CM2034" s="5"/>
      <c r="CN2034" s="8"/>
      <c r="CO2034" s="5"/>
      <c r="CP2034" s="5"/>
      <c r="CQ2034" s="5"/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  <c r="EO2034" s="8"/>
      <c r="EP2034" s="8"/>
      <c r="EQ2034" s="8"/>
      <c r="ER2034" s="8"/>
      <c r="ES2034" s="8"/>
      <c r="ET2034" s="8"/>
      <c r="EU2034" s="8"/>
      <c r="EV2034" s="8"/>
      <c r="EW2034" s="8"/>
      <c r="EX2034" s="8"/>
      <c r="EY2034" s="8"/>
      <c r="EZ2034" s="8"/>
      <c r="FA2034" s="8"/>
      <c r="FB2034" s="8"/>
      <c r="FC2034" s="8"/>
      <c r="FD2034" s="8"/>
      <c r="FE2034" s="8"/>
      <c r="FF2034" s="8"/>
      <c r="FG2034" s="8"/>
      <c r="FH2034" s="8"/>
      <c r="FI2034" s="8"/>
      <c r="FJ2034" s="8"/>
    </row>
    <row r="2035" spans="1:166" x14ac:dyDescent="0.25">
      <c r="A2035" t="s">
        <v>77</v>
      </c>
      <c r="B2035" t="s">
        <v>248</v>
      </c>
      <c r="C2035" s="6">
        <v>39462</v>
      </c>
      <c r="D2035" s="5"/>
      <c r="E2035" s="6"/>
      <c r="G2035">
        <v>92</v>
      </c>
      <c r="H2035" t="s">
        <v>17</v>
      </c>
      <c r="I2035" s="7">
        <v>10</v>
      </c>
      <c r="J2035">
        <v>1000</v>
      </c>
      <c r="K2035" s="5">
        <f t="shared" si="70"/>
        <v>100</v>
      </c>
      <c r="L2035" s="5"/>
      <c r="M2035" s="8"/>
      <c r="N2035" s="8"/>
      <c r="O2035" s="8"/>
      <c r="P2035" s="8"/>
      <c r="Q2035" s="5"/>
      <c r="R2035" s="5"/>
      <c r="S2035" s="5"/>
      <c r="T2035" s="5"/>
      <c r="U2035" s="5"/>
      <c r="V2035" s="5"/>
      <c r="W2035" s="5"/>
      <c r="X2035" s="8"/>
      <c r="Y2035" s="8"/>
      <c r="Z2035" s="8"/>
      <c r="AA2035" s="8"/>
      <c r="AB2035" s="8"/>
      <c r="AC2035" s="5"/>
      <c r="AD2035" s="8"/>
      <c r="AE2035" s="8"/>
      <c r="AF2035" s="8"/>
      <c r="AG2035" s="8"/>
      <c r="AH2035" s="8"/>
      <c r="AI2035" s="8"/>
      <c r="AJ2035" s="5"/>
      <c r="AK2035" s="8">
        <v>2.72</v>
      </c>
      <c r="AL2035" s="8"/>
      <c r="AM2035" s="8"/>
      <c r="AN2035" s="8"/>
      <c r="AO2035" s="8"/>
      <c r="AP2035" s="8"/>
      <c r="AQ2035" s="9"/>
      <c r="AR2035" s="8"/>
      <c r="AS2035" s="8"/>
      <c r="AT2035" s="8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8"/>
      <c r="BJ2035" s="5"/>
      <c r="BK2035" s="5"/>
      <c r="BL2035" s="5"/>
      <c r="BM2035" s="8"/>
      <c r="BN2035" s="8"/>
      <c r="BO2035" s="7"/>
      <c r="BP2035" s="5"/>
      <c r="BQ2035" s="5"/>
      <c r="BR2035" s="5"/>
      <c r="BS2035" s="5"/>
      <c r="BT2035" s="7"/>
      <c r="BU2035" s="7"/>
      <c r="BV2035" s="7"/>
      <c r="BW2035" s="7"/>
      <c r="BX2035" s="7"/>
      <c r="BY2035" s="7"/>
      <c r="BZ2035" s="7"/>
      <c r="CA2035" s="5"/>
      <c r="CB2035" s="5">
        <v>204.48</v>
      </c>
      <c r="CC2035" s="5">
        <v>73.8</v>
      </c>
      <c r="CD2035" s="5"/>
      <c r="CE2035" s="5"/>
      <c r="CF2035" s="5"/>
      <c r="CG2035" s="5"/>
      <c r="CH2035" s="5"/>
      <c r="CI2035" s="5"/>
      <c r="CJ2035" s="5"/>
      <c r="CK2035" s="8"/>
      <c r="CL2035" s="5"/>
      <c r="CM2035" s="5"/>
      <c r="CN2035" s="8"/>
      <c r="CO2035" s="5"/>
      <c r="CP2035" s="5"/>
      <c r="CQ2035" s="5"/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/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/>
      <c r="EB2035" s="8"/>
      <c r="EC2035" s="8"/>
      <c r="ED2035" s="8"/>
      <c r="EE2035" s="8"/>
      <c r="EF2035" s="8"/>
      <c r="EG2035" s="8"/>
      <c r="EH2035" s="8"/>
      <c r="EI2035" s="8"/>
      <c r="EJ2035" s="8"/>
      <c r="EK2035" s="8"/>
      <c r="EL2035" s="8"/>
      <c r="EM2035" s="8"/>
      <c r="EN2035" s="8"/>
      <c r="EO2035" s="8"/>
      <c r="EP2035" s="8"/>
      <c r="EQ2035" s="8"/>
      <c r="ER2035" s="8"/>
      <c r="ES2035" s="8"/>
      <c r="ET2035" s="8"/>
      <c r="EU2035" s="8"/>
      <c r="EV2035" s="8"/>
      <c r="EW2035" s="8"/>
      <c r="EX2035" s="8"/>
      <c r="EY2035" s="8"/>
      <c r="EZ2035" s="8"/>
      <c r="FA2035" s="8"/>
      <c r="FB2035" s="8"/>
      <c r="FC2035" s="8"/>
      <c r="FD2035" s="8"/>
      <c r="FE2035" s="8"/>
      <c r="FF2035" s="8"/>
      <c r="FG2035" s="8"/>
      <c r="FH2035" s="8"/>
      <c r="FI2035" s="8"/>
      <c r="FJ2035" s="8"/>
    </row>
    <row r="2036" spans="1:166" x14ac:dyDescent="0.25">
      <c r="A2036" t="s">
        <v>77</v>
      </c>
      <c r="B2036" t="s">
        <v>248</v>
      </c>
      <c r="C2036" s="6">
        <v>39476</v>
      </c>
      <c r="D2036" s="5"/>
      <c r="E2036" s="6"/>
      <c r="G2036">
        <v>106</v>
      </c>
      <c r="H2036" t="s">
        <v>17</v>
      </c>
      <c r="I2036" s="7">
        <v>10</v>
      </c>
      <c r="J2036">
        <v>1000</v>
      </c>
      <c r="K2036" s="5">
        <f t="shared" si="70"/>
        <v>100</v>
      </c>
      <c r="L2036" s="5"/>
      <c r="M2036" s="8"/>
      <c r="N2036" s="8"/>
      <c r="O2036" s="8"/>
      <c r="P2036" s="8"/>
      <c r="Q2036" s="5"/>
      <c r="R2036" s="5"/>
      <c r="S2036" s="5"/>
      <c r="T2036" s="5"/>
      <c r="U2036" s="5"/>
      <c r="V2036" s="5"/>
      <c r="W2036" s="5"/>
      <c r="X2036" s="8"/>
      <c r="Y2036" s="8"/>
      <c r="Z2036" s="8"/>
      <c r="AA2036" s="8"/>
      <c r="AB2036" s="8"/>
      <c r="AC2036" s="5"/>
      <c r="AD2036" s="8"/>
      <c r="AE2036" s="8"/>
      <c r="AF2036" s="8"/>
      <c r="AG2036" s="8"/>
      <c r="AH2036" s="8"/>
      <c r="AI2036" s="8"/>
      <c r="AJ2036" s="5"/>
      <c r="AK2036" s="8"/>
      <c r="AL2036" s="8"/>
      <c r="AM2036" s="8"/>
      <c r="AN2036" s="8"/>
      <c r="AO2036" s="8"/>
      <c r="AP2036" s="8"/>
      <c r="AQ2036" s="9"/>
      <c r="AR2036" s="8"/>
      <c r="AS2036" s="8"/>
      <c r="AT2036" s="8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8"/>
      <c r="BJ2036" s="5"/>
      <c r="BK2036" s="5"/>
      <c r="BL2036" s="5"/>
      <c r="BM2036" s="8"/>
      <c r="BN2036" s="8"/>
      <c r="BO2036" s="7"/>
      <c r="BP2036" s="5"/>
      <c r="BQ2036" s="5"/>
      <c r="BR2036" s="5"/>
      <c r="BS2036" s="5"/>
      <c r="BT2036" s="7"/>
      <c r="BU2036" s="7"/>
      <c r="BV2036" s="7"/>
      <c r="BW2036" s="7"/>
      <c r="BX2036" s="7"/>
      <c r="BY2036" s="7"/>
      <c r="BZ2036" s="7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8"/>
      <c r="CL2036" s="5"/>
      <c r="CM2036" s="5"/>
      <c r="CN2036" s="8"/>
      <c r="CO2036" s="5"/>
      <c r="CP2036" s="5"/>
      <c r="CQ2036" s="5"/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/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/>
      <c r="EB2036" s="8"/>
      <c r="EC2036" s="8"/>
      <c r="ED2036" s="8"/>
      <c r="EE2036" s="8"/>
      <c r="EF2036" s="8"/>
      <c r="EG2036" s="8"/>
      <c r="EH2036" s="8"/>
      <c r="EI2036" s="8"/>
      <c r="EJ2036" s="8"/>
      <c r="EK2036" s="8"/>
      <c r="EL2036" s="8"/>
      <c r="EM2036" s="8"/>
      <c r="EN2036" s="8"/>
      <c r="EO2036" s="8"/>
      <c r="EP2036" s="8"/>
      <c r="EQ2036" s="8"/>
      <c r="ER2036" s="8"/>
      <c r="ES2036" s="8"/>
      <c r="ET2036" s="8"/>
      <c r="EU2036" s="8"/>
      <c r="EV2036" s="8"/>
      <c r="EW2036" s="8"/>
      <c r="EX2036" s="8"/>
      <c r="EY2036" s="8"/>
      <c r="EZ2036" s="8"/>
      <c r="FA2036" s="8"/>
      <c r="FB2036" s="8"/>
      <c r="FC2036" s="8"/>
      <c r="FD2036" s="8"/>
      <c r="FE2036" s="8"/>
      <c r="FF2036" s="8"/>
      <c r="FG2036" s="8"/>
      <c r="FH2036" s="8"/>
      <c r="FI2036" s="8"/>
      <c r="FJ2036" s="8"/>
    </row>
    <row r="2037" spans="1:166" x14ac:dyDescent="0.25">
      <c r="A2037" t="s">
        <v>77</v>
      </c>
      <c r="B2037" t="s">
        <v>248</v>
      </c>
      <c r="C2037" s="6">
        <v>39485</v>
      </c>
      <c r="D2037" s="5"/>
      <c r="E2037" s="6"/>
      <c r="G2037">
        <v>115</v>
      </c>
      <c r="H2037" t="s">
        <v>17</v>
      </c>
      <c r="I2037" s="7">
        <v>10</v>
      </c>
      <c r="J2037">
        <v>1000</v>
      </c>
      <c r="K2037" s="5">
        <f t="shared" si="70"/>
        <v>100</v>
      </c>
      <c r="L2037" s="5"/>
      <c r="M2037" s="8"/>
      <c r="N2037" s="8"/>
      <c r="O2037" s="8"/>
      <c r="P2037" s="8"/>
      <c r="Q2037" s="5"/>
      <c r="R2037" s="5"/>
      <c r="S2037" s="5"/>
      <c r="T2037" s="5"/>
      <c r="U2037" s="5"/>
      <c r="V2037" s="5"/>
      <c r="W2037" s="5"/>
      <c r="X2037" s="8"/>
      <c r="Y2037" s="8"/>
      <c r="Z2037" s="8"/>
      <c r="AA2037" s="8"/>
      <c r="AB2037" s="8"/>
      <c r="AC2037" s="5"/>
      <c r="AD2037" s="8"/>
      <c r="AE2037" s="8"/>
      <c r="AF2037" s="8"/>
      <c r="AG2037" s="8"/>
      <c r="AH2037" s="8"/>
      <c r="AI2037" s="8"/>
      <c r="AJ2037" s="5"/>
      <c r="AK2037" s="8">
        <v>3.14</v>
      </c>
      <c r="AL2037" s="8"/>
      <c r="AM2037" s="8"/>
      <c r="AN2037" s="8"/>
      <c r="AO2037" s="8"/>
      <c r="AP2037" s="8"/>
      <c r="AQ2037" s="9"/>
      <c r="AR2037" s="8"/>
      <c r="AS2037" s="8"/>
      <c r="AT2037" s="8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8"/>
      <c r="BJ2037" s="5"/>
      <c r="BK2037" s="5"/>
      <c r="BL2037" s="5"/>
      <c r="BM2037" s="8"/>
      <c r="BN2037" s="8"/>
      <c r="BO2037" s="7"/>
      <c r="BP2037" s="5"/>
      <c r="BQ2037" s="5"/>
      <c r="BR2037" s="5"/>
      <c r="BS2037" s="5"/>
      <c r="BT2037" s="7"/>
      <c r="BU2037" s="7"/>
      <c r="BV2037" s="7"/>
      <c r="BW2037" s="7"/>
      <c r="BX2037" s="7"/>
      <c r="BY2037" s="7"/>
      <c r="BZ2037" s="7"/>
      <c r="CA2037" s="5"/>
      <c r="CB2037" s="5">
        <v>50.37</v>
      </c>
      <c r="CC2037" s="5">
        <v>194.76</v>
      </c>
      <c r="CD2037" s="5"/>
      <c r="CE2037" s="5"/>
      <c r="CF2037" s="5"/>
      <c r="CG2037" s="5"/>
      <c r="CH2037" s="5"/>
      <c r="CI2037" s="5"/>
      <c r="CJ2037" s="5"/>
      <c r="CK2037" s="8"/>
      <c r="CL2037" s="5"/>
      <c r="CM2037" s="5"/>
      <c r="CN2037" s="8"/>
      <c r="CO2037" s="5"/>
      <c r="CP2037" s="5"/>
      <c r="CQ2037" s="5"/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/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/>
      <c r="EB2037" s="8"/>
      <c r="EC2037" s="8"/>
      <c r="ED2037" s="8"/>
      <c r="EE2037" s="8"/>
      <c r="EF2037" s="8"/>
      <c r="EG2037" s="8"/>
      <c r="EH2037" s="8"/>
      <c r="EI2037" s="8"/>
      <c r="EJ2037" s="8"/>
      <c r="EK2037" s="8"/>
      <c r="EL2037" s="8"/>
      <c r="EM2037" s="8"/>
      <c r="EN2037" s="8"/>
      <c r="EO2037" s="8"/>
      <c r="EP2037" s="8"/>
      <c r="EQ2037" s="8"/>
      <c r="ER2037" s="8"/>
      <c r="ES2037" s="8"/>
      <c r="ET2037" s="8"/>
      <c r="EU2037" s="8"/>
      <c r="EV2037" s="8"/>
      <c r="EW2037" s="8"/>
      <c r="EX2037" s="8"/>
      <c r="EY2037" s="8"/>
      <c r="EZ2037" s="8"/>
      <c r="FA2037" s="8"/>
      <c r="FB2037" s="8"/>
      <c r="FC2037" s="8"/>
      <c r="FD2037" s="8"/>
      <c r="FE2037" s="8"/>
      <c r="FF2037" s="8"/>
      <c r="FG2037" s="8"/>
      <c r="FH2037" s="8"/>
      <c r="FI2037" s="8"/>
      <c r="FJ2037" s="8"/>
    </row>
    <row r="2038" spans="1:166" x14ac:dyDescent="0.25">
      <c r="A2038" t="s">
        <v>77</v>
      </c>
      <c r="B2038" t="s">
        <v>248</v>
      </c>
      <c r="C2038" s="6">
        <v>39505</v>
      </c>
      <c r="D2038" s="5"/>
      <c r="E2038" s="6"/>
      <c r="G2038">
        <v>135</v>
      </c>
      <c r="H2038" t="s">
        <v>17</v>
      </c>
      <c r="I2038" s="7">
        <v>10</v>
      </c>
      <c r="J2038">
        <v>1000</v>
      </c>
      <c r="K2038" s="5">
        <f t="shared" si="70"/>
        <v>100</v>
      </c>
      <c r="L2038" s="5"/>
      <c r="M2038" s="8"/>
      <c r="N2038" s="8"/>
      <c r="O2038" s="8"/>
      <c r="P2038" s="8"/>
      <c r="Q2038" s="5"/>
      <c r="R2038" s="5"/>
      <c r="S2038" s="5"/>
      <c r="T2038" s="5"/>
      <c r="U2038" s="5"/>
      <c r="V2038" s="5"/>
      <c r="W2038" s="5"/>
      <c r="X2038" s="8"/>
      <c r="Y2038" s="8"/>
      <c r="Z2038" s="8"/>
      <c r="AA2038" s="8"/>
      <c r="AB2038" s="8"/>
      <c r="AC2038" s="5"/>
      <c r="AD2038" s="8"/>
      <c r="AE2038" s="8"/>
      <c r="AF2038" s="8"/>
      <c r="AG2038" s="8"/>
      <c r="AH2038" s="8"/>
      <c r="AI2038" s="8"/>
      <c r="AJ2038" s="5"/>
      <c r="AK2038" s="8">
        <v>2.97</v>
      </c>
      <c r="AL2038" s="8"/>
      <c r="AM2038" s="8"/>
      <c r="AN2038" s="8"/>
      <c r="AO2038" s="8"/>
      <c r="AP2038" s="8"/>
      <c r="AQ2038" s="9"/>
      <c r="AR2038" s="8"/>
      <c r="AS2038" s="8"/>
      <c r="AT2038" s="8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8"/>
      <c r="BJ2038" s="5"/>
      <c r="BK2038" s="5"/>
      <c r="BL2038" s="5"/>
      <c r="BM2038" s="8"/>
      <c r="BN2038" s="8"/>
      <c r="BO2038" s="7"/>
      <c r="BP2038" s="5"/>
      <c r="BQ2038" s="5"/>
      <c r="BR2038" s="5"/>
      <c r="BS2038" s="5"/>
      <c r="BT2038" s="7"/>
      <c r="BU2038" s="7"/>
      <c r="BV2038" s="7"/>
      <c r="BW2038" s="7"/>
      <c r="BX2038" s="7"/>
      <c r="BY2038" s="7"/>
      <c r="BZ2038" s="7"/>
      <c r="CA2038" s="5"/>
      <c r="CB2038" s="5">
        <v>1.62</v>
      </c>
      <c r="CC2038" s="5">
        <v>163.13</v>
      </c>
      <c r="CD2038" s="5">
        <v>0.57803072446403347</v>
      </c>
      <c r="CE2038" s="5"/>
      <c r="CF2038" s="5"/>
      <c r="CG2038" s="5"/>
      <c r="CH2038" s="5"/>
      <c r="CI2038" s="5"/>
      <c r="CJ2038" s="5"/>
      <c r="CK2038" s="8"/>
      <c r="CL2038" s="5"/>
      <c r="CM2038" s="5"/>
      <c r="CN2038" s="8"/>
      <c r="CO2038" s="5"/>
      <c r="CP2038" s="5"/>
      <c r="CQ2038" s="5"/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/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  <c r="EO2038" s="8"/>
      <c r="EP2038" s="8"/>
      <c r="EQ2038" s="8"/>
      <c r="ER2038" s="8"/>
      <c r="ES2038" s="8"/>
      <c r="ET2038" s="8"/>
      <c r="EU2038" s="8"/>
      <c r="EV2038" s="8"/>
      <c r="EW2038" s="8"/>
      <c r="EX2038" s="8"/>
      <c r="EY2038" s="8"/>
      <c r="EZ2038" s="8"/>
      <c r="FA2038" s="8"/>
      <c r="FB2038" s="8"/>
      <c r="FC2038" s="8"/>
      <c r="FD2038" s="8"/>
      <c r="FE2038" s="8"/>
      <c r="FF2038" s="8"/>
      <c r="FG2038" s="8"/>
      <c r="FH2038" s="8"/>
      <c r="FI2038" s="8"/>
      <c r="FJ2038" s="8"/>
    </row>
    <row r="2039" spans="1:166" x14ac:dyDescent="0.25">
      <c r="A2039" t="s">
        <v>77</v>
      </c>
      <c r="B2039" t="s">
        <v>248</v>
      </c>
      <c r="C2039" s="6">
        <v>39506</v>
      </c>
      <c r="D2039" s="5">
        <v>8</v>
      </c>
      <c r="E2039" t="s">
        <v>208</v>
      </c>
      <c r="F2039" t="s">
        <v>14</v>
      </c>
      <c r="G2039">
        <v>136</v>
      </c>
      <c r="H2039" t="s">
        <v>17</v>
      </c>
      <c r="I2039" s="7">
        <v>10</v>
      </c>
      <c r="J2039">
        <v>1000</v>
      </c>
      <c r="K2039" s="5">
        <f t="shared" si="70"/>
        <v>100</v>
      </c>
      <c r="L2039" s="5"/>
      <c r="M2039" s="8"/>
      <c r="N2039" s="8"/>
      <c r="O2039" s="8"/>
      <c r="P2039" s="8"/>
      <c r="Q2039" s="5"/>
      <c r="R2039" s="5"/>
      <c r="S2039" s="5"/>
      <c r="T2039" s="5"/>
      <c r="U2039" s="5">
        <v>136</v>
      </c>
      <c r="V2039" s="5"/>
      <c r="W2039" s="5"/>
      <c r="X2039" s="8"/>
      <c r="Y2039" s="8"/>
      <c r="Z2039" s="8"/>
      <c r="AA2039" s="8"/>
      <c r="AB2039" s="8"/>
      <c r="AC2039" s="5"/>
      <c r="AD2039" s="8"/>
      <c r="AE2039" s="8"/>
      <c r="AF2039" s="8"/>
      <c r="AG2039" s="8"/>
      <c r="AH2039" s="8"/>
      <c r="AI2039" s="8"/>
      <c r="AJ2039" s="5"/>
      <c r="AK2039" s="8"/>
      <c r="AL2039" s="8"/>
      <c r="AM2039" s="8"/>
      <c r="AN2039" s="8"/>
      <c r="AO2039" s="8"/>
      <c r="AP2039" s="8"/>
      <c r="AQ2039" s="9"/>
      <c r="AR2039" s="8"/>
      <c r="AS2039" s="8"/>
      <c r="AT2039" s="8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8"/>
      <c r="BJ2039" s="5"/>
      <c r="BK2039" s="5"/>
      <c r="BL2039" s="5"/>
      <c r="BM2039" s="8"/>
      <c r="BN2039" s="8"/>
      <c r="BO2039" s="7"/>
      <c r="BP2039" s="5"/>
      <c r="BQ2039" s="5"/>
      <c r="BR2039" s="5"/>
      <c r="BS2039" s="5"/>
      <c r="BT2039" s="7"/>
      <c r="BU2039" s="7"/>
      <c r="BV2039" s="7"/>
      <c r="BW2039" s="7"/>
      <c r="BX2039" s="7"/>
      <c r="BY2039" s="7"/>
      <c r="BZ2039" s="7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8"/>
      <c r="CL2039" s="5"/>
      <c r="CM2039" s="5"/>
      <c r="CN2039" s="8"/>
      <c r="CO2039" s="5"/>
      <c r="CP2039" s="5"/>
      <c r="CQ2039" s="5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</row>
    <row r="2040" spans="1:166" x14ac:dyDescent="0.25">
      <c r="A2040" t="s">
        <v>77</v>
      </c>
      <c r="B2040" t="s">
        <v>248</v>
      </c>
      <c r="C2040" s="6">
        <v>39532</v>
      </c>
      <c r="D2040" s="5">
        <v>9</v>
      </c>
      <c r="E2040" s="6" t="s">
        <v>207</v>
      </c>
      <c r="F2040" t="s">
        <v>15</v>
      </c>
      <c r="G2040">
        <v>162</v>
      </c>
      <c r="H2040" t="s">
        <v>17</v>
      </c>
      <c r="I2040" s="7">
        <v>10</v>
      </c>
      <c r="J2040">
        <v>1000</v>
      </c>
      <c r="K2040" s="5">
        <f t="shared" si="70"/>
        <v>100</v>
      </c>
      <c r="L2040" s="5"/>
      <c r="M2040" s="8"/>
      <c r="N2040" s="8"/>
      <c r="O2040" s="8"/>
      <c r="P2040" s="8"/>
      <c r="Q2040" s="5"/>
      <c r="R2040" s="5"/>
      <c r="S2040" s="5"/>
      <c r="T2040" s="5"/>
      <c r="U2040" s="5"/>
      <c r="V2040" s="5">
        <v>162</v>
      </c>
      <c r="W2040" s="5"/>
      <c r="X2040" s="8"/>
      <c r="Y2040" s="8"/>
      <c r="Z2040" s="8"/>
      <c r="AA2040" s="8"/>
      <c r="AB2040" s="8"/>
      <c r="AC2040" s="5"/>
      <c r="AD2040" s="8"/>
      <c r="AE2040" s="8"/>
      <c r="AF2040" s="8"/>
      <c r="AG2040" s="8"/>
      <c r="AH2040" s="8"/>
      <c r="AI2040" s="8"/>
      <c r="AJ2040" s="5"/>
      <c r="AK2040" s="8"/>
      <c r="AL2040" s="8"/>
      <c r="AM2040" s="8"/>
      <c r="AN2040" s="8"/>
      <c r="AO2040" s="8"/>
      <c r="AP2040" s="8"/>
      <c r="AQ2040" s="9"/>
      <c r="AR2040" s="8"/>
      <c r="AS2040" s="8"/>
      <c r="AT2040" s="8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8"/>
      <c r="BJ2040" s="5"/>
      <c r="BK2040" s="5"/>
      <c r="BL2040" s="5"/>
      <c r="BM2040" s="8"/>
      <c r="BN2040" s="8"/>
      <c r="BO2040" s="7"/>
      <c r="BP2040" s="5"/>
      <c r="BQ2040" s="5"/>
      <c r="BR2040" s="5"/>
      <c r="BS2040" s="5"/>
      <c r="BT2040" s="7"/>
      <c r="BU2040" s="7"/>
      <c r="BV2040" s="7"/>
      <c r="BW2040" s="7"/>
      <c r="BX2040" s="7"/>
      <c r="BY2040" s="7"/>
      <c r="BZ2040" s="7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8"/>
      <c r="CL2040" s="5">
        <v>37.847431469999549</v>
      </c>
      <c r="CM2040" s="5"/>
      <c r="CN2040" s="8"/>
      <c r="CO2040" s="5"/>
      <c r="CP2040" s="5"/>
      <c r="CQ2040" s="5"/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/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/>
      <c r="EB2040" s="8"/>
      <c r="EC2040" s="8"/>
      <c r="ED2040" s="8"/>
      <c r="EE2040" s="8"/>
      <c r="EF2040" s="8"/>
      <c r="EG2040" s="8"/>
      <c r="EH2040" s="8"/>
      <c r="EI2040" s="8"/>
      <c r="EJ2040" s="8"/>
      <c r="EK2040" s="8"/>
      <c r="EL2040" s="8"/>
      <c r="EM2040" s="8"/>
      <c r="EN2040" s="8"/>
      <c r="EO2040" s="8"/>
      <c r="EP2040" s="8"/>
      <c r="EQ2040" s="8"/>
      <c r="ER2040" s="8"/>
      <c r="ES2040" s="8"/>
      <c r="ET2040" s="8"/>
      <c r="EU2040" s="8"/>
      <c r="EV2040" s="8"/>
      <c r="EW2040" s="8"/>
      <c r="EX2040" s="8"/>
      <c r="EY2040" s="8"/>
      <c r="EZ2040" s="8"/>
      <c r="FA2040" s="8"/>
      <c r="FB2040" s="8"/>
      <c r="FC2040" s="8"/>
      <c r="FD2040" s="8"/>
      <c r="FE2040" s="8"/>
      <c r="FF2040" s="8"/>
      <c r="FG2040" s="8"/>
      <c r="FH2040" s="8"/>
      <c r="FI2040" s="8"/>
      <c r="FJ2040" s="8"/>
    </row>
    <row r="2041" spans="1:166" x14ac:dyDescent="0.25">
      <c r="A2041" t="s">
        <v>77</v>
      </c>
      <c r="B2041" t="s">
        <v>248</v>
      </c>
      <c r="C2041" s="6">
        <v>39540</v>
      </c>
      <c r="D2041" s="5"/>
      <c r="E2041" s="6"/>
      <c r="G2041">
        <v>170</v>
      </c>
      <c r="H2041" t="s">
        <v>17</v>
      </c>
      <c r="I2041" s="7">
        <v>10</v>
      </c>
      <c r="J2041">
        <v>1000</v>
      </c>
      <c r="K2041" s="5">
        <f t="shared" si="70"/>
        <v>100</v>
      </c>
      <c r="L2041" s="5"/>
      <c r="M2041" s="8"/>
      <c r="N2041" s="8"/>
      <c r="O2041" s="8"/>
      <c r="P2041" s="8"/>
      <c r="Q2041" s="5"/>
      <c r="R2041" s="5"/>
      <c r="S2041" s="5"/>
      <c r="T2041" s="5"/>
      <c r="U2041" s="5"/>
      <c r="V2041" s="5"/>
      <c r="W2041" s="5"/>
      <c r="X2041" s="8"/>
      <c r="Y2041" s="8"/>
      <c r="Z2041" s="8"/>
      <c r="AA2041" s="8"/>
      <c r="AB2041" s="8"/>
      <c r="AC2041" s="5"/>
      <c r="AD2041" s="8"/>
      <c r="AE2041" s="8"/>
      <c r="AF2041" s="8"/>
      <c r="AG2041" s="8"/>
      <c r="AH2041" s="8"/>
      <c r="AI2041" s="8"/>
      <c r="AJ2041" s="5"/>
      <c r="AK2041" s="8">
        <v>1.26</v>
      </c>
      <c r="AL2041" s="8"/>
      <c r="AM2041" s="8"/>
      <c r="AN2041" s="8"/>
      <c r="AO2041" s="8"/>
      <c r="AP2041" s="8"/>
      <c r="AQ2041" s="9"/>
      <c r="AR2041" s="8"/>
      <c r="AS2041" s="8"/>
      <c r="AT2041" s="8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8"/>
      <c r="BJ2041" s="5"/>
      <c r="BK2041" s="5"/>
      <c r="BL2041" s="5"/>
      <c r="BM2041" s="8"/>
      <c r="BN2041" s="8"/>
      <c r="BO2041" s="7"/>
      <c r="BP2041" s="5"/>
      <c r="BQ2041" s="5"/>
      <c r="BR2041" s="5"/>
      <c r="BS2041" s="5"/>
      <c r="BT2041" s="7"/>
      <c r="BU2041" s="7"/>
      <c r="BV2041" s="7"/>
      <c r="BW2041" s="7"/>
      <c r="BX2041" s="7"/>
      <c r="BY2041" s="7"/>
      <c r="BZ2041" s="7"/>
      <c r="CA2041" s="5"/>
      <c r="CB2041" s="5">
        <v>0</v>
      </c>
      <c r="CC2041" s="5">
        <v>152.68</v>
      </c>
      <c r="CD2041" s="5">
        <v>104.09671673390197</v>
      </c>
      <c r="CE2041" s="5"/>
      <c r="CF2041" s="5"/>
      <c r="CG2041" s="5"/>
      <c r="CH2041" s="5"/>
      <c r="CI2041" s="5"/>
      <c r="CJ2041" s="5"/>
      <c r="CK2041" s="8"/>
      <c r="CL2041" s="5"/>
      <c r="CM2041" s="5"/>
      <c r="CN2041" s="8"/>
      <c r="CO2041" s="5"/>
      <c r="CP2041" s="5"/>
      <c r="CQ2041" s="5"/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/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/>
      <c r="EB2041" s="8"/>
      <c r="EC2041" s="8"/>
      <c r="ED2041" s="8"/>
      <c r="EE2041" s="8"/>
      <c r="EF2041" s="8"/>
      <c r="EG2041" s="8"/>
      <c r="EH2041" s="8"/>
      <c r="EI2041" s="8"/>
      <c r="EJ2041" s="8"/>
      <c r="EK2041" s="8"/>
      <c r="EL2041" s="8"/>
      <c r="EM2041" s="8"/>
      <c r="EN2041" s="8"/>
      <c r="EO2041" s="8"/>
      <c r="EP2041" s="8"/>
      <c r="EQ2041" s="8"/>
      <c r="ER2041" s="8"/>
      <c r="ES2041" s="8"/>
      <c r="ET2041" s="8"/>
      <c r="EU2041" s="8"/>
      <c r="EV2041" s="8"/>
      <c r="EW2041" s="8"/>
      <c r="EX2041" s="8"/>
      <c r="EY2041" s="8"/>
      <c r="EZ2041" s="8"/>
      <c r="FA2041" s="8"/>
      <c r="FB2041" s="8"/>
      <c r="FC2041" s="8"/>
      <c r="FD2041" s="8"/>
      <c r="FE2041" s="8"/>
      <c r="FF2041" s="8"/>
      <c r="FG2041" s="8"/>
      <c r="FH2041" s="8"/>
      <c r="FI2041" s="8"/>
      <c r="FJ2041" s="8"/>
    </row>
    <row r="2042" spans="1:166" x14ac:dyDescent="0.25">
      <c r="A2042" t="s">
        <v>77</v>
      </c>
      <c r="B2042" t="s">
        <v>248</v>
      </c>
      <c r="C2042" s="6">
        <v>39413</v>
      </c>
      <c r="D2042" s="5"/>
      <c r="H2042" t="s">
        <v>17</v>
      </c>
      <c r="I2042" s="7">
        <v>10</v>
      </c>
      <c r="J2042">
        <v>1000</v>
      </c>
      <c r="K2042" s="5">
        <f t="shared" si="70"/>
        <v>100</v>
      </c>
      <c r="AC2042" s="5"/>
      <c r="AE2042" s="8"/>
      <c r="AF2042" s="8"/>
      <c r="AG2042" s="8"/>
      <c r="AH2042" s="8"/>
      <c r="AI2042" s="8"/>
      <c r="AJ2042" s="5"/>
      <c r="AK2042" s="8"/>
      <c r="AL2042" s="8"/>
      <c r="AM2042" s="8"/>
      <c r="AN2042" s="8"/>
      <c r="AO2042" s="8"/>
      <c r="AP2042" s="8"/>
      <c r="AQ2042" s="9"/>
      <c r="AS2042" s="8"/>
      <c r="AT2042" s="8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J2042" s="5"/>
      <c r="BK2042" s="5"/>
      <c r="BL2042" s="5"/>
      <c r="BO2042" s="7"/>
      <c r="BP2042" s="5"/>
      <c r="BQ2042" s="5"/>
      <c r="BR2042" s="5"/>
      <c r="BS2042" s="5"/>
      <c r="BT2042" s="7"/>
      <c r="BU2042" s="7"/>
      <c r="BV2042" s="7"/>
      <c r="BW2042" s="7"/>
      <c r="BX2042" s="7"/>
      <c r="BY2042" s="7"/>
      <c r="BZ2042" s="7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L2042" s="5">
        <v>175.0203970992122</v>
      </c>
      <c r="CM2042" s="5"/>
      <c r="CO2042" s="5"/>
      <c r="CP2042" s="5"/>
      <c r="CQ2042" s="5"/>
    </row>
    <row r="2043" spans="1:166" x14ac:dyDescent="0.25">
      <c r="A2043" t="s">
        <v>77</v>
      </c>
      <c r="B2043" t="s">
        <v>248</v>
      </c>
      <c r="C2043" s="6">
        <v>39421</v>
      </c>
      <c r="D2043" s="5"/>
      <c r="H2043" t="s">
        <v>17</v>
      </c>
      <c r="I2043" s="7">
        <v>10</v>
      </c>
      <c r="J2043">
        <v>1000</v>
      </c>
      <c r="K2043" s="5">
        <f t="shared" si="70"/>
        <v>100</v>
      </c>
      <c r="AC2043" s="5"/>
      <c r="AE2043" s="8"/>
      <c r="AF2043" s="8"/>
      <c r="AG2043" s="8"/>
      <c r="AH2043" s="8"/>
      <c r="AI2043" s="8"/>
      <c r="AJ2043" s="5"/>
      <c r="AK2043" s="8"/>
      <c r="AL2043" s="8"/>
      <c r="AM2043" s="8"/>
      <c r="AN2043" s="8"/>
      <c r="AO2043" s="8"/>
      <c r="AP2043" s="8"/>
      <c r="AQ2043" s="9"/>
      <c r="AS2043" s="8"/>
      <c r="AT2043" s="8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J2043" s="5"/>
      <c r="BK2043" s="5"/>
      <c r="BL2043" s="5"/>
      <c r="BO2043" s="7"/>
      <c r="BP2043" s="5"/>
      <c r="BQ2043" s="5"/>
      <c r="BR2043" s="5"/>
      <c r="BS2043" s="5"/>
      <c r="BT2043" s="7"/>
      <c r="BU2043" s="7"/>
      <c r="BV2043" s="7"/>
      <c r="BW2043" s="7"/>
      <c r="BX2043" s="7"/>
      <c r="BY2043" s="7"/>
      <c r="BZ2043" s="7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L2043" s="5">
        <v>196.009057641808</v>
      </c>
      <c r="CM2043" s="5"/>
      <c r="CO2043" s="5"/>
      <c r="CP2043" s="5"/>
      <c r="CQ2043" s="5"/>
    </row>
    <row r="2044" spans="1:166" x14ac:dyDescent="0.25">
      <c r="A2044" t="s">
        <v>77</v>
      </c>
      <c r="B2044" t="s">
        <v>248</v>
      </c>
      <c r="C2044" s="6">
        <v>39427</v>
      </c>
      <c r="D2044" s="5"/>
      <c r="H2044" t="s">
        <v>17</v>
      </c>
      <c r="I2044" s="7">
        <v>10</v>
      </c>
      <c r="J2044">
        <v>1000</v>
      </c>
      <c r="K2044" s="5">
        <f t="shared" si="70"/>
        <v>100</v>
      </c>
      <c r="AC2044" s="5"/>
      <c r="AE2044" s="8"/>
      <c r="AF2044" s="8"/>
      <c r="AG2044" s="8"/>
      <c r="AH2044" s="8"/>
      <c r="AI2044" s="8"/>
      <c r="AJ2044" s="5"/>
      <c r="AK2044" s="8"/>
      <c r="AL2044" s="8"/>
      <c r="AM2044" s="8"/>
      <c r="AN2044" s="8"/>
      <c r="AO2044" s="8"/>
      <c r="AP2044" s="8"/>
      <c r="AQ2044" s="9"/>
      <c r="AS2044" s="8"/>
      <c r="AT2044" s="8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J2044" s="5"/>
      <c r="BK2044" s="5"/>
      <c r="BL2044" s="5"/>
      <c r="BO2044" s="7"/>
      <c r="BP2044" s="5"/>
      <c r="BQ2044" s="5"/>
      <c r="BR2044" s="5"/>
      <c r="BS2044" s="5"/>
      <c r="BT2044" s="7"/>
      <c r="BU2044" s="7"/>
      <c r="BV2044" s="7"/>
      <c r="BW2044" s="7"/>
      <c r="BX2044" s="7"/>
      <c r="BY2044" s="7"/>
      <c r="BZ2044" s="7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L2044" s="5">
        <v>168.18509087448851</v>
      </c>
      <c r="CM2044" s="5"/>
      <c r="CO2044" s="5"/>
      <c r="CP2044" s="5"/>
      <c r="CQ2044" s="5"/>
    </row>
    <row r="2045" spans="1:166" x14ac:dyDescent="0.25">
      <c r="A2045" t="s">
        <v>77</v>
      </c>
      <c r="B2045" t="s">
        <v>248</v>
      </c>
      <c r="C2045" s="6">
        <v>39434</v>
      </c>
      <c r="D2045" s="5"/>
      <c r="H2045" t="s">
        <v>17</v>
      </c>
      <c r="I2045" s="7">
        <v>10</v>
      </c>
      <c r="J2045">
        <v>1000</v>
      </c>
      <c r="K2045" s="5">
        <f t="shared" si="70"/>
        <v>100</v>
      </c>
      <c r="AC2045" s="5"/>
      <c r="AE2045" s="8"/>
      <c r="AF2045" s="8"/>
      <c r="AG2045" s="8"/>
      <c r="AH2045" s="8"/>
      <c r="AI2045" s="8"/>
      <c r="AJ2045" s="5"/>
      <c r="AK2045" s="8"/>
      <c r="AL2045" s="8"/>
      <c r="AM2045" s="8"/>
      <c r="AN2045" s="8"/>
      <c r="AO2045" s="8"/>
      <c r="AP2045" s="8"/>
      <c r="AQ2045" s="9"/>
      <c r="AS2045" s="8"/>
      <c r="AT2045" s="8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J2045" s="5"/>
      <c r="BK2045" s="5"/>
      <c r="BL2045" s="5"/>
      <c r="BO2045" s="7"/>
      <c r="BP2045" s="5"/>
      <c r="BQ2045" s="5"/>
      <c r="BR2045" s="5"/>
      <c r="BS2045" s="5"/>
      <c r="BT2045" s="7"/>
      <c r="BU2045" s="7"/>
      <c r="BV2045" s="7"/>
      <c r="BW2045" s="7"/>
      <c r="BX2045" s="7"/>
      <c r="BY2045" s="7"/>
      <c r="BZ2045" s="7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L2045" s="5">
        <v>153.83432958436231</v>
      </c>
      <c r="CM2045" s="5"/>
      <c r="CO2045" s="5"/>
      <c r="CP2045" s="5"/>
      <c r="CQ2045" s="5"/>
    </row>
    <row r="2046" spans="1:166" x14ac:dyDescent="0.25">
      <c r="A2046" t="s">
        <v>77</v>
      </c>
      <c r="B2046" t="s">
        <v>248</v>
      </c>
      <c r="C2046" s="6">
        <v>39444</v>
      </c>
      <c r="D2046" s="5"/>
      <c r="H2046" t="s">
        <v>17</v>
      </c>
      <c r="I2046" s="7">
        <v>10</v>
      </c>
      <c r="J2046">
        <v>1000</v>
      </c>
      <c r="K2046" s="5">
        <f t="shared" si="70"/>
        <v>100</v>
      </c>
      <c r="AC2046" s="5"/>
      <c r="AE2046" s="8"/>
      <c r="AF2046" s="8"/>
      <c r="AG2046" s="8"/>
      <c r="AH2046" s="8"/>
      <c r="AI2046" s="8"/>
      <c r="AJ2046" s="5"/>
      <c r="AK2046" s="8"/>
      <c r="AL2046" s="8"/>
      <c r="AM2046" s="8"/>
      <c r="AN2046" s="8"/>
      <c r="AO2046" s="8"/>
      <c r="AP2046" s="8"/>
      <c r="AQ2046" s="9"/>
      <c r="AS2046" s="8"/>
      <c r="AT2046" s="8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J2046" s="5"/>
      <c r="BK2046" s="5"/>
      <c r="BL2046" s="5"/>
      <c r="BO2046" s="7"/>
      <c r="BP2046" s="5"/>
      <c r="BQ2046" s="5"/>
      <c r="BR2046" s="5"/>
      <c r="BS2046" s="5"/>
      <c r="BT2046" s="7"/>
      <c r="BU2046" s="7"/>
      <c r="BV2046" s="7"/>
      <c r="BW2046" s="7"/>
      <c r="BX2046" s="7"/>
      <c r="BY2046" s="7"/>
      <c r="BZ2046" s="7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L2046" s="5">
        <v>171.1751113529759</v>
      </c>
      <c r="CM2046" s="5"/>
      <c r="CO2046" s="5"/>
      <c r="CP2046" s="5"/>
      <c r="CQ2046" s="5"/>
    </row>
    <row r="2047" spans="1:166" x14ac:dyDescent="0.25">
      <c r="A2047" t="s">
        <v>77</v>
      </c>
      <c r="B2047" t="s">
        <v>248</v>
      </c>
      <c r="C2047" s="6">
        <v>39451</v>
      </c>
      <c r="D2047" s="5"/>
      <c r="H2047" t="s">
        <v>17</v>
      </c>
      <c r="I2047" s="7">
        <v>10</v>
      </c>
      <c r="J2047">
        <v>1000</v>
      </c>
      <c r="K2047" s="5">
        <f t="shared" si="70"/>
        <v>100</v>
      </c>
      <c r="AC2047" s="5"/>
      <c r="AE2047" s="8"/>
      <c r="AF2047" s="8"/>
      <c r="AG2047" s="8"/>
      <c r="AH2047" s="8"/>
      <c r="AI2047" s="8"/>
      <c r="AJ2047" s="5"/>
      <c r="AK2047" s="8"/>
      <c r="AL2047" s="8"/>
      <c r="AM2047" s="8"/>
      <c r="AN2047" s="8"/>
      <c r="AO2047" s="8"/>
      <c r="AP2047" s="8"/>
      <c r="AQ2047" s="9"/>
      <c r="AS2047" s="8"/>
      <c r="AT2047" s="8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J2047" s="5"/>
      <c r="BK2047" s="5"/>
      <c r="BL2047" s="5"/>
      <c r="BO2047" s="7"/>
      <c r="BP2047" s="5"/>
      <c r="BQ2047" s="5"/>
      <c r="BR2047" s="5"/>
      <c r="BS2047" s="5"/>
      <c r="BT2047" s="7"/>
      <c r="BU2047" s="7"/>
      <c r="BV2047" s="7"/>
      <c r="BW2047" s="7"/>
      <c r="BX2047" s="7"/>
      <c r="BY2047" s="7"/>
      <c r="BZ2047" s="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L2047" s="5">
        <v>125.65821048410599</v>
      </c>
      <c r="CM2047" s="5"/>
      <c r="CO2047" s="5"/>
      <c r="CP2047" s="5"/>
      <c r="CQ2047" s="5"/>
    </row>
    <row r="2048" spans="1:166" x14ac:dyDescent="0.25">
      <c r="A2048" t="s">
        <v>77</v>
      </c>
      <c r="B2048" t="s">
        <v>248</v>
      </c>
      <c r="C2048" s="6">
        <v>39454</v>
      </c>
      <c r="D2048" s="5"/>
      <c r="H2048" t="s">
        <v>17</v>
      </c>
      <c r="I2048" s="7">
        <v>10</v>
      </c>
      <c r="J2048">
        <v>1000</v>
      </c>
      <c r="K2048" s="5">
        <f t="shared" si="70"/>
        <v>100</v>
      </c>
      <c r="AC2048" s="5"/>
      <c r="AE2048" s="8"/>
      <c r="AF2048" s="8"/>
      <c r="AG2048" s="8"/>
      <c r="AH2048" s="8"/>
      <c r="AI2048" s="8"/>
      <c r="AJ2048" s="5"/>
      <c r="AK2048" s="8"/>
      <c r="AL2048" s="8"/>
      <c r="AM2048" s="8"/>
      <c r="AN2048" s="8"/>
      <c r="AO2048" s="8"/>
      <c r="AP2048" s="8"/>
      <c r="AQ2048" s="9"/>
      <c r="AS2048" s="8"/>
      <c r="AT2048" s="8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J2048" s="5"/>
      <c r="BK2048" s="5"/>
      <c r="BL2048" s="5"/>
      <c r="BO2048" s="7"/>
      <c r="BP2048" s="5"/>
      <c r="BQ2048" s="5"/>
      <c r="BR2048" s="5"/>
      <c r="BS2048" s="5"/>
      <c r="BT2048" s="7"/>
      <c r="BU2048" s="7"/>
      <c r="BV2048" s="7"/>
      <c r="BW2048" s="7"/>
      <c r="BX2048" s="7"/>
      <c r="BY2048" s="7"/>
      <c r="BZ2048" s="7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L2048" s="5">
        <v>215.53355025968219</v>
      </c>
      <c r="CM2048" s="5"/>
      <c r="CO2048" s="5"/>
      <c r="CP2048" s="5"/>
      <c r="CQ2048" s="5"/>
    </row>
    <row r="2049" spans="1:166" x14ac:dyDescent="0.25">
      <c r="A2049" t="s">
        <v>77</v>
      </c>
      <c r="B2049" t="s">
        <v>248</v>
      </c>
      <c r="C2049" s="6">
        <v>39463</v>
      </c>
      <c r="D2049" s="5"/>
      <c r="H2049" t="s">
        <v>17</v>
      </c>
      <c r="I2049" s="7">
        <v>10</v>
      </c>
      <c r="J2049">
        <v>1000</v>
      </c>
      <c r="K2049" s="5">
        <f t="shared" si="70"/>
        <v>100</v>
      </c>
      <c r="AC2049" s="5"/>
      <c r="AE2049" s="8"/>
      <c r="AF2049" s="8"/>
      <c r="AG2049" s="8"/>
      <c r="AH2049" s="8"/>
      <c r="AI2049" s="8"/>
      <c r="AJ2049" s="5"/>
      <c r="AK2049" s="8"/>
      <c r="AL2049" s="8"/>
      <c r="AM2049" s="8"/>
      <c r="AN2049" s="8"/>
      <c r="AO2049" s="8"/>
      <c r="AP2049" s="8"/>
      <c r="AQ2049" s="9"/>
      <c r="AS2049" s="8"/>
      <c r="AT2049" s="8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J2049" s="5"/>
      <c r="BK2049" s="5"/>
      <c r="BL2049" s="5"/>
      <c r="BO2049" s="7"/>
      <c r="BP2049" s="5"/>
      <c r="BQ2049" s="5"/>
      <c r="BR2049" s="5"/>
      <c r="BS2049" s="5"/>
      <c r="BT2049" s="7"/>
      <c r="BU2049" s="7"/>
      <c r="BV2049" s="7"/>
      <c r="BW2049" s="7"/>
      <c r="BX2049" s="7"/>
      <c r="BY2049" s="7"/>
      <c r="BZ2049" s="7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L2049" s="5">
        <v>163.5535208981247</v>
      </c>
      <c r="CM2049" s="5"/>
      <c r="CO2049" s="5"/>
      <c r="CP2049" s="5"/>
      <c r="CQ2049" s="5"/>
    </row>
    <row r="2050" spans="1:166" x14ac:dyDescent="0.25">
      <c r="A2050" t="s">
        <v>77</v>
      </c>
      <c r="B2050" t="s">
        <v>248</v>
      </c>
      <c r="C2050" s="6">
        <v>39468</v>
      </c>
      <c r="D2050" s="5"/>
      <c r="H2050" t="s">
        <v>17</v>
      </c>
      <c r="I2050" s="7">
        <v>10</v>
      </c>
      <c r="J2050">
        <v>1000</v>
      </c>
      <c r="K2050" s="5">
        <f t="shared" si="70"/>
        <v>100</v>
      </c>
      <c r="AC2050" s="5"/>
      <c r="AE2050" s="8"/>
      <c r="AF2050" s="8"/>
      <c r="AG2050" s="8"/>
      <c r="AH2050" s="8"/>
      <c r="AI2050" s="8"/>
      <c r="AJ2050" s="5"/>
      <c r="AK2050" s="8"/>
      <c r="AL2050" s="8"/>
      <c r="AM2050" s="8"/>
      <c r="AN2050" s="8"/>
      <c r="AO2050" s="8"/>
      <c r="AP2050" s="8"/>
      <c r="AQ2050" s="9"/>
      <c r="AS2050" s="8"/>
      <c r="AT2050" s="8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J2050" s="5"/>
      <c r="BK2050" s="5"/>
      <c r="BL2050" s="5"/>
      <c r="BO2050" s="7"/>
      <c r="BP2050" s="5"/>
      <c r="BQ2050" s="5"/>
      <c r="BR2050" s="5"/>
      <c r="BS2050" s="5"/>
      <c r="BT2050" s="7"/>
      <c r="BU2050" s="7"/>
      <c r="BV2050" s="7"/>
      <c r="BW2050" s="7"/>
      <c r="BX2050" s="7"/>
      <c r="BY2050" s="7"/>
      <c r="BZ2050" s="7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L2050" s="5">
        <v>207.15993989229059</v>
      </c>
      <c r="CM2050" s="5"/>
      <c r="CO2050" s="5"/>
      <c r="CP2050" s="5"/>
      <c r="CQ2050" s="5"/>
    </row>
    <row r="2051" spans="1:166" x14ac:dyDescent="0.25">
      <c r="A2051" t="s">
        <v>77</v>
      </c>
      <c r="B2051" t="s">
        <v>248</v>
      </c>
      <c r="C2051" s="6">
        <v>39478</v>
      </c>
      <c r="D2051" s="5"/>
      <c r="H2051" t="s">
        <v>17</v>
      </c>
      <c r="I2051" s="7">
        <v>10</v>
      </c>
      <c r="J2051">
        <v>1000</v>
      </c>
      <c r="K2051" s="5">
        <f t="shared" si="70"/>
        <v>100</v>
      </c>
      <c r="AC2051" s="5"/>
      <c r="AE2051" s="8"/>
      <c r="AF2051" s="8"/>
      <c r="AG2051" s="8"/>
      <c r="AH2051" s="8"/>
      <c r="AI2051" s="8"/>
      <c r="AJ2051" s="5"/>
      <c r="AK2051" s="8"/>
      <c r="AL2051" s="8"/>
      <c r="AM2051" s="8"/>
      <c r="AN2051" s="8"/>
      <c r="AO2051" s="8"/>
      <c r="AP2051" s="8"/>
      <c r="AQ2051" s="9"/>
      <c r="AS2051" s="8"/>
      <c r="AT2051" s="8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J2051" s="5"/>
      <c r="BK2051" s="5"/>
      <c r="BL2051" s="5"/>
      <c r="BO2051" s="7"/>
      <c r="BP2051" s="5"/>
      <c r="BQ2051" s="5"/>
      <c r="BR2051" s="5"/>
      <c r="BS2051" s="5"/>
      <c r="BT2051" s="7"/>
      <c r="BU2051" s="7"/>
      <c r="BV2051" s="7"/>
      <c r="BW2051" s="7"/>
      <c r="BX2051" s="7"/>
      <c r="BY2051" s="7"/>
      <c r="BZ2051" s="7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L2051" s="5">
        <v>131.14346444170721</v>
      </c>
      <c r="CM2051" s="5"/>
      <c r="CO2051" s="5"/>
      <c r="CP2051" s="5"/>
      <c r="CQ2051" s="5"/>
    </row>
    <row r="2052" spans="1:166" x14ac:dyDescent="0.25">
      <c r="A2052" t="s">
        <v>77</v>
      </c>
      <c r="B2052" t="s">
        <v>248</v>
      </c>
      <c r="C2052" s="6">
        <v>39486</v>
      </c>
      <c r="D2052" s="5"/>
      <c r="H2052" t="s">
        <v>17</v>
      </c>
      <c r="I2052" s="7">
        <v>10</v>
      </c>
      <c r="J2052">
        <v>1000</v>
      </c>
      <c r="K2052" s="5">
        <f t="shared" si="70"/>
        <v>100</v>
      </c>
      <c r="AC2052" s="5"/>
      <c r="AE2052" s="8"/>
      <c r="AF2052" s="8"/>
      <c r="AG2052" s="8"/>
      <c r="AH2052" s="8"/>
      <c r="AI2052" s="8"/>
      <c r="AJ2052" s="5"/>
      <c r="AK2052" s="8"/>
      <c r="AL2052" s="8"/>
      <c r="AM2052" s="8"/>
      <c r="AN2052" s="8"/>
      <c r="AO2052" s="8"/>
      <c r="AP2052" s="8"/>
      <c r="AQ2052" s="9"/>
      <c r="AS2052" s="8"/>
      <c r="AT2052" s="8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J2052" s="5"/>
      <c r="BK2052" s="5"/>
      <c r="BL2052" s="5"/>
      <c r="BO2052" s="7"/>
      <c r="BP2052" s="5"/>
      <c r="BQ2052" s="5"/>
      <c r="BR2052" s="5"/>
      <c r="BS2052" s="5"/>
      <c r="BT2052" s="7"/>
      <c r="BU2052" s="7"/>
      <c r="BV2052" s="7"/>
      <c r="BW2052" s="7"/>
      <c r="BX2052" s="7"/>
      <c r="BY2052" s="7"/>
      <c r="BZ2052" s="7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L2052" s="5">
        <v>113.209114143638</v>
      </c>
      <c r="CM2052" s="5"/>
      <c r="CO2052" s="5"/>
      <c r="CP2052" s="5"/>
      <c r="CQ2052" s="5"/>
    </row>
    <row r="2053" spans="1:166" x14ac:dyDescent="0.25">
      <c r="A2053" t="s">
        <v>77</v>
      </c>
      <c r="B2053" t="s">
        <v>248</v>
      </c>
      <c r="C2053" s="6">
        <v>39493</v>
      </c>
      <c r="D2053" s="5"/>
      <c r="H2053" t="s">
        <v>17</v>
      </c>
      <c r="I2053" s="7">
        <v>10</v>
      </c>
      <c r="J2053">
        <v>1000</v>
      </c>
      <c r="K2053" s="5">
        <f t="shared" si="70"/>
        <v>100</v>
      </c>
      <c r="AC2053" s="5"/>
      <c r="AE2053" s="8"/>
      <c r="AF2053" s="8"/>
      <c r="AG2053" s="8"/>
      <c r="AH2053" s="8"/>
      <c r="AI2053" s="8"/>
      <c r="AJ2053" s="5"/>
      <c r="AK2053" s="8"/>
      <c r="AL2053" s="8"/>
      <c r="AM2053" s="8"/>
      <c r="AN2053" s="8"/>
      <c r="AO2053" s="8"/>
      <c r="AP2053" s="8"/>
      <c r="AQ2053" s="9"/>
      <c r="AS2053" s="8"/>
      <c r="AT2053" s="8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J2053" s="5"/>
      <c r="BK2053" s="5"/>
      <c r="BL2053" s="5"/>
      <c r="BO2053" s="7"/>
      <c r="BP2053" s="5"/>
      <c r="BQ2053" s="5"/>
      <c r="BR2053" s="5"/>
      <c r="BS2053" s="5"/>
      <c r="BT2053" s="7"/>
      <c r="BU2053" s="7"/>
      <c r="BV2053" s="7"/>
      <c r="BW2053" s="7"/>
      <c r="BX2053" s="7"/>
      <c r="BY2053" s="7"/>
      <c r="BZ2053" s="7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L2053" s="5">
        <v>91.261429635625291</v>
      </c>
      <c r="CM2053" s="5"/>
      <c r="CO2053" s="5"/>
      <c r="CP2053" s="5"/>
      <c r="CQ2053" s="5"/>
    </row>
    <row r="2054" spans="1:166" x14ac:dyDescent="0.25">
      <c r="A2054" t="s">
        <v>77</v>
      </c>
      <c r="B2054" t="s">
        <v>248</v>
      </c>
      <c r="C2054" s="6">
        <v>39495</v>
      </c>
      <c r="D2054" s="5"/>
      <c r="H2054" t="s">
        <v>17</v>
      </c>
      <c r="I2054" s="7">
        <v>10</v>
      </c>
      <c r="J2054">
        <v>1000</v>
      </c>
      <c r="K2054" s="5">
        <f t="shared" si="70"/>
        <v>100</v>
      </c>
      <c r="AC2054" s="5"/>
      <c r="AE2054" s="8"/>
      <c r="AF2054" s="8"/>
      <c r="AG2054" s="8"/>
      <c r="AH2054" s="8"/>
      <c r="AI2054" s="8"/>
      <c r="AJ2054" s="5"/>
      <c r="AK2054" s="8"/>
      <c r="AL2054" s="8"/>
      <c r="AM2054" s="8"/>
      <c r="AN2054" s="8"/>
      <c r="AO2054" s="8"/>
      <c r="AP2054" s="8"/>
      <c r="AQ2054" s="9"/>
      <c r="AS2054" s="8"/>
      <c r="AT2054" s="8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J2054" s="5"/>
      <c r="BK2054" s="5"/>
      <c r="BL2054" s="5"/>
      <c r="BO2054" s="7"/>
      <c r="BP2054" s="5"/>
      <c r="BQ2054" s="5"/>
      <c r="BR2054" s="5"/>
      <c r="BS2054" s="5"/>
      <c r="BT2054" s="7"/>
      <c r="BU2054" s="7"/>
      <c r="BV2054" s="7"/>
      <c r="BW2054" s="7"/>
      <c r="BX2054" s="7"/>
      <c r="BY2054" s="7"/>
      <c r="BZ2054" s="7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L2054" s="5">
        <v>81.842681996666556</v>
      </c>
      <c r="CM2054" s="5"/>
      <c r="CO2054" s="5"/>
      <c r="CP2054" s="5"/>
      <c r="CQ2054" s="5"/>
    </row>
    <row r="2055" spans="1:166" x14ac:dyDescent="0.25">
      <c r="A2055" t="s">
        <v>77</v>
      </c>
      <c r="B2055" t="s">
        <v>248</v>
      </c>
      <c r="C2055" s="6">
        <v>39498</v>
      </c>
      <c r="D2055" s="5"/>
      <c r="H2055" t="s">
        <v>17</v>
      </c>
      <c r="I2055" s="7">
        <v>10</v>
      </c>
      <c r="J2055">
        <v>1000</v>
      </c>
      <c r="K2055" s="5">
        <f t="shared" si="70"/>
        <v>100</v>
      </c>
      <c r="AC2055" s="5"/>
      <c r="AE2055" s="8"/>
      <c r="AF2055" s="8"/>
      <c r="AG2055" s="8"/>
      <c r="AH2055" s="8"/>
      <c r="AI2055" s="8"/>
      <c r="AJ2055" s="5"/>
      <c r="AK2055" s="8"/>
      <c r="AL2055" s="8"/>
      <c r="AM2055" s="8"/>
      <c r="AN2055" s="8"/>
      <c r="AO2055" s="8"/>
      <c r="AP2055" s="8"/>
      <c r="AQ2055" s="9"/>
      <c r="AS2055" s="8"/>
      <c r="AT2055" s="8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J2055" s="5"/>
      <c r="BK2055" s="5"/>
      <c r="BL2055" s="5"/>
      <c r="BO2055" s="7"/>
      <c r="BP2055" s="5"/>
      <c r="BQ2055" s="5"/>
      <c r="BR2055" s="5"/>
      <c r="BS2055" s="5"/>
      <c r="BT2055" s="7"/>
      <c r="BU2055" s="7"/>
      <c r="BV2055" s="7"/>
      <c r="BW2055" s="7"/>
      <c r="BX2055" s="7"/>
      <c r="BY2055" s="7"/>
      <c r="BZ2055" s="7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L2055" s="5">
        <v>210.34107832852001</v>
      </c>
      <c r="CM2055" s="5"/>
      <c r="CO2055" s="5"/>
      <c r="CP2055" s="5"/>
      <c r="CQ2055" s="5"/>
    </row>
    <row r="2056" spans="1:166" x14ac:dyDescent="0.25">
      <c r="A2056" t="s">
        <v>77</v>
      </c>
      <c r="B2056" t="s">
        <v>248</v>
      </c>
      <c r="C2056" s="6">
        <v>39501</v>
      </c>
      <c r="D2056" s="5"/>
      <c r="H2056" t="s">
        <v>17</v>
      </c>
      <c r="I2056" s="7">
        <v>10</v>
      </c>
      <c r="J2056">
        <v>1000</v>
      </c>
      <c r="K2056" s="5">
        <f t="shared" si="70"/>
        <v>100</v>
      </c>
      <c r="AC2056" s="5"/>
      <c r="AE2056" s="8"/>
      <c r="AF2056" s="8"/>
      <c r="AG2056" s="8"/>
      <c r="AH2056" s="8"/>
      <c r="AI2056" s="8"/>
      <c r="AJ2056" s="5"/>
      <c r="AK2056" s="8"/>
      <c r="AL2056" s="8"/>
      <c r="AM2056" s="8"/>
      <c r="AN2056" s="8"/>
      <c r="AO2056" s="8"/>
      <c r="AP2056" s="8"/>
      <c r="AQ2056" s="9"/>
      <c r="AS2056" s="8"/>
      <c r="AT2056" s="8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J2056" s="5"/>
      <c r="BK2056" s="5"/>
      <c r="BL2056" s="5"/>
      <c r="BO2056" s="7"/>
      <c r="BP2056" s="5"/>
      <c r="BQ2056" s="5"/>
      <c r="BR2056" s="5"/>
      <c r="BS2056" s="5"/>
      <c r="BT2056" s="7"/>
      <c r="BU2056" s="7"/>
      <c r="BV2056" s="7"/>
      <c r="BW2056" s="7"/>
      <c r="BX2056" s="7"/>
      <c r="BY2056" s="7"/>
      <c r="BZ2056" s="7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L2056" s="5">
        <v>182.24204088684661</v>
      </c>
      <c r="CM2056" s="5"/>
      <c r="CO2056" s="5"/>
      <c r="CP2056" s="5"/>
      <c r="CQ2056" s="5"/>
    </row>
    <row r="2057" spans="1:166" x14ac:dyDescent="0.25">
      <c r="A2057" t="s">
        <v>77</v>
      </c>
      <c r="B2057" t="s">
        <v>248</v>
      </c>
      <c r="C2057" s="6">
        <v>39511</v>
      </c>
      <c r="D2057" s="5"/>
      <c r="H2057" t="s">
        <v>17</v>
      </c>
      <c r="I2057" s="7">
        <v>10</v>
      </c>
      <c r="J2057">
        <v>1000</v>
      </c>
      <c r="K2057" s="5">
        <f t="shared" si="70"/>
        <v>100</v>
      </c>
      <c r="AC2057" s="5"/>
      <c r="AE2057" s="8"/>
      <c r="AF2057" s="8"/>
      <c r="AG2057" s="8"/>
      <c r="AH2057" s="8"/>
      <c r="AI2057" s="8"/>
      <c r="AJ2057" s="5"/>
      <c r="AK2057" s="8"/>
      <c r="AL2057" s="8"/>
      <c r="AM2057" s="8"/>
      <c r="AN2057" s="8"/>
      <c r="AO2057" s="8"/>
      <c r="AP2057" s="8"/>
      <c r="AQ2057" s="9"/>
      <c r="AS2057" s="8"/>
      <c r="AT2057" s="8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J2057" s="5"/>
      <c r="BK2057" s="5"/>
      <c r="BL2057" s="5"/>
      <c r="BO2057" s="7"/>
      <c r="BP2057" s="5"/>
      <c r="BQ2057" s="5"/>
      <c r="BR2057" s="5"/>
      <c r="BS2057" s="5"/>
      <c r="BT2057" s="7"/>
      <c r="BU2057" s="7"/>
      <c r="BV2057" s="7"/>
      <c r="BW2057" s="7"/>
      <c r="BX2057" s="7"/>
      <c r="BY2057" s="7"/>
      <c r="BZ2057" s="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L2057" s="5">
        <v>145.8017748104684</v>
      </c>
      <c r="CM2057" s="5"/>
      <c r="CO2057" s="5"/>
      <c r="CP2057" s="5"/>
      <c r="CQ2057" s="5"/>
    </row>
    <row r="2058" spans="1:166" x14ac:dyDescent="0.25">
      <c r="A2058" t="s">
        <v>77</v>
      </c>
      <c r="B2058" t="s">
        <v>248</v>
      </c>
      <c r="C2058" s="6">
        <v>39519</v>
      </c>
      <c r="D2058" s="5"/>
      <c r="H2058" t="s">
        <v>17</v>
      </c>
      <c r="I2058" s="7">
        <v>10</v>
      </c>
      <c r="J2058">
        <v>1000</v>
      </c>
      <c r="K2058" s="5">
        <f t="shared" si="70"/>
        <v>100</v>
      </c>
      <c r="AC2058" s="5"/>
      <c r="AE2058" s="8"/>
      <c r="AF2058" s="8"/>
      <c r="AG2058" s="8"/>
      <c r="AH2058" s="8"/>
      <c r="AI2058" s="8"/>
      <c r="AJ2058" s="5"/>
      <c r="AK2058" s="8"/>
      <c r="AL2058" s="8"/>
      <c r="AM2058" s="8"/>
      <c r="AN2058" s="8"/>
      <c r="AO2058" s="8"/>
      <c r="AP2058" s="8"/>
      <c r="AQ2058" s="9"/>
      <c r="AS2058" s="8"/>
      <c r="AT2058" s="8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J2058" s="5"/>
      <c r="BK2058" s="5"/>
      <c r="BL2058" s="5"/>
      <c r="BO2058" s="7"/>
      <c r="BP2058" s="5"/>
      <c r="BQ2058" s="5"/>
      <c r="BR2058" s="5"/>
      <c r="BS2058" s="5"/>
      <c r="BT2058" s="7"/>
      <c r="BU2058" s="7"/>
      <c r="BV2058" s="7"/>
      <c r="BW2058" s="7"/>
      <c r="BX2058" s="7"/>
      <c r="BY2058" s="7"/>
      <c r="BZ2058" s="7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L2058" s="5">
        <v>83.841628374910442</v>
      </c>
      <c r="CM2058" s="5"/>
      <c r="CO2058" s="5"/>
      <c r="CP2058" s="5"/>
      <c r="CQ2058" s="5"/>
    </row>
    <row r="2059" spans="1:166" x14ac:dyDescent="0.25">
      <c r="A2059" t="s">
        <v>77</v>
      </c>
      <c r="B2059" t="s">
        <v>248</v>
      </c>
      <c r="C2059" s="6">
        <v>39525</v>
      </c>
      <c r="D2059" s="5"/>
      <c r="H2059" t="s">
        <v>17</v>
      </c>
      <c r="I2059" s="7">
        <v>10</v>
      </c>
      <c r="J2059">
        <v>1000</v>
      </c>
      <c r="K2059" s="5">
        <f t="shared" si="70"/>
        <v>100</v>
      </c>
      <c r="AC2059" s="5"/>
      <c r="AE2059" s="8"/>
      <c r="AF2059" s="8"/>
      <c r="AG2059" s="8"/>
      <c r="AH2059" s="8"/>
      <c r="AI2059" s="8"/>
      <c r="AJ2059" s="5"/>
      <c r="AK2059" s="8"/>
      <c r="AL2059" s="8"/>
      <c r="AM2059" s="8"/>
      <c r="AN2059" s="8"/>
      <c r="AO2059" s="8"/>
      <c r="AP2059" s="8"/>
      <c r="AQ2059" s="9"/>
      <c r="AS2059" s="8"/>
      <c r="AT2059" s="8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J2059" s="5"/>
      <c r="BK2059" s="5"/>
      <c r="BL2059" s="5"/>
      <c r="BO2059" s="7"/>
      <c r="BP2059" s="5"/>
      <c r="BQ2059" s="5"/>
      <c r="BR2059" s="5"/>
      <c r="BS2059" s="5"/>
      <c r="BT2059" s="7"/>
      <c r="BU2059" s="7"/>
      <c r="BV2059" s="7"/>
      <c r="BW2059" s="7"/>
      <c r="BX2059" s="7"/>
      <c r="BY2059" s="7"/>
      <c r="BZ2059" s="7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L2059" s="5">
        <v>61.069273011979263</v>
      </c>
      <c r="CM2059" s="5"/>
      <c r="CO2059" s="5"/>
      <c r="CP2059" s="5"/>
      <c r="CQ2059" s="5"/>
    </row>
    <row r="2060" spans="1:166" x14ac:dyDescent="0.25">
      <c r="A2060" t="s">
        <v>77</v>
      </c>
      <c r="B2060" t="s">
        <v>248</v>
      </c>
      <c r="C2060" s="6">
        <v>39539</v>
      </c>
      <c r="D2060" s="5"/>
      <c r="H2060" t="s">
        <v>17</v>
      </c>
      <c r="I2060" s="7">
        <v>10</v>
      </c>
      <c r="J2060">
        <v>1000</v>
      </c>
      <c r="K2060" s="5">
        <f t="shared" si="70"/>
        <v>100</v>
      </c>
      <c r="AC2060" s="5"/>
      <c r="AE2060" s="8"/>
      <c r="AF2060" s="8"/>
      <c r="AG2060" s="8"/>
      <c r="AH2060" s="8"/>
      <c r="AI2060" s="8"/>
      <c r="AJ2060" s="5"/>
      <c r="AK2060" s="8"/>
      <c r="AL2060" s="8"/>
      <c r="AM2060" s="8"/>
      <c r="AN2060" s="8"/>
      <c r="AO2060" s="8"/>
      <c r="AP2060" s="8"/>
      <c r="AQ2060" s="9"/>
      <c r="AS2060" s="8"/>
      <c r="AT2060" s="8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J2060" s="5"/>
      <c r="BK2060" s="5"/>
      <c r="BL2060" s="5"/>
      <c r="BO2060" s="7"/>
      <c r="BP2060" s="5"/>
      <c r="BQ2060" s="5"/>
      <c r="BR2060" s="5"/>
      <c r="BS2060" s="5"/>
      <c r="BT2060" s="7"/>
      <c r="BU2060" s="7"/>
      <c r="BV2060" s="7"/>
      <c r="BW2060" s="7"/>
      <c r="BX2060" s="7"/>
      <c r="BY2060" s="7"/>
      <c r="BZ2060" s="7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L2060" s="5">
        <v>30.43584331844853</v>
      </c>
      <c r="CM2060" s="5"/>
      <c r="CO2060" s="5"/>
      <c r="CP2060" s="5"/>
      <c r="CQ2060" s="5"/>
    </row>
    <row r="2061" spans="1:166" x14ac:dyDescent="0.25">
      <c r="A2061" t="s">
        <v>77</v>
      </c>
      <c r="B2061" t="s">
        <v>248</v>
      </c>
      <c r="C2061" s="6">
        <v>39548</v>
      </c>
      <c r="D2061" s="5"/>
      <c r="H2061" t="s">
        <v>17</v>
      </c>
      <c r="I2061" s="7">
        <v>10</v>
      </c>
      <c r="J2061">
        <v>1000</v>
      </c>
      <c r="K2061" s="5">
        <f t="shared" si="70"/>
        <v>100</v>
      </c>
      <c r="AC2061" s="5"/>
      <c r="AE2061" s="8"/>
      <c r="AF2061" s="8"/>
      <c r="AG2061" s="8"/>
      <c r="AH2061" s="8"/>
      <c r="AI2061" s="8"/>
      <c r="AJ2061" s="5"/>
      <c r="AK2061" s="8"/>
      <c r="AL2061" s="8"/>
      <c r="AM2061" s="8"/>
      <c r="AN2061" s="8"/>
      <c r="AO2061" s="8"/>
      <c r="AP2061" s="8"/>
      <c r="AQ2061" s="9"/>
      <c r="AS2061" s="8"/>
      <c r="AT2061" s="8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J2061" s="5"/>
      <c r="BK2061" s="5"/>
      <c r="BL2061" s="5"/>
      <c r="BO2061" s="7"/>
      <c r="BP2061" s="5"/>
      <c r="BQ2061" s="5"/>
      <c r="BR2061" s="5"/>
      <c r="BS2061" s="5"/>
      <c r="BT2061" s="7"/>
      <c r="BU2061" s="7"/>
      <c r="BV2061" s="7"/>
      <c r="BW2061" s="7"/>
      <c r="BX2061" s="7"/>
      <c r="BY2061" s="7"/>
      <c r="BZ2061" s="7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L2061" s="5">
        <v>21.058158380043078</v>
      </c>
      <c r="CM2061" s="5"/>
      <c r="CO2061" s="5"/>
      <c r="CP2061" s="5"/>
      <c r="CQ2061" s="5"/>
    </row>
    <row r="2062" spans="1:166" x14ac:dyDescent="0.25">
      <c r="A2062" t="s">
        <v>77</v>
      </c>
      <c r="B2062" t="s">
        <v>248</v>
      </c>
      <c r="C2062" s="6"/>
      <c r="D2062" s="5">
        <v>10</v>
      </c>
      <c r="E2062" t="s">
        <v>108</v>
      </c>
      <c r="F2062" t="s">
        <v>18</v>
      </c>
      <c r="H2062" t="s">
        <v>17</v>
      </c>
      <c r="I2062" s="7">
        <v>10</v>
      </c>
      <c r="J2062">
        <v>1000</v>
      </c>
      <c r="K2062" s="5">
        <f t="shared" si="70"/>
        <v>100</v>
      </c>
      <c r="L2062" s="5"/>
      <c r="M2062" s="8"/>
      <c r="N2062" s="8"/>
      <c r="O2062" s="8"/>
      <c r="P2062" s="8"/>
      <c r="Q2062" s="5"/>
      <c r="R2062" s="5"/>
      <c r="S2062" s="5"/>
      <c r="T2062" s="5"/>
      <c r="U2062" s="5"/>
      <c r="V2062" s="5"/>
      <c r="W2062" s="5"/>
      <c r="X2062" s="8"/>
      <c r="Y2062" s="8"/>
      <c r="Z2062" s="8"/>
      <c r="AA2062" s="8"/>
      <c r="AB2062" s="8"/>
      <c r="AC2062" s="5"/>
      <c r="AD2062" s="8"/>
      <c r="AE2062" s="8"/>
      <c r="AF2062" s="8"/>
      <c r="AG2062" s="8"/>
      <c r="AH2062" s="8"/>
      <c r="AI2062" s="8"/>
      <c r="AJ2062" s="5"/>
      <c r="AK2062" s="8"/>
      <c r="AL2062" s="8"/>
      <c r="AM2062" s="8"/>
      <c r="AN2062" s="8"/>
      <c r="AO2062" s="8"/>
      <c r="AP2062" s="8"/>
      <c r="AQ2062" s="9"/>
      <c r="AR2062" s="8"/>
      <c r="AS2062" s="8"/>
      <c r="AT2062" s="8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8"/>
      <c r="BJ2062" s="5"/>
      <c r="BK2062" s="5"/>
      <c r="BL2062" s="5"/>
      <c r="BM2062" s="8"/>
      <c r="BN2062" s="5">
        <f>BP2062*(1/(BO2062/100))</f>
        <v>666.83861948849642</v>
      </c>
      <c r="BO2062" s="7">
        <v>40.849463729162302</v>
      </c>
      <c r="BP2062" s="5">
        <v>272.39999999999998</v>
      </c>
      <c r="BQ2062" s="5">
        <f>BN2062-BP2062</f>
        <v>394.43861948849644</v>
      </c>
      <c r="BR2062" s="5"/>
      <c r="BS2062" s="5"/>
      <c r="BT2062" s="7">
        <v>12</v>
      </c>
      <c r="BU2062" s="7"/>
      <c r="BV2062" s="7"/>
      <c r="BW2062" s="7"/>
      <c r="BX2062" s="7"/>
      <c r="BY2062" s="7"/>
      <c r="BZ2062" s="7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8"/>
      <c r="CL2062" s="5"/>
      <c r="CM2062" s="5"/>
      <c r="CN2062" s="8"/>
      <c r="CO2062" s="5"/>
      <c r="CP2062" s="5"/>
      <c r="CQ2062" s="5"/>
      <c r="CR2062" s="8"/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8"/>
      <c r="DE2062" s="8"/>
      <c r="DF2062" s="8"/>
      <c r="DG2062" s="8"/>
      <c r="DH2062" s="8"/>
      <c r="DI2062" s="8"/>
      <c r="DJ2062" s="8"/>
      <c r="DK2062" s="8"/>
      <c r="DL2062" s="8"/>
      <c r="DM2062" s="8"/>
      <c r="DN2062" s="8"/>
      <c r="DO2062" s="8"/>
      <c r="DP2062" s="8"/>
      <c r="DQ2062" s="8"/>
      <c r="DR2062" s="8"/>
      <c r="DS2062" s="8"/>
      <c r="DT2062" s="8"/>
      <c r="DU2062" s="8"/>
      <c r="DV2062" s="8"/>
      <c r="DW2062" s="8"/>
      <c r="DX2062" s="8"/>
      <c r="DY2062" s="8"/>
      <c r="DZ2062" s="8"/>
      <c r="EA2062" s="8"/>
      <c r="EB2062" s="8"/>
      <c r="EC2062" s="8"/>
      <c r="ED2062" s="8"/>
      <c r="EE2062" s="8"/>
      <c r="EF2062" s="8"/>
      <c r="EG2062" s="8"/>
      <c r="EH2062" s="8"/>
      <c r="EI2062" s="8"/>
      <c r="EJ2062" s="8"/>
      <c r="EK2062" s="8"/>
      <c r="EL2062" s="8"/>
      <c r="EM2062" s="8"/>
      <c r="EN2062" s="8"/>
      <c r="EO2062" s="8"/>
      <c r="EP2062" s="8"/>
      <c r="EQ2062" s="8"/>
      <c r="ER2062" s="8"/>
      <c r="ES2062" s="8"/>
      <c r="ET2062" s="8"/>
      <c r="EU2062" s="8"/>
      <c r="EV2062" s="8"/>
      <c r="EW2062" s="8"/>
      <c r="EX2062" s="8"/>
      <c r="EY2062" s="8"/>
      <c r="EZ2062" s="8"/>
      <c r="FA2062" s="8"/>
      <c r="FB2062" s="8"/>
      <c r="FC2062" s="8"/>
      <c r="FD2062" s="8"/>
      <c r="FE2062" s="8"/>
      <c r="FF2062" s="8"/>
      <c r="FG2062" s="8"/>
      <c r="FH2062" s="8"/>
      <c r="FI2062" s="8"/>
      <c r="FJ2062" s="8"/>
    </row>
    <row r="2063" spans="1:166" x14ac:dyDescent="0.25">
      <c r="A2063" t="s">
        <v>80</v>
      </c>
      <c r="B2063" t="s">
        <v>249</v>
      </c>
      <c r="C2063" s="6">
        <v>39370</v>
      </c>
      <c r="D2063" s="5">
        <v>1</v>
      </c>
      <c r="E2063" s="6" t="s">
        <v>209</v>
      </c>
      <c r="F2063" t="s">
        <v>10</v>
      </c>
      <c r="G2063">
        <v>0</v>
      </c>
      <c r="H2063" t="s">
        <v>17</v>
      </c>
      <c r="I2063" s="7">
        <v>10</v>
      </c>
      <c r="J2063">
        <v>1000</v>
      </c>
      <c r="K2063" s="5">
        <f t="shared" si="70"/>
        <v>100</v>
      </c>
      <c r="L2063" s="5"/>
      <c r="M2063" s="8"/>
      <c r="N2063" s="8"/>
      <c r="O2063" s="8"/>
      <c r="P2063" s="8"/>
      <c r="Q2063" s="5"/>
      <c r="R2063" s="5"/>
      <c r="S2063" s="5"/>
      <c r="T2063" s="5"/>
      <c r="U2063" s="5"/>
      <c r="V2063" s="5"/>
      <c r="W2063" s="5"/>
      <c r="X2063" s="8"/>
      <c r="Y2063" s="8"/>
      <c r="Z2063" s="8"/>
      <c r="AA2063" s="8"/>
      <c r="AB2063" s="8"/>
      <c r="AC2063" s="5"/>
      <c r="AD2063" s="8"/>
      <c r="AE2063" s="8"/>
      <c r="AF2063" s="8"/>
      <c r="AG2063" s="8"/>
      <c r="AH2063" s="8"/>
      <c r="AI2063" s="8"/>
      <c r="AJ2063" s="5"/>
      <c r="AK2063" s="8"/>
      <c r="AL2063" s="8"/>
      <c r="AM2063" s="8"/>
      <c r="AN2063" s="8"/>
      <c r="AO2063" s="8"/>
      <c r="AP2063" s="8"/>
      <c r="AQ2063" s="9"/>
      <c r="AR2063" s="8"/>
      <c r="AS2063" s="8"/>
      <c r="AT2063" s="8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8"/>
      <c r="BJ2063" s="5"/>
      <c r="BK2063" s="5"/>
      <c r="BL2063" s="5"/>
      <c r="BM2063" s="8"/>
      <c r="BN2063" s="8"/>
      <c r="BO2063" s="7"/>
      <c r="BP2063" s="5"/>
      <c r="BQ2063" s="5"/>
      <c r="BR2063" s="5"/>
      <c r="BS2063" s="5"/>
      <c r="BT2063" s="7"/>
      <c r="BU2063" s="7"/>
      <c r="BV2063" s="7"/>
      <c r="BW2063" s="7"/>
      <c r="BX2063" s="7"/>
      <c r="BY2063" s="7"/>
      <c r="BZ2063" s="7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8"/>
      <c r="CL2063" s="5"/>
      <c r="CM2063" s="5"/>
      <c r="CN2063" s="8"/>
      <c r="CO2063" s="5"/>
      <c r="CP2063" s="5"/>
      <c r="CQ2063" s="5"/>
      <c r="CR2063" s="8"/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/>
      <c r="ED2063" s="8"/>
      <c r="EE2063" s="8"/>
      <c r="EF2063" s="8"/>
      <c r="EG2063" s="8"/>
      <c r="EH2063" s="8"/>
      <c r="EI2063" s="8"/>
      <c r="EJ2063" s="8"/>
      <c r="EK2063" s="8"/>
      <c r="EL2063" s="8"/>
      <c r="EM2063" s="8"/>
      <c r="EN2063" s="8"/>
      <c r="EO2063" s="8"/>
      <c r="EP2063" s="8"/>
      <c r="EQ2063" s="8"/>
      <c r="ER2063" s="8"/>
      <c r="ES2063" s="8"/>
      <c r="ET2063" s="8"/>
      <c r="EU2063" s="8"/>
      <c r="EV2063" s="8"/>
      <c r="EW2063" s="8"/>
      <c r="EX2063" s="8"/>
      <c r="EY2063" s="8"/>
      <c r="EZ2063" s="8"/>
      <c r="FA2063" s="8"/>
      <c r="FB2063" s="8"/>
      <c r="FC2063" s="8"/>
      <c r="FD2063" s="8"/>
      <c r="FE2063" s="8"/>
      <c r="FF2063" s="8"/>
      <c r="FG2063" s="8"/>
      <c r="FH2063" s="8"/>
      <c r="FI2063" s="8"/>
      <c r="FJ2063" s="8"/>
    </row>
    <row r="2064" spans="1:166" x14ac:dyDescent="0.25">
      <c r="A2064" t="s">
        <v>80</v>
      </c>
      <c r="B2064" t="s">
        <v>249</v>
      </c>
      <c r="C2064" s="6">
        <v>39377</v>
      </c>
      <c r="D2064" s="5">
        <v>3</v>
      </c>
      <c r="E2064" s="6" t="s">
        <v>205</v>
      </c>
      <c r="F2064" t="s">
        <v>88</v>
      </c>
      <c r="G2064">
        <v>7</v>
      </c>
      <c r="H2064" t="s">
        <v>17</v>
      </c>
      <c r="I2064" s="7">
        <v>10</v>
      </c>
      <c r="J2064">
        <v>1000</v>
      </c>
      <c r="K2064" s="5">
        <f t="shared" si="70"/>
        <v>100</v>
      </c>
      <c r="L2064" s="5"/>
      <c r="M2064" s="8"/>
      <c r="N2064" s="8"/>
      <c r="O2064" s="8"/>
      <c r="P2064" s="8"/>
      <c r="Q2064" s="5">
        <v>7</v>
      </c>
      <c r="R2064" s="5"/>
      <c r="S2064" s="5"/>
      <c r="T2064" s="5"/>
      <c r="U2064" s="5"/>
      <c r="V2064" s="5"/>
      <c r="W2064" s="5"/>
      <c r="X2064" s="8"/>
      <c r="Y2064" s="8"/>
      <c r="Z2064" s="8"/>
      <c r="AA2064" s="8"/>
      <c r="AB2064" s="8"/>
      <c r="AC2064" s="5"/>
      <c r="AD2064" s="8"/>
      <c r="AE2064" s="8"/>
      <c r="AF2064" s="8"/>
      <c r="AG2064" s="8"/>
      <c r="AH2064" s="8"/>
      <c r="AI2064" s="8"/>
      <c r="AJ2064" s="5"/>
      <c r="AK2064" s="8"/>
      <c r="AL2064" s="8"/>
      <c r="AM2064" s="8"/>
      <c r="AN2064" s="8"/>
      <c r="AO2064" s="8"/>
      <c r="AP2064" s="8"/>
      <c r="AQ2064" s="9"/>
      <c r="AR2064" s="8"/>
      <c r="AS2064" s="8"/>
      <c r="AT2064" s="8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8"/>
      <c r="BJ2064" s="5"/>
      <c r="BK2064" s="5"/>
      <c r="BL2064" s="5"/>
      <c r="BM2064" s="8"/>
      <c r="BN2064" s="8"/>
      <c r="BO2064" s="7"/>
      <c r="BP2064" s="5"/>
      <c r="BQ2064" s="5"/>
      <c r="BR2064" s="5"/>
      <c r="BS2064" s="5"/>
      <c r="BT2064" s="7"/>
      <c r="BU2064" s="7"/>
      <c r="BV2064" s="7"/>
      <c r="BW2064" s="7"/>
      <c r="BX2064" s="7"/>
      <c r="BY2064" s="7"/>
      <c r="BZ2064" s="7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8"/>
      <c r="CL2064" s="5"/>
      <c r="CM2064" s="5"/>
      <c r="CN2064" s="8"/>
      <c r="CO2064" s="5"/>
      <c r="CP2064" s="5"/>
      <c r="CQ2064" s="5"/>
      <c r="CR2064" s="8"/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  <c r="EO2064" s="8"/>
      <c r="EP2064" s="8"/>
      <c r="EQ2064" s="8"/>
      <c r="ER2064" s="8"/>
      <c r="ES2064" s="8"/>
      <c r="ET2064" s="8"/>
      <c r="EU2064" s="8"/>
      <c r="EV2064" s="8"/>
      <c r="EW2064" s="8"/>
      <c r="EX2064" s="8"/>
      <c r="EY2064" s="8"/>
      <c r="EZ2064" s="8"/>
      <c r="FA2064" s="8"/>
      <c r="FB2064" s="8"/>
      <c r="FC2064" s="8"/>
      <c r="FD2064" s="8"/>
      <c r="FE2064" s="8"/>
      <c r="FF2064" s="8"/>
      <c r="FG2064" s="8"/>
      <c r="FH2064" s="8"/>
      <c r="FI2064" s="8"/>
      <c r="FJ2064" s="8"/>
    </row>
    <row r="2065" spans="1:166" x14ac:dyDescent="0.25">
      <c r="A2065" t="s">
        <v>80</v>
      </c>
      <c r="B2065" t="s">
        <v>249</v>
      </c>
      <c r="C2065" s="6">
        <v>39420</v>
      </c>
      <c r="D2065" s="5">
        <v>4</v>
      </c>
      <c r="E2065" t="s">
        <v>210</v>
      </c>
      <c r="F2065" t="s">
        <v>12</v>
      </c>
      <c r="G2065">
        <v>50</v>
      </c>
      <c r="H2065" t="s">
        <v>17</v>
      </c>
      <c r="I2065" s="7">
        <v>10</v>
      </c>
      <c r="J2065">
        <v>1000</v>
      </c>
      <c r="K2065" s="5">
        <f t="shared" si="70"/>
        <v>100</v>
      </c>
      <c r="L2065" s="5"/>
      <c r="M2065" s="8"/>
      <c r="N2065" s="8"/>
      <c r="O2065" s="8"/>
      <c r="P2065" s="8"/>
      <c r="Q2065" s="5"/>
      <c r="R2065" s="5">
        <v>50</v>
      </c>
      <c r="S2065" s="5"/>
      <c r="T2065" s="5"/>
      <c r="U2065" s="5"/>
      <c r="V2065" s="5"/>
      <c r="W2065" s="5"/>
      <c r="X2065" s="8"/>
      <c r="Y2065" s="8"/>
      <c r="Z2065" s="8"/>
      <c r="AA2065" s="8"/>
      <c r="AB2065" s="8"/>
      <c r="AC2065" s="5"/>
      <c r="AD2065" s="8"/>
      <c r="AE2065" s="8"/>
      <c r="AF2065" s="8"/>
      <c r="AG2065" s="8"/>
      <c r="AH2065" s="8"/>
      <c r="AI2065" s="8"/>
      <c r="AJ2065" s="5"/>
      <c r="AK2065" s="8"/>
      <c r="AL2065" s="8"/>
      <c r="AM2065" s="8"/>
      <c r="AN2065" s="8"/>
      <c r="AO2065" s="8"/>
      <c r="AP2065" s="8"/>
      <c r="AQ2065" s="9"/>
      <c r="AR2065" s="8"/>
      <c r="AS2065" s="8"/>
      <c r="AT2065" s="8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8"/>
      <c r="BJ2065" s="5"/>
      <c r="BK2065" s="5"/>
      <c r="BL2065" s="5"/>
      <c r="BM2065" s="8"/>
      <c r="BN2065" s="8"/>
      <c r="BO2065" s="7"/>
      <c r="BP2065" s="5"/>
      <c r="BQ2065" s="5"/>
      <c r="BR2065" s="5"/>
      <c r="BS2065" s="5"/>
      <c r="BT2065" s="7"/>
      <c r="BU2065" s="7"/>
      <c r="BV2065" s="7"/>
      <c r="BW2065" s="7"/>
      <c r="BX2065" s="7"/>
      <c r="BY2065" s="7"/>
      <c r="BZ2065" s="7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8"/>
      <c r="CL2065" s="5"/>
      <c r="CM2065" s="5"/>
      <c r="CN2065" s="8"/>
      <c r="CO2065" s="5"/>
      <c r="CP2065" s="5"/>
      <c r="CQ2065" s="5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  <c r="EO2065" s="8"/>
      <c r="EP2065" s="8"/>
      <c r="EQ2065" s="8"/>
      <c r="ER2065" s="8"/>
      <c r="ES2065" s="8"/>
      <c r="ET2065" s="8"/>
      <c r="EU2065" s="8"/>
      <c r="EV2065" s="8"/>
      <c r="EW2065" s="8"/>
      <c r="EX2065" s="8"/>
      <c r="EY2065" s="8"/>
      <c r="EZ2065" s="8"/>
      <c r="FA2065" s="8"/>
      <c r="FB2065" s="8"/>
      <c r="FC2065" s="8"/>
      <c r="FD2065" s="8"/>
      <c r="FE2065" s="8"/>
      <c r="FF2065" s="8"/>
      <c r="FG2065" s="8"/>
      <c r="FH2065" s="8"/>
      <c r="FI2065" s="8"/>
      <c r="FJ2065" s="8"/>
    </row>
    <row r="2066" spans="1:166" x14ac:dyDescent="0.25">
      <c r="A2066" t="s">
        <v>80</v>
      </c>
      <c r="B2066" t="s">
        <v>249</v>
      </c>
      <c r="C2066" s="6">
        <v>39443</v>
      </c>
      <c r="D2066" s="5">
        <v>5</v>
      </c>
      <c r="E2066" t="s">
        <v>206</v>
      </c>
      <c r="F2066" t="s">
        <v>13</v>
      </c>
      <c r="G2066">
        <v>73</v>
      </c>
      <c r="H2066" t="s">
        <v>17</v>
      </c>
      <c r="I2066" s="7">
        <v>10</v>
      </c>
      <c r="J2066">
        <v>1000</v>
      </c>
      <c r="K2066" s="5">
        <f t="shared" si="70"/>
        <v>100</v>
      </c>
      <c r="L2066" s="5"/>
      <c r="M2066" s="8"/>
      <c r="N2066" s="8"/>
      <c r="O2066" s="8"/>
      <c r="P2066" s="8"/>
      <c r="Q2066" s="5"/>
      <c r="R2066" s="5"/>
      <c r="S2066" s="5">
        <v>73</v>
      </c>
      <c r="T2066" s="5"/>
      <c r="U2066" s="5"/>
      <c r="V2066" s="5"/>
      <c r="W2066" s="5"/>
      <c r="X2066" s="8"/>
      <c r="Y2066" s="8"/>
      <c r="Z2066" s="8"/>
      <c r="AA2066" s="8"/>
      <c r="AB2066" s="8"/>
      <c r="AC2066" s="5"/>
      <c r="AD2066" s="8"/>
      <c r="AE2066" s="8"/>
      <c r="AF2066" s="8"/>
      <c r="AG2066" s="8"/>
      <c r="AH2066" s="8"/>
      <c r="AI2066" s="8"/>
      <c r="AJ2066" s="5"/>
      <c r="AK2066" s="8"/>
      <c r="AL2066" s="8"/>
      <c r="AM2066" s="8"/>
      <c r="AN2066" s="8"/>
      <c r="AO2066" s="8"/>
      <c r="AP2066" s="8"/>
      <c r="AQ2066" s="9"/>
      <c r="AR2066" s="8"/>
      <c r="AS2066" s="8"/>
      <c r="AT2066" s="8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8"/>
      <c r="BJ2066" s="5"/>
      <c r="BK2066" s="5"/>
      <c r="BL2066" s="5"/>
      <c r="BM2066" s="8"/>
      <c r="BN2066" s="8"/>
      <c r="BO2066" s="7"/>
      <c r="BP2066" s="5"/>
      <c r="BQ2066" s="5"/>
      <c r="BR2066" s="5"/>
      <c r="BS2066" s="5"/>
      <c r="BT2066" s="7"/>
      <c r="BU2066" s="7"/>
      <c r="BV2066" s="7"/>
      <c r="BW2066" s="7"/>
      <c r="BX2066" s="7"/>
      <c r="BY2066" s="7"/>
      <c r="BZ2066" s="7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8"/>
      <c r="CL2066" s="5"/>
      <c r="CM2066" s="5"/>
      <c r="CN2066" s="8"/>
      <c r="CO2066" s="5"/>
      <c r="CP2066" s="5"/>
      <c r="CQ2066" s="5"/>
      <c r="CR2066" s="8"/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8"/>
      <c r="DE2066" s="8"/>
      <c r="DF2066" s="8"/>
      <c r="DG2066" s="8"/>
      <c r="DH2066" s="8"/>
      <c r="DI2066" s="8"/>
      <c r="DJ2066" s="8"/>
      <c r="DK2066" s="8"/>
      <c r="DL2066" s="8"/>
      <c r="DM2066" s="8"/>
      <c r="DN2066" s="8"/>
      <c r="DO2066" s="8"/>
      <c r="DP2066" s="8"/>
      <c r="DQ2066" s="8"/>
      <c r="DR2066" s="8"/>
      <c r="DS2066" s="8"/>
      <c r="DT2066" s="8"/>
      <c r="DU2066" s="8"/>
      <c r="DV2066" s="8"/>
      <c r="DW2066" s="8"/>
      <c r="DX2066" s="8"/>
      <c r="DY2066" s="8"/>
      <c r="DZ2066" s="8"/>
      <c r="EA2066" s="8"/>
      <c r="EB2066" s="8"/>
      <c r="EC2066" s="8"/>
      <c r="ED2066" s="8"/>
      <c r="EE2066" s="8"/>
      <c r="EF2066" s="8"/>
      <c r="EG2066" s="8"/>
      <c r="EH2066" s="8"/>
      <c r="EI2066" s="8"/>
      <c r="EJ2066" s="8"/>
      <c r="EK2066" s="8"/>
      <c r="EL2066" s="8"/>
      <c r="EM2066" s="8"/>
      <c r="EN2066" s="8"/>
      <c r="EO2066" s="8"/>
      <c r="EP2066" s="8"/>
      <c r="EQ2066" s="8"/>
      <c r="ER2066" s="8"/>
      <c r="ES2066" s="8"/>
      <c r="ET2066" s="8"/>
      <c r="EU2066" s="8"/>
      <c r="EV2066" s="8"/>
      <c r="EW2066" s="8"/>
      <c r="EX2066" s="8"/>
      <c r="EY2066" s="8"/>
      <c r="EZ2066" s="8"/>
      <c r="FA2066" s="8"/>
      <c r="FB2066" s="8"/>
      <c r="FC2066" s="8"/>
      <c r="FD2066" s="8"/>
      <c r="FE2066" s="8"/>
      <c r="FF2066" s="8"/>
      <c r="FG2066" s="8"/>
      <c r="FH2066" s="8"/>
      <c r="FI2066" s="8"/>
      <c r="FJ2066" s="8"/>
    </row>
    <row r="2067" spans="1:166" x14ac:dyDescent="0.25">
      <c r="A2067" t="s">
        <v>80</v>
      </c>
      <c r="B2067" t="s">
        <v>249</v>
      </c>
      <c r="C2067" s="6">
        <v>39449</v>
      </c>
      <c r="D2067" s="5"/>
      <c r="E2067" s="6"/>
      <c r="G2067">
        <v>79</v>
      </c>
      <c r="H2067" t="s">
        <v>17</v>
      </c>
      <c r="I2067" s="7">
        <v>10</v>
      </c>
      <c r="J2067">
        <v>1000</v>
      </c>
      <c r="K2067" s="5">
        <f t="shared" si="70"/>
        <v>100</v>
      </c>
      <c r="L2067" s="5"/>
      <c r="M2067" s="8"/>
      <c r="N2067" s="8"/>
      <c r="O2067" s="8"/>
      <c r="P2067" s="8"/>
      <c r="Q2067" s="5"/>
      <c r="R2067" s="5"/>
      <c r="S2067" s="5"/>
      <c r="T2067" s="5"/>
      <c r="U2067" s="5"/>
      <c r="V2067" s="5"/>
      <c r="W2067" s="5"/>
      <c r="X2067" s="8"/>
      <c r="Y2067" s="8"/>
      <c r="Z2067" s="8"/>
      <c r="AA2067" s="8"/>
      <c r="AB2067" s="8"/>
      <c r="AC2067" s="5"/>
      <c r="AD2067" s="8"/>
      <c r="AE2067" s="8"/>
      <c r="AF2067" s="8"/>
      <c r="AG2067" s="8"/>
      <c r="AH2067" s="8"/>
      <c r="AI2067" s="8"/>
      <c r="AJ2067" s="5"/>
      <c r="AK2067" s="8">
        <v>2.14</v>
      </c>
      <c r="AL2067" s="8"/>
      <c r="AM2067" s="8"/>
      <c r="AN2067" s="8"/>
      <c r="AO2067" s="8"/>
      <c r="AP2067" s="8"/>
      <c r="AQ2067" s="9"/>
      <c r="AR2067" s="8"/>
      <c r="AS2067" s="8"/>
      <c r="AT2067" s="8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8"/>
      <c r="BJ2067" s="5"/>
      <c r="BK2067" s="5"/>
      <c r="BL2067" s="5"/>
      <c r="BM2067" s="8"/>
      <c r="BN2067" s="8"/>
      <c r="BO2067" s="7"/>
      <c r="BP2067" s="5"/>
      <c r="BQ2067" s="5"/>
      <c r="BR2067" s="5"/>
      <c r="BS2067" s="5"/>
      <c r="BT2067" s="7"/>
      <c r="BU2067" s="7"/>
      <c r="BV2067" s="7"/>
      <c r="BW2067" s="7"/>
      <c r="BX2067" s="7"/>
      <c r="BY2067" s="7"/>
      <c r="BZ2067" s="7"/>
      <c r="CA2067" s="5"/>
      <c r="CB2067" s="5">
        <v>131.07</v>
      </c>
      <c r="CC2067" s="5">
        <v>14.99</v>
      </c>
      <c r="CD2067" s="5"/>
      <c r="CE2067" s="5"/>
      <c r="CF2067" s="5"/>
      <c r="CG2067" s="5"/>
      <c r="CH2067" s="5"/>
      <c r="CI2067" s="5"/>
      <c r="CJ2067" s="5"/>
      <c r="CK2067" s="8"/>
      <c r="CL2067" s="5">
        <v>181.83127756466081</v>
      </c>
      <c r="CM2067" s="5"/>
      <c r="CN2067" s="8"/>
      <c r="CO2067" s="5"/>
      <c r="CP2067" s="5"/>
      <c r="CQ2067" s="5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</row>
    <row r="2068" spans="1:166" x14ac:dyDescent="0.25">
      <c r="A2068" t="s">
        <v>80</v>
      </c>
      <c r="B2068" t="s">
        <v>249</v>
      </c>
      <c r="C2068" s="6">
        <v>39462</v>
      </c>
      <c r="D2068" s="5"/>
      <c r="E2068" s="6"/>
      <c r="G2068">
        <v>92</v>
      </c>
      <c r="H2068" t="s">
        <v>17</v>
      </c>
      <c r="I2068" s="7">
        <v>10</v>
      </c>
      <c r="J2068">
        <v>1000</v>
      </c>
      <c r="K2068" s="5">
        <f t="shared" si="70"/>
        <v>100</v>
      </c>
      <c r="L2068" s="5"/>
      <c r="M2068" s="8"/>
      <c r="N2068" s="8"/>
      <c r="O2068" s="8"/>
      <c r="P2068" s="8"/>
      <c r="Q2068" s="5"/>
      <c r="R2068" s="5"/>
      <c r="S2068" s="5"/>
      <c r="T2068" s="5"/>
      <c r="U2068" s="5"/>
      <c r="V2068" s="5"/>
      <c r="W2068" s="5"/>
      <c r="X2068" s="8"/>
      <c r="Y2068" s="8"/>
      <c r="Z2068" s="8"/>
      <c r="AA2068" s="8"/>
      <c r="AB2068" s="8"/>
      <c r="AC2068" s="5"/>
      <c r="AD2068" s="8"/>
      <c r="AE2068" s="8"/>
      <c r="AF2068" s="8"/>
      <c r="AG2068" s="8"/>
      <c r="AH2068" s="8"/>
      <c r="AI2068" s="8"/>
      <c r="AJ2068" s="5"/>
      <c r="AK2068" s="8">
        <v>2.73</v>
      </c>
      <c r="AL2068" s="8"/>
      <c r="AM2068" s="8"/>
      <c r="AN2068" s="8"/>
      <c r="AO2068" s="8"/>
      <c r="AP2068" s="8"/>
      <c r="AQ2068" s="9"/>
      <c r="AR2068" s="8"/>
      <c r="AS2068" s="8"/>
      <c r="AT2068" s="8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8"/>
      <c r="BJ2068" s="5"/>
      <c r="BK2068" s="5"/>
      <c r="BL2068" s="5"/>
      <c r="BM2068" s="8"/>
      <c r="BN2068" s="8"/>
      <c r="BO2068" s="7"/>
      <c r="BP2068" s="5"/>
      <c r="BQ2068" s="5"/>
      <c r="BR2068" s="5"/>
      <c r="BS2068" s="5"/>
      <c r="BT2068" s="7"/>
      <c r="BU2068" s="7"/>
      <c r="BV2068" s="7"/>
      <c r="BW2068" s="7"/>
      <c r="BX2068" s="7"/>
      <c r="BY2068" s="7"/>
      <c r="BZ2068" s="7"/>
      <c r="CA2068" s="5"/>
      <c r="CB2068" s="5">
        <v>164.05</v>
      </c>
      <c r="CC2068" s="5">
        <v>84.2</v>
      </c>
      <c r="CD2068" s="5"/>
      <c r="CE2068" s="5"/>
      <c r="CF2068" s="5"/>
      <c r="CG2068" s="5"/>
      <c r="CH2068" s="5"/>
      <c r="CI2068" s="5"/>
      <c r="CJ2068" s="5"/>
      <c r="CK2068" s="8"/>
      <c r="CL2068" s="5"/>
      <c r="CM2068" s="5"/>
      <c r="CN2068" s="8"/>
      <c r="CO2068" s="5"/>
      <c r="CP2068" s="5"/>
      <c r="CQ2068" s="5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</row>
    <row r="2069" spans="1:166" x14ac:dyDescent="0.25">
      <c r="A2069" t="s">
        <v>80</v>
      </c>
      <c r="B2069" t="s">
        <v>249</v>
      </c>
      <c r="C2069" s="6">
        <v>39476</v>
      </c>
      <c r="D2069" s="5"/>
      <c r="E2069" s="6"/>
      <c r="G2069">
        <v>106</v>
      </c>
      <c r="H2069" t="s">
        <v>17</v>
      </c>
      <c r="I2069" s="7">
        <v>10</v>
      </c>
      <c r="J2069">
        <v>1000</v>
      </c>
      <c r="K2069" s="5">
        <f t="shared" si="70"/>
        <v>100</v>
      </c>
      <c r="L2069" s="5"/>
      <c r="M2069" s="8"/>
      <c r="N2069" s="8"/>
      <c r="O2069" s="8"/>
      <c r="P2069" s="8"/>
      <c r="Q2069" s="5"/>
      <c r="R2069" s="5"/>
      <c r="S2069" s="5"/>
      <c r="T2069" s="5"/>
      <c r="U2069" s="5"/>
      <c r="V2069" s="5"/>
      <c r="W2069" s="5"/>
      <c r="X2069" s="8"/>
      <c r="Y2069" s="8"/>
      <c r="Z2069" s="8"/>
      <c r="AA2069" s="8"/>
      <c r="AB2069" s="8"/>
      <c r="AC2069" s="5"/>
      <c r="AD2069" s="8"/>
      <c r="AE2069" s="8"/>
      <c r="AF2069" s="8"/>
      <c r="AG2069" s="8"/>
      <c r="AH2069" s="8"/>
      <c r="AI2069" s="8"/>
      <c r="AJ2069" s="5"/>
      <c r="AK2069" s="8"/>
      <c r="AL2069" s="8"/>
      <c r="AM2069" s="8"/>
      <c r="AN2069" s="8"/>
      <c r="AO2069" s="8"/>
      <c r="AP2069" s="8"/>
      <c r="AQ2069" s="9"/>
      <c r="AR2069" s="8"/>
      <c r="AS2069" s="8"/>
      <c r="AT2069" s="8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8"/>
      <c r="BJ2069" s="5"/>
      <c r="BK2069" s="5"/>
      <c r="BL2069" s="5"/>
      <c r="BM2069" s="8"/>
      <c r="BN2069" s="8"/>
      <c r="BO2069" s="7"/>
      <c r="BP2069" s="5"/>
      <c r="BQ2069" s="5"/>
      <c r="BR2069" s="5"/>
      <c r="BS2069" s="5"/>
      <c r="BT2069" s="7"/>
      <c r="BU2069" s="7"/>
      <c r="BV2069" s="7"/>
      <c r="BW2069" s="7"/>
      <c r="BX2069" s="7"/>
      <c r="BY2069" s="7"/>
      <c r="BZ2069" s="7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8"/>
      <c r="CL2069" s="5"/>
      <c r="CM2069" s="5"/>
      <c r="CN2069" s="8"/>
      <c r="CO2069" s="5"/>
      <c r="CP2069" s="5"/>
      <c r="CQ2069" s="5"/>
      <c r="CR2069" s="8"/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8"/>
      <c r="DE2069" s="8"/>
      <c r="DF2069" s="8"/>
      <c r="DG2069" s="8"/>
      <c r="DH2069" s="8"/>
      <c r="DI2069" s="8"/>
      <c r="DJ2069" s="8"/>
      <c r="DK2069" s="8"/>
      <c r="DL2069" s="8"/>
      <c r="DM2069" s="8"/>
      <c r="DN2069" s="8"/>
      <c r="DO2069" s="8"/>
      <c r="DP2069" s="8"/>
      <c r="DQ2069" s="8"/>
      <c r="DR2069" s="8"/>
      <c r="DS2069" s="8"/>
      <c r="DT2069" s="8"/>
      <c r="DU2069" s="8"/>
      <c r="DV2069" s="8"/>
      <c r="DW2069" s="8"/>
      <c r="DX2069" s="8"/>
      <c r="DY2069" s="8"/>
      <c r="DZ2069" s="8"/>
      <c r="EA2069" s="8"/>
      <c r="EB2069" s="8"/>
      <c 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r="EM2069" s="8"/>
      <c r="EN2069" s="8"/>
      <c r="EO2069" s="8"/>
      <c r="EP2069" s="8"/>
      <c r="EQ2069" s="8"/>
      <c r="ER2069" s="8"/>
      <c r="ES2069" s="8"/>
      <c r="ET2069" s="8"/>
      <c r="EU2069" s="8"/>
      <c r="EV2069" s="8"/>
      <c r="EW2069" s="8"/>
      <c r="EX2069" s="8"/>
      <c r="EY2069" s="8"/>
      <c r="EZ2069" s="8"/>
      <c r="FA2069" s="8"/>
      <c r="FB2069" s="8"/>
      <c r="FC2069" s="8"/>
      <c r="FD2069" s="8"/>
      <c r="FE2069" s="8"/>
      <c r="FF2069" s="8"/>
      <c r="FG2069" s="8"/>
      <c r="FH2069" s="8"/>
      <c r="FI2069" s="8"/>
      <c r="FJ2069" s="8"/>
    </row>
    <row r="2070" spans="1:166" x14ac:dyDescent="0.25">
      <c r="A2070" t="s">
        <v>80</v>
      </c>
      <c r="B2070" t="s">
        <v>249</v>
      </c>
      <c r="C2070" s="6">
        <v>39485</v>
      </c>
      <c r="D2070" s="5"/>
      <c r="E2070" s="6"/>
      <c r="G2070">
        <v>115</v>
      </c>
      <c r="H2070" t="s">
        <v>17</v>
      </c>
      <c r="I2070" s="7">
        <v>10</v>
      </c>
      <c r="J2070">
        <v>1000</v>
      </c>
      <c r="K2070" s="5">
        <f t="shared" si="70"/>
        <v>100</v>
      </c>
      <c r="L2070" s="5"/>
      <c r="M2070" s="8"/>
      <c r="N2070" s="8"/>
      <c r="O2070" s="8"/>
      <c r="P2070" s="8"/>
      <c r="Q2070" s="5"/>
      <c r="R2070" s="5"/>
      <c r="S2070" s="5"/>
      <c r="T2070" s="5"/>
      <c r="U2070" s="5"/>
      <c r="V2070" s="5"/>
      <c r="W2070" s="5"/>
      <c r="X2070" s="8"/>
      <c r="Y2070" s="8"/>
      <c r="Z2070" s="8"/>
      <c r="AA2070" s="8"/>
      <c r="AB2070" s="8"/>
      <c r="AC2070" s="5"/>
      <c r="AD2070" s="8"/>
      <c r="AE2070" s="8"/>
      <c r="AF2070" s="8"/>
      <c r="AG2070" s="8"/>
      <c r="AH2070" s="8"/>
      <c r="AI2070" s="8"/>
      <c r="AJ2070" s="5"/>
      <c r="AK2070" s="8">
        <v>2.89</v>
      </c>
      <c r="AL2070" s="8"/>
      <c r="AM2070" s="8"/>
      <c r="AN2070" s="8"/>
      <c r="AO2070" s="8"/>
      <c r="AP2070" s="8"/>
      <c r="AQ2070" s="9"/>
      <c r="AR2070" s="8"/>
      <c r="AS2070" s="8"/>
      <c r="AT2070" s="8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8"/>
      <c r="BJ2070" s="5"/>
      <c r="BK2070" s="5"/>
      <c r="BL2070" s="5"/>
      <c r="BM2070" s="8"/>
      <c r="BN2070" s="8"/>
      <c r="BO2070" s="7"/>
      <c r="BP2070" s="5"/>
      <c r="BQ2070" s="5"/>
      <c r="BR2070" s="5"/>
      <c r="BS2070" s="5"/>
      <c r="BT2070" s="7"/>
      <c r="BU2070" s="7"/>
      <c r="BV2070" s="7"/>
      <c r="BW2070" s="7"/>
      <c r="BX2070" s="7"/>
      <c r="BY2070" s="7"/>
      <c r="BZ2070" s="7"/>
      <c r="CA2070" s="5"/>
      <c r="CB2070" s="5">
        <v>25.82</v>
      </c>
      <c r="CC2070" s="5">
        <v>149.21</v>
      </c>
      <c r="CD2070" s="5"/>
      <c r="CE2070" s="5"/>
      <c r="CF2070" s="5"/>
      <c r="CG2070" s="5"/>
      <c r="CH2070" s="5"/>
      <c r="CI2070" s="5"/>
      <c r="CJ2070" s="5"/>
      <c r="CK2070" s="8"/>
      <c r="CL2070" s="5"/>
      <c r="CM2070" s="5"/>
      <c r="CN2070" s="8"/>
      <c r="CO2070" s="5"/>
      <c r="CP2070" s="5"/>
      <c r="CQ2070" s="5"/>
      <c r="CR2070" s="8"/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8"/>
      <c r="DE2070" s="8"/>
      <c r="DF2070" s="8"/>
      <c r="DG2070" s="8"/>
      <c r="DH2070" s="8"/>
      <c r="DI2070" s="8"/>
      <c r="DJ2070" s="8"/>
      <c r="DK2070" s="8"/>
      <c r="DL2070" s="8"/>
      <c r="DM2070" s="8"/>
      <c r="DN2070" s="8"/>
      <c r="DO2070" s="8"/>
      <c r="DP2070" s="8"/>
      <c r="DQ2070" s="8"/>
      <c r="DR2070" s="8"/>
      <c r="DS2070" s="8"/>
      <c r="DT2070" s="8"/>
      <c r="DU2070" s="8"/>
      <c r="DV2070" s="8"/>
      <c r="DW2070" s="8"/>
      <c r="DX2070" s="8"/>
      <c r="DY2070" s="8"/>
      <c r="DZ2070" s="8"/>
      <c r="EA2070" s="8"/>
      <c r="EB2070" s="8"/>
      <c r="EC2070" s="8"/>
      <c r="ED2070" s="8"/>
      <c r="EE2070" s="8"/>
      <c r="EF2070" s="8"/>
      <c r="EG2070" s="8"/>
      <c r="EH2070" s="8"/>
      <c r="EI2070" s="8"/>
      <c r="EJ2070" s="8"/>
      <c r="EK2070" s="8"/>
      <c r="EL2070" s="8"/>
      <c r="EM2070" s="8"/>
      <c r="EN2070" s="8"/>
      <c r="EO2070" s="8"/>
      <c r="EP2070" s="8"/>
      <c r="EQ2070" s="8"/>
      <c r="ER2070" s="8"/>
      <c r="ES2070" s="8"/>
      <c r="ET2070" s="8"/>
      <c r="EU2070" s="8"/>
      <c r="EV2070" s="8"/>
      <c r="EW2070" s="8"/>
      <c r="EX2070" s="8"/>
      <c r="EY2070" s="8"/>
      <c r="EZ2070" s="8"/>
      <c r="FA2070" s="8"/>
      <c r="FB2070" s="8"/>
      <c r="FC2070" s="8"/>
      <c r="FD2070" s="8"/>
      <c r="FE2070" s="8"/>
      <c r="FF2070" s="8"/>
      <c r="FG2070" s="8"/>
      <c r="FH2070" s="8"/>
      <c r="FI2070" s="8"/>
      <c r="FJ2070" s="8"/>
    </row>
    <row r="2071" spans="1:166" x14ac:dyDescent="0.25">
      <c r="A2071" t="s">
        <v>80</v>
      </c>
      <c r="B2071" t="s">
        <v>249</v>
      </c>
      <c r="C2071" s="6">
        <v>39505</v>
      </c>
      <c r="D2071" s="5"/>
      <c r="E2071" s="6"/>
      <c r="G2071">
        <v>135</v>
      </c>
      <c r="H2071" t="s">
        <v>17</v>
      </c>
      <c r="I2071" s="7">
        <v>10</v>
      </c>
      <c r="J2071">
        <v>1000</v>
      </c>
      <c r="K2071" s="5">
        <f t="shared" si="70"/>
        <v>100</v>
      </c>
      <c r="L2071" s="5"/>
      <c r="M2071" s="8"/>
      <c r="N2071" s="8"/>
      <c r="O2071" s="8"/>
      <c r="P2071" s="8"/>
      <c r="Q2071" s="5"/>
      <c r="R2071" s="5"/>
      <c r="S2071" s="5"/>
      <c r="T2071" s="5"/>
      <c r="U2071" s="5"/>
      <c r="V2071" s="5"/>
      <c r="W2071" s="5"/>
      <c r="X2071" s="8"/>
      <c r="Y2071" s="8"/>
      <c r="Z2071" s="8"/>
      <c r="AA2071" s="8"/>
      <c r="AB2071" s="8"/>
      <c r="AC2071" s="5"/>
      <c r="AD2071" s="8"/>
      <c r="AE2071" s="8"/>
      <c r="AF2071" s="8"/>
      <c r="AG2071" s="8"/>
      <c r="AH2071" s="8"/>
      <c r="AI2071" s="8"/>
      <c r="AJ2071" s="5"/>
      <c r="AK2071" s="8">
        <v>3.13</v>
      </c>
      <c r="AL2071" s="8"/>
      <c r="AM2071" s="8"/>
      <c r="AN2071" s="8"/>
      <c r="AO2071" s="8"/>
      <c r="AP2071" s="8"/>
      <c r="AQ2071" s="9"/>
      <c r="AR2071" s="8"/>
      <c r="AS2071" s="8"/>
      <c r="AT2071" s="8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8"/>
      <c r="BJ2071" s="5"/>
      <c r="BK2071" s="5"/>
      <c r="BL2071" s="5"/>
      <c r="BM2071" s="8"/>
      <c r="BN2071" s="8"/>
      <c r="BO2071" s="7"/>
      <c r="BP2071" s="5"/>
      <c r="BQ2071" s="5"/>
      <c r="BR2071" s="5"/>
      <c r="BS2071" s="5"/>
      <c r="BT2071" s="7"/>
      <c r="BU2071" s="7"/>
      <c r="BV2071" s="7"/>
      <c r="BW2071" s="7"/>
      <c r="BX2071" s="7"/>
      <c r="BY2071" s="7"/>
      <c r="BZ2071" s="7"/>
      <c r="CA2071" s="5"/>
      <c r="CB2071" s="5">
        <v>2.1800000000000002</v>
      </c>
      <c r="CC2071" s="5">
        <v>177.66</v>
      </c>
      <c r="CD2071" s="5">
        <v>0.57412369242062766</v>
      </c>
      <c r="CE2071" s="5"/>
      <c r="CF2071" s="5"/>
      <c r="CG2071" s="5"/>
      <c r="CH2071" s="5"/>
      <c r="CI2071" s="5"/>
      <c r="CJ2071" s="5"/>
      <c r="CK2071" s="8"/>
      <c r="CL2071" s="5">
        <v>211.05424198968669</v>
      </c>
      <c r="CM2071" s="5"/>
      <c r="CN2071" s="8"/>
      <c r="CO2071" s="5"/>
      <c r="CP2071" s="5"/>
      <c r="CQ2071" s="5"/>
      <c r="CR2071" s="8"/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8"/>
      <c r="DE2071" s="8"/>
      <c r="DF2071" s="8"/>
      <c r="DG2071" s="8"/>
      <c r="DH2071" s="8"/>
      <c r="DI2071" s="8"/>
      <c r="DJ2071" s="8"/>
      <c r="DK2071" s="8"/>
      <c r="DL2071" s="8"/>
      <c r="DM2071" s="8"/>
      <c r="DN2071" s="8"/>
      <c r="DO2071" s="8"/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/>
      <c r="EK2071" s="8"/>
      <c r="EL2071" s="8"/>
      <c r="EM2071" s="8"/>
      <c r="EN2071" s="8"/>
      <c r="EO2071" s="8"/>
      <c r="EP2071" s="8"/>
      <c r="EQ2071" s="8"/>
      <c r="ER2071" s="8"/>
      <c r="ES2071" s="8"/>
      <c r="ET2071" s="8"/>
      <c r="EU2071" s="8"/>
      <c r="EV2071" s="8"/>
      <c r="EW2071" s="8"/>
      <c r="EX2071" s="8"/>
      <c r="EY2071" s="8"/>
      <c r="EZ2071" s="8"/>
      <c r="FA2071" s="8"/>
      <c r="FB2071" s="8"/>
      <c r="FC2071" s="8"/>
      <c r="FD2071" s="8"/>
      <c r="FE2071" s="8"/>
      <c r="FF2071" s="8"/>
      <c r="FG2071" s="8"/>
      <c r="FH2071" s="8"/>
      <c r="FI2071" s="8"/>
      <c r="FJ2071" s="8"/>
    </row>
    <row r="2072" spans="1:166" x14ac:dyDescent="0.25">
      <c r="A2072" t="s">
        <v>80</v>
      </c>
      <c r="B2072" t="s">
        <v>249</v>
      </c>
      <c r="C2072" s="6">
        <v>39508</v>
      </c>
      <c r="D2072" s="5">
        <v>8</v>
      </c>
      <c r="E2072" t="s">
        <v>208</v>
      </c>
      <c r="F2072" t="s">
        <v>14</v>
      </c>
      <c r="G2072">
        <v>138</v>
      </c>
      <c r="H2072" t="s">
        <v>17</v>
      </c>
      <c r="I2072" s="7">
        <v>10</v>
      </c>
      <c r="J2072">
        <v>1000</v>
      </c>
      <c r="K2072" s="5">
        <f t="shared" si="70"/>
        <v>100</v>
      </c>
      <c r="L2072" s="5"/>
      <c r="M2072" s="8"/>
      <c r="N2072" s="8"/>
      <c r="O2072" s="8"/>
      <c r="P2072" s="8"/>
      <c r="Q2072" s="5"/>
      <c r="R2072" s="5"/>
      <c r="S2072" s="5"/>
      <c r="T2072" s="5"/>
      <c r="U2072" s="5">
        <v>138</v>
      </c>
      <c r="V2072" s="5"/>
      <c r="W2072" s="5"/>
      <c r="X2072" s="8"/>
      <c r="Y2072" s="8"/>
      <c r="Z2072" s="8"/>
      <c r="AA2072" s="8"/>
      <c r="AB2072" s="8"/>
      <c r="AC2072" s="5"/>
      <c r="AD2072" s="8"/>
      <c r="AE2072" s="8"/>
      <c r="AF2072" s="8"/>
      <c r="AG2072" s="8"/>
      <c r="AH2072" s="8"/>
      <c r="AI2072" s="8"/>
      <c r="AJ2072" s="5"/>
      <c r="AK2072" s="8"/>
      <c r="AL2072" s="8"/>
      <c r="AM2072" s="8"/>
      <c r="AN2072" s="8"/>
      <c r="AO2072" s="8"/>
      <c r="AP2072" s="8"/>
      <c r="AQ2072" s="9"/>
      <c r="AR2072" s="8"/>
      <c r="AS2072" s="8"/>
      <c r="AT2072" s="8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8"/>
      <c r="BJ2072" s="5"/>
      <c r="BK2072" s="5"/>
      <c r="BL2072" s="5"/>
      <c r="BM2072" s="8"/>
      <c r="BN2072" s="8"/>
      <c r="BO2072" s="7"/>
      <c r="BP2072" s="5"/>
      <c r="BQ2072" s="5"/>
      <c r="BR2072" s="5"/>
      <c r="BS2072" s="5"/>
      <c r="BT2072" s="7"/>
      <c r="BU2072" s="7"/>
      <c r="BV2072" s="7"/>
      <c r="BW2072" s="7"/>
      <c r="BX2072" s="7"/>
      <c r="BY2072" s="7"/>
      <c r="BZ2072" s="7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8"/>
      <c r="CL2072" s="5"/>
      <c r="CM2072" s="5"/>
      <c r="CN2072" s="8"/>
      <c r="CO2072" s="5"/>
      <c r="CP2072" s="5"/>
      <c r="CQ2072" s="5"/>
      <c r="CR2072" s="8"/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8"/>
      <c r="DE2072" s="8"/>
      <c r="DF2072" s="8"/>
      <c r="DG2072" s="8"/>
      <c r="DH2072" s="8"/>
      <c r="DI2072" s="8"/>
      <c r="DJ2072" s="8"/>
      <c r="DK2072" s="8"/>
      <c r="DL2072" s="8"/>
      <c r="DM2072" s="8"/>
      <c r="DN2072" s="8"/>
      <c r="DO2072" s="8"/>
      <c r="DP2072" s="8"/>
      <c r="DQ2072" s="8"/>
      <c r="DR2072" s="8"/>
      <c r="DS2072" s="8"/>
      <c r="DT2072" s="8"/>
      <c r="DU2072" s="8"/>
      <c r="DV2072" s="8"/>
      <c r="DW2072" s="8"/>
      <c r="DX2072" s="8"/>
      <c r="DY2072" s="8"/>
      <c r="DZ2072" s="8"/>
      <c r="EA2072" s="8"/>
      <c r="EB2072" s="8"/>
      <c r="EC2072" s="8"/>
      <c r="ED2072" s="8"/>
      <c r="EE2072" s="8"/>
      <c r="EF2072" s="8"/>
      <c r="EG2072" s="8"/>
      <c r="EH2072" s="8"/>
      <c r="EI2072" s="8"/>
      <c r="EJ2072" s="8"/>
      <c r="EK2072" s="8"/>
      <c r="EL2072" s="8"/>
      <c r="EM2072" s="8"/>
      <c r="EN2072" s="8"/>
      <c r="EO2072" s="8"/>
      <c r="EP2072" s="8"/>
      <c r="EQ2072" s="8"/>
      <c r="ER2072" s="8"/>
      <c r="ES2072" s="8"/>
      <c r="ET2072" s="8"/>
      <c r="EU2072" s="8"/>
      <c r="EV2072" s="8"/>
      <c r="EW2072" s="8"/>
      <c r="EX2072" s="8"/>
      <c r="EY2072" s="8"/>
      <c r="EZ2072" s="8"/>
      <c r="FA2072" s="8"/>
      <c r="FB2072" s="8"/>
      <c r="FC2072" s="8"/>
      <c r="FD2072" s="8"/>
      <c r="FE2072" s="8"/>
      <c r="FF2072" s="8"/>
      <c r="FG2072" s="8"/>
      <c r="FH2072" s="8"/>
      <c r="FI2072" s="8"/>
      <c r="FJ2072" s="8"/>
    </row>
    <row r="2073" spans="1:166" x14ac:dyDescent="0.25">
      <c r="A2073" t="s">
        <v>80</v>
      </c>
      <c r="B2073" t="s">
        <v>249</v>
      </c>
      <c r="C2073" s="6">
        <v>39535</v>
      </c>
      <c r="D2073" s="5">
        <v>9</v>
      </c>
      <c r="E2073" s="6" t="s">
        <v>207</v>
      </c>
      <c r="F2073" t="s">
        <v>15</v>
      </c>
      <c r="G2073">
        <v>165</v>
      </c>
      <c r="H2073" t="s">
        <v>17</v>
      </c>
      <c r="I2073" s="7">
        <v>10</v>
      </c>
      <c r="J2073">
        <v>1000</v>
      </c>
      <c r="K2073" s="5">
        <f t="shared" si="70"/>
        <v>100</v>
      </c>
      <c r="L2073" s="5"/>
      <c r="M2073" s="8"/>
      <c r="N2073" s="8"/>
      <c r="O2073" s="8"/>
      <c r="P2073" s="8"/>
      <c r="Q2073" s="5"/>
      <c r="R2073" s="5"/>
      <c r="S2073" s="5"/>
      <c r="T2073" s="5"/>
      <c r="U2073" s="5"/>
      <c r="V2073" s="5">
        <v>165</v>
      </c>
      <c r="W2073" s="5"/>
      <c r="X2073" s="8"/>
      <c r="Y2073" s="8"/>
      <c r="Z2073" s="8"/>
      <c r="AA2073" s="8"/>
      <c r="AB2073" s="8"/>
      <c r="AC2073" s="5"/>
      <c r="AD2073" s="8"/>
      <c r="AE2073" s="8"/>
      <c r="AF2073" s="8"/>
      <c r="AG2073" s="8"/>
      <c r="AH2073" s="8"/>
      <c r="AI2073" s="8"/>
      <c r="AJ2073" s="5"/>
      <c r="AK2073" s="8"/>
      <c r="AL2073" s="8"/>
      <c r="AM2073" s="8"/>
      <c r="AN2073" s="8"/>
      <c r="AO2073" s="8"/>
      <c r="AP2073" s="8"/>
      <c r="AQ2073" s="9"/>
      <c r="AR2073" s="8"/>
      <c r="AS2073" s="8"/>
      <c r="AT2073" s="8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8"/>
      <c r="BJ2073" s="5"/>
      <c r="BK2073" s="5"/>
      <c r="BL2073" s="5"/>
      <c r="BM2073" s="8"/>
      <c r="BN2073" s="8"/>
      <c r="BO2073" s="7"/>
      <c r="BP2073" s="5"/>
      <c r="BQ2073" s="5"/>
      <c r="BR2073" s="5"/>
      <c r="BS2073" s="5"/>
      <c r="BT2073" s="7"/>
      <c r="BU2073" s="7"/>
      <c r="BV2073" s="7"/>
      <c r="BW2073" s="7"/>
      <c r="BX2073" s="7"/>
      <c r="BY2073" s="7"/>
      <c r="BZ2073" s="7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8"/>
      <c r="CL2073" s="5"/>
      <c r="CM2073" s="5"/>
      <c r="CN2073" s="8"/>
      <c r="CO2073" s="5"/>
      <c r="CP2073" s="5"/>
      <c r="CQ2073" s="5"/>
      <c r="CR2073" s="8"/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8"/>
      <c r="DE2073" s="8"/>
      <c r="DF2073" s="8"/>
      <c r="DG2073" s="8"/>
      <c r="DH2073" s="8"/>
      <c r="DI2073" s="8"/>
      <c r="DJ2073" s="8"/>
      <c r="DK2073" s="8"/>
      <c r="DL2073" s="8"/>
      <c r="DM2073" s="8"/>
      <c r="DN2073" s="8"/>
      <c r="DO2073" s="8"/>
      <c r="DP2073" s="8"/>
      <c r="DQ2073" s="8"/>
      <c r="DR2073" s="8"/>
      <c r="DS2073" s="8"/>
      <c r="DT2073" s="8"/>
      <c r="DU2073" s="8"/>
      <c r="DV2073" s="8"/>
      <c r="DW2073" s="8"/>
      <c r="DX2073" s="8"/>
      <c r="DY2073" s="8"/>
      <c r="DZ2073" s="8"/>
      <c r="EA2073" s="8"/>
      <c r="EB2073" s="8"/>
      <c r="EC2073" s="8"/>
      <c r="ED2073" s="8"/>
      <c r="EE2073" s="8"/>
      <c r="EF2073" s="8"/>
      <c r="EG2073" s="8"/>
      <c r="EH2073" s="8"/>
      <c r="EI2073" s="8"/>
      <c r="EJ2073" s="8"/>
      <c r="EK2073" s="8"/>
      <c r="EL2073" s="8"/>
      <c r="EM2073" s="8"/>
      <c r="EN2073" s="8"/>
      <c r="EO2073" s="8"/>
      <c r="EP2073" s="8"/>
      <c r="EQ2073" s="8"/>
      <c r="ER2073" s="8"/>
      <c r="ES2073" s="8"/>
      <c r="ET2073" s="8"/>
      <c r="EU2073" s="8"/>
      <c r="EV2073" s="8"/>
      <c r="EW2073" s="8"/>
      <c r="EX2073" s="8"/>
      <c r="EY2073" s="8"/>
      <c r="EZ2073" s="8"/>
      <c r="FA2073" s="8"/>
      <c r="FB2073" s="8"/>
      <c r="FC2073" s="8"/>
      <c r="FD2073" s="8"/>
      <c r="FE2073" s="8"/>
      <c r="FF2073" s="8"/>
      <c r="FG2073" s="8"/>
      <c r="FH2073" s="8"/>
      <c r="FI2073" s="8"/>
      <c r="FJ2073" s="8"/>
    </row>
    <row r="2074" spans="1:166" x14ac:dyDescent="0.25">
      <c r="A2074" t="s">
        <v>80</v>
      </c>
      <c r="B2074" t="s">
        <v>249</v>
      </c>
      <c r="C2074" s="6">
        <v>39540</v>
      </c>
      <c r="D2074" s="5"/>
      <c r="E2074" s="6"/>
      <c r="G2074">
        <v>170</v>
      </c>
      <c r="H2074" t="s">
        <v>17</v>
      </c>
      <c r="I2074" s="7">
        <v>10</v>
      </c>
      <c r="J2074">
        <v>1000</v>
      </c>
      <c r="K2074" s="5">
        <f t="shared" si="70"/>
        <v>100</v>
      </c>
      <c r="L2074" s="5"/>
      <c r="M2074" s="8"/>
      <c r="N2074" s="8"/>
      <c r="O2074" s="8"/>
      <c r="P2074" s="8"/>
      <c r="Q2074" s="5"/>
      <c r="R2074" s="5"/>
      <c r="S2074" s="5"/>
      <c r="T2074" s="5"/>
      <c r="U2074" s="5"/>
      <c r="V2074" s="5"/>
      <c r="W2074" s="5"/>
      <c r="X2074" s="8"/>
      <c r="Y2074" s="8"/>
      <c r="Z2074" s="8"/>
      <c r="AA2074" s="8"/>
      <c r="AB2074" s="8"/>
      <c r="AC2074" s="5"/>
      <c r="AD2074" s="8"/>
      <c r="AE2074" s="8"/>
      <c r="AF2074" s="8"/>
      <c r="AG2074" s="8"/>
      <c r="AH2074" s="8"/>
      <c r="AI2074" s="8"/>
      <c r="AJ2074" s="5"/>
      <c r="AK2074" s="8">
        <v>1.53</v>
      </c>
      <c r="AL2074" s="8"/>
      <c r="AM2074" s="8"/>
      <c r="AN2074" s="8"/>
      <c r="AO2074" s="8"/>
      <c r="AP2074" s="8"/>
      <c r="AQ2074" s="9"/>
      <c r="AR2074" s="8"/>
      <c r="AS2074" s="8"/>
      <c r="AT2074" s="8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8"/>
      <c r="BJ2074" s="5"/>
      <c r="BK2074" s="5"/>
      <c r="BL2074" s="5"/>
      <c r="BM2074" s="8"/>
      <c r="BN2074" s="8"/>
      <c r="BO2074" s="7"/>
      <c r="BP2074" s="5"/>
      <c r="BQ2074" s="5"/>
      <c r="BR2074" s="5"/>
      <c r="BS2074" s="5"/>
      <c r="BT2074" s="7"/>
      <c r="BU2074" s="7"/>
      <c r="BV2074" s="7"/>
      <c r="BW2074" s="7"/>
      <c r="BX2074" s="7"/>
      <c r="BY2074" s="7"/>
      <c r="BZ2074" s="7"/>
      <c r="CA2074" s="5"/>
      <c r="CB2074" s="5">
        <v>0</v>
      </c>
      <c r="CC2074" s="5">
        <v>168.69</v>
      </c>
      <c r="CD2074" s="5">
        <v>123.11270229621782</v>
      </c>
      <c r="CE2074" s="5"/>
      <c r="CF2074" s="5"/>
      <c r="CG2074" s="5"/>
      <c r="CH2074" s="5"/>
      <c r="CI2074" s="5"/>
      <c r="CJ2074" s="5"/>
      <c r="CK2074" s="8"/>
      <c r="CL2074" s="5"/>
      <c r="CM2074" s="5"/>
      <c r="CN2074" s="8"/>
      <c r="CO2074" s="5"/>
      <c r="CP2074" s="5"/>
      <c r="CQ2074" s="5"/>
      <c r="CR2074" s="8"/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8"/>
      <c r="DE2074" s="8"/>
      <c r="DF2074" s="8"/>
      <c r="DG2074" s="8"/>
      <c r="DH2074" s="8"/>
      <c r="DI2074" s="8"/>
      <c r="DJ2074" s="8"/>
      <c r="DK2074" s="8"/>
      <c r="DL2074" s="8"/>
      <c r="DM2074" s="8"/>
      <c r="DN2074" s="8"/>
      <c r="DO2074" s="8"/>
      <c r="DP2074" s="8"/>
      <c r="DQ2074" s="8"/>
      <c r="DR2074" s="8"/>
      <c r="DS2074" s="8"/>
      <c r="DT2074" s="8"/>
      <c r="DU2074" s="8"/>
      <c r="DV2074" s="8"/>
      <c r="DW2074" s="8"/>
      <c r="DX2074" s="8"/>
      <c r="DY2074" s="8"/>
      <c r="DZ2074" s="8"/>
      <c r="EA2074" s="8"/>
      <c r="EB2074" s="8"/>
      <c r="EC2074" s="8"/>
      <c r="ED2074" s="8"/>
      <c r="EE2074" s="8"/>
      <c r="EF2074" s="8"/>
      <c r="EG2074" s="8"/>
      <c r="EH2074" s="8"/>
      <c r="EI2074" s="8"/>
      <c r="EJ2074" s="8"/>
      <c r="EK2074" s="8"/>
      <c r="EL2074" s="8"/>
      <c r="EM2074" s="8"/>
      <c r="EN2074" s="8"/>
      <c r="EO2074" s="8"/>
      <c r="EP2074" s="8"/>
      <c r="EQ2074" s="8"/>
      <c r="ER2074" s="8"/>
      <c r="ES2074" s="8"/>
      <c r="ET2074" s="8"/>
      <c r="EU2074" s="8"/>
      <c r="EV2074" s="8"/>
      <c r="EW2074" s="8"/>
      <c r="EX2074" s="8"/>
      <c r="EY2074" s="8"/>
      <c r="EZ2074" s="8"/>
      <c r="FA2074" s="8"/>
      <c r="FB2074" s="8"/>
      <c r="FC2074" s="8"/>
      <c r="FD2074" s="8"/>
      <c r="FE2074" s="8"/>
      <c r="FF2074" s="8"/>
      <c r="FG2074" s="8"/>
      <c r="FH2074" s="8"/>
      <c r="FI2074" s="8"/>
      <c r="FJ2074" s="8"/>
    </row>
    <row r="2075" spans="1:166" x14ac:dyDescent="0.25">
      <c r="A2075" t="s">
        <v>80</v>
      </c>
      <c r="B2075" t="s">
        <v>249</v>
      </c>
      <c r="C2075" s="6">
        <v>39413</v>
      </c>
      <c r="D2075" s="5"/>
      <c r="H2075" t="s">
        <v>17</v>
      </c>
      <c r="I2075" s="7">
        <v>10</v>
      </c>
      <c r="J2075">
        <v>1000</v>
      </c>
      <c r="K2075" s="5">
        <f t="shared" si="70"/>
        <v>100</v>
      </c>
      <c r="AC2075" s="5"/>
      <c r="AE2075" s="8"/>
      <c r="AF2075" s="8"/>
      <c r="AG2075" s="8"/>
      <c r="AH2075" s="8"/>
      <c r="AI2075" s="8"/>
      <c r="AJ2075" s="5"/>
      <c r="AK2075" s="8"/>
      <c r="AL2075" s="8"/>
      <c r="AM2075" s="8"/>
      <c r="AN2075" s="8"/>
      <c r="AO2075" s="8"/>
      <c r="AP2075" s="8"/>
      <c r="AQ2075" s="9"/>
      <c r="AS2075" s="8"/>
      <c r="AT2075" s="8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J2075" s="5"/>
      <c r="BK2075" s="5"/>
      <c r="BL2075" s="5"/>
      <c r="BO2075" s="7"/>
      <c r="BP2075" s="5"/>
      <c r="BQ2075" s="5"/>
      <c r="BR2075" s="5"/>
      <c r="BS2075" s="5"/>
      <c r="BT2075" s="7"/>
      <c r="BU2075" s="7"/>
      <c r="BV2075" s="7"/>
      <c r="BW2075" s="7"/>
      <c r="BX2075" s="7"/>
      <c r="BY2075" s="7"/>
      <c r="BZ2075" s="7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L2075" s="5">
        <v>190.33178238791771</v>
      </c>
      <c r="CM2075" s="5"/>
      <c r="CO2075" s="5"/>
      <c r="CP2075" s="5"/>
      <c r="CQ2075" s="5"/>
    </row>
    <row r="2076" spans="1:166" x14ac:dyDescent="0.25">
      <c r="A2076" t="s">
        <v>80</v>
      </c>
      <c r="B2076" t="s">
        <v>249</v>
      </c>
      <c r="C2076" s="6">
        <v>39421</v>
      </c>
      <c r="D2076" s="5"/>
      <c r="H2076" t="s">
        <v>17</v>
      </c>
      <c r="I2076" s="7">
        <v>10</v>
      </c>
      <c r="J2076">
        <v>1000</v>
      </c>
      <c r="K2076" s="5">
        <f t="shared" si="70"/>
        <v>100</v>
      </c>
      <c r="AC2076" s="5"/>
      <c r="AE2076" s="8"/>
      <c r="AF2076" s="8"/>
      <c r="AG2076" s="8"/>
      <c r="AH2076" s="8"/>
      <c r="AI2076" s="8"/>
      <c r="AJ2076" s="5"/>
      <c r="AK2076" s="8"/>
      <c r="AL2076" s="8"/>
      <c r="AM2076" s="8"/>
      <c r="AN2076" s="8"/>
      <c r="AO2076" s="8"/>
      <c r="AP2076" s="8"/>
      <c r="AQ2076" s="9"/>
      <c r="AS2076" s="8"/>
      <c r="AT2076" s="8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J2076" s="5"/>
      <c r="BK2076" s="5"/>
      <c r="BL2076" s="5"/>
      <c r="BO2076" s="7"/>
      <c r="BP2076" s="5"/>
      <c r="BQ2076" s="5"/>
      <c r="BR2076" s="5"/>
      <c r="BS2076" s="5"/>
      <c r="BT2076" s="7"/>
      <c r="BU2076" s="7"/>
      <c r="BV2076" s="7"/>
      <c r="BW2076" s="7"/>
      <c r="BX2076" s="7"/>
      <c r="BY2076" s="7"/>
      <c r="BZ2076" s="7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L2076" s="5">
        <v>205.58078479133189</v>
      </c>
      <c r="CM2076" s="5"/>
      <c r="CO2076" s="5"/>
      <c r="CP2076" s="5"/>
      <c r="CQ2076" s="5"/>
    </row>
    <row r="2077" spans="1:166" x14ac:dyDescent="0.25">
      <c r="A2077" t="s">
        <v>80</v>
      </c>
      <c r="B2077" t="s">
        <v>249</v>
      </c>
      <c r="C2077" s="6">
        <v>39427</v>
      </c>
      <c r="D2077" s="5"/>
      <c r="H2077" t="s">
        <v>17</v>
      </c>
      <c r="I2077" s="7">
        <v>10</v>
      </c>
      <c r="J2077">
        <v>1000</v>
      </c>
      <c r="K2077" s="5">
        <f t="shared" si="70"/>
        <v>100</v>
      </c>
      <c r="AC2077" s="5"/>
      <c r="AE2077" s="8"/>
      <c r="AF2077" s="8"/>
      <c r="AG2077" s="8"/>
      <c r="AH2077" s="8"/>
      <c r="AI2077" s="8"/>
      <c r="AJ2077" s="5"/>
      <c r="AK2077" s="8"/>
      <c r="AL2077" s="8"/>
      <c r="AM2077" s="8"/>
      <c r="AN2077" s="8"/>
      <c r="AO2077" s="8"/>
      <c r="AP2077" s="8"/>
      <c r="AQ2077" s="9"/>
      <c r="AS2077" s="8"/>
      <c r="AT2077" s="8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J2077" s="5"/>
      <c r="BK2077" s="5"/>
      <c r="BL2077" s="5"/>
      <c r="BO2077" s="7"/>
      <c r="BP2077" s="5"/>
      <c r="BQ2077" s="5"/>
      <c r="BR2077" s="5"/>
      <c r="BS2077" s="5"/>
      <c r="BT2077" s="7"/>
      <c r="BU2077" s="7"/>
      <c r="BV2077" s="7"/>
      <c r="BW2077" s="7"/>
      <c r="BX2077" s="7"/>
      <c r="BY2077" s="7"/>
      <c r="BZ2077" s="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L2077" s="5">
        <v>179.05186240666711</v>
      </c>
      <c r="CM2077" s="5"/>
      <c r="CO2077" s="5"/>
      <c r="CP2077" s="5"/>
      <c r="CQ2077" s="5"/>
    </row>
    <row r="2078" spans="1:166" x14ac:dyDescent="0.25">
      <c r="A2078" t="s">
        <v>80</v>
      </c>
      <c r="B2078" t="s">
        <v>249</v>
      </c>
      <c r="C2078" s="6">
        <v>39429</v>
      </c>
      <c r="D2078" s="5"/>
      <c r="H2078" t="s">
        <v>17</v>
      </c>
      <c r="I2078" s="7">
        <v>10</v>
      </c>
      <c r="J2078">
        <v>1000</v>
      </c>
      <c r="K2078" s="5">
        <f t="shared" si="70"/>
        <v>100</v>
      </c>
      <c r="AC2078" s="5"/>
      <c r="AE2078" s="8"/>
      <c r="AF2078" s="8"/>
      <c r="AG2078" s="8"/>
      <c r="AH2078" s="8"/>
      <c r="AI2078" s="8"/>
      <c r="AJ2078" s="5"/>
      <c r="AK2078" s="8"/>
      <c r="AL2078" s="8"/>
      <c r="AM2078" s="8"/>
      <c r="AN2078" s="8"/>
      <c r="AO2078" s="8"/>
      <c r="AP2078" s="8"/>
      <c r="AQ2078" s="9"/>
      <c r="AS2078" s="8"/>
      <c r="AT2078" s="8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J2078" s="5"/>
      <c r="BK2078" s="5"/>
      <c r="BL2078" s="5"/>
      <c r="BO2078" s="7"/>
      <c r="BP2078" s="5"/>
      <c r="BQ2078" s="5"/>
      <c r="BR2078" s="5"/>
      <c r="BS2078" s="5"/>
      <c r="BT2078" s="7"/>
      <c r="BU2078" s="7"/>
      <c r="BV2078" s="7"/>
      <c r="BW2078" s="7"/>
      <c r="BX2078" s="7"/>
      <c r="BY2078" s="7"/>
      <c r="BZ2078" s="7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L2078" s="5">
        <v>178.54396587675589</v>
      </c>
      <c r="CM2078" s="5"/>
      <c r="CO2078" s="5"/>
      <c r="CP2078" s="5"/>
      <c r="CQ2078" s="5"/>
    </row>
    <row r="2079" spans="1:166" x14ac:dyDescent="0.25">
      <c r="A2079" t="s">
        <v>80</v>
      </c>
      <c r="B2079" t="s">
        <v>249</v>
      </c>
      <c r="C2079" s="6">
        <v>39432</v>
      </c>
      <c r="D2079" s="5"/>
      <c r="H2079" t="s">
        <v>17</v>
      </c>
      <c r="I2079" s="7">
        <v>10</v>
      </c>
      <c r="J2079">
        <v>1000</v>
      </c>
      <c r="K2079" s="5">
        <f t="shared" si="70"/>
        <v>100</v>
      </c>
      <c r="AC2079" s="5"/>
      <c r="AE2079" s="8"/>
      <c r="AF2079" s="8"/>
      <c r="AG2079" s="8"/>
      <c r="AH2079" s="8"/>
      <c r="AI2079" s="8"/>
      <c r="AJ2079" s="5"/>
      <c r="AK2079" s="8"/>
      <c r="AL2079" s="8"/>
      <c r="AM2079" s="8"/>
      <c r="AN2079" s="8"/>
      <c r="AO2079" s="8"/>
      <c r="AP2079" s="8"/>
      <c r="AQ2079" s="9"/>
      <c r="AS2079" s="8"/>
      <c r="AT2079" s="8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J2079" s="5"/>
      <c r="BK2079" s="5"/>
      <c r="BL2079" s="5"/>
      <c r="BO2079" s="7"/>
      <c r="BP2079" s="5"/>
      <c r="BQ2079" s="5"/>
      <c r="BR2079" s="5"/>
      <c r="BS2079" s="5"/>
      <c r="BT2079" s="7"/>
      <c r="BU2079" s="7"/>
      <c r="BV2079" s="7"/>
      <c r="BW2079" s="7"/>
      <c r="BX2079" s="7"/>
      <c r="BY2079" s="7"/>
      <c r="BZ2079" s="7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L2079" s="5">
        <v>217.6922908191394</v>
      </c>
      <c r="CM2079" s="5"/>
      <c r="CO2079" s="5"/>
      <c r="CP2079" s="5"/>
      <c r="CQ2079" s="5"/>
    </row>
    <row r="2080" spans="1:166" x14ac:dyDescent="0.25">
      <c r="A2080" t="s">
        <v>80</v>
      </c>
      <c r="B2080" t="s">
        <v>249</v>
      </c>
      <c r="C2080" s="6">
        <v>39434</v>
      </c>
      <c r="D2080" s="5"/>
      <c r="H2080" t="s">
        <v>17</v>
      </c>
      <c r="I2080" s="7">
        <v>10</v>
      </c>
      <c r="J2080">
        <v>1000</v>
      </c>
      <c r="K2080" s="5">
        <f t="shared" si="70"/>
        <v>100</v>
      </c>
      <c r="AC2080" s="5"/>
      <c r="AE2080" s="8"/>
      <c r="AF2080" s="8"/>
      <c r="AG2080" s="8"/>
      <c r="AH2080" s="8"/>
      <c r="AI2080" s="8"/>
      <c r="AJ2080" s="5"/>
      <c r="AK2080" s="8"/>
      <c r="AL2080" s="8"/>
      <c r="AM2080" s="8"/>
      <c r="AN2080" s="8"/>
      <c r="AO2080" s="8"/>
      <c r="AP2080" s="8"/>
      <c r="AQ2080" s="9"/>
      <c r="AS2080" s="8"/>
      <c r="AT2080" s="8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J2080" s="5"/>
      <c r="BK2080" s="5"/>
      <c r="BL2080" s="5"/>
      <c r="BO2080" s="7"/>
      <c r="BP2080" s="5"/>
      <c r="BQ2080" s="5"/>
      <c r="BR2080" s="5"/>
      <c r="BS2080" s="5"/>
      <c r="BT2080" s="7"/>
      <c r="BU2080" s="7"/>
      <c r="BV2080" s="7"/>
      <c r="BW2080" s="7"/>
      <c r="BX2080" s="7"/>
      <c r="BY2080" s="7"/>
      <c r="BZ2080" s="7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L2080" s="5">
        <v>211.71234214586869</v>
      </c>
      <c r="CM2080" s="5"/>
      <c r="CO2080" s="5"/>
      <c r="CP2080" s="5"/>
      <c r="CQ2080" s="5"/>
    </row>
    <row r="2081" spans="1:95" x14ac:dyDescent="0.25">
      <c r="A2081" t="s">
        <v>80</v>
      </c>
      <c r="B2081" t="s">
        <v>249</v>
      </c>
      <c r="C2081" s="6">
        <v>39444</v>
      </c>
      <c r="D2081" s="5"/>
      <c r="H2081" t="s">
        <v>17</v>
      </c>
      <c r="I2081" s="7">
        <v>10</v>
      </c>
      <c r="J2081">
        <v>1000</v>
      </c>
      <c r="K2081" s="5">
        <f t="shared" si="70"/>
        <v>100</v>
      </c>
      <c r="AC2081" s="5"/>
      <c r="AE2081" s="8"/>
      <c r="AF2081" s="8"/>
      <c r="AG2081" s="8"/>
      <c r="AH2081" s="8"/>
      <c r="AI2081" s="8"/>
      <c r="AJ2081" s="5"/>
      <c r="AK2081" s="8"/>
      <c r="AL2081" s="8"/>
      <c r="AM2081" s="8"/>
      <c r="AN2081" s="8"/>
      <c r="AO2081" s="8"/>
      <c r="AP2081" s="8"/>
      <c r="AQ2081" s="9"/>
      <c r="AS2081" s="8"/>
      <c r="AT2081" s="8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J2081" s="5"/>
      <c r="BK2081" s="5"/>
      <c r="BL2081" s="5"/>
      <c r="BO2081" s="7"/>
      <c r="BP2081" s="5"/>
      <c r="BQ2081" s="5"/>
      <c r="BR2081" s="5"/>
      <c r="BS2081" s="5"/>
      <c r="BT2081" s="7"/>
      <c r="BU2081" s="7"/>
      <c r="BV2081" s="7"/>
      <c r="BW2081" s="7"/>
      <c r="BX2081" s="7"/>
      <c r="BY2081" s="7"/>
      <c r="BZ2081" s="7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L2081" s="5">
        <v>207.37091636855411</v>
      </c>
      <c r="CM2081" s="5"/>
      <c r="CO2081" s="5"/>
      <c r="CP2081" s="5"/>
      <c r="CQ2081" s="5"/>
    </row>
    <row r="2082" spans="1:95" x14ac:dyDescent="0.25">
      <c r="A2082" t="s">
        <v>80</v>
      </c>
      <c r="B2082" t="s">
        <v>249</v>
      </c>
      <c r="C2082" s="6">
        <v>39454</v>
      </c>
      <c r="D2082" s="5"/>
      <c r="H2082" t="s">
        <v>17</v>
      </c>
      <c r="I2082" s="7">
        <v>10</v>
      </c>
      <c r="J2082">
        <v>1000</v>
      </c>
      <c r="K2082" s="5">
        <f t="shared" si="70"/>
        <v>100</v>
      </c>
      <c r="AC2082" s="5"/>
      <c r="AE2082" s="8"/>
      <c r="AF2082" s="8"/>
      <c r="AG2082" s="8"/>
      <c r="AH2082" s="8"/>
      <c r="AI2082" s="8"/>
      <c r="AJ2082" s="5"/>
      <c r="AK2082" s="8"/>
      <c r="AL2082" s="8"/>
      <c r="AM2082" s="8"/>
      <c r="AN2082" s="8"/>
      <c r="AO2082" s="8"/>
      <c r="AP2082" s="8"/>
      <c r="AQ2082" s="9"/>
      <c r="AS2082" s="8"/>
      <c r="AT2082" s="8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J2082" s="5"/>
      <c r="BK2082" s="5"/>
      <c r="BL2082" s="5"/>
      <c r="BO2082" s="7"/>
      <c r="BP2082" s="5"/>
      <c r="BQ2082" s="5"/>
      <c r="BR2082" s="5"/>
      <c r="BS2082" s="5"/>
      <c r="BT2082" s="7"/>
      <c r="BU2082" s="7"/>
      <c r="BV2082" s="7"/>
      <c r="BW2082" s="7"/>
      <c r="BX2082" s="7"/>
      <c r="BY2082" s="7"/>
      <c r="BZ2082" s="7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L2082" s="5">
        <v>173.15816882796199</v>
      </c>
      <c r="CM2082" s="5"/>
      <c r="CO2082" s="5"/>
      <c r="CP2082" s="5"/>
      <c r="CQ2082" s="5"/>
    </row>
    <row r="2083" spans="1:95" x14ac:dyDescent="0.25">
      <c r="A2083" t="s">
        <v>80</v>
      </c>
      <c r="B2083" t="s">
        <v>249</v>
      </c>
      <c r="C2083" s="6">
        <v>39457</v>
      </c>
      <c r="D2083" s="5"/>
      <c r="H2083" t="s">
        <v>17</v>
      </c>
      <c r="I2083" s="7">
        <v>10</v>
      </c>
      <c r="J2083">
        <v>1000</v>
      </c>
      <c r="K2083" s="5">
        <f t="shared" si="70"/>
        <v>100</v>
      </c>
      <c r="AC2083" s="5"/>
      <c r="AE2083" s="8"/>
      <c r="AF2083" s="8"/>
      <c r="AG2083" s="8"/>
      <c r="AH2083" s="8"/>
      <c r="AI2083" s="8"/>
      <c r="AJ2083" s="5"/>
      <c r="AK2083" s="8"/>
      <c r="AL2083" s="8"/>
      <c r="AM2083" s="8"/>
      <c r="AN2083" s="8"/>
      <c r="AO2083" s="8"/>
      <c r="AP2083" s="8"/>
      <c r="AQ2083" s="9"/>
      <c r="AS2083" s="8"/>
      <c r="AT2083" s="8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J2083" s="5"/>
      <c r="BK2083" s="5"/>
      <c r="BL2083" s="5"/>
      <c r="BO2083" s="7"/>
      <c r="BP2083" s="5"/>
      <c r="BQ2083" s="5"/>
      <c r="BR2083" s="5"/>
      <c r="BS2083" s="5"/>
      <c r="BT2083" s="7"/>
      <c r="BU2083" s="7"/>
      <c r="BV2083" s="7"/>
      <c r="BW2083" s="7"/>
      <c r="BX2083" s="7"/>
      <c r="BY2083" s="7"/>
      <c r="BZ2083" s="7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L2083" s="5">
        <v>160.97282091602301</v>
      </c>
      <c r="CM2083" s="5"/>
      <c r="CO2083" s="5"/>
      <c r="CP2083" s="5"/>
      <c r="CQ2083" s="5"/>
    </row>
    <row r="2084" spans="1:95" x14ac:dyDescent="0.25">
      <c r="A2084" t="s">
        <v>80</v>
      </c>
      <c r="B2084" t="s">
        <v>249</v>
      </c>
      <c r="C2084" s="6">
        <v>39460</v>
      </c>
      <c r="D2084" s="5"/>
      <c r="H2084" t="s">
        <v>17</v>
      </c>
      <c r="I2084" s="7">
        <v>10</v>
      </c>
      <c r="J2084">
        <v>1000</v>
      </c>
      <c r="K2084" s="5">
        <f t="shared" si="70"/>
        <v>100</v>
      </c>
      <c r="AC2084" s="5"/>
      <c r="AE2084" s="8"/>
      <c r="AF2084" s="8"/>
      <c r="AG2084" s="8"/>
      <c r="AH2084" s="8"/>
      <c r="AI2084" s="8"/>
      <c r="AJ2084" s="5"/>
      <c r="AK2084" s="8"/>
      <c r="AL2084" s="8"/>
      <c r="AM2084" s="8"/>
      <c r="AN2084" s="8"/>
      <c r="AO2084" s="8"/>
      <c r="AP2084" s="8"/>
      <c r="AQ2084" s="9"/>
      <c r="AS2084" s="8"/>
      <c r="AT2084" s="8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J2084" s="5"/>
      <c r="BK2084" s="5"/>
      <c r="BL2084" s="5"/>
      <c r="BO2084" s="7"/>
      <c r="BP2084" s="5"/>
      <c r="BQ2084" s="5"/>
      <c r="BR2084" s="5"/>
      <c r="BS2084" s="5"/>
      <c r="BT2084" s="7"/>
      <c r="BU2084" s="7"/>
      <c r="BV2084" s="7"/>
      <c r="BW2084" s="7"/>
      <c r="BX2084" s="7"/>
      <c r="BY2084" s="7"/>
      <c r="BZ2084" s="7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L2084" s="5">
        <v>214.84016589243831</v>
      </c>
      <c r="CM2084" s="5"/>
      <c r="CO2084" s="5"/>
      <c r="CP2084" s="5"/>
      <c r="CQ2084" s="5"/>
    </row>
    <row r="2085" spans="1:95" x14ac:dyDescent="0.25">
      <c r="A2085" t="s">
        <v>80</v>
      </c>
      <c r="B2085" t="s">
        <v>249</v>
      </c>
      <c r="C2085" s="6">
        <v>39468</v>
      </c>
      <c r="D2085" s="5"/>
      <c r="H2085" t="s">
        <v>17</v>
      </c>
      <c r="I2085" s="7">
        <v>10</v>
      </c>
      <c r="J2085">
        <v>1000</v>
      </c>
      <c r="K2085" s="5">
        <f t="shared" si="70"/>
        <v>100</v>
      </c>
      <c r="AC2085" s="5"/>
      <c r="AE2085" s="8"/>
      <c r="AF2085" s="8"/>
      <c r="AG2085" s="8"/>
      <c r="AH2085" s="8"/>
      <c r="AI2085" s="8"/>
      <c r="AJ2085" s="5"/>
      <c r="AK2085" s="8"/>
      <c r="AL2085" s="8"/>
      <c r="AM2085" s="8"/>
      <c r="AN2085" s="8"/>
      <c r="AO2085" s="8"/>
      <c r="AP2085" s="8"/>
      <c r="AQ2085" s="9"/>
      <c r="AS2085" s="8"/>
      <c r="AT2085" s="8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J2085" s="5"/>
      <c r="BK2085" s="5"/>
      <c r="BL2085" s="5"/>
      <c r="BO2085" s="7"/>
      <c r="BP2085" s="5"/>
      <c r="BQ2085" s="5"/>
      <c r="BR2085" s="5"/>
      <c r="BS2085" s="5"/>
      <c r="BT2085" s="7"/>
      <c r="BU2085" s="7"/>
      <c r="BV2085" s="7"/>
      <c r="BW2085" s="7"/>
      <c r="BX2085" s="7"/>
      <c r="BY2085" s="7"/>
      <c r="BZ2085" s="7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L2085" s="5">
        <v>221.31758686952011</v>
      </c>
      <c r="CM2085" s="5"/>
      <c r="CO2085" s="5"/>
      <c r="CP2085" s="5"/>
      <c r="CQ2085" s="5"/>
    </row>
    <row r="2086" spans="1:95" x14ac:dyDescent="0.25">
      <c r="A2086" t="s">
        <v>80</v>
      </c>
      <c r="B2086" t="s">
        <v>249</v>
      </c>
      <c r="C2086" s="6">
        <v>39478</v>
      </c>
      <c r="D2086" s="5"/>
      <c r="H2086" t="s">
        <v>17</v>
      </c>
      <c r="I2086" s="7">
        <v>10</v>
      </c>
      <c r="J2086">
        <v>1000</v>
      </c>
      <c r="K2086" s="5">
        <f t="shared" ref="K2086:K2149" si="71">1000000/I2086/J2086</f>
        <v>100</v>
      </c>
      <c r="AC2086" s="5"/>
      <c r="AE2086" s="8"/>
      <c r="AF2086" s="8"/>
      <c r="AG2086" s="8"/>
      <c r="AH2086" s="8"/>
      <c r="AI2086" s="8"/>
      <c r="AJ2086" s="5"/>
      <c r="AK2086" s="8"/>
      <c r="AL2086" s="8"/>
      <c r="AM2086" s="8"/>
      <c r="AN2086" s="8"/>
      <c r="AO2086" s="8"/>
      <c r="AP2086" s="8"/>
      <c r="AQ2086" s="9"/>
      <c r="AS2086" s="8"/>
      <c r="AT2086" s="8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J2086" s="5"/>
      <c r="BK2086" s="5"/>
      <c r="BL2086" s="5"/>
      <c r="BO2086" s="7"/>
      <c r="BP2086" s="5"/>
      <c r="BQ2086" s="5"/>
      <c r="BR2086" s="5"/>
      <c r="BS2086" s="5"/>
      <c r="BT2086" s="7"/>
      <c r="BU2086" s="7"/>
      <c r="BV2086" s="7"/>
      <c r="BW2086" s="7"/>
      <c r="BX2086" s="7"/>
      <c r="BY2086" s="7"/>
      <c r="BZ2086" s="7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L2086" s="5">
        <v>163.6609652841102</v>
      </c>
      <c r="CM2086" s="5"/>
      <c r="CO2086" s="5"/>
      <c r="CP2086" s="5"/>
      <c r="CQ2086" s="5"/>
    </row>
    <row r="2087" spans="1:95" x14ac:dyDescent="0.25">
      <c r="A2087" t="s">
        <v>80</v>
      </c>
      <c r="B2087" t="s">
        <v>249</v>
      </c>
      <c r="C2087" s="6">
        <v>39481</v>
      </c>
      <c r="D2087" s="5"/>
      <c r="H2087" t="s">
        <v>17</v>
      </c>
      <c r="I2087" s="7">
        <v>10</v>
      </c>
      <c r="J2087">
        <v>1000</v>
      </c>
      <c r="K2087" s="5">
        <f t="shared" si="71"/>
        <v>100</v>
      </c>
      <c r="AC2087" s="5"/>
      <c r="AE2087" s="8"/>
      <c r="AF2087" s="8"/>
      <c r="AG2087" s="8"/>
      <c r="AH2087" s="8"/>
      <c r="AI2087" s="8"/>
      <c r="AJ2087" s="5"/>
      <c r="AK2087" s="8"/>
      <c r="AL2087" s="8"/>
      <c r="AM2087" s="8"/>
      <c r="AN2087" s="8"/>
      <c r="AO2087" s="8"/>
      <c r="AP2087" s="8"/>
      <c r="AQ2087" s="9"/>
      <c r="AS2087" s="8"/>
      <c r="AT2087" s="8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J2087" s="5"/>
      <c r="BK2087" s="5"/>
      <c r="BL2087" s="5"/>
      <c r="BO2087" s="7"/>
      <c r="BP2087" s="5"/>
      <c r="BQ2087" s="5"/>
      <c r="BR2087" s="5"/>
      <c r="BS2087" s="5"/>
      <c r="BT2087" s="7"/>
      <c r="BU2087" s="7"/>
      <c r="BV2087" s="7"/>
      <c r="BW2087" s="7"/>
      <c r="BX2087" s="7"/>
      <c r="BY2087" s="7"/>
      <c r="BZ2087" s="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L2087" s="5">
        <v>164.33680203974399</v>
      </c>
      <c r="CM2087" s="5"/>
      <c r="CO2087" s="5"/>
      <c r="CP2087" s="5"/>
      <c r="CQ2087" s="5"/>
    </row>
    <row r="2088" spans="1:95" x14ac:dyDescent="0.25">
      <c r="A2088" t="s">
        <v>80</v>
      </c>
      <c r="B2088" t="s">
        <v>249</v>
      </c>
      <c r="C2088" s="6">
        <v>39486</v>
      </c>
      <c r="D2088" s="5"/>
      <c r="H2088" t="s">
        <v>17</v>
      </c>
      <c r="I2088" s="7">
        <v>10</v>
      </c>
      <c r="J2088">
        <v>1000</v>
      </c>
      <c r="K2088" s="5">
        <f t="shared" si="71"/>
        <v>100</v>
      </c>
      <c r="AC2088" s="5"/>
      <c r="AE2088" s="8"/>
      <c r="AF2088" s="8"/>
      <c r="AG2088" s="8"/>
      <c r="AH2088" s="8"/>
      <c r="AI2088" s="8"/>
      <c r="AJ2088" s="5"/>
      <c r="AK2088" s="8"/>
      <c r="AL2088" s="8"/>
      <c r="AM2088" s="8"/>
      <c r="AN2088" s="8"/>
      <c r="AO2088" s="8"/>
      <c r="AP2088" s="8"/>
      <c r="AQ2088" s="9"/>
      <c r="AS2088" s="8"/>
      <c r="AT2088" s="8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J2088" s="5"/>
      <c r="BK2088" s="5"/>
      <c r="BL2088" s="5"/>
      <c r="BO2088" s="7"/>
      <c r="BP2088" s="5"/>
      <c r="BQ2088" s="5"/>
      <c r="BR2088" s="5"/>
      <c r="BS2088" s="5"/>
      <c r="BT2088" s="7"/>
      <c r="BU2088" s="7"/>
      <c r="BV2088" s="7"/>
      <c r="BW2088" s="7"/>
      <c r="BX2088" s="7"/>
      <c r="BY2088" s="7"/>
      <c r="BZ2088" s="7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L2088" s="5">
        <v>155.17188835185681</v>
      </c>
      <c r="CM2088" s="5"/>
      <c r="CO2088" s="5"/>
      <c r="CP2088" s="5"/>
      <c r="CQ2088" s="5"/>
    </row>
    <row r="2089" spans="1:95" x14ac:dyDescent="0.25">
      <c r="A2089" t="s">
        <v>80</v>
      </c>
      <c r="B2089" t="s">
        <v>249</v>
      </c>
      <c r="C2089" s="6">
        <v>39488</v>
      </c>
      <c r="D2089" s="5"/>
      <c r="H2089" t="s">
        <v>17</v>
      </c>
      <c r="I2089" s="7">
        <v>10</v>
      </c>
      <c r="J2089">
        <v>1000</v>
      </c>
      <c r="K2089" s="5">
        <f t="shared" si="71"/>
        <v>100</v>
      </c>
      <c r="AC2089" s="5"/>
      <c r="AE2089" s="8"/>
      <c r="AF2089" s="8"/>
      <c r="AG2089" s="8"/>
      <c r="AH2089" s="8"/>
      <c r="AI2089" s="8"/>
      <c r="AJ2089" s="5"/>
      <c r="AK2089" s="8"/>
      <c r="AL2089" s="8"/>
      <c r="AM2089" s="8"/>
      <c r="AN2089" s="8"/>
      <c r="AO2089" s="8"/>
      <c r="AP2089" s="8"/>
      <c r="AQ2089" s="9"/>
      <c r="AS2089" s="8"/>
      <c r="AT2089" s="8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J2089" s="5"/>
      <c r="BK2089" s="5"/>
      <c r="BL2089" s="5"/>
      <c r="BO2089" s="7"/>
      <c r="BP2089" s="5"/>
      <c r="BQ2089" s="5"/>
      <c r="BR2089" s="5"/>
      <c r="BS2089" s="5"/>
      <c r="BT2089" s="7"/>
      <c r="BU2089" s="7"/>
      <c r="BV2089" s="7"/>
      <c r="BW2089" s="7"/>
      <c r="BX2089" s="7"/>
      <c r="BY2089" s="7"/>
      <c r="BZ2089" s="7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L2089" s="5">
        <v>148.64995359749449</v>
      </c>
      <c r="CM2089" s="5"/>
      <c r="CO2089" s="5"/>
      <c r="CP2089" s="5"/>
      <c r="CQ2089" s="5"/>
    </row>
    <row r="2090" spans="1:95" x14ac:dyDescent="0.25">
      <c r="A2090" t="s">
        <v>80</v>
      </c>
      <c r="B2090" t="s">
        <v>249</v>
      </c>
      <c r="C2090" s="6">
        <v>39491</v>
      </c>
      <c r="D2090" s="5"/>
      <c r="H2090" t="s">
        <v>17</v>
      </c>
      <c r="I2090" s="7">
        <v>10</v>
      </c>
      <c r="J2090">
        <v>1000</v>
      </c>
      <c r="K2090" s="5">
        <f t="shared" si="71"/>
        <v>100</v>
      </c>
      <c r="AC2090" s="5"/>
      <c r="AE2090" s="8"/>
      <c r="AF2090" s="8"/>
      <c r="AG2090" s="8"/>
      <c r="AH2090" s="8"/>
      <c r="AI2090" s="8"/>
      <c r="AJ2090" s="5"/>
      <c r="AK2090" s="8"/>
      <c r="AL2090" s="8"/>
      <c r="AM2090" s="8"/>
      <c r="AN2090" s="8"/>
      <c r="AO2090" s="8"/>
      <c r="AP2090" s="8"/>
      <c r="AQ2090" s="9"/>
      <c r="AS2090" s="8"/>
      <c r="AT2090" s="8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J2090" s="5"/>
      <c r="BK2090" s="5"/>
      <c r="BL2090" s="5"/>
      <c r="BO2090" s="7"/>
      <c r="BP2090" s="5"/>
      <c r="BQ2090" s="5"/>
      <c r="BR2090" s="5"/>
      <c r="BS2090" s="5"/>
      <c r="BT2090" s="7"/>
      <c r="BU2090" s="7"/>
      <c r="BV2090" s="7"/>
      <c r="BW2090" s="7"/>
      <c r="BX2090" s="7"/>
      <c r="BY2090" s="7"/>
      <c r="BZ2090" s="7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L2090" s="5">
        <v>221.7659537451033</v>
      </c>
      <c r="CM2090" s="5"/>
      <c r="CO2090" s="5"/>
      <c r="CP2090" s="5"/>
      <c r="CQ2090" s="5"/>
    </row>
    <row r="2091" spans="1:95" x14ac:dyDescent="0.25">
      <c r="A2091" t="s">
        <v>80</v>
      </c>
      <c r="B2091" t="s">
        <v>249</v>
      </c>
      <c r="C2091" s="6">
        <v>39493</v>
      </c>
      <c r="D2091" s="5"/>
      <c r="H2091" t="s">
        <v>17</v>
      </c>
      <c r="I2091" s="7">
        <v>10</v>
      </c>
      <c r="J2091">
        <v>1000</v>
      </c>
      <c r="K2091" s="5">
        <f t="shared" si="71"/>
        <v>100</v>
      </c>
      <c r="AC2091" s="5"/>
      <c r="AE2091" s="8"/>
      <c r="AF2091" s="8"/>
      <c r="AG2091" s="8"/>
      <c r="AH2091" s="8"/>
      <c r="AI2091" s="8"/>
      <c r="AJ2091" s="5"/>
      <c r="AK2091" s="8"/>
      <c r="AL2091" s="8"/>
      <c r="AM2091" s="8"/>
      <c r="AN2091" s="8"/>
      <c r="AO2091" s="8"/>
      <c r="AP2091" s="8"/>
      <c r="AQ2091" s="9"/>
      <c r="AS2091" s="8"/>
      <c r="AT2091" s="8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J2091" s="5"/>
      <c r="BK2091" s="5"/>
      <c r="BL2091" s="5"/>
      <c r="BO2091" s="7"/>
      <c r="BP2091" s="5"/>
      <c r="BQ2091" s="5"/>
      <c r="BR2091" s="5"/>
      <c r="BS2091" s="5"/>
      <c r="BT2091" s="7"/>
      <c r="BU2091" s="7"/>
      <c r="BV2091" s="7"/>
      <c r="BW2091" s="7"/>
      <c r="BX2091" s="7"/>
      <c r="BY2091" s="7"/>
      <c r="BZ2091" s="7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L2091" s="5">
        <v>209.88490905116029</v>
      </c>
      <c r="CM2091" s="5"/>
      <c r="CO2091" s="5"/>
      <c r="CP2091" s="5"/>
      <c r="CQ2091" s="5"/>
    </row>
    <row r="2092" spans="1:95" x14ac:dyDescent="0.25">
      <c r="A2092" t="s">
        <v>80</v>
      </c>
      <c r="B2092" t="s">
        <v>249</v>
      </c>
      <c r="C2092" s="6">
        <v>39500</v>
      </c>
      <c r="D2092" s="5"/>
      <c r="H2092" t="s">
        <v>17</v>
      </c>
      <c r="I2092" s="7">
        <v>10</v>
      </c>
      <c r="J2092">
        <v>1000</v>
      </c>
      <c r="K2092" s="5">
        <f t="shared" si="71"/>
        <v>100</v>
      </c>
      <c r="AC2092" s="5"/>
      <c r="AE2092" s="8"/>
      <c r="AF2092" s="8"/>
      <c r="AG2092" s="8"/>
      <c r="AH2092" s="8"/>
      <c r="AI2092" s="8"/>
      <c r="AJ2092" s="5"/>
      <c r="AK2092" s="8"/>
      <c r="AL2092" s="8"/>
      <c r="AM2092" s="8"/>
      <c r="AN2092" s="8"/>
      <c r="AO2092" s="8"/>
      <c r="AP2092" s="8"/>
      <c r="AQ2092" s="9"/>
      <c r="AS2092" s="8"/>
      <c r="AT2092" s="8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J2092" s="5"/>
      <c r="BK2092" s="5"/>
      <c r="BL2092" s="5"/>
      <c r="BO2092" s="7"/>
      <c r="BP2092" s="5"/>
      <c r="BQ2092" s="5"/>
      <c r="BR2092" s="5"/>
      <c r="BS2092" s="5"/>
      <c r="BT2092" s="7"/>
      <c r="BU2092" s="7"/>
      <c r="BV2092" s="7"/>
      <c r="BW2092" s="7"/>
      <c r="BX2092" s="7"/>
      <c r="BY2092" s="7"/>
      <c r="BZ2092" s="7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L2092" s="5">
        <v>167.45774445548571</v>
      </c>
      <c r="CM2092" s="5"/>
      <c r="CO2092" s="5"/>
      <c r="CP2092" s="5"/>
      <c r="CQ2092" s="5"/>
    </row>
    <row r="2093" spans="1:95" x14ac:dyDescent="0.25">
      <c r="A2093" t="s">
        <v>80</v>
      </c>
      <c r="B2093" t="s">
        <v>249</v>
      </c>
      <c r="C2093" s="6">
        <v>39502</v>
      </c>
      <c r="D2093" s="5"/>
      <c r="H2093" t="s">
        <v>17</v>
      </c>
      <c r="I2093" s="7">
        <v>10</v>
      </c>
      <c r="J2093">
        <v>1000</v>
      </c>
      <c r="K2093" s="5">
        <f t="shared" si="71"/>
        <v>100</v>
      </c>
      <c r="AC2093" s="5"/>
      <c r="AE2093" s="8"/>
      <c r="AF2093" s="8"/>
      <c r="AG2093" s="8"/>
      <c r="AH2093" s="8"/>
      <c r="AI2093" s="8"/>
      <c r="AJ2093" s="5"/>
      <c r="AK2093" s="8"/>
      <c r="AL2093" s="8"/>
      <c r="AM2093" s="8"/>
      <c r="AN2093" s="8"/>
      <c r="AO2093" s="8"/>
      <c r="AP2093" s="8"/>
      <c r="AQ2093" s="9"/>
      <c r="AS2093" s="8"/>
      <c r="AT2093" s="8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J2093" s="5"/>
      <c r="BK2093" s="5"/>
      <c r="BL2093" s="5"/>
      <c r="BO2093" s="7"/>
      <c r="BP2093" s="5"/>
      <c r="BQ2093" s="5"/>
      <c r="BR2093" s="5"/>
      <c r="BS2093" s="5"/>
      <c r="BT2093" s="7"/>
      <c r="BU2093" s="7"/>
      <c r="BV2093" s="7"/>
      <c r="BW2093" s="7"/>
      <c r="BX2093" s="7"/>
      <c r="BY2093" s="7"/>
      <c r="BZ2093" s="7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L2093" s="5">
        <v>150.6549312549032</v>
      </c>
      <c r="CM2093" s="5"/>
      <c r="CO2093" s="5"/>
      <c r="CP2093" s="5"/>
      <c r="CQ2093" s="5"/>
    </row>
    <row r="2094" spans="1:95" x14ac:dyDescent="0.25">
      <c r="A2094" t="s">
        <v>80</v>
      </c>
      <c r="B2094" t="s">
        <v>249</v>
      </c>
      <c r="C2094" s="6">
        <v>39511</v>
      </c>
      <c r="D2094" s="5"/>
      <c r="H2094" t="s">
        <v>17</v>
      </c>
      <c r="I2094" s="7">
        <v>10</v>
      </c>
      <c r="J2094">
        <v>1000</v>
      </c>
      <c r="K2094" s="5">
        <f t="shared" si="71"/>
        <v>100</v>
      </c>
      <c r="AC2094" s="5"/>
      <c r="AE2094" s="8"/>
      <c r="AF2094" s="8"/>
      <c r="AG2094" s="8"/>
      <c r="AH2094" s="8"/>
      <c r="AI2094" s="8"/>
      <c r="AJ2094" s="5"/>
      <c r="AK2094" s="8"/>
      <c r="AL2094" s="8"/>
      <c r="AM2094" s="8"/>
      <c r="AN2094" s="8"/>
      <c r="AO2094" s="8"/>
      <c r="AP2094" s="8"/>
      <c r="AQ2094" s="9"/>
      <c r="AS2094" s="8"/>
      <c r="AT2094" s="8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J2094" s="5"/>
      <c r="BK2094" s="5"/>
      <c r="BL2094" s="5"/>
      <c r="BO2094" s="7"/>
      <c r="BP2094" s="5"/>
      <c r="BQ2094" s="5"/>
      <c r="BR2094" s="5"/>
      <c r="BS2094" s="5"/>
      <c r="BT2094" s="7"/>
      <c r="BU2094" s="7"/>
      <c r="BV2094" s="7"/>
      <c r="BW2094" s="7"/>
      <c r="BX2094" s="7"/>
      <c r="BY2094" s="7"/>
      <c r="BZ2094" s="7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L2094" s="5">
        <v>193.2220875931535</v>
      </c>
      <c r="CM2094" s="5"/>
      <c r="CO2094" s="5"/>
      <c r="CP2094" s="5"/>
      <c r="CQ2094" s="5"/>
    </row>
    <row r="2095" spans="1:95" x14ac:dyDescent="0.25">
      <c r="A2095" t="s">
        <v>80</v>
      </c>
      <c r="B2095" t="s">
        <v>249</v>
      </c>
      <c r="C2095" s="6">
        <v>39519</v>
      </c>
      <c r="D2095" s="5"/>
      <c r="H2095" t="s">
        <v>17</v>
      </c>
      <c r="I2095" s="7">
        <v>10</v>
      </c>
      <c r="J2095">
        <v>1000</v>
      </c>
      <c r="K2095" s="5">
        <f t="shared" si="71"/>
        <v>100</v>
      </c>
      <c r="AC2095" s="5"/>
      <c r="AE2095" s="8"/>
      <c r="AF2095" s="8"/>
      <c r="AG2095" s="8"/>
      <c r="AH2095" s="8"/>
      <c r="AI2095" s="8"/>
      <c r="AJ2095" s="5"/>
      <c r="AK2095" s="8"/>
      <c r="AL2095" s="8"/>
      <c r="AM2095" s="8"/>
      <c r="AN2095" s="8"/>
      <c r="AO2095" s="8"/>
      <c r="AP2095" s="8"/>
      <c r="AQ2095" s="9"/>
      <c r="AS2095" s="8"/>
      <c r="AT2095" s="8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J2095" s="5"/>
      <c r="BK2095" s="5"/>
      <c r="BL2095" s="5"/>
      <c r="BO2095" s="7"/>
      <c r="BP2095" s="5"/>
      <c r="BQ2095" s="5"/>
      <c r="BR2095" s="5"/>
      <c r="BS2095" s="5"/>
      <c r="BT2095" s="7"/>
      <c r="BU2095" s="7"/>
      <c r="BV2095" s="7"/>
      <c r="BW2095" s="7"/>
      <c r="BX2095" s="7"/>
      <c r="BY2095" s="7"/>
      <c r="BZ2095" s="7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L2095" s="5">
        <v>150.30173279875081</v>
      </c>
      <c r="CM2095" s="5"/>
      <c r="CO2095" s="5"/>
      <c r="CP2095" s="5"/>
      <c r="CQ2095" s="5"/>
    </row>
    <row r="2096" spans="1:95" x14ac:dyDescent="0.25">
      <c r="A2096" t="s">
        <v>80</v>
      </c>
      <c r="B2096" t="s">
        <v>249</v>
      </c>
      <c r="C2096" s="6">
        <v>39525</v>
      </c>
      <c r="D2096" s="5"/>
      <c r="H2096" t="s">
        <v>17</v>
      </c>
      <c r="I2096" s="7">
        <v>10</v>
      </c>
      <c r="J2096">
        <v>1000</v>
      </c>
      <c r="K2096" s="5">
        <f t="shared" si="71"/>
        <v>100</v>
      </c>
      <c r="AC2096" s="5"/>
      <c r="AE2096" s="8"/>
      <c r="AF2096" s="8"/>
      <c r="AG2096" s="8"/>
      <c r="AH2096" s="8"/>
      <c r="AI2096" s="8"/>
      <c r="AJ2096" s="5"/>
      <c r="AK2096" s="8"/>
      <c r="AL2096" s="8"/>
      <c r="AM2096" s="8"/>
      <c r="AN2096" s="8"/>
      <c r="AO2096" s="8"/>
      <c r="AP2096" s="8"/>
      <c r="AQ2096" s="9"/>
      <c r="AS2096" s="8"/>
      <c r="AT2096" s="8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J2096" s="5"/>
      <c r="BK2096" s="5"/>
      <c r="BL2096" s="5"/>
      <c r="BO2096" s="7"/>
      <c r="BP2096" s="5"/>
      <c r="BQ2096" s="5"/>
      <c r="BR2096" s="5"/>
      <c r="BS2096" s="5"/>
      <c r="BT2096" s="7"/>
      <c r="BU2096" s="7"/>
      <c r="BV2096" s="7"/>
      <c r="BW2096" s="7"/>
      <c r="BX2096" s="7"/>
      <c r="BY2096" s="7"/>
      <c r="BZ2096" s="7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L2096" s="5">
        <v>118.01838266119211</v>
      </c>
      <c r="CM2096" s="5"/>
      <c r="CO2096" s="5"/>
      <c r="CP2096" s="5"/>
      <c r="CQ2096" s="5"/>
    </row>
    <row r="2097" spans="1:166" x14ac:dyDescent="0.25">
      <c r="A2097" t="s">
        <v>80</v>
      </c>
      <c r="B2097" t="s">
        <v>249</v>
      </c>
      <c r="C2097" s="6">
        <v>39532</v>
      </c>
      <c r="D2097" s="5"/>
      <c r="H2097" t="s">
        <v>17</v>
      </c>
      <c r="I2097" s="7">
        <v>10</v>
      </c>
      <c r="J2097">
        <v>1000</v>
      </c>
      <c r="K2097" s="5">
        <f t="shared" si="71"/>
        <v>100</v>
      </c>
      <c r="AC2097" s="5"/>
      <c r="AE2097" s="8"/>
      <c r="AF2097" s="8"/>
      <c r="AG2097" s="8"/>
      <c r="AH2097" s="8"/>
      <c r="AI2097" s="8"/>
      <c r="AJ2097" s="5"/>
      <c r="AK2097" s="8"/>
      <c r="AL2097" s="8"/>
      <c r="AM2097" s="8"/>
      <c r="AN2097" s="8"/>
      <c r="AO2097" s="8"/>
      <c r="AP2097" s="8"/>
      <c r="AQ2097" s="9"/>
      <c r="AS2097" s="8"/>
      <c r="AT2097" s="8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J2097" s="5"/>
      <c r="BK2097" s="5"/>
      <c r="BL2097" s="5"/>
      <c r="BO2097" s="7"/>
      <c r="BP2097" s="5"/>
      <c r="BQ2097" s="5"/>
      <c r="BR2097" s="5"/>
      <c r="BS2097" s="5"/>
      <c r="BT2097" s="7"/>
      <c r="BU2097" s="7"/>
      <c r="BV2097" s="7"/>
      <c r="BW2097" s="7"/>
      <c r="BX2097" s="7"/>
      <c r="BY2097" s="7"/>
      <c r="BZ2097" s="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L2097" s="5">
        <v>92.439372340925019</v>
      </c>
      <c r="CM2097" s="5"/>
      <c r="CO2097" s="5"/>
      <c r="CP2097" s="5"/>
      <c r="CQ2097" s="5"/>
    </row>
    <row r="2098" spans="1:166" x14ac:dyDescent="0.25">
      <c r="A2098" t="s">
        <v>80</v>
      </c>
      <c r="B2098" t="s">
        <v>249</v>
      </c>
      <c r="C2098" s="6">
        <v>39539</v>
      </c>
      <c r="D2098" s="5"/>
      <c r="H2098" t="s">
        <v>17</v>
      </c>
      <c r="I2098" s="7">
        <v>10</v>
      </c>
      <c r="J2098">
        <v>1000</v>
      </c>
      <c r="K2098" s="5">
        <f t="shared" si="71"/>
        <v>100</v>
      </c>
      <c r="AC2098" s="5"/>
      <c r="AE2098" s="8"/>
      <c r="AF2098" s="8"/>
      <c r="AG2098" s="8"/>
      <c r="AH2098" s="8"/>
      <c r="AI2098" s="8"/>
      <c r="AJ2098" s="5"/>
      <c r="AK2098" s="8"/>
      <c r="AL2098" s="8"/>
      <c r="AM2098" s="8"/>
      <c r="AN2098" s="8"/>
      <c r="AO2098" s="8"/>
      <c r="AP2098" s="8"/>
      <c r="AQ2098" s="9"/>
      <c r="AS2098" s="8"/>
      <c r="AT2098" s="8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J2098" s="5"/>
      <c r="BK2098" s="5"/>
      <c r="BL2098" s="5"/>
      <c r="BO2098" s="7"/>
      <c r="BP2098" s="5"/>
      <c r="BQ2098" s="5"/>
      <c r="BR2098" s="5"/>
      <c r="BS2098" s="5"/>
      <c r="BT2098" s="7"/>
      <c r="BU2098" s="7"/>
      <c r="BV2098" s="7"/>
      <c r="BW2098" s="7"/>
      <c r="BX2098" s="7"/>
      <c r="BY2098" s="7"/>
      <c r="BZ2098" s="7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L2098" s="5">
        <v>81.622383887089683</v>
      </c>
      <c r="CM2098" s="5"/>
      <c r="CO2098" s="5"/>
      <c r="CP2098" s="5"/>
      <c r="CQ2098" s="5"/>
    </row>
    <row r="2099" spans="1:166" x14ac:dyDescent="0.25">
      <c r="A2099" t="s">
        <v>80</v>
      </c>
      <c r="B2099" t="s">
        <v>249</v>
      </c>
      <c r="C2099" s="6">
        <v>39548</v>
      </c>
      <c r="D2099" s="5"/>
      <c r="H2099" t="s">
        <v>17</v>
      </c>
      <c r="I2099" s="7">
        <v>10</v>
      </c>
      <c r="J2099">
        <v>1000</v>
      </c>
      <c r="K2099" s="5">
        <f t="shared" si="71"/>
        <v>100</v>
      </c>
      <c r="AC2099" s="5"/>
      <c r="AE2099" s="8"/>
      <c r="AF2099" s="8"/>
      <c r="AG2099" s="8"/>
      <c r="AH2099" s="8"/>
      <c r="AI2099" s="8"/>
      <c r="AJ2099" s="5"/>
      <c r="AK2099" s="8"/>
      <c r="AL2099" s="8"/>
      <c r="AM2099" s="8"/>
      <c r="AN2099" s="8"/>
      <c r="AO2099" s="8"/>
      <c r="AP2099" s="8"/>
      <c r="AQ2099" s="9"/>
      <c r="AS2099" s="8"/>
      <c r="AT2099" s="8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J2099" s="5"/>
      <c r="BK2099" s="5"/>
      <c r="BL2099" s="5"/>
      <c r="BO2099" s="7"/>
      <c r="BP2099" s="5"/>
      <c r="BQ2099" s="5"/>
      <c r="BR2099" s="5"/>
      <c r="BS2099" s="5"/>
      <c r="BT2099" s="7"/>
      <c r="BU2099" s="7"/>
      <c r="BV2099" s="7"/>
      <c r="BW2099" s="7"/>
      <c r="BX2099" s="7"/>
      <c r="BY2099" s="7"/>
      <c r="BZ2099" s="7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L2099" s="5">
        <v>73.335407425059316</v>
      </c>
      <c r="CM2099" s="5"/>
      <c r="CO2099" s="5"/>
      <c r="CP2099" s="5"/>
      <c r="CQ2099" s="5"/>
    </row>
    <row r="2100" spans="1:166" x14ac:dyDescent="0.25">
      <c r="A2100" t="s">
        <v>80</v>
      </c>
      <c r="B2100" t="s">
        <v>249</v>
      </c>
      <c r="C2100" s="6"/>
      <c r="D2100" s="5">
        <v>10</v>
      </c>
      <c r="E2100" t="s">
        <v>108</v>
      </c>
      <c r="F2100" t="s">
        <v>18</v>
      </c>
      <c r="H2100" t="s">
        <v>17</v>
      </c>
      <c r="I2100" s="7">
        <v>10</v>
      </c>
      <c r="J2100">
        <v>1000</v>
      </c>
      <c r="K2100" s="5">
        <f t="shared" si="71"/>
        <v>100</v>
      </c>
      <c r="L2100" s="5"/>
      <c r="M2100" s="8"/>
      <c r="N2100" s="8"/>
      <c r="O2100" s="8"/>
      <c r="P2100" s="8"/>
      <c r="Q2100" s="5"/>
      <c r="R2100" s="5"/>
      <c r="S2100" s="5"/>
      <c r="T2100" s="5"/>
      <c r="U2100" s="5"/>
      <c r="V2100" s="5"/>
      <c r="W2100" s="5"/>
      <c r="X2100" s="8"/>
      <c r="Y2100" s="8"/>
      <c r="Z2100" s="8"/>
      <c r="AA2100" s="8"/>
      <c r="AB2100" s="8"/>
      <c r="AC2100" s="5"/>
      <c r="AD2100" s="8"/>
      <c r="AE2100" s="8"/>
      <c r="AF2100" s="8"/>
      <c r="AG2100" s="8"/>
      <c r="AH2100" s="8"/>
      <c r="AI2100" s="8"/>
      <c r="AJ2100" s="5"/>
      <c r="AK2100" s="8"/>
      <c r="AL2100" s="8"/>
      <c r="AM2100" s="8"/>
      <c r="AN2100" s="8"/>
      <c r="AO2100" s="8"/>
      <c r="AP2100" s="8"/>
      <c r="AQ2100" s="9"/>
      <c r="AR2100" s="8"/>
      <c r="AS2100" s="8"/>
      <c r="AT2100" s="8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8"/>
      <c r="BJ2100" s="5"/>
      <c r="BK2100" s="5"/>
      <c r="BL2100" s="5"/>
      <c r="BM2100" s="8"/>
      <c r="BN2100" s="5">
        <f>BP2100*(1/(BO2100/100))</f>
        <v>721.80036586189158</v>
      </c>
      <c r="BO2100" s="7">
        <v>39.625915076735595</v>
      </c>
      <c r="BP2100" s="5">
        <v>286.02</v>
      </c>
      <c r="BQ2100" s="5">
        <f>BN2100-BP2100</f>
        <v>435.7803658618916</v>
      </c>
      <c r="BR2100" s="5"/>
      <c r="BS2100" s="5"/>
      <c r="BT2100" s="7">
        <v>12.6</v>
      </c>
      <c r="BU2100" s="7"/>
      <c r="BV2100" s="7"/>
      <c r="BW2100" s="7"/>
      <c r="BX2100" s="7"/>
      <c r="BY2100" s="7"/>
      <c r="BZ2100" s="7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8"/>
      <c r="CL2100" s="5"/>
      <c r="CM2100" s="5"/>
      <c r="CN2100" s="8"/>
      <c r="CO2100" s="5"/>
      <c r="CP2100" s="5"/>
      <c r="CQ2100" s="5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  <c r="FJ2100" s="8"/>
    </row>
    <row r="2101" spans="1:166" x14ac:dyDescent="0.25">
      <c r="A2101" t="s">
        <v>83</v>
      </c>
      <c r="B2101" t="s">
        <v>250</v>
      </c>
      <c r="C2101" s="6">
        <v>39370</v>
      </c>
      <c r="D2101" s="5">
        <v>1</v>
      </c>
      <c r="E2101" s="6" t="s">
        <v>209</v>
      </c>
      <c r="F2101" t="s">
        <v>10</v>
      </c>
      <c r="G2101">
        <v>0</v>
      </c>
      <c r="H2101" t="s">
        <v>17</v>
      </c>
      <c r="I2101" s="7">
        <v>10</v>
      </c>
      <c r="J2101">
        <v>1000</v>
      </c>
      <c r="K2101" s="5">
        <f t="shared" si="71"/>
        <v>100</v>
      </c>
      <c r="L2101" s="5"/>
      <c r="M2101" s="8"/>
      <c r="N2101" s="8"/>
      <c r="O2101" s="8"/>
      <c r="P2101" s="8"/>
      <c r="Q2101" s="5"/>
      <c r="R2101" s="5"/>
      <c r="S2101" s="5"/>
      <c r="T2101" s="5"/>
      <c r="U2101" s="5"/>
      <c r="V2101" s="5"/>
      <c r="W2101" s="5"/>
      <c r="X2101" s="8"/>
      <c r="Y2101" s="8"/>
      <c r="Z2101" s="8"/>
      <c r="AA2101" s="8"/>
      <c r="AB2101" s="8"/>
      <c r="AC2101" s="5"/>
      <c r="AD2101" s="8"/>
      <c r="AE2101" s="8"/>
      <c r="AF2101" s="8"/>
      <c r="AG2101" s="8"/>
      <c r="AH2101" s="8"/>
      <c r="AI2101" s="8"/>
      <c r="AJ2101" s="5"/>
      <c r="AK2101" s="8"/>
      <c r="AL2101" s="8"/>
      <c r="AM2101" s="8"/>
      <c r="AN2101" s="8"/>
      <c r="AO2101" s="8"/>
      <c r="AP2101" s="8"/>
      <c r="AQ2101" s="9"/>
      <c r="AR2101" s="8"/>
      <c r="AS2101" s="8"/>
      <c r="AT2101" s="8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8"/>
      <c r="BJ2101" s="5"/>
      <c r="BK2101" s="5"/>
      <c r="BL2101" s="5"/>
      <c r="BM2101" s="8"/>
      <c r="BN2101" s="8"/>
      <c r="BO2101" s="7"/>
      <c r="BP2101" s="5"/>
      <c r="BQ2101" s="5"/>
      <c r="BR2101" s="5"/>
      <c r="BS2101" s="5"/>
      <c r="BT2101" s="7"/>
      <c r="BU2101" s="7"/>
      <c r="BV2101" s="7"/>
      <c r="BW2101" s="7"/>
      <c r="BX2101" s="7"/>
      <c r="BY2101" s="7"/>
      <c r="BZ2101" s="7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8"/>
      <c r="CL2101" s="5"/>
      <c r="CM2101" s="5"/>
      <c r="CN2101" s="8"/>
      <c r="CO2101" s="5"/>
      <c r="CP2101" s="5"/>
      <c r="CQ2101" s="5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</row>
    <row r="2102" spans="1:166" x14ac:dyDescent="0.25">
      <c r="A2102" t="s">
        <v>83</v>
      </c>
      <c r="B2102" t="s">
        <v>250</v>
      </c>
      <c r="C2102" s="6">
        <v>39377</v>
      </c>
      <c r="D2102" s="5">
        <v>3</v>
      </c>
      <c r="E2102" s="6" t="s">
        <v>205</v>
      </c>
      <c r="F2102" t="s">
        <v>88</v>
      </c>
      <c r="G2102">
        <v>7</v>
      </c>
      <c r="H2102" t="s">
        <v>17</v>
      </c>
      <c r="I2102" s="7">
        <v>10</v>
      </c>
      <c r="J2102">
        <v>1000</v>
      </c>
      <c r="K2102" s="5">
        <f t="shared" si="71"/>
        <v>100</v>
      </c>
      <c r="L2102" s="5"/>
      <c r="M2102" s="8"/>
      <c r="N2102" s="8"/>
      <c r="O2102" s="8"/>
      <c r="P2102" s="8"/>
      <c r="Q2102" s="5">
        <v>7</v>
      </c>
      <c r="R2102" s="5"/>
      <c r="S2102" s="5"/>
      <c r="T2102" s="5"/>
      <c r="U2102" s="5"/>
      <c r="V2102" s="5"/>
      <c r="W2102" s="5"/>
      <c r="X2102" s="8"/>
      <c r="Y2102" s="8"/>
      <c r="Z2102" s="8"/>
      <c r="AA2102" s="8"/>
      <c r="AB2102" s="8"/>
      <c r="AC2102" s="5"/>
      <c r="AD2102" s="8"/>
      <c r="AE2102" s="8"/>
      <c r="AF2102" s="8"/>
      <c r="AG2102" s="8"/>
      <c r="AH2102" s="8"/>
      <c r="AI2102" s="8"/>
      <c r="AJ2102" s="5"/>
      <c r="AK2102" s="8"/>
      <c r="AL2102" s="8"/>
      <c r="AM2102" s="8"/>
      <c r="AN2102" s="8"/>
      <c r="AO2102" s="8"/>
      <c r="AP2102" s="8"/>
      <c r="AQ2102" s="9"/>
      <c r="AR2102" s="8"/>
      <c r="AS2102" s="8"/>
      <c r="AT2102" s="8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8"/>
      <c r="BJ2102" s="5"/>
      <c r="BK2102" s="5"/>
      <c r="BL2102" s="5"/>
      <c r="BM2102" s="8"/>
      <c r="BN2102" s="8"/>
      <c r="BO2102" s="7"/>
      <c r="BP2102" s="5"/>
      <c r="BQ2102" s="5"/>
      <c r="BR2102" s="5"/>
      <c r="BS2102" s="5"/>
      <c r="BT2102" s="7"/>
      <c r="BU2102" s="7"/>
      <c r="BV2102" s="7"/>
      <c r="BW2102" s="7"/>
      <c r="BX2102" s="7"/>
      <c r="BY2102" s="7"/>
      <c r="BZ2102" s="7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8"/>
      <c r="CL2102" s="5"/>
      <c r="CM2102" s="5"/>
      <c r="CN2102" s="8"/>
      <c r="CO2102" s="5"/>
      <c r="CP2102" s="5"/>
      <c r="CQ2102" s="5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</row>
    <row r="2103" spans="1:166" x14ac:dyDescent="0.25">
      <c r="A2103" t="s">
        <v>83</v>
      </c>
      <c r="B2103" t="s">
        <v>250</v>
      </c>
      <c r="C2103" s="6">
        <v>39420</v>
      </c>
      <c r="D2103" s="5">
        <v>4</v>
      </c>
      <c r="E2103" t="s">
        <v>210</v>
      </c>
      <c r="F2103" t="s">
        <v>12</v>
      </c>
      <c r="G2103">
        <v>50</v>
      </c>
      <c r="H2103" t="s">
        <v>17</v>
      </c>
      <c r="I2103" s="7">
        <v>10</v>
      </c>
      <c r="J2103">
        <v>1000</v>
      </c>
      <c r="K2103" s="5">
        <f t="shared" si="71"/>
        <v>100</v>
      </c>
      <c r="L2103" s="5"/>
      <c r="M2103" s="8"/>
      <c r="N2103" s="8"/>
      <c r="O2103" s="8"/>
      <c r="P2103" s="8"/>
      <c r="Q2103" s="5"/>
      <c r="R2103" s="5">
        <v>50</v>
      </c>
      <c r="S2103" s="5"/>
      <c r="T2103" s="5"/>
      <c r="U2103" s="5"/>
      <c r="V2103" s="5"/>
      <c r="W2103" s="5"/>
      <c r="X2103" s="8"/>
      <c r="Y2103" s="8"/>
      <c r="Z2103" s="8"/>
      <c r="AA2103" s="8"/>
      <c r="AB2103" s="8"/>
      <c r="AC2103" s="5"/>
      <c r="AD2103" s="8"/>
      <c r="AE2103" s="8"/>
      <c r="AF2103" s="8"/>
      <c r="AG2103" s="8"/>
      <c r="AH2103" s="8"/>
      <c r="AI2103" s="8"/>
      <c r="AJ2103" s="5"/>
      <c r="AK2103" s="8"/>
      <c r="AL2103" s="8"/>
      <c r="AM2103" s="8"/>
      <c r="AN2103" s="8"/>
      <c r="AO2103" s="8"/>
      <c r="AP2103" s="8"/>
      <c r="AQ2103" s="9"/>
      <c r="AR2103" s="8"/>
      <c r="AS2103" s="8"/>
      <c r="AT2103" s="8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8"/>
      <c r="BJ2103" s="5"/>
      <c r="BK2103" s="5"/>
      <c r="BL2103" s="5"/>
      <c r="BM2103" s="8"/>
      <c r="BN2103" s="8"/>
      <c r="BO2103" s="7"/>
      <c r="BP2103" s="5"/>
      <c r="BQ2103" s="5"/>
      <c r="BR2103" s="5"/>
      <c r="BS2103" s="5"/>
      <c r="BT2103" s="7"/>
      <c r="BU2103" s="7"/>
      <c r="BV2103" s="7"/>
      <c r="BW2103" s="7"/>
      <c r="BX2103" s="7"/>
      <c r="BY2103" s="7"/>
      <c r="BZ2103" s="7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8"/>
      <c r="CL2103" s="5"/>
      <c r="CM2103" s="5"/>
      <c r="CN2103" s="8"/>
      <c r="CO2103" s="5"/>
      <c r="CP2103" s="5"/>
      <c r="CQ2103" s="5"/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/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/>
      <c r="EN2103" s="8"/>
      <c r="EO2103" s="8"/>
      <c r="EP2103" s="8"/>
      <c r="EQ2103" s="8"/>
      <c r="ER2103" s="8"/>
      <c r="ES2103" s="8"/>
      <c r="ET2103" s="8"/>
      <c r="EU2103" s="8"/>
      <c r="EV2103" s="8"/>
      <c r="EW2103" s="8"/>
      <c r="EX2103" s="8"/>
      <c r="EY2103" s="8"/>
      <c r="EZ2103" s="8"/>
      <c r="FA2103" s="8"/>
      <c r="FB2103" s="8"/>
      <c r="FC2103" s="8"/>
      <c r="FD2103" s="8"/>
      <c r="FE2103" s="8"/>
      <c r="FF2103" s="8"/>
      <c r="FG2103" s="8"/>
      <c r="FH2103" s="8"/>
      <c r="FI2103" s="8"/>
      <c r="FJ2103" s="8"/>
    </row>
    <row r="2104" spans="1:166" x14ac:dyDescent="0.25">
      <c r="A2104" t="s">
        <v>83</v>
      </c>
      <c r="B2104" t="s">
        <v>250</v>
      </c>
      <c r="C2104" s="6">
        <v>39443</v>
      </c>
      <c r="D2104" s="5">
        <v>5</v>
      </c>
      <c r="E2104" t="s">
        <v>206</v>
      </c>
      <c r="F2104" t="s">
        <v>13</v>
      </c>
      <c r="G2104">
        <v>73</v>
      </c>
      <c r="H2104" t="s">
        <v>17</v>
      </c>
      <c r="I2104" s="7">
        <v>10</v>
      </c>
      <c r="J2104">
        <v>1000</v>
      </c>
      <c r="K2104" s="5">
        <f t="shared" si="71"/>
        <v>100</v>
      </c>
      <c r="L2104" s="5"/>
      <c r="M2104" s="8"/>
      <c r="N2104" s="8"/>
      <c r="O2104" s="8"/>
      <c r="P2104" s="8"/>
      <c r="Q2104" s="5"/>
      <c r="R2104" s="5"/>
      <c r="S2104" s="5">
        <v>73</v>
      </c>
      <c r="T2104" s="5"/>
      <c r="U2104" s="5"/>
      <c r="V2104" s="5"/>
      <c r="W2104" s="5"/>
      <c r="X2104" s="8"/>
      <c r="Y2104" s="8"/>
      <c r="Z2104" s="8"/>
      <c r="AA2104" s="8"/>
      <c r="AB2104" s="8"/>
      <c r="AC2104" s="5"/>
      <c r="AD2104" s="8"/>
      <c r="AE2104" s="8"/>
      <c r="AF2104" s="8"/>
      <c r="AG2104" s="8"/>
      <c r="AH2104" s="8"/>
      <c r="AI2104" s="8"/>
      <c r="AJ2104" s="5"/>
      <c r="AK2104" s="8"/>
      <c r="AL2104" s="8"/>
      <c r="AM2104" s="8"/>
      <c r="AN2104" s="8"/>
      <c r="AO2104" s="8"/>
      <c r="AP2104" s="8"/>
      <c r="AQ2104" s="9"/>
      <c r="AR2104" s="8"/>
      <c r="AS2104" s="8"/>
      <c r="AT2104" s="8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8"/>
      <c r="BJ2104" s="5"/>
      <c r="BK2104" s="5"/>
      <c r="BL2104" s="5"/>
      <c r="BM2104" s="8"/>
      <c r="BN2104" s="8"/>
      <c r="BO2104" s="7"/>
      <c r="BP2104" s="5"/>
      <c r="BQ2104" s="5"/>
      <c r="BR2104" s="5"/>
      <c r="BS2104" s="5"/>
      <c r="BT2104" s="7"/>
      <c r="BU2104" s="7"/>
      <c r="BV2104" s="7"/>
      <c r="BW2104" s="7"/>
      <c r="BX2104" s="7"/>
      <c r="BY2104" s="7"/>
      <c r="BZ2104" s="7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8"/>
      <c r="CL2104" s="5"/>
      <c r="CM2104" s="5"/>
      <c r="CN2104" s="8"/>
      <c r="CO2104" s="5"/>
      <c r="CP2104" s="5"/>
      <c r="CQ2104" s="5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/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  <c r="EO2104" s="8"/>
      <c r="EP2104" s="8"/>
      <c r="EQ2104" s="8"/>
      <c r="ER2104" s="8"/>
      <c r="ES2104" s="8"/>
      <c r="ET2104" s="8"/>
      <c r="EU2104" s="8"/>
      <c r="EV2104" s="8"/>
      <c r="EW2104" s="8"/>
      <c r="EX2104" s="8"/>
      <c r="EY2104" s="8"/>
      <c r="EZ2104" s="8"/>
      <c r="FA2104" s="8"/>
      <c r="FB2104" s="8"/>
      <c r="FC2104" s="8"/>
      <c r="FD2104" s="8"/>
      <c r="FE2104" s="8"/>
      <c r="FF2104" s="8"/>
      <c r="FG2104" s="8"/>
      <c r="FH2104" s="8"/>
      <c r="FI2104" s="8"/>
      <c r="FJ2104" s="8"/>
    </row>
    <row r="2105" spans="1:166" x14ac:dyDescent="0.25">
      <c r="A2105" t="s">
        <v>83</v>
      </c>
      <c r="B2105" t="s">
        <v>250</v>
      </c>
      <c r="C2105" s="6">
        <v>39449</v>
      </c>
      <c r="D2105" s="5"/>
      <c r="E2105" s="6"/>
      <c r="G2105">
        <v>79</v>
      </c>
      <c r="H2105" t="s">
        <v>17</v>
      </c>
      <c r="I2105" s="7">
        <v>10</v>
      </c>
      <c r="J2105">
        <v>1000</v>
      </c>
      <c r="K2105" s="5">
        <f t="shared" si="71"/>
        <v>100</v>
      </c>
      <c r="L2105" s="5"/>
      <c r="M2105" s="8"/>
      <c r="N2105" s="8"/>
      <c r="O2105" s="8"/>
      <c r="P2105" s="8"/>
      <c r="Q2105" s="5"/>
      <c r="R2105" s="5"/>
      <c r="S2105" s="5"/>
      <c r="T2105" s="5"/>
      <c r="U2105" s="5"/>
      <c r="V2105" s="5"/>
      <c r="W2105" s="5"/>
      <c r="X2105" s="8"/>
      <c r="Y2105" s="8"/>
      <c r="Z2105" s="8"/>
      <c r="AA2105" s="8"/>
      <c r="AB2105" s="8"/>
      <c r="AC2105" s="5"/>
      <c r="AD2105" s="8"/>
      <c r="AE2105" s="8"/>
      <c r="AF2105" s="8"/>
      <c r="AG2105" s="8"/>
      <c r="AH2105" s="8"/>
      <c r="AI2105" s="8"/>
      <c r="AJ2105" s="5"/>
      <c r="AK2105" s="8">
        <v>2.0299999999999998</v>
      </c>
      <c r="AL2105" s="8"/>
      <c r="AM2105" s="8"/>
      <c r="AN2105" s="8"/>
      <c r="AO2105" s="8"/>
      <c r="AP2105" s="8"/>
      <c r="AQ2105" s="9"/>
      <c r="AR2105" s="8"/>
      <c r="AS2105" s="8"/>
      <c r="AT2105" s="8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8"/>
      <c r="BJ2105" s="5"/>
      <c r="BK2105" s="5"/>
      <c r="BL2105" s="5"/>
      <c r="BM2105" s="8"/>
      <c r="BN2105" s="8"/>
      <c r="BO2105" s="7"/>
      <c r="BP2105" s="5"/>
      <c r="BQ2105" s="5"/>
      <c r="BR2105" s="5"/>
      <c r="BS2105" s="5"/>
      <c r="BT2105" s="7"/>
      <c r="BU2105" s="7"/>
      <c r="BV2105" s="7"/>
      <c r="BW2105" s="7"/>
      <c r="BX2105" s="7"/>
      <c r="BY2105" s="7"/>
      <c r="BZ2105" s="7"/>
      <c r="CA2105" s="5"/>
      <c r="CB2105" s="5">
        <v>114.79</v>
      </c>
      <c r="CC2105" s="5">
        <v>14.06</v>
      </c>
      <c r="CD2105" s="5"/>
      <c r="CE2105" s="5"/>
      <c r="CF2105" s="5"/>
      <c r="CG2105" s="5"/>
      <c r="CH2105" s="5"/>
      <c r="CI2105" s="5"/>
      <c r="CJ2105" s="5"/>
      <c r="CK2105" s="8"/>
      <c r="CL2105" s="5">
        <v>189.39828630543099</v>
      </c>
      <c r="CM2105" s="5"/>
      <c r="CN2105" s="8"/>
      <c r="CO2105" s="5"/>
      <c r="CP2105" s="5"/>
      <c r="CQ2105" s="5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  <c r="EO2105" s="8"/>
      <c r="EP2105" s="8"/>
      <c r="EQ2105" s="8"/>
      <c r="ER2105" s="8"/>
      <c r="ES2105" s="8"/>
      <c r="ET2105" s="8"/>
      <c r="EU2105" s="8"/>
      <c r="EV2105" s="8"/>
      <c r="EW2105" s="8"/>
      <c r="EX2105" s="8"/>
      <c r="EY2105" s="8"/>
      <c r="EZ2105" s="8"/>
      <c r="FA2105" s="8"/>
      <c r="FB2105" s="8"/>
      <c r="FC2105" s="8"/>
      <c r="FD2105" s="8"/>
      <c r="FE2105" s="8"/>
      <c r="FF2105" s="8"/>
      <c r="FG2105" s="8"/>
      <c r="FH2105" s="8"/>
      <c r="FI2105" s="8"/>
      <c r="FJ2105" s="8"/>
    </row>
    <row r="2106" spans="1:166" x14ac:dyDescent="0.25">
      <c r="A2106" t="s">
        <v>83</v>
      </c>
      <c r="B2106" t="s">
        <v>250</v>
      </c>
      <c r="C2106" s="6">
        <v>39462</v>
      </c>
      <c r="D2106" s="5"/>
      <c r="E2106" s="6"/>
      <c r="G2106">
        <v>92</v>
      </c>
      <c r="H2106" t="s">
        <v>17</v>
      </c>
      <c r="I2106" s="7">
        <v>10</v>
      </c>
      <c r="J2106">
        <v>1000</v>
      </c>
      <c r="K2106" s="5">
        <f t="shared" si="71"/>
        <v>100</v>
      </c>
      <c r="L2106" s="5"/>
      <c r="M2106" s="8"/>
      <c r="N2106" s="8"/>
      <c r="O2106" s="8"/>
      <c r="P2106" s="8"/>
      <c r="Q2106" s="5"/>
      <c r="R2106" s="5"/>
      <c r="S2106" s="5"/>
      <c r="T2106" s="5"/>
      <c r="U2106" s="5"/>
      <c r="V2106" s="5"/>
      <c r="W2106" s="5"/>
      <c r="X2106" s="8"/>
      <c r="Y2106" s="8"/>
      <c r="Z2106" s="8"/>
      <c r="AA2106" s="8"/>
      <c r="AB2106" s="8"/>
      <c r="AC2106" s="5"/>
      <c r="AD2106" s="8"/>
      <c r="AE2106" s="8"/>
      <c r="AF2106" s="8"/>
      <c r="AG2106" s="8"/>
      <c r="AH2106" s="8"/>
      <c r="AI2106" s="8"/>
      <c r="AJ2106" s="5"/>
      <c r="AK2106" s="8">
        <v>3.19</v>
      </c>
      <c r="AL2106" s="8"/>
      <c r="AM2106" s="8"/>
      <c r="AN2106" s="8"/>
      <c r="AO2106" s="8"/>
      <c r="AP2106" s="8"/>
      <c r="AQ2106" s="9"/>
      <c r="AR2106" s="8"/>
      <c r="AS2106" s="8"/>
      <c r="AT2106" s="8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8"/>
      <c r="BJ2106" s="5"/>
      <c r="BK2106" s="5"/>
      <c r="BL2106" s="5"/>
      <c r="BM2106" s="8"/>
      <c r="BN2106" s="8"/>
      <c r="BO2106" s="7"/>
      <c r="BP2106" s="5"/>
      <c r="BQ2106" s="5"/>
      <c r="BR2106" s="5"/>
      <c r="BS2106" s="5"/>
      <c r="BT2106" s="7"/>
      <c r="BU2106" s="7"/>
      <c r="BV2106" s="7"/>
      <c r="BW2106" s="7"/>
      <c r="BX2106" s="7"/>
      <c r="BY2106" s="7"/>
      <c r="BZ2106" s="7"/>
      <c r="CA2106" s="5"/>
      <c r="CB2106" s="5">
        <v>206</v>
      </c>
      <c r="CC2106" s="5">
        <v>79.239999999999995</v>
      </c>
      <c r="CD2106" s="5"/>
      <c r="CE2106" s="5"/>
      <c r="CF2106" s="5"/>
      <c r="CG2106" s="5"/>
      <c r="CH2106" s="5"/>
      <c r="CI2106" s="5"/>
      <c r="CJ2106" s="5"/>
      <c r="CK2106" s="8"/>
      <c r="CL2106" s="5"/>
      <c r="CM2106" s="5"/>
      <c r="CN2106" s="8"/>
      <c r="CO2106" s="5"/>
      <c r="CP2106" s="5"/>
      <c r="CQ2106" s="5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</row>
    <row r="2107" spans="1:166" x14ac:dyDescent="0.25">
      <c r="A2107" t="s">
        <v>83</v>
      </c>
      <c r="B2107" t="s">
        <v>250</v>
      </c>
      <c r="C2107" s="6">
        <v>39476</v>
      </c>
      <c r="D2107" s="5"/>
      <c r="E2107" s="6"/>
      <c r="G2107">
        <v>106</v>
      </c>
      <c r="H2107" t="s">
        <v>17</v>
      </c>
      <c r="I2107" s="7">
        <v>10</v>
      </c>
      <c r="J2107">
        <v>1000</v>
      </c>
      <c r="K2107" s="5">
        <f t="shared" si="71"/>
        <v>100</v>
      </c>
      <c r="L2107" s="5"/>
      <c r="M2107" s="8"/>
      <c r="N2107" s="8"/>
      <c r="O2107" s="8"/>
      <c r="P2107" s="8"/>
      <c r="Q2107" s="5"/>
      <c r="R2107" s="5"/>
      <c r="S2107" s="5"/>
      <c r="T2107" s="5"/>
      <c r="U2107" s="5"/>
      <c r="V2107" s="5"/>
      <c r="W2107" s="5"/>
      <c r="X2107" s="8"/>
      <c r="Y2107" s="8"/>
      <c r="Z2107" s="8"/>
      <c r="AA2107" s="8"/>
      <c r="AB2107" s="8"/>
      <c r="AC2107" s="5"/>
      <c r="AD2107" s="8"/>
      <c r="AE2107" s="8"/>
      <c r="AF2107" s="8"/>
      <c r="AG2107" s="8"/>
      <c r="AH2107" s="8"/>
      <c r="AI2107" s="8"/>
      <c r="AJ2107" s="5"/>
      <c r="AK2107" s="8"/>
      <c r="AL2107" s="8"/>
      <c r="AM2107" s="8"/>
      <c r="AN2107" s="8"/>
      <c r="AO2107" s="8"/>
      <c r="AP2107" s="8"/>
      <c r="AQ2107" s="9"/>
      <c r="AR2107" s="8"/>
      <c r="AS2107" s="8"/>
      <c r="AT2107" s="8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8"/>
      <c r="BJ2107" s="5"/>
      <c r="BK2107" s="5"/>
      <c r="BL2107" s="5"/>
      <c r="BM2107" s="8"/>
      <c r="BN2107" s="8"/>
      <c r="BO2107" s="7"/>
      <c r="BP2107" s="5"/>
      <c r="BQ2107" s="5"/>
      <c r="BR2107" s="5"/>
      <c r="BS2107" s="5"/>
      <c r="BT2107" s="7"/>
      <c r="BU2107" s="7"/>
      <c r="BV2107" s="7"/>
      <c r="BW2107" s="7"/>
      <c r="BX2107" s="7"/>
      <c r="BY2107" s="7"/>
      <c r="BZ2107" s="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8"/>
      <c r="CL2107" s="5"/>
      <c r="CM2107" s="5"/>
      <c r="CN2107" s="8"/>
      <c r="CO2107" s="5"/>
      <c r="CP2107" s="5"/>
      <c r="CQ2107" s="5"/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/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/>
      <c r="EB2107" s="8"/>
      <c r="EC2107" s="8"/>
      <c r="ED2107" s="8"/>
      <c r="EE2107" s="8"/>
      <c r="EF2107" s="8"/>
      <c r="EG2107" s="8"/>
      <c r="EH2107" s="8"/>
      <c r="EI2107" s="8"/>
      <c r="EJ2107" s="8"/>
      <c r="EK2107" s="8"/>
      <c r="EL2107" s="8"/>
      <c r="EM2107" s="8"/>
      <c r="EN2107" s="8"/>
      <c r="EO2107" s="8"/>
      <c r="EP2107" s="8"/>
      <c r="EQ2107" s="8"/>
      <c r="ER2107" s="8"/>
      <c r="ES2107" s="8"/>
      <c r="ET2107" s="8"/>
      <c r="EU2107" s="8"/>
      <c r="EV2107" s="8"/>
      <c r="EW2107" s="8"/>
      <c r="EX2107" s="8"/>
      <c r="EY2107" s="8"/>
      <c r="EZ2107" s="8"/>
      <c r="FA2107" s="8"/>
      <c r="FB2107" s="8"/>
      <c r="FC2107" s="8"/>
      <c r="FD2107" s="8"/>
      <c r="FE2107" s="8"/>
      <c r="FF2107" s="8"/>
      <c r="FG2107" s="8"/>
      <c r="FH2107" s="8"/>
      <c r="FI2107" s="8"/>
      <c r="FJ2107" s="8"/>
    </row>
    <row r="2108" spans="1:166" x14ac:dyDescent="0.25">
      <c r="A2108" t="s">
        <v>83</v>
      </c>
      <c r="B2108" t="s">
        <v>250</v>
      </c>
      <c r="C2108" s="6">
        <v>39485</v>
      </c>
      <c r="D2108" s="5"/>
      <c r="E2108" s="6"/>
      <c r="G2108">
        <v>115</v>
      </c>
      <c r="H2108" t="s">
        <v>17</v>
      </c>
      <c r="I2108" s="7">
        <v>10</v>
      </c>
      <c r="J2108">
        <v>1000</v>
      </c>
      <c r="K2108" s="5">
        <f t="shared" si="71"/>
        <v>100</v>
      </c>
      <c r="L2108" s="5"/>
      <c r="M2108" s="8"/>
      <c r="N2108" s="8"/>
      <c r="O2108" s="8"/>
      <c r="P2108" s="8"/>
      <c r="Q2108" s="5"/>
      <c r="R2108" s="5"/>
      <c r="S2108" s="5"/>
      <c r="T2108" s="5"/>
      <c r="U2108" s="5"/>
      <c r="V2108" s="5"/>
      <c r="W2108" s="5"/>
      <c r="X2108" s="8"/>
      <c r="Y2108" s="8"/>
      <c r="Z2108" s="8"/>
      <c r="AA2108" s="8"/>
      <c r="AB2108" s="8"/>
      <c r="AC2108" s="5"/>
      <c r="AD2108" s="8"/>
      <c r="AE2108" s="8"/>
      <c r="AF2108" s="8"/>
      <c r="AG2108" s="8"/>
      <c r="AH2108" s="8"/>
      <c r="AI2108" s="8"/>
      <c r="AJ2108" s="5"/>
      <c r="AK2108" s="8">
        <v>3.58</v>
      </c>
      <c r="AL2108" s="8"/>
      <c r="AM2108" s="8"/>
      <c r="AN2108" s="8"/>
      <c r="AO2108" s="8"/>
      <c r="AP2108" s="8"/>
      <c r="AQ2108" s="9"/>
      <c r="AR2108" s="8"/>
      <c r="AS2108" s="8"/>
      <c r="AT2108" s="8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8"/>
      <c r="BJ2108" s="5"/>
      <c r="BK2108" s="5"/>
      <c r="BL2108" s="5"/>
      <c r="BM2108" s="8"/>
      <c r="BN2108" s="8"/>
      <c r="BO2108" s="7"/>
      <c r="BP2108" s="5"/>
      <c r="BQ2108" s="5"/>
      <c r="BR2108" s="5"/>
      <c r="BS2108" s="5"/>
      <c r="BT2108" s="7"/>
      <c r="BU2108" s="7"/>
      <c r="BV2108" s="7"/>
      <c r="BW2108" s="7"/>
      <c r="BX2108" s="7"/>
      <c r="BY2108" s="7"/>
      <c r="BZ2108" s="7"/>
      <c r="CA2108" s="5"/>
      <c r="CB2108" s="5">
        <v>46.2</v>
      </c>
      <c r="CC2108" s="5">
        <v>179.95</v>
      </c>
      <c r="CD2108" s="5"/>
      <c r="CE2108" s="5"/>
      <c r="CF2108" s="5"/>
      <c r="CG2108" s="5"/>
      <c r="CH2108" s="5"/>
      <c r="CI2108" s="5"/>
      <c r="CJ2108" s="5"/>
      <c r="CK2108" s="8"/>
      <c r="CL2108" s="5"/>
      <c r="CM2108" s="5"/>
      <c r="CN2108" s="8"/>
      <c r="CO2108" s="5"/>
      <c r="CP2108" s="5"/>
      <c r="CQ2108" s="5"/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/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/>
      <c r="EB2108" s="8"/>
      <c r="EC2108" s="8"/>
      <c r="ED2108" s="8"/>
      <c r="EE2108" s="8"/>
      <c r="EF2108" s="8"/>
      <c r="EG2108" s="8"/>
      <c r="EH2108" s="8"/>
      <c r="EI2108" s="8"/>
      <c r="EJ2108" s="8"/>
      <c r="EK2108" s="8"/>
      <c r="EL2108" s="8"/>
      <c r="EM2108" s="8"/>
      <c r="EN2108" s="8"/>
      <c r="EO2108" s="8"/>
      <c r="EP2108" s="8"/>
      <c r="EQ2108" s="8"/>
      <c r="ER2108" s="8"/>
      <c r="ES2108" s="8"/>
      <c r="ET2108" s="8"/>
      <c r="EU2108" s="8"/>
      <c r="EV2108" s="8"/>
      <c r="EW2108" s="8"/>
      <c r="EX2108" s="8"/>
      <c r="EY2108" s="8"/>
      <c r="EZ2108" s="8"/>
      <c r="FA2108" s="8"/>
      <c r="FB2108" s="8"/>
      <c r="FC2108" s="8"/>
      <c r="FD2108" s="8"/>
      <c r="FE2108" s="8"/>
      <c r="FF2108" s="8"/>
      <c r="FG2108" s="8"/>
      <c r="FH2108" s="8"/>
      <c r="FI2108" s="8"/>
      <c r="FJ2108" s="8"/>
    </row>
    <row r="2109" spans="1:166" x14ac:dyDescent="0.25">
      <c r="A2109" t="s">
        <v>83</v>
      </c>
      <c r="B2109" t="s">
        <v>250</v>
      </c>
      <c r="C2109" s="6">
        <v>39505</v>
      </c>
      <c r="D2109" s="5"/>
      <c r="E2109" s="6"/>
      <c r="G2109">
        <v>135</v>
      </c>
      <c r="H2109" t="s">
        <v>17</v>
      </c>
      <c r="I2109" s="7">
        <v>10</v>
      </c>
      <c r="J2109">
        <v>1000</v>
      </c>
      <c r="K2109" s="5">
        <f t="shared" si="71"/>
        <v>100</v>
      </c>
      <c r="L2109" s="5"/>
      <c r="M2109" s="8"/>
      <c r="N2109" s="8"/>
      <c r="O2109" s="8"/>
      <c r="P2109" s="8"/>
      <c r="Q2109" s="5"/>
      <c r="R2109" s="5"/>
      <c r="S2109" s="5"/>
      <c r="T2109" s="5"/>
      <c r="U2109" s="5"/>
      <c r="V2109" s="5"/>
      <c r="W2109" s="5"/>
      <c r="X2109" s="8"/>
      <c r="Y2109" s="8"/>
      <c r="Z2109" s="8"/>
      <c r="AA2109" s="8"/>
      <c r="AB2109" s="8"/>
      <c r="AC2109" s="5"/>
      <c r="AD2109" s="8"/>
      <c r="AE2109" s="8"/>
      <c r="AF2109" s="8"/>
      <c r="AG2109" s="8"/>
      <c r="AH2109" s="8"/>
      <c r="AI2109" s="8"/>
      <c r="AJ2109" s="5"/>
      <c r="AK2109" s="8">
        <v>3.72</v>
      </c>
      <c r="AL2109" s="8"/>
      <c r="AM2109" s="8"/>
      <c r="AN2109" s="8"/>
      <c r="AO2109" s="8"/>
      <c r="AP2109" s="8"/>
      <c r="AQ2109" s="9"/>
      <c r="AR2109" s="8"/>
      <c r="AS2109" s="8"/>
      <c r="AT2109" s="8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8"/>
      <c r="BJ2109" s="5"/>
      <c r="BK2109" s="5"/>
      <c r="BL2109" s="5"/>
      <c r="BM2109" s="8"/>
      <c r="BN2109" s="8"/>
      <c r="BO2109" s="7"/>
      <c r="BP2109" s="5"/>
      <c r="BQ2109" s="5"/>
      <c r="BR2109" s="5"/>
      <c r="BS2109" s="5"/>
      <c r="BT2109" s="7"/>
      <c r="BU2109" s="7"/>
      <c r="BV2109" s="7"/>
      <c r="BW2109" s="7"/>
      <c r="BX2109" s="7"/>
      <c r="BY2109" s="7"/>
      <c r="BZ2109" s="7"/>
      <c r="CA2109" s="5"/>
      <c r="CB2109" s="5">
        <v>6.72</v>
      </c>
      <c r="CC2109" s="5">
        <v>200.12</v>
      </c>
      <c r="CD2109" s="5">
        <v>0</v>
      </c>
      <c r="CE2109" s="5"/>
      <c r="CF2109" s="5"/>
      <c r="CG2109" s="5"/>
      <c r="CH2109" s="5"/>
      <c r="CI2109" s="5"/>
      <c r="CJ2109" s="5"/>
      <c r="CK2109" s="8"/>
      <c r="CL2109" s="5"/>
      <c r="CM2109" s="5"/>
      <c r="CN2109" s="8"/>
      <c r="CO2109" s="5"/>
      <c r="CP2109" s="5"/>
      <c r="CQ2109" s="5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/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/>
      <c r="EF2109" s="8"/>
      <c r="EG2109" s="8"/>
      <c r="EH2109" s="8"/>
      <c r="EI2109" s="8"/>
      <c r="EJ2109" s="8"/>
      <c r="EK2109" s="8"/>
      <c r="EL2109" s="8"/>
      <c r="EM2109" s="8"/>
      <c r="EN2109" s="8"/>
      <c r="EO2109" s="8"/>
      <c r="EP2109" s="8"/>
      <c r="EQ2109" s="8"/>
      <c r="ER2109" s="8"/>
      <c r="ES2109" s="8"/>
      <c r="ET2109" s="8"/>
      <c r="EU2109" s="8"/>
      <c r="EV2109" s="8"/>
      <c r="EW2109" s="8"/>
      <c r="EX2109" s="8"/>
      <c r="EY2109" s="8"/>
      <c r="EZ2109" s="8"/>
      <c r="FA2109" s="8"/>
      <c r="FB2109" s="8"/>
      <c r="FC2109" s="8"/>
      <c r="FD2109" s="8"/>
      <c r="FE2109" s="8"/>
      <c r="FF2109" s="8"/>
      <c r="FG2109" s="8"/>
      <c r="FH2109" s="8"/>
      <c r="FI2109" s="8"/>
      <c r="FJ2109" s="8"/>
    </row>
    <row r="2110" spans="1:166" x14ac:dyDescent="0.25">
      <c r="A2110" t="s">
        <v>83</v>
      </c>
      <c r="B2110" t="s">
        <v>250</v>
      </c>
      <c r="C2110" s="6">
        <v>39513</v>
      </c>
      <c r="D2110" s="5">
        <v>8</v>
      </c>
      <c r="E2110" t="s">
        <v>208</v>
      </c>
      <c r="F2110" t="s">
        <v>14</v>
      </c>
      <c r="G2110">
        <v>143</v>
      </c>
      <c r="H2110" t="s">
        <v>17</v>
      </c>
      <c r="I2110" s="7">
        <v>10</v>
      </c>
      <c r="J2110">
        <v>1000</v>
      </c>
      <c r="K2110" s="5">
        <f t="shared" si="71"/>
        <v>100</v>
      </c>
      <c r="L2110" s="5"/>
      <c r="M2110" s="8"/>
      <c r="N2110" s="8"/>
      <c r="O2110" s="8"/>
      <c r="P2110" s="8"/>
      <c r="Q2110" s="5"/>
      <c r="R2110" s="5"/>
      <c r="S2110" s="5"/>
      <c r="T2110" s="5"/>
      <c r="U2110" s="5">
        <v>143</v>
      </c>
      <c r="V2110" s="5"/>
      <c r="W2110" s="5"/>
      <c r="X2110" s="8"/>
      <c r="Y2110" s="8"/>
      <c r="Z2110" s="8"/>
      <c r="AA2110" s="8"/>
      <c r="AB2110" s="8"/>
      <c r="AC2110" s="5"/>
      <c r="AD2110" s="8"/>
      <c r="AE2110" s="8"/>
      <c r="AF2110" s="8"/>
      <c r="AG2110" s="8"/>
      <c r="AH2110" s="8"/>
      <c r="AI2110" s="8"/>
      <c r="AJ2110" s="5"/>
      <c r="AK2110" s="8"/>
      <c r="AL2110" s="8"/>
      <c r="AM2110" s="8"/>
      <c r="AN2110" s="8"/>
      <c r="AO2110" s="8"/>
      <c r="AP2110" s="8"/>
      <c r="AQ2110" s="9"/>
      <c r="AR2110" s="8"/>
      <c r="AS2110" s="8"/>
      <c r="AT2110" s="8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8"/>
      <c r="BJ2110" s="5"/>
      <c r="BK2110" s="5"/>
      <c r="BL2110" s="5"/>
      <c r="BM2110" s="8"/>
      <c r="BN2110" s="8"/>
      <c r="BO2110" s="7"/>
      <c r="BP2110" s="5"/>
      <c r="BQ2110" s="5"/>
      <c r="BR2110" s="5"/>
      <c r="BS2110" s="5"/>
      <c r="BT2110" s="7"/>
      <c r="BU2110" s="7"/>
      <c r="BV2110" s="7"/>
      <c r="BW2110" s="7"/>
      <c r="BX2110" s="7"/>
      <c r="BY2110" s="7"/>
      <c r="BZ2110" s="7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8"/>
      <c r="CL2110" s="5"/>
      <c r="CM2110" s="5"/>
      <c r="CN2110" s="8"/>
      <c r="CO2110" s="5"/>
      <c r="CP2110" s="5"/>
      <c r="CQ2110" s="5"/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/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/>
      <c r="EB2110" s="8"/>
      <c r="EC2110" s="8"/>
      <c r="ED2110" s="8"/>
      <c r="EE2110" s="8"/>
      <c r="EF2110" s="8"/>
      <c r="EG2110" s="8"/>
      <c r="EH2110" s="8"/>
      <c r="EI2110" s="8"/>
      <c r="EJ2110" s="8"/>
      <c r="EK2110" s="8"/>
      <c r="EL2110" s="8"/>
      <c r="EM2110" s="8"/>
      <c r="EN2110" s="8"/>
      <c r="EO2110" s="8"/>
      <c r="EP2110" s="8"/>
      <c r="EQ2110" s="8"/>
      <c r="ER2110" s="8"/>
      <c r="ES2110" s="8"/>
      <c r="ET2110" s="8"/>
      <c r="EU2110" s="8"/>
      <c r="EV2110" s="8"/>
      <c r="EW2110" s="8"/>
      <c r="EX2110" s="8"/>
      <c r="EY2110" s="8"/>
      <c r="EZ2110" s="8"/>
      <c r="FA2110" s="8"/>
      <c r="FB2110" s="8"/>
      <c r="FC2110" s="8"/>
      <c r="FD2110" s="8"/>
      <c r="FE2110" s="8"/>
      <c r="FF2110" s="8"/>
      <c r="FG2110" s="8"/>
      <c r="FH2110" s="8"/>
      <c r="FI2110" s="8"/>
      <c r="FJ2110" s="8"/>
    </row>
    <row r="2111" spans="1:166" x14ac:dyDescent="0.25">
      <c r="A2111" t="s">
        <v>83</v>
      </c>
      <c r="B2111" t="s">
        <v>250</v>
      </c>
      <c r="C2111" s="6">
        <v>39540</v>
      </c>
      <c r="D2111" s="5"/>
      <c r="E2111" s="6"/>
      <c r="G2111">
        <v>170</v>
      </c>
      <c r="H2111" t="s">
        <v>17</v>
      </c>
      <c r="I2111" s="7">
        <v>10</v>
      </c>
      <c r="J2111">
        <v>1000</v>
      </c>
      <c r="K2111" s="5">
        <f t="shared" si="71"/>
        <v>100</v>
      </c>
      <c r="L2111" s="5"/>
      <c r="M2111" s="8"/>
      <c r="N2111" s="8"/>
      <c r="O2111" s="8"/>
      <c r="P2111" s="8"/>
      <c r="Q2111" s="5"/>
      <c r="R2111" s="5"/>
      <c r="S2111" s="5"/>
      <c r="T2111" s="5"/>
      <c r="U2111" s="5"/>
      <c r="V2111" s="5"/>
      <c r="W2111" s="5"/>
      <c r="X2111" s="8"/>
      <c r="Y2111" s="8"/>
      <c r="Z2111" s="8"/>
      <c r="AA2111" s="8"/>
      <c r="AB2111" s="8"/>
      <c r="AC2111" s="5"/>
      <c r="AD2111" s="8"/>
      <c r="AE2111" s="8"/>
      <c r="AF2111" s="8"/>
      <c r="AG2111" s="8"/>
      <c r="AH2111" s="8"/>
      <c r="AI2111" s="8"/>
      <c r="AJ2111" s="5"/>
      <c r="AK2111" s="8">
        <v>2.2999999999999998</v>
      </c>
      <c r="AL2111" s="8"/>
      <c r="AM2111" s="8"/>
      <c r="AN2111" s="8"/>
      <c r="AO2111" s="8"/>
      <c r="AP2111" s="8"/>
      <c r="AQ2111" s="9"/>
      <c r="AR2111" s="8"/>
      <c r="AS2111" s="8"/>
      <c r="AT2111" s="8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8"/>
      <c r="BJ2111" s="5"/>
      <c r="BK2111" s="5"/>
      <c r="BL2111" s="5"/>
      <c r="BM2111" s="8"/>
      <c r="BN2111" s="8"/>
      <c r="BO2111" s="7"/>
      <c r="BP2111" s="5"/>
      <c r="BQ2111" s="5"/>
      <c r="BR2111" s="5"/>
      <c r="BS2111" s="5"/>
      <c r="BT2111" s="7"/>
      <c r="BU2111" s="7"/>
      <c r="BV2111" s="7"/>
      <c r="BW2111" s="7"/>
      <c r="BX2111" s="7"/>
      <c r="BY2111" s="7"/>
      <c r="BZ2111" s="7"/>
      <c r="CA2111" s="5"/>
      <c r="CB2111" s="5">
        <v>0</v>
      </c>
      <c r="CC2111" s="5">
        <v>161.31</v>
      </c>
      <c r="CD2111" s="5">
        <v>93.039528764098719</v>
      </c>
      <c r="CE2111" s="5"/>
      <c r="CF2111" s="5"/>
      <c r="CG2111" s="5"/>
      <c r="CH2111" s="5"/>
      <c r="CI2111" s="5"/>
      <c r="CJ2111" s="5"/>
      <c r="CK2111" s="8"/>
      <c r="CL2111" s="5"/>
      <c r="CM2111" s="5"/>
      <c r="CN2111" s="8"/>
      <c r="CO2111" s="5"/>
      <c r="CP2111" s="5"/>
      <c r="CQ2111" s="5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  <c r="EO2111" s="8"/>
      <c r="EP2111" s="8"/>
      <c r="EQ2111" s="8"/>
      <c r="ER2111" s="8"/>
      <c r="ES2111" s="8"/>
      <c r="ET2111" s="8"/>
      <c r="EU2111" s="8"/>
      <c r="EV2111" s="8"/>
      <c r="EW2111" s="8"/>
      <c r="EX2111" s="8"/>
      <c r="EY2111" s="8"/>
      <c r="EZ2111" s="8"/>
      <c r="FA2111" s="8"/>
      <c r="FB2111" s="8"/>
      <c r="FC2111" s="8"/>
      <c r="FD2111" s="8"/>
      <c r="FE2111" s="8"/>
      <c r="FF2111" s="8"/>
      <c r="FG2111" s="8"/>
      <c r="FH2111" s="8"/>
      <c r="FI2111" s="8"/>
      <c r="FJ2111" s="8"/>
    </row>
    <row r="2112" spans="1:166" x14ac:dyDescent="0.25">
      <c r="A2112" t="s">
        <v>83</v>
      </c>
      <c r="B2112" t="s">
        <v>250</v>
      </c>
      <c r="C2112" s="6">
        <v>39542</v>
      </c>
      <c r="D2112" s="5">
        <v>9</v>
      </c>
      <c r="E2112" s="6" t="s">
        <v>207</v>
      </c>
      <c r="F2112" t="s">
        <v>15</v>
      </c>
      <c r="G2112">
        <v>172</v>
      </c>
      <c r="H2112" t="s">
        <v>17</v>
      </c>
      <c r="I2112" s="7">
        <v>10</v>
      </c>
      <c r="J2112">
        <v>1000</v>
      </c>
      <c r="K2112" s="5">
        <f t="shared" si="71"/>
        <v>100</v>
      </c>
      <c r="L2112" s="5"/>
      <c r="M2112" s="8"/>
      <c r="N2112" s="8"/>
      <c r="O2112" s="8"/>
      <c r="P2112" s="8"/>
      <c r="Q2112" s="5"/>
      <c r="R2112" s="5"/>
      <c r="S2112" s="5"/>
      <c r="T2112" s="5"/>
      <c r="U2112" s="5"/>
      <c r="V2112" s="5">
        <v>172</v>
      </c>
      <c r="W2112" s="5"/>
      <c r="X2112" s="8"/>
      <c r="Y2112" s="8"/>
      <c r="Z2112" s="8"/>
      <c r="AA2112" s="8"/>
      <c r="AB2112" s="8"/>
      <c r="AC2112" s="5"/>
      <c r="AD2112" s="8"/>
      <c r="AE2112" s="8"/>
      <c r="AF2112" s="8"/>
      <c r="AG2112" s="8"/>
      <c r="AH2112" s="8"/>
      <c r="AI2112" s="8"/>
      <c r="AJ2112" s="5"/>
      <c r="AK2112" s="8"/>
      <c r="AL2112" s="8"/>
      <c r="AM2112" s="8"/>
      <c r="AN2112" s="8"/>
      <c r="AO2112" s="8"/>
      <c r="AP2112" s="8"/>
      <c r="AQ2112" s="9"/>
      <c r="AR2112" s="8"/>
      <c r="AS2112" s="8"/>
      <c r="AT2112" s="8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8"/>
      <c r="BJ2112" s="5"/>
      <c r="BK2112" s="5"/>
      <c r="BL2112" s="5"/>
      <c r="BM2112" s="8"/>
      <c r="BN2112" s="8"/>
      <c r="BO2112" s="7"/>
      <c r="BP2112" s="5"/>
      <c r="BQ2112" s="5"/>
      <c r="BR2112" s="5"/>
      <c r="BS2112" s="5"/>
      <c r="BT2112" s="7"/>
      <c r="BU2112" s="7"/>
      <c r="BV2112" s="7"/>
      <c r="BW2112" s="7"/>
      <c r="BX2112" s="7"/>
      <c r="BY2112" s="7"/>
      <c r="BZ2112" s="7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8"/>
      <c r="CL2112" s="5"/>
      <c r="CM2112" s="5"/>
      <c r="CN2112" s="8"/>
      <c r="CO2112" s="5"/>
      <c r="CP2112" s="5"/>
      <c r="CQ2112" s="5"/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/>
      <c r="EB2112" s="8"/>
      <c r="EC2112" s="8"/>
      <c r="ED2112" s="8"/>
      <c r="EE2112" s="8"/>
      <c r="EF2112" s="8"/>
      <c r="EG2112" s="8"/>
      <c r="EH2112" s="8"/>
      <c r="EI2112" s="8"/>
      <c r="EJ2112" s="8"/>
      <c r="EK2112" s="8"/>
      <c r="EL2112" s="8"/>
      <c r="EM2112" s="8"/>
      <c r="EN2112" s="8"/>
      <c r="EO2112" s="8"/>
      <c r="EP2112" s="8"/>
      <c r="EQ2112" s="8"/>
      <c r="ER2112" s="8"/>
      <c r="ES2112" s="8"/>
      <c r="ET2112" s="8"/>
      <c r="EU2112" s="8"/>
      <c r="EV2112" s="8"/>
      <c r="EW2112" s="8"/>
      <c r="EX2112" s="8"/>
      <c r="EY2112" s="8"/>
      <c r="EZ2112" s="8"/>
      <c r="FA2112" s="8"/>
      <c r="FB2112" s="8"/>
      <c r="FC2112" s="8"/>
      <c r="FD2112" s="8"/>
      <c r="FE2112" s="8"/>
      <c r="FF2112" s="8"/>
      <c r="FG2112" s="8"/>
      <c r="FH2112" s="8"/>
      <c r="FI2112" s="8"/>
      <c r="FJ2112" s="8"/>
    </row>
    <row r="2113" spans="1:95" x14ac:dyDescent="0.25">
      <c r="A2113" t="s">
        <v>83</v>
      </c>
      <c r="B2113" t="s">
        <v>250</v>
      </c>
      <c r="C2113" s="6">
        <v>39413</v>
      </c>
      <c r="D2113" s="5"/>
      <c r="H2113" t="s">
        <v>17</v>
      </c>
      <c r="I2113" s="7">
        <v>10</v>
      </c>
      <c r="J2113">
        <v>1000</v>
      </c>
      <c r="K2113" s="5">
        <f t="shared" si="71"/>
        <v>100</v>
      </c>
      <c r="AC2113" s="5"/>
      <c r="AE2113" s="8"/>
      <c r="AF2113" s="8"/>
      <c r="AG2113" s="8"/>
      <c r="AH2113" s="8"/>
      <c r="AI2113" s="8"/>
      <c r="AJ2113" s="5"/>
      <c r="AK2113" s="8"/>
      <c r="AL2113" s="8"/>
      <c r="AM2113" s="8"/>
      <c r="AN2113" s="8"/>
      <c r="AO2113" s="8"/>
      <c r="AP2113" s="8"/>
      <c r="AQ2113" s="9"/>
      <c r="AS2113" s="8"/>
      <c r="AT2113" s="8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J2113" s="5"/>
      <c r="BK2113" s="5"/>
      <c r="BL2113" s="5"/>
      <c r="BO2113" s="7"/>
      <c r="BP2113" s="5"/>
      <c r="BQ2113" s="5"/>
      <c r="BR2113" s="5"/>
      <c r="BS2113" s="5"/>
      <c r="BT2113" s="7"/>
      <c r="BU2113" s="7"/>
      <c r="BV2113" s="7"/>
      <c r="BW2113" s="7"/>
      <c r="BX2113" s="7"/>
      <c r="BY2113" s="7"/>
      <c r="BZ2113" s="7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L2113" s="5">
        <v>195.767692189889</v>
      </c>
      <c r="CM2113" s="5"/>
      <c r="CO2113" s="5"/>
      <c r="CP2113" s="5"/>
      <c r="CQ2113" s="5"/>
    </row>
    <row r="2114" spans="1:95" x14ac:dyDescent="0.25">
      <c r="A2114" t="s">
        <v>83</v>
      </c>
      <c r="B2114" t="s">
        <v>250</v>
      </c>
      <c r="C2114" s="6">
        <v>39421</v>
      </c>
      <c r="D2114" s="5"/>
      <c r="H2114" t="s">
        <v>17</v>
      </c>
      <c r="I2114" s="7">
        <v>10</v>
      </c>
      <c r="J2114">
        <v>1000</v>
      </c>
      <c r="K2114" s="5">
        <f t="shared" si="71"/>
        <v>100</v>
      </c>
      <c r="AC2114" s="5"/>
      <c r="AE2114" s="8"/>
      <c r="AF2114" s="8"/>
      <c r="AG2114" s="8"/>
      <c r="AH2114" s="8"/>
      <c r="AI2114" s="8"/>
      <c r="AJ2114" s="5"/>
      <c r="AK2114" s="8"/>
      <c r="AL2114" s="8"/>
      <c r="AM2114" s="8"/>
      <c r="AN2114" s="8"/>
      <c r="AO2114" s="8"/>
      <c r="AP2114" s="8"/>
      <c r="AQ2114" s="9"/>
      <c r="AS2114" s="8"/>
      <c r="AT2114" s="8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J2114" s="5"/>
      <c r="BK2114" s="5"/>
      <c r="BL2114" s="5"/>
      <c r="BO2114" s="7"/>
      <c r="BP2114" s="5"/>
      <c r="BQ2114" s="5"/>
      <c r="BR2114" s="5"/>
      <c r="BS2114" s="5"/>
      <c r="BT2114" s="7"/>
      <c r="BU2114" s="7"/>
      <c r="BV2114" s="7"/>
      <c r="BW2114" s="7"/>
      <c r="BX2114" s="7"/>
      <c r="BY2114" s="7"/>
      <c r="BZ2114" s="7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L2114" s="5">
        <v>212.67578121304209</v>
      </c>
      <c r="CM2114" s="5"/>
      <c r="CO2114" s="5"/>
      <c r="CP2114" s="5"/>
      <c r="CQ2114" s="5"/>
    </row>
    <row r="2115" spans="1:95" x14ac:dyDescent="0.25">
      <c r="A2115" t="s">
        <v>83</v>
      </c>
      <c r="B2115" t="s">
        <v>250</v>
      </c>
      <c r="C2115" s="6">
        <v>39427</v>
      </c>
      <c r="D2115" s="5"/>
      <c r="H2115" t="s">
        <v>17</v>
      </c>
      <c r="I2115" s="7">
        <v>10</v>
      </c>
      <c r="J2115">
        <v>1000</v>
      </c>
      <c r="K2115" s="5">
        <f t="shared" si="71"/>
        <v>100</v>
      </c>
      <c r="AC2115" s="5"/>
      <c r="AE2115" s="8"/>
      <c r="AF2115" s="8"/>
      <c r="AG2115" s="8"/>
      <c r="AH2115" s="8"/>
      <c r="AI2115" s="8"/>
      <c r="AJ2115" s="5"/>
      <c r="AK2115" s="8"/>
      <c r="AL2115" s="8"/>
      <c r="AM2115" s="8"/>
      <c r="AN2115" s="8"/>
      <c r="AO2115" s="8"/>
      <c r="AP2115" s="8"/>
      <c r="AQ2115" s="9"/>
      <c r="AS2115" s="8"/>
      <c r="AT2115" s="8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J2115" s="5"/>
      <c r="BK2115" s="5"/>
      <c r="BL2115" s="5"/>
      <c r="BO2115" s="7"/>
      <c r="BP2115" s="5"/>
      <c r="BQ2115" s="5"/>
      <c r="BR2115" s="5"/>
      <c r="BS2115" s="5"/>
      <c r="BT2115" s="7"/>
      <c r="BU2115" s="7"/>
      <c r="BV2115" s="7"/>
      <c r="BW2115" s="7"/>
      <c r="BX2115" s="7"/>
      <c r="BY2115" s="7"/>
      <c r="BZ2115" s="7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L2115" s="5">
        <v>185.93559099424019</v>
      </c>
      <c r="CM2115" s="5"/>
      <c r="CO2115" s="5"/>
      <c r="CP2115" s="5"/>
      <c r="CQ2115" s="5"/>
    </row>
    <row r="2116" spans="1:95" x14ac:dyDescent="0.25">
      <c r="A2116" t="s">
        <v>83</v>
      </c>
      <c r="B2116" t="s">
        <v>250</v>
      </c>
      <c r="C2116" s="6">
        <v>39430</v>
      </c>
      <c r="D2116" s="5"/>
      <c r="H2116" t="s">
        <v>17</v>
      </c>
      <c r="I2116" s="7">
        <v>10</v>
      </c>
      <c r="J2116">
        <v>1000</v>
      </c>
      <c r="K2116" s="5">
        <f t="shared" si="71"/>
        <v>100</v>
      </c>
      <c r="AC2116" s="5"/>
      <c r="AE2116" s="8"/>
      <c r="AF2116" s="8"/>
      <c r="AG2116" s="8"/>
      <c r="AH2116" s="8"/>
      <c r="AI2116" s="8"/>
      <c r="AJ2116" s="5"/>
      <c r="AK2116" s="8"/>
      <c r="AL2116" s="8"/>
      <c r="AM2116" s="8"/>
      <c r="AN2116" s="8"/>
      <c r="AO2116" s="8"/>
      <c r="AP2116" s="8"/>
      <c r="AQ2116" s="9"/>
      <c r="AS2116" s="8"/>
      <c r="AT2116" s="8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J2116" s="5"/>
      <c r="BK2116" s="5"/>
      <c r="BL2116" s="5"/>
      <c r="BO2116" s="7"/>
      <c r="BP2116" s="5"/>
      <c r="BQ2116" s="5"/>
      <c r="BR2116" s="5"/>
      <c r="BS2116" s="5"/>
      <c r="BT2116" s="7"/>
      <c r="BU2116" s="7"/>
      <c r="BV2116" s="7"/>
      <c r="BW2116" s="7"/>
      <c r="BX2116" s="7"/>
      <c r="BY2116" s="7"/>
      <c r="BZ2116" s="7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L2116" s="5">
        <v>232.06148077096819</v>
      </c>
      <c r="CM2116" s="5"/>
      <c r="CO2116" s="5"/>
      <c r="CP2116" s="5"/>
      <c r="CQ2116" s="5"/>
    </row>
    <row r="2117" spans="1:95" x14ac:dyDescent="0.25">
      <c r="A2117" t="s">
        <v>83</v>
      </c>
      <c r="B2117" t="s">
        <v>250</v>
      </c>
      <c r="C2117" s="6">
        <v>39434</v>
      </c>
      <c r="D2117" s="5"/>
      <c r="H2117" t="s">
        <v>17</v>
      </c>
      <c r="I2117" s="7">
        <v>10</v>
      </c>
      <c r="J2117">
        <v>1000</v>
      </c>
      <c r="K2117" s="5">
        <f t="shared" si="71"/>
        <v>100</v>
      </c>
      <c r="AC2117" s="5"/>
      <c r="AE2117" s="8"/>
      <c r="AF2117" s="8"/>
      <c r="AG2117" s="8"/>
      <c r="AH2117" s="8"/>
      <c r="AI2117" s="8"/>
      <c r="AJ2117" s="5"/>
      <c r="AK2117" s="8"/>
      <c r="AL2117" s="8"/>
      <c r="AM2117" s="8"/>
      <c r="AN2117" s="8"/>
      <c r="AO2117" s="8"/>
      <c r="AP2117" s="8"/>
      <c r="AQ2117" s="9"/>
      <c r="AS2117" s="8"/>
      <c r="AT2117" s="8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J2117" s="5"/>
      <c r="BK2117" s="5"/>
      <c r="BL2117" s="5"/>
      <c r="BO2117" s="7"/>
      <c r="BP2117" s="5"/>
      <c r="BQ2117" s="5"/>
      <c r="BR2117" s="5"/>
      <c r="BS2117" s="5"/>
      <c r="BT2117" s="7"/>
      <c r="BU2117" s="7"/>
      <c r="BV2117" s="7"/>
      <c r="BW2117" s="7"/>
      <c r="BX2117" s="7"/>
      <c r="BY2117" s="7"/>
      <c r="BZ2117" s="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L2117" s="5">
        <v>215.7549678495844</v>
      </c>
      <c r="CM2117" s="5"/>
      <c r="CO2117" s="5"/>
      <c r="CP2117" s="5"/>
      <c r="CQ2117" s="5"/>
    </row>
    <row r="2118" spans="1:95" x14ac:dyDescent="0.25">
      <c r="A2118" t="s">
        <v>83</v>
      </c>
      <c r="B2118" t="s">
        <v>250</v>
      </c>
      <c r="C2118" s="6">
        <v>39436</v>
      </c>
      <c r="D2118" s="5"/>
      <c r="H2118" t="s">
        <v>17</v>
      </c>
      <c r="I2118" s="7">
        <v>10</v>
      </c>
      <c r="J2118">
        <v>1000</v>
      </c>
      <c r="K2118" s="5">
        <f t="shared" si="71"/>
        <v>100</v>
      </c>
      <c r="AC2118" s="5"/>
      <c r="AE2118" s="8"/>
      <c r="AF2118" s="8"/>
      <c r="AG2118" s="8"/>
      <c r="AH2118" s="8"/>
      <c r="AI2118" s="8"/>
      <c r="AJ2118" s="5"/>
      <c r="AK2118" s="8"/>
      <c r="AL2118" s="8"/>
      <c r="AM2118" s="8"/>
      <c r="AN2118" s="8"/>
      <c r="AO2118" s="8"/>
      <c r="AP2118" s="8"/>
      <c r="AQ2118" s="9"/>
      <c r="AS2118" s="8"/>
      <c r="AT2118" s="8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J2118" s="5"/>
      <c r="BK2118" s="5"/>
      <c r="BL2118" s="5"/>
      <c r="BO2118" s="7"/>
      <c r="BP2118" s="5"/>
      <c r="BQ2118" s="5"/>
      <c r="BR2118" s="5"/>
      <c r="BS2118" s="5"/>
      <c r="BT2118" s="7"/>
      <c r="BU2118" s="7"/>
      <c r="BV2118" s="7"/>
      <c r="BW2118" s="7"/>
      <c r="BX2118" s="7"/>
      <c r="BY2118" s="7"/>
      <c r="BZ2118" s="7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L2118" s="5">
        <v>216.91744026960961</v>
      </c>
      <c r="CM2118" s="5"/>
      <c r="CO2118" s="5"/>
      <c r="CP2118" s="5"/>
      <c r="CQ2118" s="5"/>
    </row>
    <row r="2119" spans="1:95" x14ac:dyDescent="0.25">
      <c r="A2119" t="s">
        <v>83</v>
      </c>
      <c r="B2119" t="s">
        <v>250</v>
      </c>
      <c r="C2119" s="6">
        <v>39444</v>
      </c>
      <c r="D2119" s="5"/>
      <c r="H2119" t="s">
        <v>17</v>
      </c>
      <c r="I2119" s="7">
        <v>10</v>
      </c>
      <c r="J2119">
        <v>1000</v>
      </c>
      <c r="K2119" s="5">
        <f t="shared" si="71"/>
        <v>100</v>
      </c>
      <c r="AC2119" s="5"/>
      <c r="AE2119" s="8"/>
      <c r="AF2119" s="8"/>
      <c r="AG2119" s="8"/>
      <c r="AH2119" s="8"/>
      <c r="AI2119" s="8"/>
      <c r="AJ2119" s="5"/>
      <c r="AK2119" s="8"/>
      <c r="AL2119" s="8"/>
      <c r="AM2119" s="8"/>
      <c r="AN2119" s="8"/>
      <c r="AO2119" s="8"/>
      <c r="AP2119" s="8"/>
      <c r="AQ2119" s="9"/>
      <c r="AS2119" s="8"/>
      <c r="AT2119" s="8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J2119" s="5"/>
      <c r="BK2119" s="5"/>
      <c r="BL2119" s="5"/>
      <c r="BO2119" s="7"/>
      <c r="BP2119" s="5"/>
      <c r="BQ2119" s="5"/>
      <c r="BR2119" s="5"/>
      <c r="BS2119" s="5"/>
      <c r="BT2119" s="7"/>
      <c r="BU2119" s="7"/>
      <c r="BV2119" s="7"/>
      <c r="BW2119" s="7"/>
      <c r="BX2119" s="7"/>
      <c r="BY2119" s="7"/>
      <c r="BZ2119" s="7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L2119" s="5">
        <v>212.08101224706539</v>
      </c>
      <c r="CM2119" s="5"/>
      <c r="CO2119" s="5"/>
      <c r="CP2119" s="5"/>
      <c r="CQ2119" s="5"/>
    </row>
    <row r="2120" spans="1:95" x14ac:dyDescent="0.25">
      <c r="A2120" t="s">
        <v>83</v>
      </c>
      <c r="B2120" t="s">
        <v>250</v>
      </c>
      <c r="C2120" s="6">
        <v>39454</v>
      </c>
      <c r="D2120" s="5"/>
      <c r="H2120" t="s">
        <v>17</v>
      </c>
      <c r="I2120" s="7">
        <v>10</v>
      </c>
      <c r="J2120">
        <v>1000</v>
      </c>
      <c r="K2120" s="5">
        <f t="shared" si="71"/>
        <v>100</v>
      </c>
      <c r="AC2120" s="5"/>
      <c r="AE2120" s="8"/>
      <c r="AF2120" s="8"/>
      <c r="AG2120" s="8"/>
      <c r="AH2120" s="8"/>
      <c r="AI2120" s="8"/>
      <c r="AJ2120" s="5"/>
      <c r="AK2120" s="8"/>
      <c r="AL2120" s="8"/>
      <c r="AM2120" s="8"/>
      <c r="AN2120" s="8"/>
      <c r="AO2120" s="8"/>
      <c r="AP2120" s="8"/>
      <c r="AQ2120" s="9"/>
      <c r="AS2120" s="8"/>
      <c r="AT2120" s="8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J2120" s="5"/>
      <c r="BK2120" s="5"/>
      <c r="BL2120" s="5"/>
      <c r="BO2120" s="7"/>
      <c r="BP2120" s="5"/>
      <c r="BQ2120" s="5"/>
      <c r="BR2120" s="5"/>
      <c r="BS2120" s="5"/>
      <c r="BT2120" s="7"/>
      <c r="BU2120" s="7"/>
      <c r="BV2120" s="7"/>
      <c r="BW2120" s="7"/>
      <c r="BX2120" s="7"/>
      <c r="BY2120" s="7"/>
      <c r="BZ2120" s="7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L2120" s="5">
        <v>227.43764323424489</v>
      </c>
      <c r="CM2120" s="5"/>
      <c r="CO2120" s="5"/>
      <c r="CP2120" s="5"/>
      <c r="CQ2120" s="5"/>
    </row>
    <row r="2121" spans="1:95" x14ac:dyDescent="0.25">
      <c r="A2121" t="s">
        <v>83</v>
      </c>
      <c r="B2121" t="s">
        <v>250</v>
      </c>
      <c r="C2121" s="6">
        <v>39460</v>
      </c>
      <c r="D2121" s="5"/>
      <c r="H2121" t="s">
        <v>17</v>
      </c>
      <c r="I2121" s="7">
        <v>10</v>
      </c>
      <c r="J2121">
        <v>1000</v>
      </c>
      <c r="K2121" s="5">
        <f t="shared" si="71"/>
        <v>100</v>
      </c>
      <c r="AC2121" s="5"/>
      <c r="AE2121" s="8"/>
      <c r="AF2121" s="8"/>
      <c r="AG2121" s="8"/>
      <c r="AH2121" s="8"/>
      <c r="AI2121" s="8"/>
      <c r="AJ2121" s="5"/>
      <c r="AK2121" s="8"/>
      <c r="AL2121" s="8"/>
      <c r="AM2121" s="8"/>
      <c r="AN2121" s="8"/>
      <c r="AO2121" s="8"/>
      <c r="AP2121" s="8"/>
      <c r="AQ2121" s="9"/>
      <c r="AS2121" s="8"/>
      <c r="AT2121" s="8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J2121" s="5"/>
      <c r="BK2121" s="5"/>
      <c r="BL2121" s="5"/>
      <c r="BO2121" s="7"/>
      <c r="BP2121" s="5"/>
      <c r="BQ2121" s="5"/>
      <c r="BR2121" s="5"/>
      <c r="BS2121" s="5"/>
      <c r="BT2121" s="7"/>
      <c r="BU2121" s="7"/>
      <c r="BV2121" s="7"/>
      <c r="BW2121" s="7"/>
      <c r="BX2121" s="7"/>
      <c r="BY2121" s="7"/>
      <c r="BZ2121" s="7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L2121" s="5">
        <v>210.02939429042939</v>
      </c>
      <c r="CM2121" s="5"/>
      <c r="CO2121" s="5"/>
      <c r="CP2121" s="5"/>
      <c r="CQ2121" s="5"/>
    </row>
    <row r="2122" spans="1:95" x14ac:dyDescent="0.25">
      <c r="A2122" t="s">
        <v>83</v>
      </c>
      <c r="B2122" t="s">
        <v>250</v>
      </c>
      <c r="C2122" s="6">
        <v>39463</v>
      </c>
      <c r="D2122" s="5"/>
      <c r="H2122" t="s">
        <v>17</v>
      </c>
      <c r="I2122" s="7">
        <v>10</v>
      </c>
      <c r="J2122">
        <v>1000</v>
      </c>
      <c r="K2122" s="5">
        <f t="shared" si="71"/>
        <v>100</v>
      </c>
      <c r="AC2122" s="5"/>
      <c r="AE2122" s="8"/>
      <c r="AF2122" s="8"/>
      <c r="AG2122" s="8"/>
      <c r="AH2122" s="8"/>
      <c r="AI2122" s="8"/>
      <c r="AJ2122" s="5"/>
      <c r="AK2122" s="8"/>
      <c r="AL2122" s="8"/>
      <c r="AM2122" s="8"/>
      <c r="AN2122" s="8"/>
      <c r="AO2122" s="8"/>
      <c r="AP2122" s="8"/>
      <c r="AQ2122" s="9"/>
      <c r="AS2122" s="8"/>
      <c r="AT2122" s="8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J2122" s="5"/>
      <c r="BK2122" s="5"/>
      <c r="BL2122" s="5"/>
      <c r="BO2122" s="7"/>
      <c r="BP2122" s="5"/>
      <c r="BQ2122" s="5"/>
      <c r="BR2122" s="5"/>
      <c r="BS2122" s="5"/>
      <c r="BT2122" s="7"/>
      <c r="BU2122" s="7"/>
      <c r="BV2122" s="7"/>
      <c r="BW2122" s="7"/>
      <c r="BX2122" s="7"/>
      <c r="BY2122" s="7"/>
      <c r="BZ2122" s="7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L2122" s="5">
        <v>175.33164776543731</v>
      </c>
      <c r="CM2122" s="5"/>
      <c r="CO2122" s="5"/>
      <c r="CP2122" s="5"/>
      <c r="CQ2122" s="5"/>
    </row>
    <row r="2123" spans="1:95" x14ac:dyDescent="0.25">
      <c r="A2123" t="s">
        <v>83</v>
      </c>
      <c r="B2123" t="s">
        <v>250</v>
      </c>
      <c r="C2123" s="6">
        <v>39468</v>
      </c>
      <c r="D2123" s="5"/>
      <c r="H2123" t="s">
        <v>17</v>
      </c>
      <c r="I2123" s="7">
        <v>10</v>
      </c>
      <c r="J2123">
        <v>1000</v>
      </c>
      <c r="K2123" s="5">
        <f t="shared" si="71"/>
        <v>100</v>
      </c>
      <c r="AC2123" s="5"/>
      <c r="AE2123" s="8"/>
      <c r="AF2123" s="8"/>
      <c r="AG2123" s="8"/>
      <c r="AH2123" s="8"/>
      <c r="AI2123" s="8"/>
      <c r="AJ2123" s="5"/>
      <c r="AK2123" s="8"/>
      <c r="AL2123" s="8"/>
      <c r="AM2123" s="8"/>
      <c r="AN2123" s="8"/>
      <c r="AO2123" s="8"/>
      <c r="AP2123" s="8"/>
      <c r="AQ2123" s="9"/>
      <c r="AS2123" s="8"/>
      <c r="AT2123" s="8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J2123" s="5"/>
      <c r="BK2123" s="5"/>
      <c r="BL2123" s="5"/>
      <c r="BO2123" s="7"/>
      <c r="BP2123" s="5"/>
      <c r="BQ2123" s="5"/>
      <c r="BR2123" s="5"/>
      <c r="BS2123" s="5"/>
      <c r="BT2123" s="7"/>
      <c r="BU2123" s="7"/>
      <c r="BV2123" s="7"/>
      <c r="BW2123" s="7"/>
      <c r="BX2123" s="7"/>
      <c r="BY2123" s="7"/>
      <c r="BZ2123" s="7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L2123" s="5">
        <v>233.6876291006443</v>
      </c>
      <c r="CM2123" s="5"/>
      <c r="CO2123" s="5"/>
      <c r="CP2123" s="5"/>
      <c r="CQ2123" s="5"/>
    </row>
    <row r="2124" spans="1:95" x14ac:dyDescent="0.25">
      <c r="A2124" t="s">
        <v>83</v>
      </c>
      <c r="B2124" t="s">
        <v>250</v>
      </c>
      <c r="C2124" s="6">
        <v>39472</v>
      </c>
      <c r="D2124" s="5"/>
      <c r="H2124" t="s">
        <v>17</v>
      </c>
      <c r="I2124" s="7">
        <v>10</v>
      </c>
      <c r="J2124">
        <v>1000</v>
      </c>
      <c r="K2124" s="5">
        <f t="shared" si="71"/>
        <v>100</v>
      </c>
      <c r="AC2124" s="5"/>
      <c r="AE2124" s="8"/>
      <c r="AF2124" s="8"/>
      <c r="AG2124" s="8"/>
      <c r="AH2124" s="8"/>
      <c r="AI2124" s="8"/>
      <c r="AJ2124" s="5"/>
      <c r="AK2124" s="8"/>
      <c r="AL2124" s="8"/>
      <c r="AM2124" s="8"/>
      <c r="AN2124" s="8"/>
      <c r="AO2124" s="8"/>
      <c r="AP2124" s="8"/>
      <c r="AQ2124" s="9"/>
      <c r="AS2124" s="8"/>
      <c r="AT2124" s="8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J2124" s="5"/>
      <c r="BK2124" s="5"/>
      <c r="BL2124" s="5"/>
      <c r="BO2124" s="7"/>
      <c r="BP2124" s="5"/>
      <c r="BQ2124" s="5"/>
      <c r="BR2124" s="5"/>
      <c r="BS2124" s="5"/>
      <c r="BT2124" s="7"/>
      <c r="BU2124" s="7"/>
      <c r="BV2124" s="7"/>
      <c r="BW2124" s="7"/>
      <c r="BX2124" s="7"/>
      <c r="BY2124" s="7"/>
      <c r="BZ2124" s="7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L2124" s="5">
        <v>224.80380216749859</v>
      </c>
      <c r="CM2124" s="5"/>
      <c r="CO2124" s="5"/>
      <c r="CP2124" s="5"/>
      <c r="CQ2124" s="5"/>
    </row>
    <row r="2125" spans="1:95" x14ac:dyDescent="0.25">
      <c r="A2125" t="s">
        <v>83</v>
      </c>
      <c r="B2125" t="s">
        <v>250</v>
      </c>
      <c r="C2125" s="6">
        <v>39478</v>
      </c>
      <c r="D2125" s="5"/>
      <c r="H2125" t="s">
        <v>17</v>
      </c>
      <c r="I2125" s="7">
        <v>10</v>
      </c>
      <c r="J2125">
        <v>1000</v>
      </c>
      <c r="K2125" s="5">
        <f t="shared" si="71"/>
        <v>100</v>
      </c>
      <c r="AC2125" s="5"/>
      <c r="AE2125" s="8"/>
      <c r="AF2125" s="8"/>
      <c r="AG2125" s="8"/>
      <c r="AH2125" s="8"/>
      <c r="AI2125" s="8"/>
      <c r="AJ2125" s="5"/>
      <c r="AK2125" s="8"/>
      <c r="AL2125" s="8"/>
      <c r="AM2125" s="8"/>
      <c r="AN2125" s="8"/>
      <c r="AO2125" s="8"/>
      <c r="AP2125" s="8"/>
      <c r="AQ2125" s="9"/>
      <c r="AS2125" s="8"/>
      <c r="AT2125" s="8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J2125" s="5"/>
      <c r="BK2125" s="5"/>
      <c r="BL2125" s="5"/>
      <c r="BO2125" s="7"/>
      <c r="BP2125" s="5"/>
      <c r="BQ2125" s="5"/>
      <c r="BR2125" s="5"/>
      <c r="BS2125" s="5"/>
      <c r="BT2125" s="7"/>
      <c r="BU2125" s="7"/>
      <c r="BV2125" s="7"/>
      <c r="BW2125" s="7"/>
      <c r="BX2125" s="7"/>
      <c r="BY2125" s="7"/>
      <c r="BZ2125" s="7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L2125" s="5">
        <v>182.0216180732607</v>
      </c>
      <c r="CM2125" s="5"/>
      <c r="CO2125" s="5"/>
      <c r="CP2125" s="5"/>
      <c r="CQ2125" s="5"/>
    </row>
    <row r="2126" spans="1:95" x14ac:dyDescent="0.25">
      <c r="A2126" t="s">
        <v>83</v>
      </c>
      <c r="B2126" t="s">
        <v>250</v>
      </c>
      <c r="C2126" s="6">
        <v>39481</v>
      </c>
      <c r="D2126" s="5"/>
      <c r="H2126" t="s">
        <v>17</v>
      </c>
      <c r="I2126" s="7">
        <v>10</v>
      </c>
      <c r="J2126">
        <v>1000</v>
      </c>
      <c r="K2126" s="5">
        <f t="shared" si="71"/>
        <v>100</v>
      </c>
      <c r="AC2126" s="5"/>
      <c r="AE2126" s="8"/>
      <c r="AF2126" s="8"/>
      <c r="AG2126" s="8"/>
      <c r="AH2126" s="8"/>
      <c r="AI2126" s="8"/>
      <c r="AJ2126" s="5"/>
      <c r="AK2126" s="8"/>
      <c r="AL2126" s="8"/>
      <c r="AM2126" s="8"/>
      <c r="AN2126" s="8"/>
      <c r="AO2126" s="8"/>
      <c r="AP2126" s="8"/>
      <c r="AQ2126" s="9"/>
      <c r="AS2126" s="8"/>
      <c r="AT2126" s="8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J2126" s="5"/>
      <c r="BK2126" s="5"/>
      <c r="BL2126" s="5"/>
      <c r="BO2126" s="7"/>
      <c r="BP2126" s="5"/>
      <c r="BQ2126" s="5"/>
      <c r="BR2126" s="5"/>
      <c r="BS2126" s="5"/>
      <c r="BT2126" s="7"/>
      <c r="BU2126" s="7"/>
      <c r="BV2126" s="7"/>
      <c r="BW2126" s="7"/>
      <c r="BX2126" s="7"/>
      <c r="BY2126" s="7"/>
      <c r="BZ2126" s="7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L2126" s="5">
        <v>226.7438409962121</v>
      </c>
      <c r="CM2126" s="5"/>
      <c r="CO2126" s="5"/>
      <c r="CP2126" s="5"/>
      <c r="CQ2126" s="5"/>
    </row>
    <row r="2127" spans="1:95" x14ac:dyDescent="0.25">
      <c r="A2127" t="s">
        <v>83</v>
      </c>
      <c r="B2127" t="s">
        <v>250</v>
      </c>
      <c r="C2127" s="6">
        <v>39486</v>
      </c>
      <c r="D2127" s="5"/>
      <c r="H2127" t="s">
        <v>17</v>
      </c>
      <c r="I2127" s="7">
        <v>10</v>
      </c>
      <c r="J2127">
        <v>1000</v>
      </c>
      <c r="K2127" s="5">
        <f t="shared" si="71"/>
        <v>100</v>
      </c>
      <c r="AC2127" s="5"/>
      <c r="AE2127" s="8"/>
      <c r="AF2127" s="8"/>
      <c r="AG2127" s="8"/>
      <c r="AH2127" s="8"/>
      <c r="AI2127" s="8"/>
      <c r="AJ2127" s="5"/>
      <c r="AK2127" s="8"/>
      <c r="AL2127" s="8"/>
      <c r="AM2127" s="8"/>
      <c r="AN2127" s="8"/>
      <c r="AO2127" s="8"/>
      <c r="AP2127" s="8"/>
      <c r="AQ2127" s="9"/>
      <c r="AS2127" s="8"/>
      <c r="AT2127" s="8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J2127" s="5"/>
      <c r="BK2127" s="5"/>
      <c r="BL2127" s="5"/>
      <c r="BO2127" s="7"/>
      <c r="BP2127" s="5"/>
      <c r="BQ2127" s="5"/>
      <c r="BR2127" s="5"/>
      <c r="BS2127" s="5"/>
      <c r="BT2127" s="7"/>
      <c r="BU2127" s="7"/>
      <c r="BV2127" s="7"/>
      <c r="BW2127" s="7"/>
      <c r="BX2127" s="7"/>
      <c r="BY2127" s="7"/>
      <c r="BZ2127" s="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L2127" s="5">
        <v>214.5275640271758</v>
      </c>
      <c r="CM2127" s="5"/>
      <c r="CO2127" s="5"/>
      <c r="CP2127" s="5"/>
      <c r="CQ2127" s="5"/>
    </row>
    <row r="2128" spans="1:95" x14ac:dyDescent="0.25">
      <c r="A2128" t="s">
        <v>83</v>
      </c>
      <c r="B2128" t="s">
        <v>250</v>
      </c>
      <c r="C2128" s="6">
        <v>39493</v>
      </c>
      <c r="D2128" s="5"/>
      <c r="H2128" t="s">
        <v>17</v>
      </c>
      <c r="I2128" s="7">
        <v>10</v>
      </c>
      <c r="J2128">
        <v>1000</v>
      </c>
      <c r="K2128" s="5">
        <f t="shared" si="71"/>
        <v>100</v>
      </c>
      <c r="AC2128" s="5"/>
      <c r="AE2128" s="8"/>
      <c r="AF2128" s="8"/>
      <c r="AG2128" s="8"/>
      <c r="AH2128" s="8"/>
      <c r="AI2128" s="8"/>
      <c r="AJ2128" s="5"/>
      <c r="AK2128" s="8"/>
      <c r="AL2128" s="8"/>
      <c r="AM2128" s="8"/>
      <c r="AN2128" s="8"/>
      <c r="AO2128" s="8"/>
      <c r="AP2128" s="8"/>
      <c r="AQ2128" s="9"/>
      <c r="AS2128" s="8"/>
      <c r="AT2128" s="8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J2128" s="5"/>
      <c r="BK2128" s="5"/>
      <c r="BL2128" s="5"/>
      <c r="BO2128" s="7"/>
      <c r="BP2128" s="5"/>
      <c r="BQ2128" s="5"/>
      <c r="BR2128" s="5"/>
      <c r="BS2128" s="5"/>
      <c r="BT2128" s="7"/>
      <c r="BU2128" s="7"/>
      <c r="BV2128" s="7"/>
      <c r="BW2128" s="7"/>
      <c r="BX2128" s="7"/>
      <c r="BY2128" s="7"/>
      <c r="BZ2128" s="7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L2128" s="5">
        <v>212.93715207362359</v>
      </c>
      <c r="CM2128" s="5"/>
      <c r="CO2128" s="5"/>
      <c r="CP2128" s="5"/>
      <c r="CQ2128" s="5"/>
    </row>
    <row r="2129" spans="1:166" x14ac:dyDescent="0.25">
      <c r="A2129" t="s">
        <v>83</v>
      </c>
      <c r="B2129" t="s">
        <v>250</v>
      </c>
      <c r="C2129" s="6">
        <v>39498</v>
      </c>
      <c r="D2129" s="5"/>
      <c r="H2129" t="s">
        <v>17</v>
      </c>
      <c r="I2129" s="7">
        <v>10</v>
      </c>
      <c r="J2129">
        <v>1000</v>
      </c>
      <c r="K2129" s="5">
        <f t="shared" si="71"/>
        <v>100</v>
      </c>
      <c r="AC2129" s="5"/>
      <c r="AE2129" s="8"/>
      <c r="AF2129" s="8"/>
      <c r="AG2129" s="8"/>
      <c r="AH2129" s="8"/>
      <c r="AI2129" s="8"/>
      <c r="AJ2129" s="5"/>
      <c r="AK2129" s="8"/>
      <c r="AL2129" s="8"/>
      <c r="AM2129" s="8"/>
      <c r="AN2129" s="8"/>
      <c r="AO2129" s="8"/>
      <c r="AP2129" s="8"/>
      <c r="AQ2129" s="9"/>
      <c r="AS2129" s="8"/>
      <c r="AT2129" s="8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J2129" s="5"/>
      <c r="BK2129" s="5"/>
      <c r="BL2129" s="5"/>
      <c r="BO2129" s="7"/>
      <c r="BP2129" s="5"/>
      <c r="BQ2129" s="5"/>
      <c r="BR2129" s="5"/>
      <c r="BS2129" s="5"/>
      <c r="BT2129" s="7"/>
      <c r="BU2129" s="7"/>
      <c r="BV2129" s="7"/>
      <c r="BW2129" s="7"/>
      <c r="BX2129" s="7"/>
      <c r="BY2129" s="7"/>
      <c r="BZ2129" s="7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L2129" s="5">
        <v>179.21050475858641</v>
      </c>
      <c r="CM2129" s="5"/>
      <c r="CO2129" s="5"/>
      <c r="CP2129" s="5"/>
      <c r="CQ2129" s="5"/>
    </row>
    <row r="2130" spans="1:166" x14ac:dyDescent="0.25">
      <c r="A2130" t="s">
        <v>83</v>
      </c>
      <c r="B2130" t="s">
        <v>250</v>
      </c>
      <c r="C2130" s="6">
        <v>39501</v>
      </c>
      <c r="D2130" s="5"/>
      <c r="H2130" t="s">
        <v>17</v>
      </c>
      <c r="I2130" s="7">
        <v>10</v>
      </c>
      <c r="J2130">
        <v>1000</v>
      </c>
      <c r="K2130" s="5">
        <f t="shared" si="71"/>
        <v>100</v>
      </c>
      <c r="AC2130" s="5"/>
      <c r="AE2130" s="8"/>
      <c r="AF2130" s="8"/>
      <c r="AG2130" s="8"/>
      <c r="AH2130" s="8"/>
      <c r="AI2130" s="8"/>
      <c r="AJ2130" s="5"/>
      <c r="AK2130" s="8"/>
      <c r="AL2130" s="8"/>
      <c r="AM2130" s="8"/>
      <c r="AN2130" s="8"/>
      <c r="AO2130" s="8"/>
      <c r="AP2130" s="8"/>
      <c r="AQ2130" s="9"/>
      <c r="AS2130" s="8"/>
      <c r="AT2130" s="8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J2130" s="5"/>
      <c r="BK2130" s="5"/>
      <c r="BL2130" s="5"/>
      <c r="BO2130" s="7"/>
      <c r="BP2130" s="5"/>
      <c r="BQ2130" s="5"/>
      <c r="BR2130" s="5"/>
      <c r="BS2130" s="5"/>
      <c r="BT2130" s="7"/>
      <c r="BU2130" s="7"/>
      <c r="BV2130" s="7"/>
      <c r="BW2130" s="7"/>
      <c r="BX2130" s="7"/>
      <c r="BY2130" s="7"/>
      <c r="BZ2130" s="7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L2130" s="5">
        <v>216.1593532847032</v>
      </c>
      <c r="CM2130" s="5"/>
      <c r="CO2130" s="5"/>
      <c r="CP2130" s="5"/>
      <c r="CQ2130" s="5"/>
    </row>
    <row r="2131" spans="1:166" x14ac:dyDescent="0.25">
      <c r="A2131" t="s">
        <v>83</v>
      </c>
      <c r="B2131" t="s">
        <v>250</v>
      </c>
      <c r="C2131" s="6">
        <v>39511</v>
      </c>
      <c r="D2131" s="5"/>
      <c r="H2131" t="s">
        <v>17</v>
      </c>
      <c r="I2131" s="7">
        <v>10</v>
      </c>
      <c r="J2131">
        <v>1000</v>
      </c>
      <c r="K2131" s="5">
        <f t="shared" si="71"/>
        <v>100</v>
      </c>
      <c r="AC2131" s="5"/>
      <c r="AE2131" s="8"/>
      <c r="AF2131" s="8"/>
      <c r="AG2131" s="8"/>
      <c r="AH2131" s="8"/>
      <c r="AI2131" s="8"/>
      <c r="AJ2131" s="5"/>
      <c r="AK2131" s="8"/>
      <c r="AL2131" s="8"/>
      <c r="AM2131" s="8"/>
      <c r="AN2131" s="8"/>
      <c r="AO2131" s="8"/>
      <c r="AP2131" s="8"/>
      <c r="AQ2131" s="9"/>
      <c r="AS2131" s="8"/>
      <c r="AT2131" s="8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J2131" s="5"/>
      <c r="BK2131" s="5"/>
      <c r="BL2131" s="5"/>
      <c r="BO2131" s="7"/>
      <c r="BP2131" s="5"/>
      <c r="BQ2131" s="5"/>
      <c r="BR2131" s="5"/>
      <c r="BS2131" s="5"/>
      <c r="BT2131" s="7"/>
      <c r="BU2131" s="7"/>
      <c r="BV2131" s="7"/>
      <c r="BW2131" s="7"/>
      <c r="BX2131" s="7"/>
      <c r="BY2131" s="7"/>
      <c r="BZ2131" s="7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L2131" s="5">
        <v>182.1228643461416</v>
      </c>
      <c r="CM2131" s="5"/>
      <c r="CO2131" s="5"/>
      <c r="CP2131" s="5"/>
      <c r="CQ2131" s="5"/>
    </row>
    <row r="2132" spans="1:166" x14ac:dyDescent="0.25">
      <c r="A2132" t="s">
        <v>83</v>
      </c>
      <c r="B2132" t="s">
        <v>250</v>
      </c>
      <c r="C2132" s="6">
        <v>39516</v>
      </c>
      <c r="D2132" s="5"/>
      <c r="H2132" t="s">
        <v>17</v>
      </c>
      <c r="I2132" s="7">
        <v>10</v>
      </c>
      <c r="J2132">
        <v>1000</v>
      </c>
      <c r="K2132" s="5">
        <f t="shared" si="71"/>
        <v>100</v>
      </c>
      <c r="AC2132" s="5"/>
      <c r="AE2132" s="8"/>
      <c r="AF2132" s="8"/>
      <c r="AG2132" s="8"/>
      <c r="AH2132" s="8"/>
      <c r="AI2132" s="8"/>
      <c r="AJ2132" s="5"/>
      <c r="AK2132" s="8"/>
      <c r="AL2132" s="8"/>
      <c r="AM2132" s="8"/>
      <c r="AN2132" s="8"/>
      <c r="AO2132" s="8"/>
      <c r="AP2132" s="8"/>
      <c r="AQ2132" s="9"/>
      <c r="AS2132" s="8"/>
      <c r="AT2132" s="8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J2132" s="5"/>
      <c r="BK2132" s="5"/>
      <c r="BL2132" s="5"/>
      <c r="BO2132" s="7"/>
      <c r="BP2132" s="5"/>
      <c r="BQ2132" s="5"/>
      <c r="BR2132" s="5"/>
      <c r="BS2132" s="5"/>
      <c r="BT2132" s="7"/>
      <c r="BU2132" s="7"/>
      <c r="BV2132" s="7"/>
      <c r="BW2132" s="7"/>
      <c r="BX2132" s="7"/>
      <c r="BY2132" s="7"/>
      <c r="BZ2132" s="7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L2132" s="5">
        <v>147.3149123267716</v>
      </c>
      <c r="CM2132" s="5"/>
      <c r="CO2132" s="5"/>
      <c r="CP2132" s="5"/>
      <c r="CQ2132" s="5"/>
    </row>
    <row r="2133" spans="1:166" x14ac:dyDescent="0.25">
      <c r="A2133" t="s">
        <v>83</v>
      </c>
      <c r="B2133" t="s">
        <v>250</v>
      </c>
      <c r="C2133" s="6">
        <v>39519</v>
      </c>
      <c r="D2133" s="5"/>
      <c r="H2133" t="s">
        <v>17</v>
      </c>
      <c r="I2133" s="7">
        <v>10</v>
      </c>
      <c r="J2133">
        <v>1000</v>
      </c>
      <c r="K2133" s="5">
        <f t="shared" si="71"/>
        <v>100</v>
      </c>
      <c r="AC2133" s="5"/>
      <c r="AE2133" s="8"/>
      <c r="AF2133" s="8"/>
      <c r="AG2133" s="8"/>
      <c r="AH2133" s="8"/>
      <c r="AI2133" s="8"/>
      <c r="AJ2133" s="5"/>
      <c r="AK2133" s="8"/>
      <c r="AL2133" s="8"/>
      <c r="AM2133" s="8"/>
      <c r="AN2133" s="8"/>
      <c r="AO2133" s="8"/>
      <c r="AP2133" s="8"/>
      <c r="AQ2133" s="9"/>
      <c r="AS2133" s="8"/>
      <c r="AT2133" s="8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J2133" s="5"/>
      <c r="BK2133" s="5"/>
      <c r="BL2133" s="5"/>
      <c r="BO2133" s="7"/>
      <c r="BP2133" s="5"/>
      <c r="BQ2133" s="5"/>
      <c r="BR2133" s="5"/>
      <c r="BS2133" s="5"/>
      <c r="BT2133" s="7"/>
      <c r="BU2133" s="7"/>
      <c r="BV2133" s="7"/>
      <c r="BW2133" s="7"/>
      <c r="BX2133" s="7"/>
      <c r="BY2133" s="7"/>
      <c r="BZ2133" s="7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L2133" s="5">
        <v>226.88865249723551</v>
      </c>
      <c r="CM2133" s="5"/>
      <c r="CO2133" s="5"/>
      <c r="CP2133" s="5"/>
      <c r="CQ2133" s="5"/>
    </row>
    <row r="2134" spans="1:166" x14ac:dyDescent="0.25">
      <c r="A2134" t="s">
        <v>83</v>
      </c>
      <c r="B2134" t="s">
        <v>250</v>
      </c>
      <c r="C2134" s="6">
        <v>39525</v>
      </c>
      <c r="D2134" s="5"/>
      <c r="H2134" t="s">
        <v>17</v>
      </c>
      <c r="I2134" s="7">
        <v>10</v>
      </c>
      <c r="J2134">
        <v>1000</v>
      </c>
      <c r="K2134" s="5">
        <f t="shared" si="71"/>
        <v>100</v>
      </c>
      <c r="AC2134" s="5"/>
      <c r="AE2134" s="8"/>
      <c r="AF2134" s="8"/>
      <c r="AG2134" s="8"/>
      <c r="AH2134" s="8"/>
      <c r="AI2134" s="8"/>
      <c r="AJ2134" s="5"/>
      <c r="AK2134" s="8"/>
      <c r="AL2134" s="8"/>
      <c r="AM2134" s="8"/>
      <c r="AN2134" s="8"/>
      <c r="AO2134" s="8"/>
      <c r="AP2134" s="8"/>
      <c r="AQ2134" s="9"/>
      <c r="AS2134" s="8"/>
      <c r="AT2134" s="8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J2134" s="5"/>
      <c r="BK2134" s="5"/>
      <c r="BL2134" s="5"/>
      <c r="BO2134" s="7"/>
      <c r="BP2134" s="5"/>
      <c r="BQ2134" s="5"/>
      <c r="BR2134" s="5"/>
      <c r="BS2134" s="5"/>
      <c r="BT2134" s="7"/>
      <c r="BU2134" s="7"/>
      <c r="BV2134" s="7"/>
      <c r="BW2134" s="7"/>
      <c r="BX2134" s="7"/>
      <c r="BY2134" s="7"/>
      <c r="BZ2134" s="7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L2134" s="5">
        <v>186.74274989794921</v>
      </c>
      <c r="CM2134" s="5"/>
      <c r="CO2134" s="5"/>
      <c r="CP2134" s="5"/>
      <c r="CQ2134" s="5"/>
    </row>
    <row r="2135" spans="1:166" x14ac:dyDescent="0.25">
      <c r="A2135" t="s">
        <v>83</v>
      </c>
      <c r="B2135" t="s">
        <v>250</v>
      </c>
      <c r="C2135" s="6">
        <v>39532</v>
      </c>
      <c r="D2135" s="5"/>
      <c r="H2135" t="s">
        <v>17</v>
      </c>
      <c r="I2135" s="7">
        <v>10</v>
      </c>
      <c r="J2135">
        <v>1000</v>
      </c>
      <c r="K2135" s="5">
        <f t="shared" si="71"/>
        <v>100</v>
      </c>
      <c r="AC2135" s="5"/>
      <c r="AE2135" s="8"/>
      <c r="AF2135" s="8"/>
      <c r="AG2135" s="8"/>
      <c r="AH2135" s="8"/>
      <c r="AI2135" s="8"/>
      <c r="AJ2135" s="5"/>
      <c r="AK2135" s="8"/>
      <c r="AL2135" s="8"/>
      <c r="AM2135" s="8"/>
      <c r="AN2135" s="8"/>
      <c r="AO2135" s="8"/>
      <c r="AP2135" s="8"/>
      <c r="AQ2135" s="9"/>
      <c r="AS2135" s="8"/>
      <c r="AT2135" s="8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J2135" s="5"/>
      <c r="BK2135" s="5"/>
      <c r="BL2135" s="5"/>
      <c r="BO2135" s="7"/>
      <c r="BP2135" s="5"/>
      <c r="BQ2135" s="5"/>
      <c r="BR2135" s="5"/>
      <c r="BS2135" s="5"/>
      <c r="BT2135" s="7"/>
      <c r="BU2135" s="7"/>
      <c r="BV2135" s="7"/>
      <c r="BW2135" s="7"/>
      <c r="BX2135" s="7"/>
      <c r="BY2135" s="7"/>
      <c r="BZ2135" s="7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L2135" s="5">
        <v>143.46668907561721</v>
      </c>
      <c r="CM2135" s="5"/>
      <c r="CO2135" s="5"/>
      <c r="CP2135" s="5"/>
      <c r="CQ2135" s="5"/>
    </row>
    <row r="2136" spans="1:166" x14ac:dyDescent="0.25">
      <c r="A2136" t="s">
        <v>83</v>
      </c>
      <c r="B2136" t="s">
        <v>250</v>
      </c>
      <c r="C2136" s="6">
        <v>39539</v>
      </c>
      <c r="D2136" s="5"/>
      <c r="H2136" t="s">
        <v>17</v>
      </c>
      <c r="I2136" s="7">
        <v>10</v>
      </c>
      <c r="J2136">
        <v>1000</v>
      </c>
      <c r="K2136" s="5">
        <f t="shared" si="71"/>
        <v>100</v>
      </c>
      <c r="AC2136" s="5"/>
      <c r="AE2136" s="8"/>
      <c r="AF2136" s="8"/>
      <c r="AG2136" s="8"/>
      <c r="AH2136" s="8"/>
      <c r="AI2136" s="8"/>
      <c r="AJ2136" s="5"/>
      <c r="AK2136" s="8"/>
      <c r="AL2136" s="8"/>
      <c r="AM2136" s="8"/>
      <c r="AN2136" s="8"/>
      <c r="AO2136" s="8"/>
      <c r="AP2136" s="8"/>
      <c r="AQ2136" s="9"/>
      <c r="AS2136" s="8"/>
      <c r="AT2136" s="8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J2136" s="5"/>
      <c r="BK2136" s="5"/>
      <c r="BL2136" s="5"/>
      <c r="BO2136" s="7"/>
      <c r="BP2136" s="5"/>
      <c r="BQ2136" s="5"/>
      <c r="BR2136" s="5"/>
      <c r="BS2136" s="5"/>
      <c r="BT2136" s="7"/>
      <c r="BU2136" s="7"/>
      <c r="BV2136" s="7"/>
      <c r="BW2136" s="7"/>
      <c r="BX2136" s="7"/>
      <c r="BY2136" s="7"/>
      <c r="BZ2136" s="7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L2136" s="5">
        <v>112.7490830132251</v>
      </c>
      <c r="CM2136" s="5"/>
      <c r="CO2136" s="5"/>
      <c r="CP2136" s="5"/>
      <c r="CQ2136" s="5"/>
    </row>
    <row r="2137" spans="1:166" x14ac:dyDescent="0.25">
      <c r="A2137" t="s">
        <v>83</v>
      </c>
      <c r="B2137" t="s">
        <v>250</v>
      </c>
      <c r="C2137" s="6">
        <v>39548</v>
      </c>
      <c r="D2137" s="5"/>
      <c r="H2137" t="s">
        <v>17</v>
      </c>
      <c r="I2137" s="7">
        <v>10</v>
      </c>
      <c r="J2137">
        <v>1000</v>
      </c>
      <c r="K2137" s="5">
        <f t="shared" si="71"/>
        <v>100</v>
      </c>
      <c r="AC2137" s="5"/>
      <c r="AE2137" s="8"/>
      <c r="AF2137" s="8"/>
      <c r="AG2137" s="8"/>
      <c r="AH2137" s="8"/>
      <c r="AI2137" s="8"/>
      <c r="AJ2137" s="5"/>
      <c r="AK2137" s="8"/>
      <c r="AL2137" s="8"/>
      <c r="AM2137" s="8"/>
      <c r="AN2137" s="8"/>
      <c r="AO2137" s="8"/>
      <c r="AP2137" s="8"/>
      <c r="AQ2137" s="9"/>
      <c r="AS2137" s="8"/>
      <c r="AT2137" s="8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J2137" s="5"/>
      <c r="BK2137" s="5"/>
      <c r="BL2137" s="5"/>
      <c r="BO2137" s="7"/>
      <c r="BP2137" s="5"/>
      <c r="BQ2137" s="5"/>
      <c r="BR2137" s="5"/>
      <c r="BS2137" s="5"/>
      <c r="BT2137" s="7"/>
      <c r="BU2137" s="7"/>
      <c r="BV2137" s="7"/>
      <c r="BW2137" s="7"/>
      <c r="BX2137" s="7"/>
      <c r="BY2137" s="7"/>
      <c r="BZ2137" s="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L2137" s="5">
        <v>77.566799297651457</v>
      </c>
      <c r="CM2137" s="5"/>
      <c r="CO2137" s="5"/>
      <c r="CP2137" s="5"/>
      <c r="CQ2137" s="5"/>
    </row>
    <row r="2138" spans="1:166" x14ac:dyDescent="0.25">
      <c r="A2138" t="s">
        <v>83</v>
      </c>
      <c r="B2138" t="s">
        <v>250</v>
      </c>
      <c r="C2138" s="6"/>
      <c r="D2138" s="5">
        <v>10</v>
      </c>
      <c r="E2138" t="s">
        <v>108</v>
      </c>
      <c r="F2138" t="s">
        <v>18</v>
      </c>
      <c r="H2138" t="s">
        <v>17</v>
      </c>
      <c r="I2138" s="7">
        <v>10</v>
      </c>
      <c r="J2138">
        <v>1000</v>
      </c>
      <c r="K2138" s="5">
        <f t="shared" si="71"/>
        <v>100</v>
      </c>
      <c r="L2138" s="5"/>
      <c r="M2138" s="8"/>
      <c r="N2138" s="8"/>
      <c r="O2138" s="8"/>
      <c r="P2138" s="8"/>
      <c r="Q2138" s="5"/>
      <c r="R2138" s="5"/>
      <c r="S2138" s="5"/>
      <c r="T2138" s="5"/>
      <c r="U2138" s="5"/>
      <c r="V2138" s="5"/>
      <c r="W2138" s="5"/>
      <c r="X2138" s="8"/>
      <c r="Y2138" s="8"/>
      <c r="Z2138" s="8"/>
      <c r="AA2138" s="8"/>
      <c r="AB2138" s="8"/>
      <c r="AC2138" s="5"/>
      <c r="AD2138" s="8"/>
      <c r="AE2138" s="8"/>
      <c r="AF2138" s="8"/>
      <c r="AG2138" s="8"/>
      <c r="AH2138" s="8"/>
      <c r="AI2138" s="8"/>
      <c r="AJ2138" s="5"/>
      <c r="AK2138" s="8"/>
      <c r="AL2138" s="8"/>
      <c r="AM2138" s="8"/>
      <c r="AN2138" s="8"/>
      <c r="AO2138" s="8"/>
      <c r="AP2138" s="8"/>
      <c r="AQ2138" s="9"/>
      <c r="AR2138" s="8"/>
      <c r="AS2138" s="8"/>
      <c r="AT2138" s="8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8"/>
      <c r="BJ2138" s="5"/>
      <c r="BK2138" s="5"/>
      <c r="BL2138" s="5"/>
      <c r="BM2138" s="8"/>
      <c r="BN2138" s="5">
        <f>BP2138*(1/(BO2138/100))</f>
        <v>771.13271250246146</v>
      </c>
      <c r="BO2138" s="7">
        <v>40.623357681639028</v>
      </c>
      <c r="BP2138" s="5">
        <v>313.26000000000005</v>
      </c>
      <c r="BQ2138" s="5">
        <f>BN2138-BP2138</f>
        <v>457.87271250246141</v>
      </c>
      <c r="BR2138" s="5"/>
      <c r="BS2138" s="5"/>
      <c r="BT2138" s="7">
        <v>13.800000000000002</v>
      </c>
      <c r="BU2138" s="7"/>
      <c r="BV2138" s="7"/>
      <c r="BW2138" s="7"/>
      <c r="BX2138" s="7"/>
      <c r="BY2138" s="7"/>
      <c r="BZ2138" s="7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8"/>
      <c r="CL2138" s="5"/>
      <c r="CM2138" s="5"/>
      <c r="CN2138" s="8"/>
      <c r="CO2138" s="5"/>
      <c r="CP2138" s="5"/>
      <c r="CQ2138" s="5"/>
      <c r="CR2138" s="8"/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8"/>
      <c r="DE2138" s="8"/>
      <c r="DF2138" s="8"/>
      <c r="DG2138" s="8"/>
      <c r="DH2138" s="8"/>
      <c r="DI2138" s="8"/>
      <c r="DJ2138" s="8"/>
      <c r="DK2138" s="8"/>
      <c r="DL2138" s="8"/>
      <c r="DM2138" s="8"/>
      <c r="DN2138" s="8"/>
      <c r="DO2138" s="8"/>
      <c r="DP2138" s="8"/>
      <c r="DQ2138" s="8"/>
      <c r="DR2138" s="8"/>
      <c r="DS2138" s="8"/>
      <c r="DT2138" s="8"/>
      <c r="DU2138" s="8"/>
      <c r="DV2138" s="8"/>
      <c r="DW2138" s="8"/>
      <c r="DX2138" s="8"/>
      <c r="DY2138" s="8"/>
      <c r="DZ2138" s="8"/>
      <c r="EA2138" s="8"/>
      <c r="EB2138" s="8"/>
      <c r="EC2138" s="8"/>
      <c r="ED2138" s="8"/>
      <c r="EE2138" s="8"/>
      <c r="EF2138" s="8"/>
      <c r="EG2138" s="8"/>
      <c r="EH2138" s="8"/>
      <c r="EI2138" s="8"/>
      <c r="EJ2138" s="8"/>
      <c r="EK2138" s="8"/>
      <c r="EL2138" s="8"/>
      <c r="EM2138" s="8"/>
      <c r="EN2138" s="8"/>
      <c r="EO2138" s="8"/>
      <c r="EP2138" s="8"/>
      <c r="EQ2138" s="8"/>
      <c r="ER2138" s="8"/>
      <c r="ES2138" s="8"/>
      <c r="ET2138" s="8"/>
      <c r="EU2138" s="8"/>
      <c r="EV2138" s="8"/>
      <c r="EW2138" s="8"/>
      <c r="EX2138" s="8"/>
      <c r="EY2138" s="8"/>
      <c r="EZ2138" s="8"/>
      <c r="FA2138" s="8"/>
      <c r="FB2138" s="8"/>
      <c r="FC2138" s="8"/>
      <c r="FD2138" s="8"/>
      <c r="FE2138" s="8"/>
      <c r="FF2138" s="8"/>
      <c r="FG2138" s="8"/>
      <c r="FH2138" s="8"/>
      <c r="FI2138" s="8"/>
      <c r="FJ2138" s="8"/>
    </row>
    <row r="2139" spans="1:166" x14ac:dyDescent="0.25">
      <c r="A2139" t="s">
        <v>86</v>
      </c>
      <c r="B2139" t="s">
        <v>251</v>
      </c>
      <c r="C2139" s="6">
        <v>39370</v>
      </c>
      <c r="D2139" s="5">
        <v>1</v>
      </c>
      <c r="E2139" s="6" t="s">
        <v>209</v>
      </c>
      <c r="F2139" t="s">
        <v>10</v>
      </c>
      <c r="G2139">
        <v>0</v>
      </c>
      <c r="H2139" t="s">
        <v>17</v>
      </c>
      <c r="I2139" s="7">
        <v>10</v>
      </c>
      <c r="J2139">
        <v>1000</v>
      </c>
      <c r="K2139" s="5">
        <f t="shared" si="71"/>
        <v>100</v>
      </c>
      <c r="L2139" s="5"/>
      <c r="M2139" s="8"/>
      <c r="N2139" s="8"/>
      <c r="O2139" s="8"/>
      <c r="P2139" s="8"/>
      <c r="Q2139" s="5"/>
      <c r="R2139" s="5"/>
      <c r="S2139" s="5"/>
      <c r="T2139" s="5"/>
      <c r="U2139" s="5"/>
      <c r="V2139" s="5"/>
      <c r="W2139" s="5"/>
      <c r="X2139" s="8"/>
      <c r="Y2139" s="8"/>
      <c r="Z2139" s="8"/>
      <c r="AA2139" s="8"/>
      <c r="AB2139" s="8"/>
      <c r="AC2139" s="5"/>
      <c r="AD2139" s="8"/>
      <c r="AE2139" s="8"/>
      <c r="AF2139" s="8"/>
      <c r="AG2139" s="8"/>
      <c r="AH2139" s="8"/>
      <c r="AI2139" s="8"/>
      <c r="AJ2139" s="5"/>
      <c r="AK2139" s="8"/>
      <c r="AL2139" s="8"/>
      <c r="AM2139" s="8"/>
      <c r="AN2139" s="8"/>
      <c r="AO2139" s="8"/>
      <c r="AP2139" s="8"/>
      <c r="AQ2139" s="9"/>
      <c r="AR2139" s="8"/>
      <c r="AS2139" s="8"/>
      <c r="AT2139" s="8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8"/>
      <c r="BJ2139" s="5"/>
      <c r="BK2139" s="5"/>
      <c r="BL2139" s="5"/>
      <c r="BM2139" s="8"/>
      <c r="BN2139" s="8"/>
      <c r="BO2139" s="7"/>
      <c r="BP2139" s="5"/>
      <c r="BQ2139" s="5"/>
      <c r="BR2139" s="5"/>
      <c r="BS2139" s="5"/>
      <c r="BT2139" s="7"/>
      <c r="BU2139" s="7"/>
      <c r="BV2139" s="7"/>
      <c r="BW2139" s="7"/>
      <c r="BX2139" s="7"/>
      <c r="BY2139" s="7"/>
      <c r="BZ2139" s="7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8"/>
      <c r="CL2139" s="5"/>
      <c r="CM2139" s="5"/>
      <c r="CN2139" s="8"/>
      <c r="CO2139" s="5"/>
      <c r="CP2139" s="5"/>
      <c r="CQ2139" s="5"/>
      <c r="CR2139" s="8"/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8"/>
      <c r="DE2139" s="8"/>
      <c r="DF2139" s="8"/>
      <c r="DG2139" s="8"/>
      <c r="DH2139" s="8"/>
      <c r="DI2139" s="8"/>
      <c r="DJ2139" s="8"/>
      <c r="DK2139" s="8"/>
      <c r="DL2139" s="8"/>
      <c r="DM2139" s="8"/>
      <c r="DN2139" s="8"/>
      <c r="DO2139" s="8"/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  <c r="EO2139" s="8"/>
      <c r="EP2139" s="8"/>
      <c r="EQ2139" s="8"/>
      <c r="ER2139" s="8"/>
      <c r="ES2139" s="8"/>
      <c r="ET2139" s="8"/>
      <c r="EU2139" s="8"/>
      <c r="EV2139" s="8"/>
      <c r="EW2139" s="8"/>
      <c r="EX2139" s="8"/>
      <c r="EY2139" s="8"/>
      <c r="EZ2139" s="8"/>
      <c r="FA2139" s="8"/>
      <c r="FB2139" s="8"/>
      <c r="FC2139" s="8"/>
      <c r="FD2139" s="8"/>
      <c r="FE2139" s="8"/>
      <c r="FF2139" s="8"/>
      <c r="FG2139" s="8"/>
      <c r="FH2139" s="8"/>
      <c r="FI2139" s="8"/>
      <c r="FJ2139" s="8"/>
    </row>
    <row r="2140" spans="1:166" x14ac:dyDescent="0.25">
      <c r="A2140" t="s">
        <v>86</v>
      </c>
      <c r="B2140" t="s">
        <v>251</v>
      </c>
      <c r="C2140" s="6">
        <v>39377</v>
      </c>
      <c r="D2140" s="5">
        <v>3</v>
      </c>
      <c r="E2140" s="6" t="s">
        <v>205</v>
      </c>
      <c r="F2140" t="s">
        <v>88</v>
      </c>
      <c r="G2140">
        <v>7</v>
      </c>
      <c r="H2140" t="s">
        <v>17</v>
      </c>
      <c r="I2140" s="7">
        <v>10</v>
      </c>
      <c r="J2140">
        <v>1000</v>
      </c>
      <c r="K2140" s="5">
        <f t="shared" si="71"/>
        <v>100</v>
      </c>
      <c r="L2140" s="5"/>
      <c r="M2140" s="8"/>
      <c r="N2140" s="8"/>
      <c r="O2140" s="8"/>
      <c r="P2140" s="8"/>
      <c r="Q2140" s="5">
        <v>7</v>
      </c>
      <c r="R2140" s="5"/>
      <c r="S2140" s="5"/>
      <c r="T2140" s="5"/>
      <c r="U2140" s="5"/>
      <c r="V2140" s="5"/>
      <c r="W2140" s="5"/>
      <c r="X2140" s="8"/>
      <c r="Y2140" s="8"/>
      <c r="Z2140" s="8"/>
      <c r="AA2140" s="8"/>
      <c r="AB2140" s="8"/>
      <c r="AC2140" s="5"/>
      <c r="AD2140" s="8"/>
      <c r="AE2140" s="8"/>
      <c r="AF2140" s="8"/>
      <c r="AG2140" s="8"/>
      <c r="AH2140" s="8"/>
      <c r="AI2140" s="8"/>
      <c r="AJ2140" s="5"/>
      <c r="AK2140" s="8"/>
      <c r="AL2140" s="8"/>
      <c r="AM2140" s="8"/>
      <c r="AN2140" s="8"/>
      <c r="AO2140" s="8"/>
      <c r="AP2140" s="8"/>
      <c r="AQ2140" s="9"/>
      <c r="AR2140" s="8"/>
      <c r="AS2140" s="8"/>
      <c r="AT2140" s="8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8"/>
      <c r="BJ2140" s="5"/>
      <c r="BK2140" s="5"/>
      <c r="BL2140" s="5"/>
      <c r="BM2140" s="8"/>
      <c r="BN2140" s="8"/>
      <c r="BO2140" s="7"/>
      <c r="BP2140" s="5"/>
      <c r="BQ2140" s="5"/>
      <c r="BR2140" s="5"/>
      <c r="BS2140" s="5"/>
      <c r="BT2140" s="7"/>
      <c r="BU2140" s="7"/>
      <c r="BV2140" s="7"/>
      <c r="BW2140" s="7"/>
      <c r="BX2140" s="7"/>
      <c r="BY2140" s="7"/>
      <c r="BZ2140" s="7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8"/>
      <c r="CL2140" s="5"/>
      <c r="CM2140" s="5"/>
      <c r="CN2140" s="8"/>
      <c r="CO2140" s="5"/>
      <c r="CP2140" s="5"/>
      <c r="CQ2140" s="5"/>
      <c r="CR2140" s="8"/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/>
      <c r="DP2140" s="8"/>
      <c r="DQ2140" s="8"/>
      <c r="DR2140" s="8"/>
      <c r="DS2140" s="8"/>
      <c r="DT2140" s="8"/>
      <c r="DU2140" s="8"/>
      <c r="DV2140" s="8"/>
      <c r="DW2140" s="8"/>
      <c r="DX2140" s="8"/>
      <c r="DY2140" s="8"/>
      <c r="DZ2140" s="8"/>
      <c r="EA2140" s="8"/>
      <c r="EB2140" s="8"/>
      <c r="EC2140" s="8"/>
      <c r="ED2140" s="8"/>
      <c r="EE2140" s="8"/>
      <c r="EF2140" s="8"/>
      <c r="EG2140" s="8"/>
      <c r="EH2140" s="8"/>
      <c r="EI2140" s="8"/>
      <c r="EJ2140" s="8"/>
      <c r="EK2140" s="8"/>
      <c r="EL2140" s="8"/>
      <c r="EM2140" s="8"/>
      <c r="EN2140" s="8"/>
      <c r="EO2140" s="8"/>
      <c r="EP2140" s="8"/>
      <c r="EQ2140" s="8"/>
      <c r="ER2140" s="8"/>
      <c r="ES2140" s="8"/>
      <c r="ET2140" s="8"/>
      <c r="EU2140" s="8"/>
      <c r="EV2140" s="8"/>
      <c r="EW2140" s="8"/>
      <c r="EX2140" s="8"/>
      <c r="EY2140" s="8"/>
      <c r="EZ2140" s="8"/>
      <c r="FA2140" s="8"/>
      <c r="FB2140" s="8"/>
      <c r="FC2140" s="8"/>
      <c r="FD2140" s="8"/>
      <c r="FE2140" s="8"/>
      <c r="FF2140" s="8"/>
      <c r="FG2140" s="8"/>
      <c r="FH2140" s="8"/>
      <c r="FI2140" s="8"/>
      <c r="FJ2140" s="8"/>
    </row>
    <row r="2141" spans="1:166" x14ac:dyDescent="0.25">
      <c r="A2141" t="s">
        <v>86</v>
      </c>
      <c r="B2141" t="s">
        <v>251</v>
      </c>
      <c r="C2141" s="6">
        <v>39420</v>
      </c>
      <c r="D2141" s="5">
        <v>4</v>
      </c>
      <c r="E2141" t="s">
        <v>210</v>
      </c>
      <c r="F2141" t="s">
        <v>12</v>
      </c>
      <c r="G2141">
        <v>50</v>
      </c>
      <c r="H2141" t="s">
        <v>17</v>
      </c>
      <c r="I2141" s="7">
        <v>10</v>
      </c>
      <c r="J2141">
        <v>1000</v>
      </c>
      <c r="K2141" s="5">
        <f t="shared" si="71"/>
        <v>100</v>
      </c>
      <c r="L2141" s="5"/>
      <c r="M2141" s="8"/>
      <c r="N2141" s="8"/>
      <c r="O2141" s="8"/>
      <c r="P2141" s="8"/>
      <c r="Q2141" s="5"/>
      <c r="R2141" s="5">
        <v>50</v>
      </c>
      <c r="S2141" s="5"/>
      <c r="T2141" s="5"/>
      <c r="U2141" s="5"/>
      <c r="V2141" s="5"/>
      <c r="W2141" s="5"/>
      <c r="X2141" s="8"/>
      <c r="Y2141" s="8"/>
      <c r="Z2141" s="8"/>
      <c r="AA2141" s="8"/>
      <c r="AB2141" s="8"/>
      <c r="AC2141" s="5"/>
      <c r="AD2141" s="8"/>
      <c r="AE2141" s="8"/>
      <c r="AF2141" s="8"/>
      <c r="AG2141" s="8"/>
      <c r="AH2141" s="8"/>
      <c r="AI2141" s="8"/>
      <c r="AJ2141" s="5"/>
      <c r="AK2141" s="8"/>
      <c r="AL2141" s="8"/>
      <c r="AM2141" s="8"/>
      <c r="AN2141" s="8"/>
      <c r="AO2141" s="8"/>
      <c r="AP2141" s="8"/>
      <c r="AQ2141" s="9"/>
      <c r="AR2141" s="8"/>
      <c r="AS2141" s="8"/>
      <c r="AT2141" s="8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8"/>
      <c r="BJ2141" s="5"/>
      <c r="BK2141" s="5"/>
      <c r="BL2141" s="5"/>
      <c r="BM2141" s="8"/>
      <c r="BN2141" s="8"/>
      <c r="BO2141" s="7"/>
      <c r="BP2141" s="5"/>
      <c r="BQ2141" s="5"/>
      <c r="BR2141" s="5"/>
      <c r="BS2141" s="5"/>
      <c r="BT2141" s="7"/>
      <c r="BU2141" s="7"/>
      <c r="BV2141" s="7"/>
      <c r="BW2141" s="7"/>
      <c r="BX2141" s="7"/>
      <c r="BY2141" s="7"/>
      <c r="BZ2141" s="7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8"/>
      <c r="CL2141" s="5">
        <v>217.94812230082931</v>
      </c>
      <c r="CM2141" s="5"/>
      <c r="CN2141" s="8"/>
      <c r="CO2141" s="5"/>
      <c r="CP2141" s="5"/>
      <c r="CQ2141" s="5"/>
      <c r="CR2141" s="8"/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8"/>
      <c r="DE2141" s="8"/>
      <c r="DF2141" s="8"/>
      <c r="DG2141" s="8"/>
      <c r="DH2141" s="8"/>
      <c r="DI2141" s="8"/>
      <c r="DJ2141" s="8"/>
      <c r="DK2141" s="8"/>
      <c r="DL2141" s="8"/>
      <c r="DM2141" s="8"/>
      <c r="DN2141" s="8"/>
      <c r="DO2141" s="8"/>
      <c r="DP2141" s="8"/>
      <c r="DQ2141" s="8"/>
      <c r="DR2141" s="8"/>
      <c r="DS2141" s="8"/>
      <c r="DT2141" s="8"/>
      <c r="DU2141" s="8"/>
      <c r="DV2141" s="8"/>
      <c r="DW2141" s="8"/>
      <c r="DX2141" s="8"/>
      <c r="DY2141" s="8"/>
      <c r="DZ2141" s="8"/>
      <c r="EA2141" s="8"/>
      <c r="EB2141" s="8"/>
      <c r="EC2141" s="8"/>
      <c r="ED2141" s="8"/>
      <c r="EE2141" s="8"/>
      <c r="EF2141" s="8"/>
      <c r="EG2141" s="8"/>
      <c r="EH2141" s="8"/>
      <c r="EI2141" s="8"/>
      <c r="EJ2141" s="8"/>
      <c r="EK2141" s="8"/>
      <c r="EL2141" s="8"/>
      <c r="EM2141" s="8"/>
      <c r="EN2141" s="8"/>
      <c r="EO2141" s="8"/>
      <c r="EP2141" s="8"/>
      <c r="EQ2141" s="8"/>
      <c r="ER2141" s="8"/>
      <c r="ES2141" s="8"/>
      <c r="ET2141" s="8"/>
      <c r="EU2141" s="8"/>
      <c r="EV2141" s="8"/>
      <c r="EW2141" s="8"/>
      <c r="EX2141" s="8"/>
      <c r="EY2141" s="8"/>
      <c r="EZ2141" s="8"/>
      <c r="FA2141" s="8"/>
      <c r="FB2141" s="8"/>
      <c r="FC2141" s="8"/>
      <c r="FD2141" s="8"/>
      <c r="FE2141" s="8"/>
      <c r="FF2141" s="8"/>
      <c r="FG2141" s="8"/>
      <c r="FH2141" s="8"/>
      <c r="FI2141" s="8"/>
      <c r="FJ2141" s="8"/>
    </row>
    <row r="2142" spans="1:166" x14ac:dyDescent="0.25">
      <c r="A2142" t="s">
        <v>86</v>
      </c>
      <c r="B2142" t="s">
        <v>251</v>
      </c>
      <c r="C2142" s="6">
        <v>39443</v>
      </c>
      <c r="D2142" s="5">
        <v>5</v>
      </c>
      <c r="E2142" t="s">
        <v>206</v>
      </c>
      <c r="F2142" t="s">
        <v>13</v>
      </c>
      <c r="G2142">
        <v>73</v>
      </c>
      <c r="H2142" t="s">
        <v>17</v>
      </c>
      <c r="I2142" s="7">
        <v>10</v>
      </c>
      <c r="J2142">
        <v>1000</v>
      </c>
      <c r="K2142" s="5">
        <f t="shared" si="71"/>
        <v>100</v>
      </c>
      <c r="L2142" s="5"/>
      <c r="M2142" s="8"/>
      <c r="N2142" s="8"/>
      <c r="O2142" s="8"/>
      <c r="P2142" s="8"/>
      <c r="Q2142" s="5"/>
      <c r="R2142" s="5"/>
      <c r="S2142" s="5">
        <v>73</v>
      </c>
      <c r="T2142" s="5"/>
      <c r="U2142" s="5"/>
      <c r="V2142" s="5"/>
      <c r="W2142" s="5"/>
      <c r="X2142" s="8"/>
      <c r="Y2142" s="8"/>
      <c r="Z2142" s="8"/>
      <c r="AA2142" s="8"/>
      <c r="AB2142" s="8"/>
      <c r="AC2142" s="5"/>
      <c r="AD2142" s="8"/>
      <c r="AE2142" s="8"/>
      <c r="AF2142" s="8"/>
      <c r="AG2142" s="8"/>
      <c r="AH2142" s="8"/>
      <c r="AI2142" s="8"/>
      <c r="AJ2142" s="5"/>
      <c r="AK2142" s="8"/>
      <c r="AL2142" s="8"/>
      <c r="AM2142" s="8"/>
      <c r="AN2142" s="8"/>
      <c r="AO2142" s="8"/>
      <c r="AP2142" s="8"/>
      <c r="AQ2142" s="9"/>
      <c r="AR2142" s="8"/>
      <c r="AS2142" s="8"/>
      <c r="AT2142" s="8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8"/>
      <c r="BJ2142" s="5"/>
      <c r="BK2142" s="5"/>
      <c r="BL2142" s="5"/>
      <c r="BM2142" s="8"/>
      <c r="BN2142" s="8"/>
      <c r="BO2142" s="7"/>
      <c r="BP2142" s="5"/>
      <c r="BQ2142" s="5"/>
      <c r="BR2142" s="5"/>
      <c r="BS2142" s="5"/>
      <c r="BT2142" s="7"/>
      <c r="BU2142" s="7"/>
      <c r="BV2142" s="7"/>
      <c r="BW2142" s="7"/>
      <c r="BX2142" s="7"/>
      <c r="BY2142" s="7"/>
      <c r="BZ2142" s="7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8"/>
      <c r="CL2142" s="5"/>
      <c r="CM2142" s="5"/>
      <c r="CN2142" s="8"/>
      <c r="CO2142" s="5"/>
      <c r="CP2142" s="5"/>
      <c r="CQ2142" s="5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  <c r="EO2142" s="8"/>
      <c r="EP2142" s="8"/>
      <c r="EQ2142" s="8"/>
      <c r="ER2142" s="8"/>
      <c r="ES2142" s="8"/>
      <c r="ET2142" s="8"/>
      <c r="EU2142" s="8"/>
      <c r="EV2142" s="8"/>
      <c r="EW2142" s="8"/>
      <c r="EX2142" s="8"/>
      <c r="EY2142" s="8"/>
      <c r="EZ2142" s="8"/>
      <c r="FA2142" s="8"/>
      <c r="FB2142" s="8"/>
      <c r="FC2142" s="8"/>
      <c r="FD2142" s="8"/>
      <c r="FE2142" s="8"/>
      <c r="FF2142" s="8"/>
      <c r="FG2142" s="8"/>
      <c r="FH2142" s="8"/>
      <c r="FI2142" s="8"/>
      <c r="FJ2142" s="8"/>
    </row>
    <row r="2143" spans="1:166" x14ac:dyDescent="0.25">
      <c r="A2143" t="s">
        <v>86</v>
      </c>
      <c r="B2143" t="s">
        <v>251</v>
      </c>
      <c r="C2143" s="6">
        <v>39449</v>
      </c>
      <c r="D2143" s="5"/>
      <c r="E2143" s="6"/>
      <c r="G2143">
        <v>79</v>
      </c>
      <c r="H2143" t="s">
        <v>17</v>
      </c>
      <c r="I2143" s="7">
        <v>10</v>
      </c>
      <c r="J2143">
        <v>1000</v>
      </c>
      <c r="K2143" s="5">
        <f t="shared" si="71"/>
        <v>100</v>
      </c>
      <c r="L2143" s="5"/>
      <c r="M2143" s="8"/>
      <c r="N2143" s="8"/>
      <c r="O2143" s="8"/>
      <c r="P2143" s="8"/>
      <c r="Q2143" s="5"/>
      <c r="R2143" s="5"/>
      <c r="S2143" s="5"/>
      <c r="T2143" s="5"/>
      <c r="U2143" s="5"/>
      <c r="V2143" s="5"/>
      <c r="W2143" s="5"/>
      <c r="X2143" s="8"/>
      <c r="Y2143" s="8"/>
      <c r="Z2143" s="8"/>
      <c r="AA2143" s="8"/>
      <c r="AB2143" s="8"/>
      <c r="AC2143" s="5"/>
      <c r="AD2143" s="8"/>
      <c r="AE2143" s="8"/>
      <c r="AF2143" s="8"/>
      <c r="AG2143" s="8"/>
      <c r="AH2143" s="8"/>
      <c r="AI2143" s="8"/>
      <c r="AJ2143" s="5"/>
      <c r="AK2143" s="8">
        <v>2.14</v>
      </c>
      <c r="AL2143" s="8"/>
      <c r="AM2143" s="8"/>
      <c r="AN2143" s="8"/>
      <c r="AO2143" s="8"/>
      <c r="AP2143" s="8"/>
      <c r="AQ2143" s="9"/>
      <c r="AR2143" s="8"/>
      <c r="AS2143" s="8"/>
      <c r="AT2143" s="8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8"/>
      <c r="BJ2143" s="5"/>
      <c r="BK2143" s="5"/>
      <c r="BL2143" s="5"/>
      <c r="BM2143" s="8"/>
      <c r="BN2143" s="8"/>
      <c r="BO2143" s="7"/>
      <c r="BP2143" s="5"/>
      <c r="BQ2143" s="5"/>
      <c r="BR2143" s="5"/>
      <c r="BS2143" s="5"/>
      <c r="BT2143" s="7"/>
      <c r="BU2143" s="7"/>
      <c r="BV2143" s="7"/>
      <c r="BW2143" s="7"/>
      <c r="BX2143" s="7"/>
      <c r="BY2143" s="7"/>
      <c r="BZ2143" s="7"/>
      <c r="CA2143" s="5"/>
      <c r="CB2143" s="5">
        <v>141.38999999999999</v>
      </c>
      <c r="CC2143" s="5">
        <v>7.44</v>
      </c>
      <c r="CD2143" s="5"/>
      <c r="CE2143" s="5"/>
      <c r="CF2143" s="5"/>
      <c r="CG2143" s="5"/>
      <c r="CH2143" s="5"/>
      <c r="CI2143" s="5"/>
      <c r="CJ2143" s="5"/>
      <c r="CK2143" s="8"/>
      <c r="CL2143" s="5">
        <v>230.60861111974589</v>
      </c>
      <c r="CM2143" s="5"/>
      <c r="CN2143" s="8"/>
      <c r="CO2143" s="5"/>
      <c r="CP2143" s="5"/>
      <c r="CQ2143" s="5"/>
      <c r="CR2143" s="8"/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8"/>
      <c r="DE2143" s="8"/>
      <c r="DF2143" s="8"/>
      <c r="DG2143" s="8"/>
      <c r="DH2143" s="8"/>
      <c r="DI2143" s="8"/>
      <c r="DJ2143" s="8"/>
      <c r="DK2143" s="8"/>
      <c r="DL2143" s="8"/>
      <c r="DM2143" s="8"/>
      <c r="DN2143" s="8"/>
      <c r="DO2143" s="8"/>
      <c r="DP2143" s="8"/>
      <c r="DQ2143" s="8"/>
      <c r="DR2143" s="8"/>
      <c r="DS2143" s="8"/>
      <c r="DT2143" s="8"/>
      <c r="DU2143" s="8"/>
      <c r="DV2143" s="8"/>
      <c r="DW2143" s="8"/>
      <c r="DX2143" s="8"/>
      <c r="DY2143" s="8"/>
      <c r="DZ2143" s="8"/>
      <c r="EA2143" s="8"/>
      <c r="EB2143" s="8"/>
      <c r="EC2143" s="8"/>
      <c r="ED2143" s="8"/>
      <c r="EE2143" s="8"/>
      <c r="EF2143" s="8"/>
      <c r="EG2143" s="8"/>
      <c r="EH2143" s="8"/>
      <c r="EI2143" s="8"/>
      <c r="EJ2143" s="8"/>
      <c r="EK2143" s="8"/>
      <c r="EL2143" s="8"/>
      <c r="EM2143" s="8"/>
      <c r="EN2143" s="8"/>
      <c r="EO2143" s="8"/>
      <c r="EP2143" s="8"/>
      <c r="EQ2143" s="8"/>
      <c r="ER2143" s="8"/>
      <c r="ES2143" s="8"/>
      <c r="ET2143" s="8"/>
      <c r="EU2143" s="8"/>
      <c r="EV2143" s="8"/>
      <c r="EW2143" s="8"/>
      <c r="EX2143" s="8"/>
      <c r="EY2143" s="8"/>
      <c r="EZ2143" s="8"/>
      <c r="FA2143" s="8"/>
      <c r="FB2143" s="8"/>
      <c r="FC2143" s="8"/>
      <c r="FD2143" s="8"/>
      <c r="FE2143" s="8"/>
      <c r="FF2143" s="8"/>
      <c r="FG2143" s="8"/>
      <c r="FH2143" s="8"/>
      <c r="FI2143" s="8"/>
      <c r="FJ2143" s="8"/>
    </row>
    <row r="2144" spans="1:166" x14ac:dyDescent="0.25">
      <c r="A2144" t="s">
        <v>86</v>
      </c>
      <c r="B2144" t="s">
        <v>251</v>
      </c>
      <c r="C2144" s="6">
        <v>39462</v>
      </c>
      <c r="D2144" s="5"/>
      <c r="E2144" s="6"/>
      <c r="G2144">
        <v>92</v>
      </c>
      <c r="H2144" t="s">
        <v>17</v>
      </c>
      <c r="I2144" s="7">
        <v>10</v>
      </c>
      <c r="J2144">
        <v>1000</v>
      </c>
      <c r="K2144" s="5">
        <f t="shared" si="71"/>
        <v>100</v>
      </c>
      <c r="L2144" s="5"/>
      <c r="M2144" s="8"/>
      <c r="N2144" s="8"/>
      <c r="O2144" s="8"/>
      <c r="P2144" s="8"/>
      <c r="Q2144" s="5"/>
      <c r="R2144" s="5"/>
      <c r="S2144" s="5"/>
      <c r="T2144" s="5"/>
      <c r="U2144" s="5"/>
      <c r="V2144" s="5"/>
      <c r="W2144" s="5"/>
      <c r="X2144" s="8"/>
      <c r="Y2144" s="8"/>
      <c r="Z2144" s="8"/>
      <c r="AA2144" s="8"/>
      <c r="AB2144" s="8"/>
      <c r="AC2144" s="5"/>
      <c r="AD2144" s="8"/>
      <c r="AE2144" s="8"/>
      <c r="AF2144" s="8"/>
      <c r="AG2144" s="8"/>
      <c r="AH2144" s="8"/>
      <c r="AI2144" s="8"/>
      <c r="AJ2144" s="5"/>
      <c r="AK2144" s="8">
        <v>2.78</v>
      </c>
      <c r="AL2144" s="8"/>
      <c r="AM2144" s="8"/>
      <c r="AN2144" s="8"/>
      <c r="AO2144" s="8"/>
      <c r="AP2144" s="8"/>
      <c r="AQ2144" s="9"/>
      <c r="AR2144" s="8"/>
      <c r="AS2144" s="8"/>
      <c r="AT2144" s="8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8"/>
      <c r="BJ2144" s="5"/>
      <c r="BK2144" s="5"/>
      <c r="BL2144" s="5"/>
      <c r="BM2144" s="8"/>
      <c r="BN2144" s="8"/>
      <c r="BO2144" s="7"/>
      <c r="BP2144" s="5"/>
      <c r="BQ2144" s="5"/>
      <c r="BR2144" s="5"/>
      <c r="BS2144" s="5"/>
      <c r="BT2144" s="7"/>
      <c r="BU2144" s="7"/>
      <c r="BV2144" s="7"/>
      <c r="BW2144" s="7"/>
      <c r="BX2144" s="7"/>
      <c r="BY2144" s="7"/>
      <c r="BZ2144" s="7"/>
      <c r="CA2144" s="5"/>
      <c r="CB2144" s="5">
        <v>205.99</v>
      </c>
      <c r="CC2144" s="5">
        <v>76.849999999999994</v>
      </c>
      <c r="CD2144" s="5"/>
      <c r="CE2144" s="5"/>
      <c r="CF2144" s="5"/>
      <c r="CG2144" s="5"/>
      <c r="CH2144" s="5"/>
      <c r="CI2144" s="5"/>
      <c r="CJ2144" s="5"/>
      <c r="CK2144" s="8"/>
      <c r="CL2144" s="5"/>
      <c r="CM2144" s="5"/>
      <c r="CN2144" s="8"/>
      <c r="CO2144" s="5"/>
      <c r="CP2144" s="5"/>
      <c r="CQ2144" s="5"/>
      <c r="CR2144" s="8"/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  <c r="EO2144" s="8"/>
      <c r="EP2144" s="8"/>
      <c r="EQ2144" s="8"/>
      <c r="ER2144" s="8"/>
      <c r="ES2144" s="8"/>
      <c r="ET2144" s="8"/>
      <c r="EU2144" s="8"/>
      <c r="EV2144" s="8"/>
      <c r="EW2144" s="8"/>
      <c r="EX2144" s="8"/>
      <c r="EY2144" s="8"/>
      <c r="EZ2144" s="8"/>
      <c r="FA2144" s="8"/>
      <c r="FB2144" s="8"/>
      <c r="FC2144" s="8"/>
      <c r="FD2144" s="8"/>
      <c r="FE2144" s="8"/>
      <c r="FF2144" s="8"/>
      <c r="FG2144" s="8"/>
      <c r="FH2144" s="8"/>
      <c r="FI2144" s="8"/>
      <c r="FJ2144" s="8"/>
    </row>
    <row r="2145" spans="1:166" x14ac:dyDescent="0.25">
      <c r="A2145" t="s">
        <v>86</v>
      </c>
      <c r="B2145" t="s">
        <v>251</v>
      </c>
      <c r="C2145" s="6">
        <v>39476</v>
      </c>
      <c r="D2145" s="5"/>
      <c r="E2145" s="6"/>
      <c r="G2145">
        <v>106</v>
      </c>
      <c r="H2145" t="s">
        <v>17</v>
      </c>
      <c r="I2145" s="7">
        <v>10</v>
      </c>
      <c r="J2145">
        <v>1000</v>
      </c>
      <c r="K2145" s="5">
        <f t="shared" si="71"/>
        <v>100</v>
      </c>
      <c r="L2145" s="5"/>
      <c r="M2145" s="8"/>
      <c r="N2145" s="8"/>
      <c r="O2145" s="8"/>
      <c r="P2145" s="8"/>
      <c r="Q2145" s="5"/>
      <c r="R2145" s="5"/>
      <c r="S2145" s="5"/>
      <c r="T2145" s="5"/>
      <c r="U2145" s="5"/>
      <c r="V2145" s="5"/>
      <c r="W2145" s="5"/>
      <c r="X2145" s="8"/>
      <c r="Y2145" s="8"/>
      <c r="Z2145" s="8"/>
      <c r="AA2145" s="8"/>
      <c r="AB2145" s="8"/>
      <c r="AC2145" s="5"/>
      <c r="AD2145" s="8"/>
      <c r="AE2145" s="8"/>
      <c r="AF2145" s="8"/>
      <c r="AG2145" s="8"/>
      <c r="AH2145" s="8"/>
      <c r="AI2145" s="8"/>
      <c r="AJ2145" s="5"/>
      <c r="AK2145" s="8"/>
      <c r="AL2145" s="8"/>
      <c r="AM2145" s="8"/>
      <c r="AN2145" s="8"/>
      <c r="AO2145" s="8"/>
      <c r="AP2145" s="8"/>
      <c r="AQ2145" s="9"/>
      <c r="AR2145" s="8"/>
      <c r="AS2145" s="8"/>
      <c r="AT2145" s="8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8"/>
      <c r="BJ2145" s="5"/>
      <c r="BK2145" s="5"/>
      <c r="BL2145" s="5"/>
      <c r="BM2145" s="8"/>
      <c r="BN2145" s="8"/>
      <c r="BO2145" s="7"/>
      <c r="BP2145" s="5"/>
      <c r="BQ2145" s="5"/>
      <c r="BR2145" s="5"/>
      <c r="BS2145" s="5"/>
      <c r="BT2145" s="7"/>
      <c r="BU2145" s="7"/>
      <c r="BV2145" s="7"/>
      <c r="BW2145" s="7"/>
      <c r="BX2145" s="7"/>
      <c r="BY2145" s="7"/>
      <c r="BZ2145" s="7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8"/>
      <c r="CL2145" s="5"/>
      <c r="CM2145" s="5"/>
      <c r="CN2145" s="8"/>
      <c r="CO2145" s="5"/>
      <c r="CP2145" s="5"/>
      <c r="CQ2145" s="5"/>
      <c r="CR2145" s="8"/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  <c r="EO2145" s="8"/>
      <c r="EP2145" s="8"/>
      <c r="EQ2145" s="8"/>
      <c r="ER2145" s="8"/>
      <c r="ES2145" s="8"/>
      <c r="ET2145" s="8"/>
      <c r="EU2145" s="8"/>
      <c r="EV2145" s="8"/>
      <c r="EW2145" s="8"/>
      <c r="EX2145" s="8"/>
      <c r="EY2145" s="8"/>
      <c r="EZ2145" s="8"/>
      <c r="FA2145" s="8"/>
      <c r="FB2145" s="8"/>
      <c r="FC2145" s="8"/>
      <c r="FD2145" s="8"/>
      <c r="FE2145" s="8"/>
      <c r="FF2145" s="8"/>
      <c r="FG2145" s="8"/>
      <c r="FH2145" s="8"/>
      <c r="FI2145" s="8"/>
      <c r="FJ2145" s="8"/>
    </row>
    <row r="2146" spans="1:166" x14ac:dyDescent="0.25">
      <c r="A2146" t="s">
        <v>86</v>
      </c>
      <c r="B2146" t="s">
        <v>251</v>
      </c>
      <c r="C2146" s="6">
        <v>39485</v>
      </c>
      <c r="D2146" s="5"/>
      <c r="E2146" s="6"/>
      <c r="G2146">
        <v>115</v>
      </c>
      <c r="H2146" t="s">
        <v>17</v>
      </c>
      <c r="I2146" s="7">
        <v>10</v>
      </c>
      <c r="J2146">
        <v>1000</v>
      </c>
      <c r="K2146" s="5">
        <f t="shared" si="71"/>
        <v>100</v>
      </c>
      <c r="L2146" s="5"/>
      <c r="M2146" s="8"/>
      <c r="N2146" s="8"/>
      <c r="O2146" s="8"/>
      <c r="P2146" s="8"/>
      <c r="Q2146" s="5"/>
      <c r="R2146" s="5"/>
      <c r="S2146" s="5"/>
      <c r="T2146" s="5"/>
      <c r="U2146" s="5"/>
      <c r="V2146" s="5"/>
      <c r="W2146" s="5"/>
      <c r="X2146" s="8"/>
      <c r="Y2146" s="8"/>
      <c r="Z2146" s="8"/>
      <c r="AA2146" s="8"/>
      <c r="AB2146" s="8"/>
      <c r="AC2146" s="5"/>
      <c r="AD2146" s="8"/>
      <c r="AE2146" s="8"/>
      <c r="AF2146" s="8"/>
      <c r="AG2146" s="8"/>
      <c r="AH2146" s="8"/>
      <c r="AI2146" s="8"/>
      <c r="AJ2146" s="5"/>
      <c r="AK2146" s="8">
        <v>3.63</v>
      </c>
      <c r="AL2146" s="8"/>
      <c r="AM2146" s="8"/>
      <c r="AN2146" s="8"/>
      <c r="AO2146" s="8"/>
      <c r="AP2146" s="8"/>
      <c r="AQ2146" s="9"/>
      <c r="AR2146" s="8"/>
      <c r="AS2146" s="8"/>
      <c r="AT2146" s="8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8"/>
      <c r="BJ2146" s="5"/>
      <c r="BK2146" s="5"/>
      <c r="BL2146" s="5"/>
      <c r="BM2146" s="8"/>
      <c r="BN2146" s="8"/>
      <c r="BO2146" s="7"/>
      <c r="BP2146" s="5"/>
      <c r="BQ2146" s="5"/>
      <c r="BR2146" s="5"/>
      <c r="BS2146" s="5"/>
      <c r="BT2146" s="7"/>
      <c r="BU2146" s="7"/>
      <c r="BV2146" s="7"/>
      <c r="BW2146" s="7"/>
      <c r="BX2146" s="7"/>
      <c r="BY2146" s="7"/>
      <c r="BZ2146" s="7"/>
      <c r="CA2146" s="5"/>
      <c r="CB2146" s="5">
        <v>20.22</v>
      </c>
      <c r="CC2146" s="5">
        <v>177.83</v>
      </c>
      <c r="CD2146" s="5"/>
      <c r="CE2146" s="5"/>
      <c r="CF2146" s="5"/>
      <c r="CG2146" s="5"/>
      <c r="CH2146" s="5"/>
      <c r="CI2146" s="5"/>
      <c r="CJ2146" s="5"/>
      <c r="CK2146" s="8"/>
      <c r="CL2146" s="5"/>
      <c r="CM2146" s="5"/>
      <c r="CN2146" s="8"/>
      <c r="CO2146" s="5"/>
      <c r="CP2146" s="5"/>
      <c r="CQ2146" s="5"/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/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/>
      <c r="EF2146" s="8"/>
      <c r="EG2146" s="8"/>
      <c r="EH2146" s="8"/>
      <c r="EI2146" s="8"/>
      <c r="EJ2146" s="8"/>
      <c r="EK2146" s="8"/>
      <c r="EL2146" s="8"/>
      <c r="EM2146" s="8"/>
      <c r="EN2146" s="8"/>
      <c r="EO2146" s="8"/>
      <c r="EP2146" s="8"/>
      <c r="EQ2146" s="8"/>
      <c r="ER2146" s="8"/>
      <c r="ES2146" s="8"/>
      <c r="ET2146" s="8"/>
      <c r="EU2146" s="8"/>
      <c r="EV2146" s="8"/>
      <c r="EW2146" s="8"/>
      <c r="EX2146" s="8"/>
      <c r="EY2146" s="8"/>
      <c r="EZ2146" s="8"/>
      <c r="FA2146" s="8"/>
      <c r="FB2146" s="8"/>
      <c r="FC2146" s="8"/>
      <c r="FD2146" s="8"/>
      <c r="FE2146" s="8"/>
      <c r="FF2146" s="8"/>
      <c r="FG2146" s="8"/>
      <c r="FH2146" s="8"/>
      <c r="FI2146" s="8"/>
      <c r="FJ2146" s="8"/>
    </row>
    <row r="2147" spans="1:166" x14ac:dyDescent="0.25">
      <c r="A2147" t="s">
        <v>86</v>
      </c>
      <c r="B2147" t="s">
        <v>251</v>
      </c>
      <c r="C2147" s="6">
        <v>39505</v>
      </c>
      <c r="D2147" s="5"/>
      <c r="E2147" s="6"/>
      <c r="G2147">
        <v>135</v>
      </c>
      <c r="H2147" t="s">
        <v>17</v>
      </c>
      <c r="I2147" s="7">
        <v>10</v>
      </c>
      <c r="J2147">
        <v>1000</v>
      </c>
      <c r="K2147" s="5">
        <f t="shared" si="71"/>
        <v>100</v>
      </c>
      <c r="L2147" s="5"/>
      <c r="M2147" s="8"/>
      <c r="N2147" s="8"/>
      <c r="O2147" s="8"/>
      <c r="P2147" s="8"/>
      <c r="Q2147" s="5"/>
      <c r="R2147" s="5"/>
      <c r="S2147" s="5"/>
      <c r="T2147" s="5"/>
      <c r="U2147" s="5"/>
      <c r="V2147" s="5"/>
      <c r="W2147" s="5"/>
      <c r="X2147" s="8"/>
      <c r="Y2147" s="8"/>
      <c r="Z2147" s="8"/>
      <c r="AA2147" s="8"/>
      <c r="AB2147" s="8"/>
      <c r="AC2147" s="5"/>
      <c r="AD2147" s="8"/>
      <c r="AE2147" s="8"/>
      <c r="AF2147" s="8"/>
      <c r="AG2147" s="8"/>
      <c r="AH2147" s="8"/>
      <c r="AI2147" s="8"/>
      <c r="AJ2147" s="5"/>
      <c r="AK2147" s="8">
        <v>3.4</v>
      </c>
      <c r="AL2147" s="8"/>
      <c r="AM2147" s="8"/>
      <c r="AN2147" s="8"/>
      <c r="AO2147" s="8"/>
      <c r="AP2147" s="8"/>
      <c r="AQ2147" s="9"/>
      <c r="AR2147" s="8"/>
      <c r="AS2147" s="8"/>
      <c r="AT2147" s="8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8"/>
      <c r="BJ2147" s="5"/>
      <c r="BK2147" s="5"/>
      <c r="BL2147" s="5"/>
      <c r="BM2147" s="8"/>
      <c r="BN2147" s="8"/>
      <c r="BO2147" s="7"/>
      <c r="BP2147" s="5"/>
      <c r="BQ2147" s="5"/>
      <c r="BR2147" s="5"/>
      <c r="BS2147" s="5"/>
      <c r="BT2147" s="7"/>
      <c r="BU2147" s="7"/>
      <c r="BV2147" s="7"/>
      <c r="BW2147" s="7"/>
      <c r="BX2147" s="7"/>
      <c r="BY2147" s="7"/>
      <c r="BZ2147" s="7"/>
      <c r="CA2147" s="5"/>
      <c r="CB2147" s="5">
        <v>10.3</v>
      </c>
      <c r="CC2147" s="5">
        <v>212.59</v>
      </c>
      <c r="CD2147" s="5">
        <v>0.58447479649342526</v>
      </c>
      <c r="CE2147" s="5"/>
      <c r="CF2147" s="5"/>
      <c r="CG2147" s="5"/>
      <c r="CH2147" s="5"/>
      <c r="CI2147" s="5"/>
      <c r="CJ2147" s="5"/>
      <c r="CK2147" s="8"/>
      <c r="CL2147" s="5">
        <v>221.385201322038</v>
      </c>
      <c r="CM2147" s="5"/>
      <c r="CN2147" s="8"/>
      <c r="CO2147" s="5"/>
      <c r="CP2147" s="5"/>
      <c r="CQ2147" s="5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</row>
    <row r="2148" spans="1:166" x14ac:dyDescent="0.25">
      <c r="A2148" t="s">
        <v>86</v>
      </c>
      <c r="B2148" t="s">
        <v>251</v>
      </c>
      <c r="C2148" s="6">
        <v>39513</v>
      </c>
      <c r="D2148" s="5">
        <v>8</v>
      </c>
      <c r="E2148" t="s">
        <v>208</v>
      </c>
      <c r="F2148" t="s">
        <v>14</v>
      </c>
      <c r="G2148">
        <v>143</v>
      </c>
      <c r="H2148" t="s">
        <v>17</v>
      </c>
      <c r="I2148" s="7">
        <v>10</v>
      </c>
      <c r="J2148">
        <v>1000</v>
      </c>
      <c r="K2148" s="5">
        <f t="shared" si="71"/>
        <v>100</v>
      </c>
      <c r="L2148" s="5"/>
      <c r="M2148" s="8"/>
      <c r="N2148" s="8"/>
      <c r="O2148" s="8"/>
      <c r="P2148" s="8"/>
      <c r="Q2148" s="5"/>
      <c r="R2148" s="5"/>
      <c r="S2148" s="5"/>
      <c r="T2148" s="5"/>
      <c r="U2148" s="5">
        <v>143</v>
      </c>
      <c r="V2148" s="5"/>
      <c r="W2148" s="5"/>
      <c r="X2148" s="8"/>
      <c r="Y2148" s="8"/>
      <c r="Z2148" s="8"/>
      <c r="AA2148" s="8"/>
      <c r="AB2148" s="8"/>
      <c r="AC2148" s="5"/>
      <c r="AD2148" s="8"/>
      <c r="AE2148" s="8"/>
      <c r="AF2148" s="8"/>
      <c r="AG2148" s="8"/>
      <c r="AH2148" s="8"/>
      <c r="AI2148" s="8"/>
      <c r="AJ2148" s="5"/>
      <c r="AK2148" s="8"/>
      <c r="AL2148" s="8"/>
      <c r="AM2148" s="8"/>
      <c r="AN2148" s="8"/>
      <c r="AO2148" s="8"/>
      <c r="AP2148" s="8"/>
      <c r="AQ2148" s="9"/>
      <c r="AR2148" s="8"/>
      <c r="AS2148" s="8"/>
      <c r="AT2148" s="8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8"/>
      <c r="BJ2148" s="5"/>
      <c r="BK2148" s="5"/>
      <c r="BL2148" s="5"/>
      <c r="BM2148" s="8"/>
      <c r="BN2148" s="8"/>
      <c r="BO2148" s="7"/>
      <c r="BP2148" s="5"/>
      <c r="BQ2148" s="5"/>
      <c r="BR2148" s="5"/>
      <c r="BS2148" s="5"/>
      <c r="BT2148" s="7"/>
      <c r="BU2148" s="7"/>
      <c r="BV2148" s="7"/>
      <c r="BW2148" s="7"/>
      <c r="BX2148" s="7"/>
      <c r="BY2148" s="7"/>
      <c r="BZ2148" s="7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8"/>
      <c r="CL2148" s="5"/>
      <c r="CM2148" s="5"/>
      <c r="CN2148" s="8"/>
      <c r="CO2148" s="5"/>
      <c r="CP2148" s="5"/>
      <c r="CQ2148" s="5"/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/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/>
      <c r="EB2148" s="8"/>
      <c r="EC2148" s="8"/>
      <c r="ED2148" s="8"/>
      <c r="EE2148" s="8"/>
      <c r="EF2148" s="8"/>
      <c r="EG2148" s="8"/>
      <c r="EH2148" s="8"/>
      <c r="EI2148" s="8"/>
      <c r="EJ2148" s="8"/>
      <c r="EK2148" s="8"/>
      <c r="EL2148" s="8"/>
      <c r="EM2148" s="8"/>
      <c r="EN2148" s="8"/>
      <c r="EO2148" s="8"/>
      <c r="EP2148" s="8"/>
      <c r="EQ2148" s="8"/>
      <c r="ER2148" s="8"/>
      <c r="ES2148" s="8"/>
      <c r="ET2148" s="8"/>
      <c r="EU2148" s="8"/>
      <c r="EV2148" s="8"/>
      <c r="EW2148" s="8"/>
      <c r="EX2148" s="8"/>
      <c r="EY2148" s="8"/>
      <c r="EZ2148" s="8"/>
      <c r="FA2148" s="8"/>
      <c r="FB2148" s="8"/>
      <c r="FC2148" s="8"/>
      <c r="FD2148" s="8"/>
      <c r="FE2148" s="8"/>
      <c r="FF2148" s="8"/>
      <c r="FG2148" s="8"/>
      <c r="FH2148" s="8"/>
      <c r="FI2148" s="8"/>
      <c r="FJ2148" s="8"/>
    </row>
    <row r="2149" spans="1:166" x14ac:dyDescent="0.25">
      <c r="A2149" t="s">
        <v>86</v>
      </c>
      <c r="B2149" t="s">
        <v>251</v>
      </c>
      <c r="C2149" s="6">
        <v>39540</v>
      </c>
      <c r="D2149" s="5">
        <v>9</v>
      </c>
      <c r="E2149" s="6" t="s">
        <v>207</v>
      </c>
      <c r="F2149" t="s">
        <v>15</v>
      </c>
      <c r="G2149">
        <v>170</v>
      </c>
      <c r="H2149" t="s">
        <v>17</v>
      </c>
      <c r="I2149" s="7">
        <v>10</v>
      </c>
      <c r="J2149">
        <v>1000</v>
      </c>
      <c r="K2149" s="5">
        <f t="shared" si="71"/>
        <v>100</v>
      </c>
      <c r="L2149" s="5"/>
      <c r="M2149" s="8"/>
      <c r="N2149" s="8"/>
      <c r="O2149" s="8"/>
      <c r="P2149" s="8"/>
      <c r="Q2149" s="5"/>
      <c r="R2149" s="5"/>
      <c r="S2149" s="5"/>
      <c r="T2149" s="5"/>
      <c r="U2149" s="5"/>
      <c r="V2149" s="5">
        <v>170</v>
      </c>
      <c r="W2149" s="5"/>
      <c r="X2149" s="8"/>
      <c r="Y2149" s="8"/>
      <c r="Z2149" s="8"/>
      <c r="AA2149" s="8"/>
      <c r="AB2149" s="8"/>
      <c r="AC2149" s="5"/>
      <c r="AD2149" s="8"/>
      <c r="AE2149" s="8"/>
      <c r="AF2149" s="8"/>
      <c r="AG2149" s="8"/>
      <c r="AH2149" s="8"/>
      <c r="AI2149" s="8"/>
      <c r="AJ2149" s="5"/>
      <c r="AK2149" s="8">
        <v>2.27</v>
      </c>
      <c r="AL2149" s="8"/>
      <c r="AM2149" s="8"/>
      <c r="AN2149" s="8"/>
      <c r="AO2149" s="8"/>
      <c r="AP2149" s="8"/>
      <c r="AQ2149" s="9"/>
      <c r="AR2149" s="8"/>
      <c r="AS2149" s="8"/>
      <c r="AT2149" s="8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8"/>
      <c r="BJ2149" s="5"/>
      <c r="BK2149" s="5"/>
      <c r="BL2149" s="5"/>
      <c r="BM2149" s="8"/>
      <c r="BN2149" s="8"/>
      <c r="BO2149" s="7"/>
      <c r="BT2149" s="7"/>
      <c r="BU2149" s="7"/>
      <c r="BV2149" s="7"/>
      <c r="BW2149" s="7"/>
      <c r="BX2149" s="7"/>
      <c r="BY2149" s="7"/>
      <c r="BZ2149" s="7"/>
      <c r="CA2149" s="5"/>
      <c r="CB2149" s="5">
        <v>0</v>
      </c>
      <c r="CC2149" s="5">
        <v>163.9</v>
      </c>
      <c r="CD2149" s="5">
        <v>107.09855374389439</v>
      </c>
      <c r="CE2149" s="5"/>
      <c r="CF2149" s="5"/>
      <c r="CG2149" s="5"/>
      <c r="CH2149" s="5"/>
      <c r="CI2149" s="5"/>
      <c r="CJ2149" s="5"/>
      <c r="CK2149" s="8"/>
      <c r="CL2149" s="5"/>
      <c r="CM2149" s="5"/>
      <c r="CN2149" s="8"/>
      <c r="CO2149" s="5"/>
      <c r="CP2149" s="5"/>
      <c r="CQ2149" s="5"/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/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/>
      <c r="EB2149" s="8"/>
      <c r="EC2149" s="8"/>
      <c r="ED2149" s="8"/>
      <c r="EE2149" s="8"/>
      <c r="EF2149" s="8"/>
      <c r="EG2149" s="8"/>
      <c r="EH2149" s="8"/>
      <c r="EI2149" s="8"/>
      <c r="EJ2149" s="8"/>
      <c r="EK2149" s="8"/>
      <c r="EL2149" s="8"/>
      <c r="EM2149" s="8"/>
      <c r="EN2149" s="8"/>
      <c r="EO2149" s="8"/>
      <c r="EP2149" s="8"/>
      <c r="EQ2149" s="8"/>
      <c r="ER2149" s="8"/>
      <c r="ES2149" s="8"/>
      <c r="ET2149" s="8"/>
      <c r="EU2149" s="8"/>
      <c r="EV2149" s="8"/>
      <c r="EW2149" s="8"/>
      <c r="EX2149" s="8"/>
      <c r="EY2149" s="8"/>
      <c r="EZ2149" s="8"/>
      <c r="FA2149" s="8"/>
      <c r="FB2149" s="8"/>
      <c r="FC2149" s="8"/>
      <c r="FD2149" s="8"/>
      <c r="FE2149" s="8"/>
      <c r="FF2149" s="8"/>
      <c r="FG2149" s="8"/>
      <c r="FH2149" s="8"/>
      <c r="FI2149" s="8"/>
      <c r="FJ2149" s="8"/>
    </row>
    <row r="2150" spans="1:166" x14ac:dyDescent="0.25">
      <c r="A2150" t="s">
        <v>86</v>
      </c>
      <c r="B2150" t="s">
        <v>251</v>
      </c>
      <c r="C2150" s="6">
        <v>39413</v>
      </c>
      <c r="D2150" s="5"/>
      <c r="H2150" t="s">
        <v>17</v>
      </c>
      <c r="I2150" s="7">
        <v>10</v>
      </c>
      <c r="J2150">
        <v>1000</v>
      </c>
      <c r="K2150" s="5">
        <f t="shared" ref="K2150:K2213" si="72">1000000/I2150/J2150</f>
        <v>100</v>
      </c>
      <c r="AC2150" s="5"/>
      <c r="AE2150" s="8"/>
      <c r="AF2150" s="8"/>
      <c r="AG2150" s="8"/>
      <c r="AH2150" s="8"/>
      <c r="AI2150" s="8"/>
      <c r="AJ2150" s="5"/>
      <c r="AK2150" s="8"/>
      <c r="AL2150" s="8"/>
      <c r="AM2150" s="8"/>
      <c r="AN2150" s="8"/>
      <c r="AO2150" s="8"/>
      <c r="AP2150" s="8"/>
      <c r="AQ2150" s="9"/>
      <c r="AS2150" s="8"/>
      <c r="AT2150" s="8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J2150" s="5"/>
      <c r="BK2150" s="5"/>
      <c r="BL2150" s="5"/>
      <c r="BO2150" s="7"/>
      <c r="BP2150" s="5"/>
      <c r="BQ2150" s="5"/>
      <c r="BR2150" s="5"/>
      <c r="BS2150" s="5"/>
      <c r="BT2150" s="7"/>
      <c r="BU2150" s="7"/>
      <c r="BV2150" s="7"/>
      <c r="BW2150" s="7"/>
      <c r="BX2150" s="7"/>
      <c r="BY2150" s="7"/>
      <c r="BZ2150" s="7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L2150" s="5">
        <v>179.04830630681039</v>
      </c>
      <c r="CM2150" s="5"/>
      <c r="CO2150" s="5"/>
      <c r="CP2150" s="5"/>
      <c r="CQ2150" s="5"/>
    </row>
    <row r="2151" spans="1:166" x14ac:dyDescent="0.25">
      <c r="A2151" t="s">
        <v>86</v>
      </c>
      <c r="B2151" t="s">
        <v>251</v>
      </c>
      <c r="C2151" s="6">
        <v>39419</v>
      </c>
      <c r="D2151" s="5"/>
      <c r="H2151" t="s">
        <v>17</v>
      </c>
      <c r="I2151" s="7">
        <v>10</v>
      </c>
      <c r="J2151">
        <v>1000</v>
      </c>
      <c r="K2151" s="5">
        <f t="shared" si="72"/>
        <v>100</v>
      </c>
      <c r="AC2151" s="5"/>
      <c r="AE2151" s="8"/>
      <c r="AF2151" s="8"/>
      <c r="AG2151" s="8"/>
      <c r="AH2151" s="8"/>
      <c r="AI2151" s="8"/>
      <c r="AJ2151" s="5"/>
      <c r="AK2151" s="8"/>
      <c r="AL2151" s="8"/>
      <c r="AM2151" s="8"/>
      <c r="AN2151" s="8"/>
      <c r="AO2151" s="8"/>
      <c r="AP2151" s="8"/>
      <c r="AQ2151" s="9"/>
      <c r="AS2151" s="8"/>
      <c r="AT2151" s="8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J2151" s="5"/>
      <c r="BK2151" s="5"/>
      <c r="BL2151" s="5"/>
      <c r="BO2151" s="7"/>
      <c r="BP2151" s="5"/>
      <c r="BQ2151" s="5"/>
      <c r="BR2151" s="5"/>
      <c r="BS2151" s="5"/>
      <c r="BT2151" s="7"/>
      <c r="BU2151" s="7"/>
      <c r="BV2151" s="7"/>
      <c r="BW2151" s="7"/>
      <c r="BX2151" s="7"/>
      <c r="BY2151" s="7"/>
      <c r="BZ2151" s="7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L2151" s="5">
        <v>187.602531574344</v>
      </c>
      <c r="CM2151" s="5"/>
      <c r="CO2151" s="5"/>
      <c r="CP2151" s="5"/>
      <c r="CQ2151" s="5"/>
    </row>
    <row r="2152" spans="1:166" x14ac:dyDescent="0.25">
      <c r="A2152" t="s">
        <v>86</v>
      </c>
      <c r="B2152" t="s">
        <v>251</v>
      </c>
      <c r="C2152" s="6">
        <v>39421</v>
      </c>
      <c r="D2152" s="5"/>
      <c r="H2152" t="s">
        <v>17</v>
      </c>
      <c r="I2152" s="7">
        <v>10</v>
      </c>
      <c r="J2152">
        <v>1000</v>
      </c>
      <c r="K2152" s="5">
        <f t="shared" si="72"/>
        <v>100</v>
      </c>
      <c r="AC2152" s="5"/>
      <c r="AE2152" s="8"/>
      <c r="AF2152" s="8"/>
      <c r="AG2152" s="8"/>
      <c r="AH2152" s="8"/>
      <c r="AI2152" s="8"/>
      <c r="AJ2152" s="5"/>
      <c r="AK2152" s="8"/>
      <c r="AL2152" s="8"/>
      <c r="AM2152" s="8"/>
      <c r="AN2152" s="8"/>
      <c r="AO2152" s="8"/>
      <c r="AP2152" s="8"/>
      <c r="AQ2152" s="9"/>
      <c r="AS2152" s="8"/>
      <c r="AT2152" s="8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J2152" s="5"/>
      <c r="BK2152" s="5"/>
      <c r="BL2152" s="5"/>
      <c r="BO2152" s="7"/>
      <c r="BP2152" s="5"/>
      <c r="BQ2152" s="5"/>
      <c r="BR2152" s="5"/>
      <c r="BS2152" s="5"/>
      <c r="BT2152" s="7"/>
      <c r="BU2152" s="7"/>
      <c r="BV2152" s="7"/>
      <c r="BW2152" s="7"/>
      <c r="BX2152" s="7"/>
      <c r="BY2152" s="7"/>
      <c r="BZ2152" s="7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L2152" s="5">
        <v>199.45121278308349</v>
      </c>
      <c r="CM2152" s="5"/>
      <c r="CO2152" s="5"/>
      <c r="CP2152" s="5"/>
      <c r="CQ2152" s="5"/>
    </row>
    <row r="2153" spans="1:166" x14ac:dyDescent="0.25">
      <c r="A2153" t="s">
        <v>86</v>
      </c>
      <c r="B2153" t="s">
        <v>251</v>
      </c>
      <c r="C2153" s="6">
        <v>39424</v>
      </c>
      <c r="D2153" s="5"/>
      <c r="H2153" t="s">
        <v>17</v>
      </c>
      <c r="I2153" s="7">
        <v>10</v>
      </c>
      <c r="J2153">
        <v>1000</v>
      </c>
      <c r="K2153" s="5">
        <f t="shared" si="72"/>
        <v>100</v>
      </c>
      <c r="AC2153" s="5"/>
      <c r="AE2153" s="8"/>
      <c r="AF2153" s="8"/>
      <c r="AG2153" s="8"/>
      <c r="AH2153" s="8"/>
      <c r="AI2153" s="8"/>
      <c r="AJ2153" s="5"/>
      <c r="AK2153" s="8"/>
      <c r="AL2153" s="8"/>
      <c r="AM2153" s="8"/>
      <c r="AN2153" s="8"/>
      <c r="AO2153" s="8"/>
      <c r="AP2153" s="8"/>
      <c r="AQ2153" s="9"/>
      <c r="AS2153" s="8"/>
      <c r="AT2153" s="8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J2153" s="5"/>
      <c r="BK2153" s="5"/>
      <c r="BL2153" s="5"/>
      <c r="BO2153" s="7"/>
      <c r="BP2153" s="5"/>
      <c r="BQ2153" s="5"/>
      <c r="BR2153" s="5"/>
      <c r="BS2153" s="5"/>
      <c r="BT2153" s="7"/>
      <c r="BU2153" s="7"/>
      <c r="BV2153" s="7"/>
      <c r="BW2153" s="7"/>
      <c r="BX2153" s="7"/>
      <c r="BY2153" s="7"/>
      <c r="BZ2153" s="7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L2153" s="5">
        <v>218.56063428467871</v>
      </c>
      <c r="CM2153" s="5"/>
      <c r="CO2153" s="5"/>
      <c r="CP2153" s="5"/>
      <c r="CQ2153" s="5"/>
    </row>
    <row r="2154" spans="1:166" x14ac:dyDescent="0.25">
      <c r="A2154" t="s">
        <v>86</v>
      </c>
      <c r="B2154" t="s">
        <v>251</v>
      </c>
      <c r="C2154" s="6">
        <v>39427</v>
      </c>
      <c r="D2154" s="5"/>
      <c r="H2154" t="s">
        <v>17</v>
      </c>
      <c r="I2154" s="7">
        <v>10</v>
      </c>
      <c r="J2154">
        <v>1000</v>
      </c>
      <c r="K2154" s="5">
        <f t="shared" si="72"/>
        <v>100</v>
      </c>
      <c r="AC2154" s="5"/>
      <c r="AE2154" s="8"/>
      <c r="AF2154" s="8"/>
      <c r="AG2154" s="8"/>
      <c r="AH2154" s="8"/>
      <c r="AI2154" s="8"/>
      <c r="AJ2154" s="5"/>
      <c r="AK2154" s="8"/>
      <c r="AL2154" s="8"/>
      <c r="AM2154" s="8"/>
      <c r="AN2154" s="8"/>
      <c r="AO2154" s="8"/>
      <c r="AP2154" s="8"/>
      <c r="AQ2154" s="9"/>
      <c r="AS2154" s="8"/>
      <c r="AT2154" s="8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J2154" s="5"/>
      <c r="BK2154" s="5"/>
      <c r="BL2154" s="5"/>
      <c r="BO2154" s="7"/>
      <c r="BP2154" s="5"/>
      <c r="BQ2154" s="5"/>
      <c r="BR2154" s="5"/>
      <c r="BS2154" s="5"/>
      <c r="BT2154" s="7"/>
      <c r="BU2154" s="7"/>
      <c r="BV2154" s="7"/>
      <c r="BW2154" s="7"/>
      <c r="BX2154" s="7"/>
      <c r="BY2154" s="7"/>
      <c r="BZ2154" s="7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L2154" s="5">
        <v>194.35853533435991</v>
      </c>
      <c r="CM2154" s="5"/>
      <c r="CO2154" s="5"/>
      <c r="CP2154" s="5"/>
      <c r="CQ2154" s="5"/>
    </row>
    <row r="2155" spans="1:166" x14ac:dyDescent="0.25">
      <c r="A2155" t="s">
        <v>86</v>
      </c>
      <c r="B2155" t="s">
        <v>251</v>
      </c>
      <c r="C2155" s="6">
        <v>39429</v>
      </c>
      <c r="D2155" s="5"/>
      <c r="H2155" t="s">
        <v>17</v>
      </c>
      <c r="I2155" s="7">
        <v>10</v>
      </c>
      <c r="J2155">
        <v>1000</v>
      </c>
      <c r="K2155" s="5">
        <f t="shared" si="72"/>
        <v>100</v>
      </c>
      <c r="AC2155" s="5"/>
      <c r="AE2155" s="8"/>
      <c r="AF2155" s="8"/>
      <c r="AG2155" s="8"/>
      <c r="AH2155" s="8"/>
      <c r="AI2155" s="8"/>
      <c r="AJ2155" s="5"/>
      <c r="AK2155" s="8"/>
      <c r="AL2155" s="8"/>
      <c r="AM2155" s="8"/>
      <c r="AN2155" s="8"/>
      <c r="AO2155" s="8"/>
      <c r="AP2155" s="8"/>
      <c r="AQ2155" s="9"/>
      <c r="AS2155" s="8"/>
      <c r="AT2155" s="8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J2155" s="5"/>
      <c r="BK2155" s="5"/>
      <c r="BL2155" s="5"/>
      <c r="BO2155" s="7"/>
      <c r="BP2155" s="5"/>
      <c r="BQ2155" s="5"/>
      <c r="BR2155" s="5"/>
      <c r="BS2155" s="5"/>
      <c r="BT2155" s="7"/>
      <c r="BU2155" s="7"/>
      <c r="BV2155" s="7"/>
      <c r="BW2155" s="7"/>
      <c r="BX2155" s="7"/>
      <c r="BY2155" s="7"/>
      <c r="BZ2155" s="7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L2155" s="5">
        <v>198.16240776129769</v>
      </c>
      <c r="CM2155" s="5"/>
      <c r="CO2155" s="5"/>
      <c r="CP2155" s="5"/>
      <c r="CQ2155" s="5"/>
    </row>
    <row r="2156" spans="1:166" x14ac:dyDescent="0.25">
      <c r="A2156" t="s">
        <v>86</v>
      </c>
      <c r="B2156" t="s">
        <v>251</v>
      </c>
      <c r="C2156" s="6">
        <v>39432</v>
      </c>
      <c r="D2156" s="5"/>
      <c r="H2156" t="s">
        <v>17</v>
      </c>
      <c r="I2156" s="7">
        <v>10</v>
      </c>
      <c r="J2156">
        <v>1000</v>
      </c>
      <c r="K2156" s="5">
        <f t="shared" si="72"/>
        <v>100</v>
      </c>
      <c r="AC2156" s="5"/>
      <c r="AE2156" s="8"/>
      <c r="AF2156" s="8"/>
      <c r="AG2156" s="8"/>
      <c r="AH2156" s="8"/>
      <c r="AI2156" s="8"/>
      <c r="AJ2156" s="5"/>
      <c r="AK2156" s="8"/>
      <c r="AL2156" s="8"/>
      <c r="AM2156" s="8"/>
      <c r="AN2156" s="8"/>
      <c r="AO2156" s="8"/>
      <c r="AP2156" s="8"/>
      <c r="AQ2156" s="9"/>
      <c r="AS2156" s="8"/>
      <c r="AT2156" s="8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J2156" s="5"/>
      <c r="BK2156" s="5"/>
      <c r="BL2156" s="5"/>
      <c r="BO2156" s="7"/>
      <c r="BP2156" s="5"/>
      <c r="BQ2156" s="5"/>
      <c r="BR2156" s="5"/>
      <c r="BS2156" s="5"/>
      <c r="BT2156" s="7"/>
      <c r="BU2156" s="7"/>
      <c r="BV2156" s="7"/>
      <c r="BW2156" s="7"/>
      <c r="BX2156" s="7"/>
      <c r="BY2156" s="7"/>
      <c r="BZ2156" s="7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L2156" s="5">
        <v>229.02822643779879</v>
      </c>
      <c r="CM2156" s="5"/>
      <c r="CO2156" s="5"/>
      <c r="CP2156" s="5"/>
      <c r="CQ2156" s="5"/>
    </row>
    <row r="2157" spans="1:166" x14ac:dyDescent="0.25">
      <c r="A2157" t="s">
        <v>86</v>
      </c>
      <c r="B2157" t="s">
        <v>251</v>
      </c>
      <c r="C2157" s="6">
        <v>39434</v>
      </c>
      <c r="D2157" s="5"/>
      <c r="H2157" t="s">
        <v>17</v>
      </c>
      <c r="I2157" s="7">
        <v>10</v>
      </c>
      <c r="J2157">
        <v>1000</v>
      </c>
      <c r="K2157" s="5">
        <f t="shared" si="72"/>
        <v>100</v>
      </c>
      <c r="AC2157" s="5"/>
      <c r="AE2157" s="8"/>
      <c r="AF2157" s="8"/>
      <c r="AG2157" s="8"/>
      <c r="AH2157" s="8"/>
      <c r="AI2157" s="8"/>
      <c r="AJ2157" s="5"/>
      <c r="AK2157" s="8"/>
      <c r="AL2157" s="8"/>
      <c r="AM2157" s="8"/>
      <c r="AN2157" s="8"/>
      <c r="AO2157" s="8"/>
      <c r="AP2157" s="8"/>
      <c r="AQ2157" s="9"/>
      <c r="AS2157" s="8"/>
      <c r="AT2157" s="8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J2157" s="5"/>
      <c r="BK2157" s="5"/>
      <c r="BL2157" s="5"/>
      <c r="BO2157" s="7"/>
      <c r="BP2157" s="5"/>
      <c r="BQ2157" s="5"/>
      <c r="BR2157" s="5"/>
      <c r="BS2157" s="5"/>
      <c r="BT2157" s="7"/>
      <c r="BU2157" s="7"/>
      <c r="BV2157" s="7"/>
      <c r="BW2157" s="7"/>
      <c r="BX2157" s="7"/>
      <c r="BY2157" s="7"/>
      <c r="BZ2157" s="7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L2157" s="5">
        <v>215.56997818594871</v>
      </c>
      <c r="CM2157" s="5"/>
      <c r="CO2157" s="5"/>
      <c r="CP2157" s="5"/>
      <c r="CQ2157" s="5"/>
    </row>
    <row r="2158" spans="1:166" x14ac:dyDescent="0.25">
      <c r="A2158" t="s">
        <v>86</v>
      </c>
      <c r="B2158" t="s">
        <v>251</v>
      </c>
      <c r="C2158" s="6">
        <v>39436</v>
      </c>
      <c r="D2158" s="5"/>
      <c r="H2158" t="s">
        <v>17</v>
      </c>
      <c r="I2158" s="7">
        <v>10</v>
      </c>
      <c r="J2158">
        <v>1000</v>
      </c>
      <c r="K2158" s="5">
        <f t="shared" si="72"/>
        <v>100</v>
      </c>
      <c r="AC2158" s="5"/>
      <c r="AE2158" s="8"/>
      <c r="AF2158" s="8"/>
      <c r="AG2158" s="8"/>
      <c r="AH2158" s="8"/>
      <c r="AI2158" s="8"/>
      <c r="AJ2158" s="5"/>
      <c r="AK2158" s="8"/>
      <c r="AL2158" s="8"/>
      <c r="AM2158" s="8"/>
      <c r="AN2158" s="8"/>
      <c r="AO2158" s="8"/>
      <c r="AP2158" s="8"/>
      <c r="AQ2158" s="9"/>
      <c r="AS2158" s="8"/>
      <c r="AT2158" s="8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J2158" s="5"/>
      <c r="BK2158" s="5"/>
      <c r="BL2158" s="5"/>
      <c r="BO2158" s="7"/>
      <c r="BP2158" s="5"/>
      <c r="BQ2158" s="5"/>
      <c r="BR2158" s="5"/>
      <c r="BS2158" s="5"/>
      <c r="BT2158" s="7"/>
      <c r="BU2158" s="7"/>
      <c r="BV2158" s="7"/>
      <c r="BW2158" s="7"/>
      <c r="BX2158" s="7"/>
      <c r="BY2158" s="7"/>
      <c r="BZ2158" s="7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L2158" s="5">
        <v>217.95682178042409</v>
      </c>
      <c r="CM2158" s="5"/>
      <c r="CO2158" s="5"/>
      <c r="CP2158" s="5"/>
      <c r="CQ2158" s="5"/>
    </row>
    <row r="2159" spans="1:166" x14ac:dyDescent="0.25">
      <c r="A2159" t="s">
        <v>86</v>
      </c>
      <c r="B2159" t="s">
        <v>251</v>
      </c>
      <c r="C2159" s="6">
        <v>39440</v>
      </c>
      <c r="D2159" s="5"/>
      <c r="H2159" t="s">
        <v>17</v>
      </c>
      <c r="I2159" s="7">
        <v>10</v>
      </c>
      <c r="J2159">
        <v>1000</v>
      </c>
      <c r="K2159" s="5">
        <f t="shared" si="72"/>
        <v>100</v>
      </c>
      <c r="AC2159" s="5"/>
      <c r="AE2159" s="8"/>
      <c r="AF2159" s="8"/>
      <c r="AG2159" s="8"/>
      <c r="AH2159" s="8"/>
      <c r="AI2159" s="8"/>
      <c r="AJ2159" s="5"/>
      <c r="AK2159" s="8"/>
      <c r="AL2159" s="8"/>
      <c r="AM2159" s="8"/>
      <c r="AN2159" s="8"/>
      <c r="AO2159" s="8"/>
      <c r="AP2159" s="8"/>
      <c r="AQ2159" s="9"/>
      <c r="AS2159" s="8"/>
      <c r="AT2159" s="8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J2159" s="5"/>
      <c r="BK2159" s="5"/>
      <c r="BL2159" s="5"/>
      <c r="BO2159" s="7"/>
      <c r="BP2159" s="5"/>
      <c r="BQ2159" s="5"/>
      <c r="BR2159" s="5"/>
      <c r="BS2159" s="5"/>
      <c r="BT2159" s="7"/>
      <c r="BU2159" s="7"/>
      <c r="BV2159" s="7"/>
      <c r="BW2159" s="7"/>
      <c r="BX2159" s="7"/>
      <c r="BY2159" s="7"/>
      <c r="BZ2159" s="7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L2159" s="5">
        <v>220.80157863012619</v>
      </c>
      <c r="CM2159" s="5"/>
      <c r="CO2159" s="5"/>
      <c r="CP2159" s="5"/>
      <c r="CQ2159" s="5"/>
    </row>
    <row r="2160" spans="1:166" x14ac:dyDescent="0.25">
      <c r="A2160" t="s">
        <v>86</v>
      </c>
      <c r="B2160" t="s">
        <v>251</v>
      </c>
      <c r="C2160" s="6">
        <v>39444</v>
      </c>
      <c r="D2160" s="5"/>
      <c r="H2160" t="s">
        <v>17</v>
      </c>
      <c r="I2160" s="7">
        <v>10</v>
      </c>
      <c r="J2160">
        <v>1000</v>
      </c>
      <c r="K2160" s="5">
        <f t="shared" si="72"/>
        <v>100</v>
      </c>
      <c r="AC2160" s="5"/>
      <c r="AE2160" s="8"/>
      <c r="AF2160" s="8"/>
      <c r="AG2160" s="8"/>
      <c r="AH2160" s="8"/>
      <c r="AI2160" s="8"/>
      <c r="AJ2160" s="5"/>
      <c r="AK2160" s="8"/>
      <c r="AL2160" s="8"/>
      <c r="AM2160" s="8"/>
      <c r="AN2160" s="8"/>
      <c r="AO2160" s="8"/>
      <c r="AP2160" s="8"/>
      <c r="AQ2160" s="9"/>
      <c r="AS2160" s="8"/>
      <c r="AT2160" s="8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J2160" s="5"/>
      <c r="BK2160" s="5"/>
      <c r="BL2160" s="5"/>
      <c r="BO2160" s="7"/>
      <c r="BP2160" s="5"/>
      <c r="BQ2160" s="5"/>
      <c r="BR2160" s="5"/>
      <c r="BS2160" s="5"/>
      <c r="BT2160" s="7"/>
      <c r="BU2160" s="7"/>
      <c r="BV2160" s="7"/>
      <c r="BW2160" s="7"/>
      <c r="BX2160" s="7"/>
      <c r="BY2160" s="7"/>
      <c r="BZ2160" s="7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L2160" s="5">
        <v>212.85419405609429</v>
      </c>
      <c r="CM2160" s="5"/>
      <c r="CO2160" s="5"/>
      <c r="CP2160" s="5"/>
      <c r="CQ2160" s="5"/>
    </row>
    <row r="2161" spans="1:95" x14ac:dyDescent="0.25">
      <c r="A2161" t="s">
        <v>86</v>
      </c>
      <c r="B2161" t="s">
        <v>251</v>
      </c>
      <c r="C2161" s="6">
        <v>39447</v>
      </c>
      <c r="D2161" s="5"/>
      <c r="H2161" t="s">
        <v>17</v>
      </c>
      <c r="I2161" s="7">
        <v>10</v>
      </c>
      <c r="J2161">
        <v>1000</v>
      </c>
      <c r="K2161" s="5">
        <f t="shared" si="72"/>
        <v>100</v>
      </c>
      <c r="AC2161" s="5"/>
      <c r="AE2161" s="8"/>
      <c r="AF2161" s="8"/>
      <c r="AG2161" s="8"/>
      <c r="AH2161" s="8"/>
      <c r="AI2161" s="8"/>
      <c r="AJ2161" s="5"/>
      <c r="AK2161" s="8"/>
      <c r="AL2161" s="8"/>
      <c r="AM2161" s="8"/>
      <c r="AN2161" s="8"/>
      <c r="AO2161" s="8"/>
      <c r="AP2161" s="8"/>
      <c r="AQ2161" s="9"/>
      <c r="AS2161" s="8"/>
      <c r="AT2161" s="8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J2161" s="5"/>
      <c r="BK2161" s="5"/>
      <c r="BL2161" s="5"/>
      <c r="BO2161" s="7"/>
      <c r="BP2161" s="5"/>
      <c r="BQ2161" s="5"/>
      <c r="BR2161" s="5"/>
      <c r="BS2161" s="5"/>
      <c r="BT2161" s="7"/>
      <c r="BU2161" s="7"/>
      <c r="BV2161" s="7"/>
      <c r="BW2161" s="7"/>
      <c r="BX2161" s="7"/>
      <c r="BY2161" s="7"/>
      <c r="BZ2161" s="7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L2161" s="5">
        <v>189.94043414777761</v>
      </c>
      <c r="CM2161" s="5"/>
      <c r="CO2161" s="5"/>
      <c r="CP2161" s="5"/>
      <c r="CQ2161" s="5"/>
    </row>
    <row r="2162" spans="1:95" x14ac:dyDescent="0.25">
      <c r="A2162" t="s">
        <v>86</v>
      </c>
      <c r="B2162" t="s">
        <v>251</v>
      </c>
      <c r="C2162" s="6">
        <v>39451</v>
      </c>
      <c r="D2162" s="5"/>
      <c r="H2162" t="s">
        <v>17</v>
      </c>
      <c r="I2162" s="7">
        <v>10</v>
      </c>
      <c r="J2162">
        <v>1000</v>
      </c>
      <c r="K2162" s="5">
        <f t="shared" si="72"/>
        <v>100</v>
      </c>
      <c r="AC2162" s="5"/>
      <c r="AE2162" s="8"/>
      <c r="AF2162" s="8"/>
      <c r="AG2162" s="8"/>
      <c r="AH2162" s="8"/>
      <c r="AI2162" s="8"/>
      <c r="AJ2162" s="5"/>
      <c r="AK2162" s="8"/>
      <c r="AL2162" s="8"/>
      <c r="AM2162" s="8"/>
      <c r="AN2162" s="8"/>
      <c r="AO2162" s="8"/>
      <c r="AP2162" s="8"/>
      <c r="AQ2162" s="9"/>
      <c r="AS2162" s="8"/>
      <c r="AT2162" s="8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J2162" s="5"/>
      <c r="BK2162" s="5"/>
      <c r="BL2162" s="5"/>
      <c r="BO2162" s="7"/>
      <c r="BP2162" s="5"/>
      <c r="BQ2162" s="5"/>
      <c r="BR2162" s="5"/>
      <c r="BS2162" s="5"/>
      <c r="BT2162" s="7"/>
      <c r="BU2162" s="7"/>
      <c r="BV2162" s="7"/>
      <c r="BW2162" s="7"/>
      <c r="BX2162" s="7"/>
      <c r="BY2162" s="7"/>
      <c r="BZ2162" s="7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L2162" s="5">
        <v>217.9819853022332</v>
      </c>
      <c r="CM2162" s="5"/>
      <c r="CO2162" s="5"/>
      <c r="CP2162" s="5"/>
      <c r="CQ2162" s="5"/>
    </row>
    <row r="2163" spans="1:95" x14ac:dyDescent="0.25">
      <c r="A2163" t="s">
        <v>86</v>
      </c>
      <c r="B2163" t="s">
        <v>251</v>
      </c>
      <c r="C2163" s="6">
        <v>39454</v>
      </c>
      <c r="D2163" s="5"/>
      <c r="H2163" t="s">
        <v>17</v>
      </c>
      <c r="I2163" s="7">
        <v>10</v>
      </c>
      <c r="J2163">
        <v>1000</v>
      </c>
      <c r="K2163" s="5">
        <f t="shared" si="72"/>
        <v>100</v>
      </c>
      <c r="AC2163" s="5"/>
      <c r="AE2163" s="8"/>
      <c r="AF2163" s="8"/>
      <c r="AG2163" s="8"/>
      <c r="AH2163" s="8"/>
      <c r="AI2163" s="8"/>
      <c r="AJ2163" s="5"/>
      <c r="AK2163" s="8"/>
      <c r="AL2163" s="8"/>
      <c r="AM2163" s="8"/>
      <c r="AN2163" s="8"/>
      <c r="AO2163" s="8"/>
      <c r="AP2163" s="8"/>
      <c r="AQ2163" s="9"/>
      <c r="AS2163" s="8"/>
      <c r="AT2163" s="8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J2163" s="5"/>
      <c r="BK2163" s="5"/>
      <c r="BL2163" s="5"/>
      <c r="BO2163" s="7"/>
      <c r="BP2163" s="5"/>
      <c r="BQ2163" s="5"/>
      <c r="BR2163" s="5"/>
      <c r="BS2163" s="5"/>
      <c r="BT2163" s="7"/>
      <c r="BU2163" s="7"/>
      <c r="BV2163" s="7"/>
      <c r="BW2163" s="7"/>
      <c r="BX2163" s="7"/>
      <c r="BY2163" s="7"/>
      <c r="BZ2163" s="7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L2163" s="5">
        <v>229.0939208672205</v>
      </c>
      <c r="CM2163" s="5"/>
      <c r="CO2163" s="5"/>
      <c r="CP2163" s="5"/>
      <c r="CQ2163" s="5"/>
    </row>
    <row r="2164" spans="1:95" x14ac:dyDescent="0.25">
      <c r="A2164" t="s">
        <v>86</v>
      </c>
      <c r="B2164" t="s">
        <v>251</v>
      </c>
      <c r="C2164" s="6">
        <v>39457</v>
      </c>
      <c r="D2164" s="5"/>
      <c r="H2164" t="s">
        <v>17</v>
      </c>
      <c r="I2164" s="7">
        <v>10</v>
      </c>
      <c r="J2164">
        <v>1000</v>
      </c>
      <c r="K2164" s="5">
        <f t="shared" si="72"/>
        <v>100</v>
      </c>
      <c r="AC2164" s="5"/>
      <c r="AE2164" s="8"/>
      <c r="AF2164" s="8"/>
      <c r="AG2164" s="8"/>
      <c r="AH2164" s="8"/>
      <c r="AI2164" s="8"/>
      <c r="AJ2164" s="5"/>
      <c r="AK2164" s="8"/>
      <c r="AL2164" s="8"/>
      <c r="AM2164" s="8"/>
      <c r="AN2164" s="8"/>
      <c r="AO2164" s="8"/>
      <c r="AP2164" s="8"/>
      <c r="AQ2164" s="9"/>
      <c r="AS2164" s="8"/>
      <c r="AT2164" s="8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J2164" s="5"/>
      <c r="BK2164" s="5"/>
      <c r="BL2164" s="5"/>
      <c r="BO2164" s="7"/>
      <c r="BP2164" s="5"/>
      <c r="BQ2164" s="5"/>
      <c r="BR2164" s="5"/>
      <c r="BS2164" s="5"/>
      <c r="BT2164" s="7"/>
      <c r="BU2164" s="7"/>
      <c r="BV2164" s="7"/>
      <c r="BW2164" s="7"/>
      <c r="BX2164" s="7"/>
      <c r="BY2164" s="7"/>
      <c r="BZ2164" s="7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L2164" s="5">
        <v>216.2429846115472</v>
      </c>
      <c r="CM2164" s="5"/>
      <c r="CO2164" s="5"/>
      <c r="CP2164" s="5"/>
      <c r="CQ2164" s="5"/>
    </row>
    <row r="2165" spans="1:95" x14ac:dyDescent="0.25">
      <c r="A2165" t="s">
        <v>86</v>
      </c>
      <c r="B2165" t="s">
        <v>251</v>
      </c>
      <c r="C2165" s="6">
        <v>39460</v>
      </c>
      <c r="D2165" s="5"/>
      <c r="H2165" t="s">
        <v>17</v>
      </c>
      <c r="I2165" s="7">
        <v>10</v>
      </c>
      <c r="J2165">
        <v>1000</v>
      </c>
      <c r="K2165" s="5">
        <f t="shared" si="72"/>
        <v>100</v>
      </c>
      <c r="AC2165" s="5"/>
      <c r="AE2165" s="8"/>
      <c r="AF2165" s="8"/>
      <c r="AG2165" s="8"/>
      <c r="AH2165" s="8"/>
      <c r="AI2165" s="8"/>
      <c r="AJ2165" s="5"/>
      <c r="AK2165" s="8"/>
      <c r="AL2165" s="8"/>
      <c r="AM2165" s="8"/>
      <c r="AN2165" s="8"/>
      <c r="AO2165" s="8"/>
      <c r="AP2165" s="8"/>
      <c r="AQ2165" s="9"/>
      <c r="AS2165" s="8"/>
      <c r="AT2165" s="8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J2165" s="5"/>
      <c r="BK2165" s="5"/>
      <c r="BL2165" s="5"/>
      <c r="BO2165" s="7"/>
      <c r="BP2165" s="5"/>
      <c r="BQ2165" s="5"/>
      <c r="BR2165" s="5"/>
      <c r="BS2165" s="5"/>
      <c r="BT2165" s="7"/>
      <c r="BU2165" s="7"/>
      <c r="BV2165" s="7"/>
      <c r="BW2165" s="7"/>
      <c r="BX2165" s="7"/>
      <c r="BY2165" s="7"/>
      <c r="BZ2165" s="7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L2165" s="5">
        <v>196.95837923669001</v>
      </c>
      <c r="CM2165" s="5"/>
      <c r="CO2165" s="5"/>
      <c r="CP2165" s="5"/>
      <c r="CQ2165" s="5"/>
    </row>
    <row r="2166" spans="1:95" x14ac:dyDescent="0.25">
      <c r="A2166" t="s">
        <v>86</v>
      </c>
      <c r="B2166" t="s">
        <v>251</v>
      </c>
      <c r="C2166" s="6">
        <v>39461</v>
      </c>
      <c r="D2166" s="5"/>
      <c r="H2166" t="s">
        <v>17</v>
      </c>
      <c r="I2166" s="7">
        <v>10</v>
      </c>
      <c r="J2166">
        <v>1000</v>
      </c>
      <c r="K2166" s="5">
        <f t="shared" si="72"/>
        <v>100</v>
      </c>
      <c r="AC2166" s="5"/>
      <c r="AE2166" s="8"/>
      <c r="AF2166" s="8"/>
      <c r="AG2166" s="8"/>
      <c r="AH2166" s="8"/>
      <c r="AI2166" s="8"/>
      <c r="AJ2166" s="5"/>
      <c r="AK2166" s="8"/>
      <c r="AL2166" s="8"/>
      <c r="AM2166" s="8"/>
      <c r="AN2166" s="8"/>
      <c r="AO2166" s="8"/>
      <c r="AP2166" s="8"/>
      <c r="AQ2166" s="9"/>
      <c r="AS2166" s="8"/>
      <c r="AT2166" s="8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J2166" s="5"/>
      <c r="BK2166" s="5"/>
      <c r="BL2166" s="5"/>
      <c r="BO2166" s="7"/>
      <c r="BP2166" s="5"/>
      <c r="BQ2166" s="5"/>
      <c r="BR2166" s="5"/>
      <c r="BS2166" s="5"/>
      <c r="BT2166" s="7"/>
      <c r="BU2166" s="7"/>
      <c r="BV2166" s="7"/>
      <c r="BW2166" s="7"/>
      <c r="BX2166" s="7"/>
      <c r="BY2166" s="7"/>
      <c r="BZ2166" s="7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L2166" s="5">
        <v>186.9936067569169</v>
      </c>
      <c r="CM2166" s="5"/>
      <c r="CO2166" s="5"/>
      <c r="CP2166" s="5"/>
      <c r="CQ2166" s="5"/>
    </row>
    <row r="2167" spans="1:95" x14ac:dyDescent="0.25">
      <c r="A2167" t="s">
        <v>86</v>
      </c>
      <c r="B2167" t="s">
        <v>251</v>
      </c>
      <c r="C2167" s="6">
        <v>39468</v>
      </c>
      <c r="D2167" s="5"/>
      <c r="H2167" t="s">
        <v>17</v>
      </c>
      <c r="I2167" s="7">
        <v>10</v>
      </c>
      <c r="J2167">
        <v>1000</v>
      </c>
      <c r="K2167" s="5">
        <f t="shared" si="72"/>
        <v>100</v>
      </c>
      <c r="AC2167" s="5"/>
      <c r="AE2167" s="8"/>
      <c r="AF2167" s="8"/>
      <c r="AG2167" s="8"/>
      <c r="AH2167" s="8"/>
      <c r="AI2167" s="8"/>
      <c r="AJ2167" s="5"/>
      <c r="AK2167" s="8"/>
      <c r="AL2167" s="8"/>
      <c r="AM2167" s="8"/>
      <c r="AN2167" s="8"/>
      <c r="AO2167" s="8"/>
      <c r="AP2167" s="8"/>
      <c r="AQ2167" s="9"/>
      <c r="AS2167" s="8"/>
      <c r="AT2167" s="8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J2167" s="5"/>
      <c r="BK2167" s="5"/>
      <c r="BL2167" s="5"/>
      <c r="BO2167" s="7"/>
      <c r="BP2167" s="5"/>
      <c r="BQ2167" s="5"/>
      <c r="BR2167" s="5"/>
      <c r="BS2167" s="5"/>
      <c r="BT2167" s="7"/>
      <c r="BU2167" s="7"/>
      <c r="BV2167" s="7"/>
      <c r="BW2167" s="7"/>
      <c r="BX2167" s="7"/>
      <c r="BY2167" s="7"/>
      <c r="BZ2167" s="7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L2167" s="5">
        <v>237.799227607066</v>
      </c>
      <c r="CM2167" s="5"/>
      <c r="CO2167" s="5"/>
      <c r="CP2167" s="5"/>
      <c r="CQ2167" s="5"/>
    </row>
    <row r="2168" spans="1:95" x14ac:dyDescent="0.25">
      <c r="A2168" t="s">
        <v>86</v>
      </c>
      <c r="B2168" t="s">
        <v>251</v>
      </c>
      <c r="C2168" s="6">
        <v>39472</v>
      </c>
      <c r="D2168" s="5"/>
      <c r="H2168" t="s">
        <v>17</v>
      </c>
      <c r="I2168" s="7">
        <v>10</v>
      </c>
      <c r="J2168">
        <v>1000</v>
      </c>
      <c r="K2168" s="5">
        <f t="shared" si="72"/>
        <v>100</v>
      </c>
      <c r="AC2168" s="5"/>
      <c r="AE2168" s="8"/>
      <c r="AF2168" s="8"/>
      <c r="AG2168" s="8"/>
      <c r="AH2168" s="8"/>
      <c r="AI2168" s="8"/>
      <c r="AJ2168" s="5"/>
      <c r="AK2168" s="8"/>
      <c r="AL2168" s="8"/>
      <c r="AM2168" s="8"/>
      <c r="AN2168" s="8"/>
      <c r="AO2168" s="8"/>
      <c r="AP2168" s="8"/>
      <c r="AQ2168" s="9"/>
      <c r="AS2168" s="8"/>
      <c r="AT2168" s="8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J2168" s="5"/>
      <c r="BK2168" s="5"/>
      <c r="BL2168" s="5"/>
      <c r="BO2168" s="7"/>
      <c r="BP2168" s="5"/>
      <c r="BQ2168" s="5"/>
      <c r="BR2168" s="5"/>
      <c r="BS2168" s="5"/>
      <c r="BT2168" s="7"/>
      <c r="BU2168" s="7"/>
      <c r="BV2168" s="7"/>
      <c r="BW2168" s="7"/>
      <c r="BX2168" s="7"/>
      <c r="BY2168" s="7"/>
      <c r="BZ2168" s="7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L2168" s="5">
        <v>224.77005291575909</v>
      </c>
      <c r="CM2168" s="5"/>
      <c r="CO2168" s="5"/>
      <c r="CP2168" s="5"/>
      <c r="CQ2168" s="5"/>
    </row>
    <row r="2169" spans="1:95" x14ac:dyDescent="0.25">
      <c r="A2169" t="s">
        <v>86</v>
      </c>
      <c r="B2169" t="s">
        <v>251</v>
      </c>
      <c r="C2169" s="6">
        <v>39475</v>
      </c>
      <c r="D2169" s="5"/>
      <c r="H2169" t="s">
        <v>17</v>
      </c>
      <c r="I2169" s="7">
        <v>10</v>
      </c>
      <c r="J2169">
        <v>1000</v>
      </c>
      <c r="K2169" s="5">
        <f t="shared" si="72"/>
        <v>100</v>
      </c>
      <c r="AC2169" s="5"/>
      <c r="AE2169" s="8"/>
      <c r="AF2169" s="8"/>
      <c r="AG2169" s="8"/>
      <c r="AH2169" s="8"/>
      <c r="AI2169" s="8"/>
      <c r="AJ2169" s="5"/>
      <c r="AK2169" s="8"/>
      <c r="AL2169" s="8"/>
      <c r="AM2169" s="8"/>
      <c r="AN2169" s="8"/>
      <c r="AO2169" s="8"/>
      <c r="AP2169" s="8"/>
      <c r="AQ2169" s="9"/>
      <c r="AS2169" s="8"/>
      <c r="AT2169" s="8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J2169" s="5"/>
      <c r="BK2169" s="5"/>
      <c r="BL2169" s="5"/>
      <c r="BO2169" s="7"/>
      <c r="BP2169" s="5"/>
      <c r="BQ2169" s="5"/>
      <c r="BR2169" s="5"/>
      <c r="BS2169" s="5"/>
      <c r="BT2169" s="7"/>
      <c r="BU2169" s="7"/>
      <c r="BV2169" s="7"/>
      <c r="BW2169" s="7"/>
      <c r="BX2169" s="7"/>
      <c r="BY2169" s="7"/>
      <c r="BZ2169" s="7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L2169" s="5">
        <v>195.21988064538161</v>
      </c>
      <c r="CM2169" s="5"/>
      <c r="CO2169" s="5"/>
      <c r="CP2169" s="5"/>
      <c r="CQ2169" s="5"/>
    </row>
    <row r="2170" spans="1:95" x14ac:dyDescent="0.25">
      <c r="A2170" t="s">
        <v>86</v>
      </c>
      <c r="B2170" t="s">
        <v>251</v>
      </c>
      <c r="C2170" s="6">
        <v>39478</v>
      </c>
      <c r="D2170" s="5"/>
      <c r="H2170" t="s">
        <v>17</v>
      </c>
      <c r="I2170" s="7">
        <v>10</v>
      </c>
      <c r="J2170">
        <v>1000</v>
      </c>
      <c r="K2170" s="5">
        <f t="shared" si="72"/>
        <v>100</v>
      </c>
      <c r="AC2170" s="5"/>
      <c r="AE2170" s="8"/>
      <c r="AF2170" s="8"/>
      <c r="AG2170" s="8"/>
      <c r="AH2170" s="8"/>
      <c r="AI2170" s="8"/>
      <c r="AJ2170" s="5"/>
      <c r="AK2170" s="8"/>
      <c r="AL2170" s="8"/>
      <c r="AM2170" s="8"/>
      <c r="AN2170" s="8"/>
      <c r="AO2170" s="8"/>
      <c r="AP2170" s="8"/>
      <c r="AQ2170" s="9"/>
      <c r="AS2170" s="8"/>
      <c r="AT2170" s="8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J2170" s="5"/>
      <c r="BK2170" s="5"/>
      <c r="BL2170" s="5"/>
      <c r="BO2170" s="7"/>
      <c r="BP2170" s="5"/>
      <c r="BQ2170" s="5"/>
      <c r="BR2170" s="5"/>
      <c r="BS2170" s="5"/>
      <c r="BT2170" s="7"/>
      <c r="BU2170" s="7"/>
      <c r="BV2170" s="7"/>
      <c r="BW2170" s="7"/>
      <c r="BX2170" s="7"/>
      <c r="BY2170" s="7"/>
      <c r="BZ2170" s="7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L2170" s="5">
        <v>221.2843980296181</v>
      </c>
      <c r="CM2170" s="5"/>
      <c r="CO2170" s="5"/>
      <c r="CP2170" s="5"/>
      <c r="CQ2170" s="5"/>
    </row>
    <row r="2171" spans="1:95" x14ac:dyDescent="0.25">
      <c r="A2171" t="s">
        <v>86</v>
      </c>
      <c r="B2171" t="s">
        <v>251</v>
      </c>
      <c r="C2171" s="6">
        <v>39481</v>
      </c>
      <c r="D2171" s="5"/>
      <c r="H2171" t="s">
        <v>17</v>
      </c>
      <c r="I2171" s="7">
        <v>10</v>
      </c>
      <c r="J2171">
        <v>1000</v>
      </c>
      <c r="K2171" s="5">
        <f t="shared" si="72"/>
        <v>100</v>
      </c>
      <c r="AC2171" s="5"/>
      <c r="AE2171" s="8"/>
      <c r="AF2171" s="8"/>
      <c r="AG2171" s="8"/>
      <c r="AH2171" s="8"/>
      <c r="AI2171" s="8"/>
      <c r="AJ2171" s="5"/>
      <c r="AK2171" s="8"/>
      <c r="AL2171" s="8"/>
      <c r="AM2171" s="8"/>
      <c r="AN2171" s="8"/>
      <c r="AO2171" s="8"/>
      <c r="AP2171" s="8"/>
      <c r="AQ2171" s="9"/>
      <c r="AS2171" s="8"/>
      <c r="AT2171" s="8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J2171" s="5"/>
      <c r="BK2171" s="5"/>
      <c r="BL2171" s="5"/>
      <c r="BO2171" s="7"/>
      <c r="BP2171" s="5"/>
      <c r="BQ2171" s="5"/>
      <c r="BR2171" s="5"/>
      <c r="BS2171" s="5"/>
      <c r="BT2171" s="7"/>
      <c r="BU2171" s="7"/>
      <c r="BV2171" s="7"/>
      <c r="BW2171" s="7"/>
      <c r="BX2171" s="7"/>
      <c r="BY2171" s="7"/>
      <c r="BZ2171" s="7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L2171" s="5">
        <v>218.67269626164631</v>
      </c>
      <c r="CM2171" s="5"/>
      <c r="CO2171" s="5"/>
      <c r="CP2171" s="5"/>
      <c r="CQ2171" s="5"/>
    </row>
    <row r="2172" spans="1:95" x14ac:dyDescent="0.25">
      <c r="A2172" t="s">
        <v>86</v>
      </c>
      <c r="B2172" t="s">
        <v>251</v>
      </c>
      <c r="C2172" s="6">
        <v>39486</v>
      </c>
      <c r="D2172" s="5"/>
      <c r="H2172" t="s">
        <v>17</v>
      </c>
      <c r="I2172" s="7">
        <v>10</v>
      </c>
      <c r="J2172">
        <v>1000</v>
      </c>
      <c r="K2172" s="5">
        <f t="shared" si="72"/>
        <v>100</v>
      </c>
      <c r="AC2172" s="5"/>
      <c r="AE2172" s="8"/>
      <c r="AF2172" s="8"/>
      <c r="AG2172" s="8"/>
      <c r="AH2172" s="8"/>
      <c r="AI2172" s="8"/>
      <c r="AJ2172" s="5"/>
      <c r="AK2172" s="8"/>
      <c r="AL2172" s="8"/>
      <c r="AM2172" s="8"/>
      <c r="AN2172" s="8"/>
      <c r="AO2172" s="8"/>
      <c r="AP2172" s="8"/>
      <c r="AQ2172" s="9"/>
      <c r="AS2172" s="8"/>
      <c r="AT2172" s="8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J2172" s="5"/>
      <c r="BK2172" s="5"/>
      <c r="BL2172" s="5"/>
      <c r="BO2172" s="7"/>
      <c r="BP2172" s="5"/>
      <c r="BQ2172" s="5"/>
      <c r="BR2172" s="5"/>
      <c r="BS2172" s="5"/>
      <c r="BT2172" s="7"/>
      <c r="BU2172" s="7"/>
      <c r="BV2172" s="7"/>
      <c r="BW2172" s="7"/>
      <c r="BX2172" s="7"/>
      <c r="BY2172" s="7"/>
      <c r="BZ2172" s="7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L2172" s="5">
        <v>203.46205456959211</v>
      </c>
      <c r="CM2172" s="5"/>
      <c r="CO2172" s="5"/>
      <c r="CP2172" s="5"/>
      <c r="CQ2172" s="5"/>
    </row>
    <row r="2173" spans="1:95" x14ac:dyDescent="0.25">
      <c r="A2173" t="s">
        <v>86</v>
      </c>
      <c r="B2173" t="s">
        <v>251</v>
      </c>
      <c r="C2173" s="6">
        <v>39488</v>
      </c>
      <c r="D2173" s="5"/>
      <c r="H2173" t="s">
        <v>17</v>
      </c>
      <c r="I2173" s="7">
        <v>10</v>
      </c>
      <c r="J2173">
        <v>1000</v>
      </c>
      <c r="K2173" s="5">
        <f t="shared" si="72"/>
        <v>100</v>
      </c>
      <c r="AC2173" s="5"/>
      <c r="AE2173" s="8"/>
      <c r="AF2173" s="8"/>
      <c r="AG2173" s="8"/>
      <c r="AH2173" s="8"/>
      <c r="AI2173" s="8"/>
      <c r="AJ2173" s="5"/>
      <c r="AK2173" s="8"/>
      <c r="AL2173" s="8"/>
      <c r="AM2173" s="8"/>
      <c r="AN2173" s="8"/>
      <c r="AO2173" s="8"/>
      <c r="AP2173" s="8"/>
      <c r="AQ2173" s="9"/>
      <c r="AS2173" s="8"/>
      <c r="AT2173" s="8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J2173" s="5"/>
      <c r="BK2173" s="5"/>
      <c r="BL2173" s="5"/>
      <c r="BO2173" s="7"/>
      <c r="BP2173" s="5"/>
      <c r="BQ2173" s="5"/>
      <c r="BR2173" s="5"/>
      <c r="BS2173" s="5"/>
      <c r="BT2173" s="7"/>
      <c r="BU2173" s="7"/>
      <c r="BV2173" s="7"/>
      <c r="BW2173" s="7"/>
      <c r="BX2173" s="7"/>
      <c r="BY2173" s="7"/>
      <c r="BZ2173" s="7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L2173" s="5">
        <v>197.6123273379641</v>
      </c>
      <c r="CM2173" s="5"/>
      <c r="CO2173" s="5"/>
      <c r="CP2173" s="5"/>
      <c r="CQ2173" s="5"/>
    </row>
    <row r="2174" spans="1:95" x14ac:dyDescent="0.25">
      <c r="A2174" t="s">
        <v>86</v>
      </c>
      <c r="B2174" t="s">
        <v>251</v>
      </c>
      <c r="C2174" s="6">
        <v>39491</v>
      </c>
      <c r="D2174" s="5"/>
      <c r="H2174" t="s">
        <v>17</v>
      </c>
      <c r="I2174" s="7">
        <v>10</v>
      </c>
      <c r="J2174">
        <v>1000</v>
      </c>
      <c r="K2174" s="5">
        <f t="shared" si="72"/>
        <v>100</v>
      </c>
      <c r="AC2174" s="5"/>
      <c r="AE2174" s="8"/>
      <c r="AF2174" s="8"/>
      <c r="AG2174" s="8"/>
      <c r="AH2174" s="8"/>
      <c r="AI2174" s="8"/>
      <c r="AJ2174" s="5"/>
      <c r="AK2174" s="8"/>
      <c r="AL2174" s="8"/>
      <c r="AM2174" s="8"/>
      <c r="AN2174" s="8"/>
      <c r="AO2174" s="8"/>
      <c r="AP2174" s="8"/>
      <c r="AQ2174" s="9"/>
      <c r="AS2174" s="8"/>
      <c r="AT2174" s="8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J2174" s="5"/>
      <c r="BK2174" s="5"/>
      <c r="BL2174" s="5"/>
      <c r="BO2174" s="7"/>
      <c r="BP2174" s="5"/>
      <c r="BQ2174" s="5"/>
      <c r="BR2174" s="5"/>
      <c r="BS2174" s="5"/>
      <c r="BT2174" s="7"/>
      <c r="BU2174" s="7"/>
      <c r="BV2174" s="7"/>
      <c r="BW2174" s="7"/>
      <c r="BX2174" s="7"/>
      <c r="BY2174" s="7"/>
      <c r="BZ2174" s="7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L2174" s="5">
        <v>236.25056855361501</v>
      </c>
      <c r="CM2174" s="5"/>
      <c r="CO2174" s="5"/>
      <c r="CP2174" s="5"/>
      <c r="CQ2174" s="5"/>
    </row>
    <row r="2175" spans="1:95" x14ac:dyDescent="0.25">
      <c r="A2175" t="s">
        <v>86</v>
      </c>
      <c r="B2175" t="s">
        <v>251</v>
      </c>
      <c r="C2175" s="6">
        <v>39493</v>
      </c>
      <c r="D2175" s="5"/>
      <c r="H2175" t="s">
        <v>17</v>
      </c>
      <c r="I2175" s="7">
        <v>10</v>
      </c>
      <c r="J2175">
        <v>1000</v>
      </c>
      <c r="K2175" s="5">
        <f t="shared" si="72"/>
        <v>100</v>
      </c>
      <c r="AC2175" s="5"/>
      <c r="AE2175" s="8"/>
      <c r="AF2175" s="8"/>
      <c r="AG2175" s="8"/>
      <c r="AH2175" s="8"/>
      <c r="AI2175" s="8"/>
      <c r="AJ2175" s="5"/>
      <c r="AK2175" s="8"/>
      <c r="AL2175" s="8"/>
      <c r="AM2175" s="8"/>
      <c r="AN2175" s="8"/>
      <c r="AO2175" s="8"/>
      <c r="AP2175" s="8"/>
      <c r="AQ2175" s="9"/>
      <c r="AS2175" s="8"/>
      <c r="AT2175" s="8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J2175" s="5"/>
      <c r="BK2175" s="5"/>
      <c r="BL2175" s="5"/>
      <c r="BO2175" s="7"/>
      <c r="BP2175" s="5"/>
      <c r="BQ2175" s="5"/>
      <c r="BR2175" s="5"/>
      <c r="BS2175" s="5"/>
      <c r="BT2175" s="7"/>
      <c r="BU2175" s="7"/>
      <c r="BV2175" s="7"/>
      <c r="BW2175" s="7"/>
      <c r="BX2175" s="7"/>
      <c r="BY2175" s="7"/>
      <c r="BZ2175" s="7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L2175" s="5">
        <v>227.34504632200381</v>
      </c>
      <c r="CM2175" s="5"/>
      <c r="CO2175" s="5"/>
      <c r="CP2175" s="5"/>
      <c r="CQ2175" s="5"/>
    </row>
    <row r="2176" spans="1:95" x14ac:dyDescent="0.25">
      <c r="A2176" t="s">
        <v>86</v>
      </c>
      <c r="B2176" t="s">
        <v>251</v>
      </c>
      <c r="C2176" s="6">
        <v>39495</v>
      </c>
      <c r="D2176" s="5"/>
      <c r="H2176" t="s">
        <v>17</v>
      </c>
      <c r="I2176" s="7">
        <v>10</v>
      </c>
      <c r="J2176">
        <v>1000</v>
      </c>
      <c r="K2176" s="5">
        <f t="shared" si="72"/>
        <v>100</v>
      </c>
      <c r="AC2176" s="5"/>
      <c r="AE2176" s="8"/>
      <c r="AF2176" s="8"/>
      <c r="AG2176" s="8"/>
      <c r="AH2176" s="8"/>
      <c r="AI2176" s="8"/>
      <c r="AJ2176" s="5"/>
      <c r="AK2176" s="8"/>
      <c r="AL2176" s="8"/>
      <c r="AM2176" s="8"/>
      <c r="AN2176" s="8"/>
      <c r="AO2176" s="8"/>
      <c r="AP2176" s="8"/>
      <c r="AQ2176" s="9"/>
      <c r="AS2176" s="8"/>
      <c r="AT2176" s="8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J2176" s="5"/>
      <c r="BK2176" s="5"/>
      <c r="BL2176" s="5"/>
      <c r="BO2176" s="7"/>
      <c r="BP2176" s="5"/>
      <c r="BQ2176" s="5"/>
      <c r="BR2176" s="5"/>
      <c r="BS2176" s="5"/>
      <c r="BT2176" s="7"/>
      <c r="BU2176" s="7"/>
      <c r="BV2176" s="7"/>
      <c r="BW2176" s="7"/>
      <c r="BX2176" s="7"/>
      <c r="BY2176" s="7"/>
      <c r="BZ2176" s="7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L2176" s="5">
        <v>217.66221351354741</v>
      </c>
      <c r="CM2176" s="5"/>
      <c r="CO2176" s="5"/>
      <c r="CP2176" s="5"/>
      <c r="CQ2176" s="5"/>
    </row>
    <row r="2177" spans="1:166" x14ac:dyDescent="0.25">
      <c r="A2177" t="s">
        <v>86</v>
      </c>
      <c r="B2177" t="s">
        <v>251</v>
      </c>
      <c r="C2177" s="6">
        <v>39498</v>
      </c>
      <c r="D2177" s="5"/>
      <c r="H2177" t="s">
        <v>17</v>
      </c>
      <c r="I2177" s="7">
        <v>10</v>
      </c>
      <c r="J2177">
        <v>1000</v>
      </c>
      <c r="K2177" s="5">
        <f t="shared" si="72"/>
        <v>100</v>
      </c>
      <c r="AC2177" s="5"/>
      <c r="AE2177" s="8"/>
      <c r="AF2177" s="8"/>
      <c r="AG2177" s="8"/>
      <c r="AH2177" s="8"/>
      <c r="AI2177" s="8"/>
      <c r="AJ2177" s="5"/>
      <c r="AK2177" s="8"/>
      <c r="AL2177" s="8"/>
      <c r="AM2177" s="8"/>
      <c r="AN2177" s="8"/>
      <c r="AO2177" s="8"/>
      <c r="AP2177" s="8"/>
      <c r="AQ2177" s="9"/>
      <c r="AS2177" s="8"/>
      <c r="AT2177" s="8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J2177" s="5"/>
      <c r="BK2177" s="5"/>
      <c r="BL2177" s="5"/>
      <c r="BO2177" s="7"/>
      <c r="BP2177" s="5"/>
      <c r="BQ2177" s="5"/>
      <c r="BR2177" s="5"/>
      <c r="BS2177" s="5"/>
      <c r="BT2177" s="7"/>
      <c r="BU2177" s="7"/>
      <c r="BV2177" s="7"/>
      <c r="BW2177" s="7"/>
      <c r="BX2177" s="7"/>
      <c r="BY2177" s="7"/>
      <c r="BZ2177" s="7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L2177" s="5">
        <v>229.64640069345549</v>
      </c>
      <c r="CM2177" s="5"/>
      <c r="CO2177" s="5"/>
      <c r="CP2177" s="5"/>
      <c r="CQ2177" s="5"/>
    </row>
    <row r="2178" spans="1:166" x14ac:dyDescent="0.25">
      <c r="A2178" t="s">
        <v>86</v>
      </c>
      <c r="B2178" t="s">
        <v>251</v>
      </c>
      <c r="C2178" s="6">
        <v>39500</v>
      </c>
      <c r="D2178" s="5"/>
      <c r="H2178" t="s">
        <v>17</v>
      </c>
      <c r="I2178" s="7">
        <v>10</v>
      </c>
      <c r="J2178">
        <v>1000</v>
      </c>
      <c r="K2178" s="5">
        <f t="shared" si="72"/>
        <v>100</v>
      </c>
      <c r="AC2178" s="5"/>
      <c r="AE2178" s="8"/>
      <c r="AF2178" s="8"/>
      <c r="AG2178" s="8"/>
      <c r="AH2178" s="8"/>
      <c r="AI2178" s="8"/>
      <c r="AJ2178" s="5"/>
      <c r="AK2178" s="8"/>
      <c r="AL2178" s="8"/>
      <c r="AM2178" s="8"/>
      <c r="AN2178" s="8"/>
      <c r="AO2178" s="8"/>
      <c r="AP2178" s="8"/>
      <c r="AQ2178" s="9"/>
      <c r="AS2178" s="8"/>
      <c r="AT2178" s="8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J2178" s="5"/>
      <c r="BK2178" s="5"/>
      <c r="BL2178" s="5"/>
      <c r="BO2178" s="7"/>
      <c r="BP2178" s="5"/>
      <c r="BQ2178" s="5"/>
      <c r="BR2178" s="5"/>
      <c r="BS2178" s="5"/>
      <c r="BT2178" s="7"/>
      <c r="BU2178" s="7"/>
      <c r="BV2178" s="7"/>
      <c r="BW2178" s="7"/>
      <c r="BX2178" s="7"/>
      <c r="BY2178" s="7"/>
      <c r="BZ2178" s="7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L2178" s="5">
        <v>193.93208845660681</v>
      </c>
      <c r="CM2178" s="5"/>
      <c r="CO2178" s="5"/>
      <c r="CP2178" s="5"/>
      <c r="CQ2178" s="5"/>
    </row>
    <row r="2179" spans="1:166" x14ac:dyDescent="0.25">
      <c r="A2179" t="s">
        <v>86</v>
      </c>
      <c r="B2179" t="s">
        <v>251</v>
      </c>
      <c r="C2179" s="6">
        <v>39502</v>
      </c>
      <c r="D2179" s="5"/>
      <c r="H2179" t="s">
        <v>17</v>
      </c>
      <c r="I2179" s="7">
        <v>10</v>
      </c>
      <c r="J2179">
        <v>1000</v>
      </c>
      <c r="K2179" s="5">
        <f t="shared" si="72"/>
        <v>100</v>
      </c>
      <c r="AC2179" s="5"/>
      <c r="AE2179" s="8"/>
      <c r="AF2179" s="8"/>
      <c r="AG2179" s="8"/>
      <c r="AH2179" s="8"/>
      <c r="AI2179" s="8"/>
      <c r="AJ2179" s="5"/>
      <c r="AK2179" s="8"/>
      <c r="AL2179" s="8"/>
      <c r="AM2179" s="8"/>
      <c r="AN2179" s="8"/>
      <c r="AO2179" s="8"/>
      <c r="AP2179" s="8"/>
      <c r="AQ2179" s="9"/>
      <c r="AS2179" s="8"/>
      <c r="AT2179" s="8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J2179" s="5"/>
      <c r="BK2179" s="5"/>
      <c r="BL2179" s="5"/>
      <c r="BO2179" s="7"/>
      <c r="BP2179" s="5"/>
      <c r="BQ2179" s="5"/>
      <c r="BR2179" s="5"/>
      <c r="BS2179" s="5"/>
      <c r="BT2179" s="7"/>
      <c r="BU2179" s="7"/>
      <c r="BV2179" s="7"/>
      <c r="BW2179" s="7"/>
      <c r="BX2179" s="7"/>
      <c r="BY2179" s="7"/>
      <c r="BZ2179" s="7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L2179" s="5">
        <v>189.14632399407051</v>
      </c>
      <c r="CM2179" s="5"/>
      <c r="CO2179" s="5"/>
      <c r="CP2179" s="5"/>
      <c r="CQ2179" s="5"/>
    </row>
    <row r="2180" spans="1:166" x14ac:dyDescent="0.25">
      <c r="A2180" t="s">
        <v>86</v>
      </c>
      <c r="B2180" t="s">
        <v>251</v>
      </c>
      <c r="C2180" s="6">
        <v>39511</v>
      </c>
      <c r="D2180" s="5"/>
      <c r="H2180" t="s">
        <v>17</v>
      </c>
      <c r="I2180" s="7">
        <v>10</v>
      </c>
      <c r="J2180">
        <v>1000</v>
      </c>
      <c r="K2180" s="5">
        <f t="shared" si="72"/>
        <v>100</v>
      </c>
      <c r="AC2180" s="5"/>
      <c r="AE2180" s="8"/>
      <c r="AF2180" s="8"/>
      <c r="AG2180" s="8"/>
      <c r="AH2180" s="8"/>
      <c r="AI2180" s="8"/>
      <c r="AJ2180" s="5"/>
      <c r="AK2180" s="8"/>
      <c r="AL2180" s="8"/>
      <c r="AM2180" s="8"/>
      <c r="AN2180" s="8"/>
      <c r="AO2180" s="8"/>
      <c r="AP2180" s="8"/>
      <c r="AQ2180" s="9"/>
      <c r="AS2180" s="8"/>
      <c r="AT2180" s="8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J2180" s="5"/>
      <c r="BK2180" s="5"/>
      <c r="BL2180" s="5"/>
      <c r="BO2180" s="7"/>
      <c r="BP2180" s="5"/>
      <c r="BQ2180" s="5"/>
      <c r="BR2180" s="5"/>
      <c r="BS2180" s="5"/>
      <c r="BT2180" s="7"/>
      <c r="BU2180" s="7"/>
      <c r="BV2180" s="7"/>
      <c r="BW2180" s="7"/>
      <c r="BX2180" s="7"/>
      <c r="BY2180" s="7"/>
      <c r="BZ2180" s="7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L2180" s="5">
        <v>207.05220175045429</v>
      </c>
      <c r="CM2180" s="5"/>
      <c r="CO2180" s="5"/>
      <c r="CP2180" s="5"/>
      <c r="CQ2180" s="5"/>
    </row>
    <row r="2181" spans="1:166" x14ac:dyDescent="0.25">
      <c r="A2181" t="s">
        <v>86</v>
      </c>
      <c r="B2181" t="s">
        <v>251</v>
      </c>
      <c r="C2181" s="6">
        <v>39516</v>
      </c>
      <c r="D2181" s="5"/>
      <c r="H2181" t="s">
        <v>17</v>
      </c>
      <c r="I2181" s="7">
        <v>10</v>
      </c>
      <c r="J2181">
        <v>1000</v>
      </c>
      <c r="K2181" s="5">
        <f t="shared" si="72"/>
        <v>100</v>
      </c>
      <c r="AC2181" s="5"/>
      <c r="AE2181" s="8"/>
      <c r="AF2181" s="8"/>
      <c r="AG2181" s="8"/>
      <c r="AH2181" s="8"/>
      <c r="AI2181" s="8"/>
      <c r="AJ2181" s="5"/>
      <c r="AK2181" s="8"/>
      <c r="AL2181" s="8"/>
      <c r="AM2181" s="8"/>
      <c r="AN2181" s="8"/>
      <c r="AO2181" s="8"/>
      <c r="AP2181" s="8"/>
      <c r="AQ2181" s="9"/>
      <c r="AS2181" s="8"/>
      <c r="AT2181" s="8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J2181" s="5"/>
      <c r="BK2181" s="5"/>
      <c r="BL2181" s="5"/>
      <c r="BO2181" s="7"/>
      <c r="BP2181" s="5"/>
      <c r="BQ2181" s="5"/>
      <c r="BR2181" s="5"/>
      <c r="BS2181" s="5"/>
      <c r="BT2181" s="7"/>
      <c r="BU2181" s="7"/>
      <c r="BV2181" s="7"/>
      <c r="BW2181" s="7"/>
      <c r="BX2181" s="7"/>
      <c r="BY2181" s="7"/>
      <c r="BZ2181" s="7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L2181" s="5">
        <v>182.2196477122927</v>
      </c>
      <c r="CM2181" s="5"/>
      <c r="CO2181" s="5"/>
      <c r="CP2181" s="5"/>
      <c r="CQ2181" s="5"/>
    </row>
    <row r="2182" spans="1:166" x14ac:dyDescent="0.25">
      <c r="A2182" t="s">
        <v>86</v>
      </c>
      <c r="B2182" t="s">
        <v>251</v>
      </c>
      <c r="C2182" s="6">
        <v>39519</v>
      </c>
      <c r="D2182" s="5"/>
      <c r="H2182" t="s">
        <v>17</v>
      </c>
      <c r="I2182" s="7">
        <v>10</v>
      </c>
      <c r="J2182">
        <v>1000</v>
      </c>
      <c r="K2182" s="5">
        <f t="shared" si="72"/>
        <v>100</v>
      </c>
      <c r="AC2182" s="5"/>
      <c r="AE2182" s="8"/>
      <c r="AF2182" s="8"/>
      <c r="AG2182" s="8"/>
      <c r="AH2182" s="8"/>
      <c r="AI2182" s="8"/>
      <c r="AJ2182" s="5"/>
      <c r="AK2182" s="8"/>
      <c r="AL2182" s="8"/>
      <c r="AM2182" s="8"/>
      <c r="AN2182" s="8"/>
      <c r="AO2182" s="8"/>
      <c r="AP2182" s="8"/>
      <c r="AQ2182" s="9"/>
      <c r="AS2182" s="8"/>
      <c r="AT2182" s="8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J2182" s="5"/>
      <c r="BK2182" s="5"/>
      <c r="BL2182" s="5"/>
      <c r="BO2182" s="7"/>
      <c r="BP2182" s="5"/>
      <c r="BQ2182" s="5"/>
      <c r="BR2182" s="5"/>
      <c r="BS2182" s="5"/>
      <c r="BT2182" s="7"/>
      <c r="BU2182" s="7"/>
      <c r="BV2182" s="7"/>
      <c r="BW2182" s="7"/>
      <c r="BX2182" s="7"/>
      <c r="BY2182" s="7"/>
      <c r="BZ2182" s="7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L2182" s="5">
        <v>219.9040134991894</v>
      </c>
      <c r="CM2182" s="5"/>
      <c r="CO2182" s="5"/>
      <c r="CP2182" s="5"/>
      <c r="CQ2182" s="5"/>
    </row>
    <row r="2183" spans="1:166" x14ac:dyDescent="0.25">
      <c r="A2183" t="s">
        <v>86</v>
      </c>
      <c r="B2183" t="s">
        <v>251</v>
      </c>
      <c r="C2183" s="6">
        <v>39525</v>
      </c>
      <c r="D2183" s="5"/>
      <c r="H2183" t="s">
        <v>17</v>
      </c>
      <c r="I2183" s="7">
        <v>10</v>
      </c>
      <c r="J2183">
        <v>1000</v>
      </c>
      <c r="K2183" s="5">
        <f t="shared" si="72"/>
        <v>100</v>
      </c>
      <c r="AC2183" s="5"/>
      <c r="AE2183" s="8"/>
      <c r="AF2183" s="8"/>
      <c r="AG2183" s="8"/>
      <c r="AH2183" s="8"/>
      <c r="AI2183" s="8"/>
      <c r="AJ2183" s="5"/>
      <c r="AK2183" s="8"/>
      <c r="AL2183" s="8"/>
      <c r="AM2183" s="8"/>
      <c r="AN2183" s="8"/>
      <c r="AO2183" s="8"/>
      <c r="AP2183" s="8"/>
      <c r="AQ2183" s="9"/>
      <c r="AS2183" s="8"/>
      <c r="AT2183" s="8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J2183" s="5"/>
      <c r="BK2183" s="5"/>
      <c r="BL2183" s="5"/>
      <c r="BO2183" s="7"/>
      <c r="BP2183" s="5"/>
      <c r="BQ2183" s="5"/>
      <c r="BR2183" s="5"/>
      <c r="BS2183" s="5"/>
      <c r="BT2183" s="7"/>
      <c r="BU2183" s="7"/>
      <c r="BV2183" s="7"/>
      <c r="BW2183" s="7"/>
      <c r="BX2183" s="7"/>
      <c r="BY2183" s="7"/>
      <c r="BZ2183" s="7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L2183" s="5">
        <v>183.3563976319935</v>
      </c>
      <c r="CM2183" s="5"/>
      <c r="CO2183" s="5"/>
      <c r="CP2183" s="5"/>
      <c r="CQ2183" s="5"/>
    </row>
    <row r="2184" spans="1:166" x14ac:dyDescent="0.25">
      <c r="A2184" t="s">
        <v>86</v>
      </c>
      <c r="B2184" t="s">
        <v>251</v>
      </c>
      <c r="C2184" s="6">
        <v>39532</v>
      </c>
      <c r="D2184" s="5"/>
      <c r="H2184" t="s">
        <v>17</v>
      </c>
      <c r="I2184" s="7">
        <v>10</v>
      </c>
      <c r="J2184">
        <v>1000</v>
      </c>
      <c r="K2184" s="5">
        <f t="shared" si="72"/>
        <v>100</v>
      </c>
      <c r="AC2184" s="5"/>
      <c r="AE2184" s="8"/>
      <c r="AF2184" s="8"/>
      <c r="AG2184" s="8"/>
      <c r="AH2184" s="8"/>
      <c r="AI2184" s="8"/>
      <c r="AJ2184" s="5"/>
      <c r="AK2184" s="8"/>
      <c r="AL2184" s="8"/>
      <c r="AM2184" s="8"/>
      <c r="AN2184" s="8"/>
      <c r="AO2184" s="8"/>
      <c r="AP2184" s="8"/>
      <c r="AQ2184" s="9"/>
      <c r="AS2184" s="8"/>
      <c r="AT2184" s="8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J2184" s="5"/>
      <c r="BK2184" s="5"/>
      <c r="BL2184" s="5"/>
      <c r="BO2184" s="7"/>
      <c r="BP2184" s="5"/>
      <c r="BQ2184" s="5"/>
      <c r="BR2184" s="5"/>
      <c r="BS2184" s="5"/>
      <c r="BT2184" s="7"/>
      <c r="BU2184" s="7"/>
      <c r="BV2184" s="7"/>
      <c r="BW2184" s="7"/>
      <c r="BX2184" s="7"/>
      <c r="BY2184" s="7"/>
      <c r="BZ2184" s="7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L2184" s="5">
        <v>148.53481551197211</v>
      </c>
      <c r="CM2184" s="5"/>
      <c r="CO2184" s="5"/>
      <c r="CP2184" s="5"/>
      <c r="CQ2184" s="5"/>
    </row>
    <row r="2185" spans="1:166" x14ac:dyDescent="0.25">
      <c r="A2185" t="s">
        <v>86</v>
      </c>
      <c r="B2185" t="s">
        <v>251</v>
      </c>
      <c r="C2185" s="6">
        <v>39539</v>
      </c>
      <c r="D2185" s="5"/>
      <c r="H2185" t="s">
        <v>17</v>
      </c>
      <c r="I2185" s="7">
        <v>10</v>
      </c>
      <c r="J2185">
        <v>1000</v>
      </c>
      <c r="K2185" s="5">
        <f t="shared" si="72"/>
        <v>100</v>
      </c>
      <c r="AC2185" s="5"/>
      <c r="AE2185" s="8"/>
      <c r="AF2185" s="8"/>
      <c r="AG2185" s="8"/>
      <c r="AH2185" s="8"/>
      <c r="AI2185" s="8"/>
      <c r="AJ2185" s="5"/>
      <c r="AK2185" s="8"/>
      <c r="AL2185" s="8"/>
      <c r="AM2185" s="8"/>
      <c r="AN2185" s="8"/>
      <c r="AO2185" s="8"/>
      <c r="AP2185" s="8"/>
      <c r="AQ2185" s="9"/>
      <c r="AS2185" s="8"/>
      <c r="AT2185" s="8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J2185" s="5"/>
      <c r="BK2185" s="5"/>
      <c r="BL2185" s="5"/>
      <c r="BO2185" s="7"/>
      <c r="BP2185" s="5"/>
      <c r="BQ2185" s="5"/>
      <c r="BR2185" s="5"/>
      <c r="BS2185" s="5"/>
      <c r="BT2185" s="7"/>
      <c r="BU2185" s="7"/>
      <c r="BV2185" s="7"/>
      <c r="BW2185" s="7"/>
      <c r="BX2185" s="7"/>
      <c r="BY2185" s="7"/>
      <c r="BZ2185" s="7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L2185" s="5">
        <v>133.04331245505969</v>
      </c>
      <c r="CM2185" s="5"/>
      <c r="CO2185" s="5"/>
      <c r="CP2185" s="5"/>
      <c r="CQ2185" s="5"/>
    </row>
    <row r="2186" spans="1:166" x14ac:dyDescent="0.25">
      <c r="A2186" t="s">
        <v>86</v>
      </c>
      <c r="B2186" t="s">
        <v>251</v>
      </c>
      <c r="C2186" s="6">
        <v>39548</v>
      </c>
      <c r="D2186" s="5"/>
      <c r="H2186" t="s">
        <v>17</v>
      </c>
      <c r="I2186" s="7">
        <v>10</v>
      </c>
      <c r="J2186">
        <v>1000</v>
      </c>
      <c r="K2186" s="5">
        <f t="shared" si="72"/>
        <v>100</v>
      </c>
      <c r="AC2186" s="5"/>
      <c r="AE2186" s="8"/>
      <c r="AF2186" s="8"/>
      <c r="AG2186" s="8"/>
      <c r="AH2186" s="8"/>
      <c r="AI2186" s="8"/>
      <c r="AJ2186" s="5"/>
      <c r="AK2186" s="8"/>
      <c r="AL2186" s="8"/>
      <c r="AM2186" s="8"/>
      <c r="AN2186" s="8"/>
      <c r="AO2186" s="8"/>
      <c r="AP2186" s="8"/>
      <c r="AQ2186" s="9"/>
      <c r="AS2186" s="8"/>
      <c r="AT2186" s="8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J2186" s="5"/>
      <c r="BK2186" s="5"/>
      <c r="BL2186" s="5"/>
      <c r="BO2186" s="7"/>
      <c r="BT2186" s="7"/>
      <c r="BU2186" s="7"/>
      <c r="BV2186" s="7"/>
      <c r="BW2186" s="7"/>
      <c r="BX2186" s="7"/>
      <c r="BY2186" s="7"/>
      <c r="BZ2186" s="7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L2186" s="5">
        <v>114.8952063080514</v>
      </c>
      <c r="CM2186" s="5"/>
      <c r="CO2186" s="5"/>
      <c r="CP2186" s="5"/>
      <c r="CQ2186" s="5"/>
    </row>
    <row r="2187" spans="1:166" x14ac:dyDescent="0.25">
      <c r="A2187" t="s">
        <v>86</v>
      </c>
      <c r="B2187" t="s">
        <v>251</v>
      </c>
      <c r="D2187" s="5">
        <v>10</v>
      </c>
      <c r="E2187" t="s">
        <v>108</v>
      </c>
      <c r="F2187" t="s">
        <v>18</v>
      </c>
      <c r="H2187" t="s">
        <v>17</v>
      </c>
      <c r="I2187" s="7">
        <v>10</v>
      </c>
      <c r="J2187">
        <v>1000</v>
      </c>
      <c r="K2187" s="5">
        <f t="shared" si="72"/>
        <v>100</v>
      </c>
      <c r="L2187" s="5"/>
      <c r="M2187" s="8"/>
      <c r="N2187" s="8"/>
      <c r="O2187" s="8"/>
      <c r="P2187" s="8"/>
      <c r="Q2187" s="5"/>
      <c r="R2187" s="5"/>
      <c r="S2187" s="5"/>
      <c r="T2187" s="5"/>
      <c r="U2187" s="5"/>
      <c r="V2187" s="5"/>
      <c r="W2187" s="5"/>
      <c r="X2187" s="8"/>
      <c r="Y2187" s="8"/>
      <c r="Z2187" s="8"/>
      <c r="AA2187" s="8"/>
      <c r="AB2187" s="8"/>
      <c r="AC2187" s="5"/>
      <c r="AD2187" s="8"/>
      <c r="AE2187" s="8"/>
      <c r="AF2187" s="8"/>
      <c r="AG2187" s="8"/>
      <c r="AH2187" s="8"/>
      <c r="AI2187" s="8"/>
      <c r="AJ2187" s="5"/>
      <c r="AK2187" s="8"/>
      <c r="AL2187" s="8"/>
      <c r="AM2187" s="8"/>
      <c r="AN2187" s="8"/>
      <c r="AO2187" s="8"/>
      <c r="AP2187" s="8"/>
      <c r="AQ2187" s="9"/>
      <c r="AR2187" s="8"/>
      <c r="AS2187" s="8"/>
      <c r="AT2187" s="8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8"/>
      <c r="BJ2187" s="5"/>
      <c r="BK2187" s="5"/>
      <c r="BL2187" s="5"/>
      <c r="BM2187" s="8"/>
      <c r="BN2187" s="5">
        <f>BP2187*(1/(BO2187/100))</f>
        <v>698.59067587070592</v>
      </c>
      <c r="BO2187" s="7">
        <v>42.242189910736322</v>
      </c>
      <c r="BP2187" s="5">
        <v>295.10000000000002</v>
      </c>
      <c r="BQ2187" s="5">
        <f>BN2187-BP2187</f>
        <v>403.4906758707059</v>
      </c>
      <c r="BR2187" s="5"/>
      <c r="BS2187" s="5"/>
      <c r="BT2187" s="7">
        <v>13.000000000000002</v>
      </c>
      <c r="BU2187" s="7"/>
      <c r="BV2187" s="7"/>
      <c r="BW2187" s="7"/>
      <c r="BX2187" s="7"/>
      <c r="BY2187" s="7"/>
      <c r="BZ2187" s="7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8"/>
      <c r="CL2187" s="5"/>
      <c r="CM2187" s="5"/>
      <c r="CN2187" s="8"/>
      <c r="CO2187" s="5"/>
      <c r="CP2187" s="5"/>
      <c r="CQ2187" s="5"/>
      <c r="CR2187" s="8"/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8"/>
      <c r="DE2187" s="8"/>
      <c r="DF2187" s="8"/>
      <c r="DG2187" s="8"/>
      <c r="DH2187" s="8"/>
      <c r="DI2187" s="8"/>
      <c r="DJ2187" s="8"/>
      <c r="DK2187" s="8"/>
      <c r="DL2187" s="8"/>
      <c r="DM2187" s="8"/>
      <c r="DN2187" s="8"/>
      <c r="DO2187" s="8"/>
      <c r="DP2187" s="8"/>
      <c r="DQ2187" s="8"/>
      <c r="DR2187" s="8"/>
      <c r="DS2187" s="8"/>
      <c r="DT2187" s="8"/>
      <c r="DU2187" s="8"/>
      <c r="DV2187" s="8"/>
      <c r="DW2187" s="8"/>
      <c r="DX2187" s="8"/>
      <c r="DY2187" s="8"/>
      <c r="DZ2187" s="8"/>
      <c r="EA2187" s="8"/>
      <c r="EB2187" s="8"/>
      <c r="EC2187" s="8"/>
      <c r="ED2187" s="8"/>
      <c r="EE2187" s="8"/>
      <c r="EF2187" s="8"/>
      <c r="EG2187" s="8"/>
      <c r="EH2187" s="8"/>
      <c r="EI2187" s="8"/>
      <c r="EJ2187" s="8"/>
      <c r="EK2187" s="8"/>
      <c r="EL2187" s="8"/>
      <c r="EM2187" s="8"/>
      <c r="EN2187" s="8"/>
      <c r="EO2187" s="8"/>
      <c r="EP2187" s="8"/>
      <c r="EQ2187" s="8"/>
      <c r="ER2187" s="8"/>
      <c r="ES2187" s="8"/>
      <c r="ET2187" s="8"/>
      <c r="EU2187" s="8"/>
      <c r="EV2187" s="8"/>
      <c r="EW2187" s="8"/>
      <c r="EX2187" s="8"/>
      <c r="EY2187" s="8"/>
      <c r="EZ2187" s="8"/>
      <c r="FA2187" s="8"/>
      <c r="FB2187" s="8"/>
      <c r="FC2187" s="8"/>
      <c r="FD2187" s="8"/>
      <c r="FE2187" s="8"/>
      <c r="FF2187" s="8"/>
      <c r="FG2187" s="8"/>
      <c r="FH2187" s="8"/>
      <c r="FI2187" s="8"/>
      <c r="FJ2187" s="8"/>
    </row>
    <row r="2188" spans="1:166" x14ac:dyDescent="0.25">
      <c r="A2188" t="s">
        <v>78</v>
      </c>
      <c r="B2188" t="s">
        <v>248</v>
      </c>
      <c r="C2188" s="6">
        <v>39736</v>
      </c>
      <c r="D2188" s="5">
        <v>1</v>
      </c>
      <c r="E2188" s="6" t="s">
        <v>209</v>
      </c>
      <c r="F2188" t="s">
        <v>10</v>
      </c>
      <c r="G2188">
        <v>0</v>
      </c>
      <c r="H2188" t="s">
        <v>17</v>
      </c>
      <c r="I2188" s="7">
        <v>9</v>
      </c>
      <c r="J2188">
        <v>1000</v>
      </c>
      <c r="K2188" s="5">
        <f t="shared" si="72"/>
        <v>111.11111111111111</v>
      </c>
      <c r="L2188" s="5"/>
      <c r="M2188" s="8"/>
      <c r="N2188" s="8"/>
      <c r="O2188" s="8"/>
      <c r="P2188" s="8"/>
      <c r="Q2188" s="5"/>
      <c r="R2188" s="5"/>
      <c r="S2188" s="5"/>
      <c r="T2188" s="5"/>
      <c r="U2188" s="5"/>
      <c r="V2188" s="5"/>
      <c r="W2188" s="5"/>
      <c r="X2188" s="8"/>
      <c r="Y2188" s="8"/>
      <c r="Z2188" s="8"/>
      <c r="AA2188" s="8"/>
      <c r="AB2188" s="8"/>
      <c r="AC2188" s="5"/>
      <c r="AD2188" s="8"/>
      <c r="AE2188" s="8"/>
      <c r="AF2188" s="8"/>
      <c r="AG2188" s="8"/>
      <c r="AH2188" s="8"/>
      <c r="AI2188" s="8"/>
      <c r="AJ2188" s="5"/>
      <c r="AK2188" s="8"/>
      <c r="AL2188" s="8"/>
      <c r="AM2188" s="8"/>
      <c r="AN2188" s="8"/>
      <c r="AO2188" s="8"/>
      <c r="AP2188" s="8"/>
      <c r="AQ2188" s="9"/>
      <c r="AR2188" s="8"/>
      <c r="AS2188" s="8"/>
      <c r="AT2188" s="8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8"/>
      <c r="BJ2188" s="5"/>
      <c r="BK2188" s="5"/>
      <c r="BL2188" s="5"/>
      <c r="BM2188" s="8"/>
      <c r="BN2188" s="8"/>
      <c r="BO2188" s="7"/>
      <c r="BP2188" s="5"/>
      <c r="BQ2188" s="5"/>
      <c r="BR2188" s="5"/>
      <c r="BS2188" s="5"/>
      <c r="BT2188" s="7"/>
      <c r="BU2188" s="7"/>
      <c r="BV2188" s="7"/>
      <c r="BW2188" s="7"/>
      <c r="BX2188" s="7"/>
      <c r="BY2188" s="7"/>
      <c r="BZ2188" s="7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8"/>
      <c r="CL2188" s="5"/>
      <c r="CM2188" s="5"/>
      <c r="CN2188" s="8"/>
      <c r="CO2188" s="5"/>
      <c r="CP2188" s="5"/>
      <c r="CQ2188" s="5"/>
      <c r="CR2188" s="8"/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8"/>
      <c r="DE2188" s="8"/>
      <c r="DF2188" s="8"/>
      <c r="DG2188" s="8"/>
      <c r="DH2188" s="8"/>
      <c r="DI2188" s="8"/>
      <c r="DJ2188" s="8"/>
      <c r="DK2188" s="8"/>
      <c r="DL2188" s="8"/>
      <c r="DM2188" s="8"/>
      <c r="DN2188" s="8"/>
      <c r="DO2188" s="8"/>
      <c r="DP2188" s="8"/>
      <c r="DQ2188" s="8"/>
      <c r="DR2188" s="8"/>
      <c r="DS2188" s="8"/>
      <c r="DT2188" s="8"/>
      <c r="DU2188" s="8"/>
      <c r="DV2188" s="8"/>
      <c r="DW2188" s="8"/>
      <c r="DX2188" s="8"/>
      <c r="DY2188" s="8"/>
      <c r="DZ2188" s="8"/>
      <c r="EA2188" s="8"/>
      <c r="EB2188" s="8"/>
      <c r="EC2188" s="8"/>
      <c r="ED2188" s="8"/>
      <c r="EE2188" s="8"/>
      <c r="EF2188" s="8"/>
      <c r="EG2188" s="8"/>
      <c r="EH2188" s="8"/>
      <c r="EI2188" s="8"/>
      <c r="EJ2188" s="8"/>
      <c r="EK2188" s="8"/>
      <c r="EL2188" s="8"/>
      <c r="EM2188" s="8"/>
      <c r="EN2188" s="8"/>
      <c r="EO2188" s="8"/>
      <c r="EP2188" s="8"/>
      <c r="EQ2188" s="8"/>
      <c r="ER2188" s="8"/>
      <c r="ES2188" s="8"/>
      <c r="ET2188" s="8"/>
      <c r="EU2188" s="8"/>
      <c r="EV2188" s="8"/>
      <c r="EW2188" s="8"/>
      <c r="EX2188" s="8"/>
      <c r="EY2188" s="8"/>
      <c r="EZ2188" s="8"/>
      <c r="FA2188" s="8"/>
      <c r="FB2188" s="8"/>
      <c r="FC2188" s="8"/>
      <c r="FD2188" s="8"/>
      <c r="FE2188" s="8"/>
      <c r="FF2188" s="8"/>
      <c r="FG2188" s="8"/>
      <c r="FH2188" s="8"/>
      <c r="FI2188" s="8"/>
      <c r="FJ2188" s="8"/>
    </row>
    <row r="2189" spans="1:166" x14ac:dyDescent="0.25">
      <c r="A2189" t="s">
        <v>78</v>
      </c>
      <c r="B2189" t="s">
        <v>248</v>
      </c>
      <c r="C2189" s="6">
        <v>39745</v>
      </c>
      <c r="D2189" s="5">
        <v>3</v>
      </c>
      <c r="E2189" s="6" t="s">
        <v>205</v>
      </c>
      <c r="F2189" t="s">
        <v>88</v>
      </c>
      <c r="G2189">
        <v>9</v>
      </c>
      <c r="H2189" t="s">
        <v>17</v>
      </c>
      <c r="I2189" s="7">
        <v>9</v>
      </c>
      <c r="J2189">
        <v>1000</v>
      </c>
      <c r="K2189" s="5">
        <f t="shared" si="72"/>
        <v>111.11111111111111</v>
      </c>
      <c r="L2189" s="5"/>
      <c r="M2189" s="8"/>
      <c r="N2189" s="8"/>
      <c r="O2189" s="8"/>
      <c r="P2189" s="8"/>
      <c r="Q2189" s="5">
        <v>9</v>
      </c>
      <c r="R2189" s="5"/>
      <c r="S2189" s="5"/>
      <c r="T2189" s="5"/>
      <c r="U2189" s="5"/>
      <c r="V2189" s="5"/>
      <c r="W2189" s="5"/>
      <c r="X2189" s="8"/>
      <c r="Y2189" s="8"/>
      <c r="Z2189" s="8"/>
      <c r="AA2189" s="8"/>
      <c r="AB2189" s="8"/>
      <c r="AC2189" s="5"/>
      <c r="AD2189" s="8"/>
      <c r="AE2189" s="8"/>
      <c r="AF2189" s="8"/>
      <c r="AG2189" s="8"/>
      <c r="AH2189" s="8"/>
      <c r="AI2189" s="8"/>
      <c r="AJ2189" s="5"/>
      <c r="AK2189" s="8"/>
      <c r="AL2189" s="8"/>
      <c r="AM2189" s="8"/>
      <c r="AN2189" s="8"/>
      <c r="AO2189" s="8"/>
      <c r="AP2189" s="8"/>
      <c r="AQ2189" s="9"/>
      <c r="AR2189" s="8"/>
      <c r="AS2189" s="8"/>
      <c r="AT2189" s="8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8"/>
      <c r="BJ2189" s="5"/>
      <c r="BK2189" s="5"/>
      <c r="BL2189" s="5"/>
      <c r="BM2189" s="8"/>
      <c r="BN2189" s="8"/>
      <c r="BO2189" s="7"/>
      <c r="BP2189" s="5"/>
      <c r="BQ2189" s="5"/>
      <c r="BR2189" s="5"/>
      <c r="BS2189" s="5"/>
      <c r="BT2189" s="7"/>
      <c r="BU2189" s="7"/>
      <c r="BV2189" s="7"/>
      <c r="BW2189" s="7"/>
      <c r="BX2189" s="7"/>
      <c r="BY2189" s="7"/>
      <c r="BZ2189" s="7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8"/>
      <c r="CL2189" s="5"/>
      <c r="CM2189" s="5"/>
      <c r="CN2189" s="8"/>
      <c r="CO2189" s="5"/>
      <c r="CP2189" s="5"/>
      <c r="CQ2189" s="5"/>
      <c r="CR2189" s="8"/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8"/>
      <c r="DE2189" s="8"/>
      <c r="DF2189" s="8"/>
      <c r="DG2189" s="8"/>
      <c r="DH2189" s="8"/>
      <c r="DI2189" s="8"/>
      <c r="DJ2189" s="8"/>
      <c r="DK2189" s="8"/>
      <c r="DL2189" s="8"/>
      <c r="DM2189" s="8"/>
      <c r="DN2189" s="8"/>
      <c r="DO2189" s="8"/>
      <c r="DP2189" s="8"/>
      <c r="DQ2189" s="8"/>
      <c r="DR2189" s="8"/>
      <c r="DS2189" s="8"/>
      <c r="DT2189" s="8"/>
      <c r="DU2189" s="8"/>
      <c r="DV2189" s="8"/>
      <c r="DW2189" s="8"/>
      <c r="DX2189" s="8"/>
      <c r="DY2189" s="8"/>
      <c r="DZ2189" s="8"/>
      <c r="EA2189" s="8"/>
      <c r="EB2189" s="8"/>
      <c r="EC2189" s="8"/>
      <c r="ED2189" s="8"/>
      <c r="EE2189" s="8"/>
      <c r="EF2189" s="8"/>
      <c r="EG2189" s="8"/>
      <c r="EH2189" s="8"/>
      <c r="EI2189" s="8"/>
      <c r="EJ2189" s="8"/>
      <c r="EK2189" s="8"/>
      <c r="EL2189" s="8"/>
      <c r="EM2189" s="8"/>
      <c r="EN2189" s="8"/>
      <c r="EO2189" s="8"/>
      <c r="EP2189" s="8"/>
      <c r="EQ2189" s="8"/>
      <c r="ER2189" s="8"/>
      <c r="ES2189" s="8"/>
      <c r="ET2189" s="8"/>
      <c r="EU2189" s="8"/>
      <c r="EV2189" s="8"/>
      <c r="EW2189" s="8"/>
      <c r="EX2189" s="8"/>
      <c r="EY2189" s="8"/>
      <c r="EZ2189" s="8"/>
      <c r="FA2189" s="8"/>
      <c r="FB2189" s="8"/>
      <c r="FC2189" s="8"/>
      <c r="FD2189" s="8"/>
      <c r="FE2189" s="8"/>
      <c r="FF2189" s="8"/>
      <c r="FG2189" s="8"/>
      <c r="FH2189" s="8"/>
      <c r="FI2189" s="8"/>
      <c r="FJ2189" s="8"/>
    </row>
    <row r="2190" spans="1:166" x14ac:dyDescent="0.25">
      <c r="A2190" t="s">
        <v>78</v>
      </c>
      <c r="B2190" t="s">
        <v>248</v>
      </c>
      <c r="C2190" s="6">
        <v>39764</v>
      </c>
      <c r="D2190" s="5"/>
      <c r="G2190">
        <v>28</v>
      </c>
      <c r="H2190" t="s">
        <v>17</v>
      </c>
      <c r="I2190" s="7">
        <v>9</v>
      </c>
      <c r="J2190">
        <v>1000</v>
      </c>
      <c r="K2190" s="5">
        <f t="shared" si="72"/>
        <v>111.11111111111111</v>
      </c>
      <c r="AC2190" s="5"/>
      <c r="AE2190" s="8"/>
      <c r="AF2190" s="8"/>
      <c r="AG2190" s="8"/>
      <c r="AH2190" s="8"/>
      <c r="AI2190" s="8"/>
      <c r="AJ2190" s="5"/>
      <c r="AK2190" s="8"/>
      <c r="AL2190" s="8"/>
      <c r="AM2190" s="8"/>
      <c r="AN2190" s="8"/>
      <c r="AO2190" s="8"/>
      <c r="AP2190" s="8"/>
      <c r="AQ2190" s="9"/>
      <c r="AS2190" s="8"/>
      <c r="AT2190" s="8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J2190" s="5"/>
      <c r="BK2190" s="5"/>
      <c r="BL2190" s="5"/>
      <c r="BO2190" s="7"/>
      <c r="BP2190" s="5"/>
      <c r="BQ2190" s="5"/>
      <c r="BR2190" s="5"/>
      <c r="BS2190" s="5"/>
      <c r="BT2190" s="7"/>
      <c r="BU2190" s="7"/>
      <c r="BV2190" s="7"/>
      <c r="BW2190" s="7"/>
      <c r="BX2190" s="7"/>
      <c r="BY2190" s="7"/>
      <c r="BZ2190" s="7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L2190" s="5">
        <v>162.66823054203411</v>
      </c>
      <c r="CM2190" s="5"/>
      <c r="CO2190" s="5"/>
      <c r="CP2190" s="5"/>
      <c r="CQ2190" s="5"/>
    </row>
    <row r="2191" spans="1:166" x14ac:dyDescent="0.25">
      <c r="A2191" t="s">
        <v>78</v>
      </c>
      <c r="B2191" t="s">
        <v>248</v>
      </c>
      <c r="C2191" s="6">
        <v>39776</v>
      </c>
      <c r="D2191" s="5"/>
      <c r="G2191">
        <v>40</v>
      </c>
      <c r="H2191" t="s">
        <v>17</v>
      </c>
      <c r="I2191" s="7">
        <v>9</v>
      </c>
      <c r="J2191">
        <v>1000</v>
      </c>
      <c r="K2191" s="5">
        <f t="shared" si="72"/>
        <v>111.11111111111111</v>
      </c>
      <c r="AC2191" s="5"/>
      <c r="AE2191" s="8"/>
      <c r="AF2191" s="8"/>
      <c r="AG2191" s="8"/>
      <c r="AH2191" s="8"/>
      <c r="AI2191" s="8"/>
      <c r="AJ2191" s="5"/>
      <c r="AK2191" s="8"/>
      <c r="AL2191" s="8"/>
      <c r="AM2191" s="8"/>
      <c r="AN2191" s="8"/>
      <c r="AO2191" s="8"/>
      <c r="AP2191" s="8"/>
      <c r="AQ2191" s="9"/>
      <c r="AS2191" s="8"/>
      <c r="AT2191" s="8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J2191" s="5"/>
      <c r="BK2191" s="5"/>
      <c r="BL2191" s="5"/>
      <c r="BO2191" s="7"/>
      <c r="BP2191" s="5"/>
      <c r="BQ2191" s="5"/>
      <c r="BR2191" s="5"/>
      <c r="BS2191" s="5"/>
      <c r="BT2191" s="7"/>
      <c r="BU2191" s="7"/>
      <c r="BV2191" s="7"/>
      <c r="BW2191" s="7"/>
      <c r="BX2191" s="7"/>
      <c r="BY2191" s="7"/>
      <c r="BZ2191" s="7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L2191" s="5">
        <v>195.50913966225821</v>
      </c>
      <c r="CM2191" s="5"/>
      <c r="CO2191" s="5"/>
      <c r="CP2191" s="5"/>
      <c r="CQ2191" s="5"/>
    </row>
    <row r="2192" spans="1:166" x14ac:dyDescent="0.25">
      <c r="A2192" t="s">
        <v>78</v>
      </c>
      <c r="B2192" t="s">
        <v>248</v>
      </c>
      <c r="C2192" s="6">
        <v>39783</v>
      </c>
      <c r="D2192" s="5"/>
      <c r="G2192">
        <v>47</v>
      </c>
      <c r="H2192" t="s">
        <v>17</v>
      </c>
      <c r="I2192" s="7">
        <v>9</v>
      </c>
      <c r="J2192">
        <v>1000</v>
      </c>
      <c r="K2192" s="5">
        <f t="shared" si="72"/>
        <v>111.11111111111111</v>
      </c>
      <c r="AC2192" s="5"/>
      <c r="AE2192" s="8"/>
      <c r="AF2192" s="8"/>
      <c r="AG2192" s="8"/>
      <c r="AH2192" s="8"/>
      <c r="AI2192" s="8"/>
      <c r="AJ2192" s="5"/>
      <c r="AK2192" s="8"/>
      <c r="AL2192" s="8"/>
      <c r="AM2192" s="8"/>
      <c r="AN2192" s="8"/>
      <c r="AO2192" s="8"/>
      <c r="AP2192" s="8"/>
      <c r="AQ2192" s="9"/>
      <c r="AS2192" s="8"/>
      <c r="AT2192" s="8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J2192" s="5"/>
      <c r="BK2192" s="5"/>
      <c r="BL2192" s="5"/>
      <c r="BO2192" s="7"/>
      <c r="BP2192" s="5"/>
      <c r="BQ2192" s="5"/>
      <c r="BR2192" s="5"/>
      <c r="BS2192" s="5"/>
      <c r="BT2192" s="7"/>
      <c r="BU2192" s="7"/>
      <c r="BV2192" s="7"/>
      <c r="BW2192" s="7"/>
      <c r="BX2192" s="7"/>
      <c r="BY2192" s="7"/>
      <c r="BZ2192" s="7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L2192" s="5">
        <v>203.1272210521214</v>
      </c>
      <c r="CM2192" s="5"/>
      <c r="CO2192" s="5"/>
      <c r="CP2192" s="5"/>
      <c r="CQ2192" s="5"/>
    </row>
    <row r="2193" spans="1:166" x14ac:dyDescent="0.25">
      <c r="A2193" t="s">
        <v>78</v>
      </c>
      <c r="B2193" t="s">
        <v>248</v>
      </c>
      <c r="C2193" s="6">
        <v>39788</v>
      </c>
      <c r="D2193" s="5">
        <v>4</v>
      </c>
      <c r="E2193" t="s">
        <v>210</v>
      </c>
      <c r="F2193" t="s">
        <v>12</v>
      </c>
      <c r="G2193">
        <v>52</v>
      </c>
      <c r="H2193" t="s">
        <v>17</v>
      </c>
      <c r="I2193" s="7">
        <v>9</v>
      </c>
      <c r="J2193">
        <v>1000</v>
      </c>
      <c r="K2193" s="5">
        <f t="shared" si="72"/>
        <v>111.11111111111111</v>
      </c>
      <c r="L2193" s="5"/>
      <c r="M2193" s="8"/>
      <c r="N2193" s="8"/>
      <c r="O2193" s="8"/>
      <c r="P2193" s="8"/>
      <c r="Q2193" s="5"/>
      <c r="R2193" s="5">
        <v>52</v>
      </c>
      <c r="S2193" s="5"/>
      <c r="T2193" s="5"/>
      <c r="U2193" s="5"/>
      <c r="V2193" s="5"/>
      <c r="W2193" s="5"/>
      <c r="X2193" s="8"/>
      <c r="Y2193" s="8"/>
      <c r="Z2193" s="8"/>
      <c r="AA2193" s="8"/>
      <c r="AB2193" s="8"/>
      <c r="AC2193" s="5"/>
      <c r="AD2193" s="8"/>
      <c r="AE2193" s="8"/>
      <c r="AF2193" s="8"/>
      <c r="AG2193" s="8"/>
      <c r="AH2193" s="8"/>
      <c r="AI2193" s="8"/>
      <c r="AJ2193" s="5"/>
      <c r="AK2193" s="8"/>
      <c r="AL2193" s="8"/>
      <c r="AM2193" s="8"/>
      <c r="AN2193" s="8"/>
      <c r="AO2193" s="8"/>
      <c r="AP2193" s="8"/>
      <c r="AQ2193" s="9"/>
      <c r="AR2193" s="8"/>
      <c r="AS2193" s="8"/>
      <c r="AT2193" s="8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8"/>
      <c r="BJ2193" s="5"/>
      <c r="BK2193" s="5"/>
      <c r="BL2193" s="5"/>
      <c r="BM2193" s="8"/>
      <c r="BN2193" s="8"/>
      <c r="BO2193" s="7"/>
      <c r="BP2193" s="5"/>
      <c r="BQ2193" s="5"/>
      <c r="BR2193" s="5"/>
      <c r="BS2193" s="5"/>
      <c r="BT2193" s="7"/>
      <c r="BU2193" s="7"/>
      <c r="BV2193" s="7"/>
      <c r="BW2193" s="7"/>
      <c r="BX2193" s="7"/>
      <c r="BY2193" s="7"/>
      <c r="BZ2193" s="7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8"/>
      <c r="CL2193" s="5"/>
      <c r="CM2193" s="5"/>
      <c r="CN2193" s="8"/>
      <c r="CO2193" s="5"/>
      <c r="CP2193" s="5"/>
      <c r="CQ2193" s="5"/>
      <c r="CR2193" s="8"/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8"/>
      <c r="DE2193" s="8"/>
      <c r="DF2193" s="8"/>
      <c r="DG2193" s="8"/>
      <c r="DH2193" s="8"/>
      <c r="DI2193" s="8"/>
      <c r="DJ2193" s="8"/>
      <c r="DK2193" s="8"/>
      <c r="DL2193" s="8"/>
      <c r="DM2193" s="8"/>
      <c r="DN2193" s="8"/>
      <c r="DO2193" s="8"/>
      <c r="DP2193" s="8"/>
      <c r="DQ2193" s="8"/>
      <c r="DR2193" s="8"/>
      <c r="DS2193" s="8"/>
      <c r="DT2193" s="8"/>
      <c r="DU2193" s="8"/>
      <c r="DV2193" s="8"/>
      <c r="DW2193" s="8"/>
      <c r="DX2193" s="8"/>
      <c r="DY2193" s="8"/>
      <c r="DZ2193" s="8"/>
      <c r="EA2193" s="8"/>
      <c r="EB2193" s="8"/>
      <c r="EC2193" s="8"/>
      <c r="ED2193" s="8"/>
      <c r="EE2193" s="8"/>
      <c r="EF2193" s="8"/>
      <c r="EG2193" s="8"/>
      <c r="EH2193" s="8"/>
      <c r="EI2193" s="8"/>
      <c r="EJ2193" s="8"/>
      <c r="EK2193" s="8"/>
      <c r="EL2193" s="8"/>
      <c r="EM2193" s="8"/>
      <c r="EN2193" s="8"/>
      <c r="EO2193" s="8"/>
      <c r="EP2193" s="8"/>
      <c r="EQ2193" s="8"/>
      <c r="ER2193" s="8"/>
      <c r="ES2193" s="8"/>
      <c r="ET2193" s="8"/>
      <c r="EU2193" s="8"/>
      <c r="EV2193" s="8"/>
      <c r="EW2193" s="8"/>
      <c r="EX2193" s="8"/>
      <c r="EY2193" s="8"/>
      <c r="EZ2193" s="8"/>
      <c r="FA2193" s="8"/>
      <c r="FB2193" s="8"/>
      <c r="FC2193" s="8"/>
      <c r="FD2193" s="8"/>
      <c r="FE2193" s="8"/>
      <c r="FF2193" s="8"/>
      <c r="FG2193" s="8"/>
      <c r="FH2193" s="8"/>
      <c r="FI2193" s="8"/>
      <c r="FJ2193" s="8"/>
    </row>
    <row r="2194" spans="1:166" x14ac:dyDescent="0.25">
      <c r="A2194" t="s">
        <v>78</v>
      </c>
      <c r="B2194" t="s">
        <v>248</v>
      </c>
      <c r="C2194" s="6">
        <v>39792</v>
      </c>
      <c r="G2194">
        <v>56</v>
      </c>
      <c r="H2194" t="s">
        <v>17</v>
      </c>
      <c r="I2194" s="7">
        <v>9</v>
      </c>
      <c r="J2194">
        <v>1000</v>
      </c>
      <c r="K2194" s="5">
        <f t="shared" si="72"/>
        <v>111.11111111111111</v>
      </c>
      <c r="M2194" s="5">
        <v>221</v>
      </c>
      <c r="N2194" s="7">
        <v>9.8659999999999997</v>
      </c>
      <c r="O2194" s="7"/>
      <c r="P2194" s="7"/>
      <c r="AC2194" s="5"/>
      <c r="AE2194" s="8"/>
      <c r="AF2194" s="8"/>
      <c r="AG2194" s="8"/>
      <c r="AH2194" s="8"/>
      <c r="AI2194" s="8"/>
      <c r="AJ2194" s="5"/>
      <c r="AK2194" s="8"/>
      <c r="AL2194" s="8"/>
      <c r="AM2194" s="8"/>
      <c r="AN2194" s="8"/>
      <c r="AO2194" s="8"/>
      <c r="AP2194" s="8"/>
      <c r="AS2194" s="8"/>
      <c r="AT2194" s="8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J2194" s="5"/>
      <c r="BK2194" s="5"/>
      <c r="BL2194" s="5"/>
      <c r="BO2194" s="7"/>
      <c r="BP2194" s="5"/>
      <c r="BQ2194" s="5"/>
      <c r="BR2194" s="5"/>
      <c r="BS2194" s="5"/>
      <c r="BT2194" s="7"/>
      <c r="BU2194" s="7"/>
      <c r="BV2194" s="7"/>
      <c r="BW2194" s="7"/>
      <c r="BX2194" s="7"/>
      <c r="BY2194" s="7"/>
      <c r="BZ2194" s="7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L2194" s="5"/>
      <c r="CM2194" s="5"/>
      <c r="CO2194" s="5"/>
      <c r="CP2194" s="5"/>
      <c r="CQ2194" s="5"/>
    </row>
    <row r="2195" spans="1:166" x14ac:dyDescent="0.25">
      <c r="A2195" t="s">
        <v>78</v>
      </c>
      <c r="B2195" t="s">
        <v>248</v>
      </c>
      <c r="C2195" s="6">
        <v>39793</v>
      </c>
      <c r="D2195" s="5"/>
      <c r="G2195">
        <v>57</v>
      </c>
      <c r="H2195" t="s">
        <v>17</v>
      </c>
      <c r="I2195" s="7">
        <v>9</v>
      </c>
      <c r="J2195">
        <v>1000</v>
      </c>
      <c r="K2195" s="5">
        <f t="shared" si="72"/>
        <v>111.11111111111111</v>
      </c>
      <c r="AC2195" s="5"/>
      <c r="AE2195" s="8"/>
      <c r="AF2195" s="8"/>
      <c r="AG2195" s="8"/>
      <c r="AH2195" s="8"/>
      <c r="AI2195" s="8"/>
      <c r="AJ2195" s="5"/>
      <c r="AK2195" s="8"/>
      <c r="AL2195" s="8"/>
      <c r="AM2195" s="8"/>
      <c r="AN2195" s="8"/>
      <c r="AO2195" s="8"/>
      <c r="AP2195" s="8"/>
      <c r="AQ2195" s="9"/>
      <c r="AS2195" s="8"/>
      <c r="AT2195" s="8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J2195" s="5"/>
      <c r="BK2195" s="5"/>
      <c r="BL2195" s="5"/>
      <c r="BO2195" s="7"/>
      <c r="BP2195" s="5"/>
      <c r="BQ2195" s="5"/>
      <c r="BR2195" s="5"/>
      <c r="BS2195" s="5"/>
      <c r="BT2195" s="7"/>
      <c r="BU2195" s="7"/>
      <c r="BV2195" s="7"/>
      <c r="BW2195" s="7"/>
      <c r="BX2195" s="7"/>
      <c r="BY2195" s="7"/>
      <c r="BZ2195" s="7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L2195" s="5">
        <v>177.98480135371349</v>
      </c>
      <c r="CM2195" s="5"/>
      <c r="CO2195" s="5"/>
      <c r="CP2195" s="5"/>
      <c r="CQ2195" s="5"/>
    </row>
    <row r="2196" spans="1:166" x14ac:dyDescent="0.25">
      <c r="A2196" t="s">
        <v>78</v>
      </c>
      <c r="B2196" t="s">
        <v>248</v>
      </c>
      <c r="C2196" s="6">
        <v>39797</v>
      </c>
      <c r="D2196" s="5"/>
      <c r="G2196">
        <v>61</v>
      </c>
      <c r="H2196" t="s">
        <v>17</v>
      </c>
      <c r="I2196" s="7">
        <v>9</v>
      </c>
      <c r="J2196">
        <v>1000</v>
      </c>
      <c r="K2196" s="5">
        <f t="shared" si="72"/>
        <v>111.11111111111111</v>
      </c>
      <c r="AC2196" s="5"/>
      <c r="AE2196" s="8"/>
      <c r="AF2196" s="8"/>
      <c r="AG2196" s="8"/>
      <c r="AH2196" s="8"/>
      <c r="AI2196" s="8"/>
      <c r="AJ2196" s="5"/>
      <c r="AK2196" s="8"/>
      <c r="AL2196" s="8"/>
      <c r="AM2196" s="8"/>
      <c r="AN2196" s="8"/>
      <c r="AO2196" s="8"/>
      <c r="AP2196" s="8"/>
      <c r="AQ2196" s="9"/>
      <c r="AS2196" s="8"/>
      <c r="AT2196" s="8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J2196" s="5"/>
      <c r="BK2196" s="5"/>
      <c r="BL2196" s="5"/>
      <c r="BO2196" s="7"/>
      <c r="BP2196" s="5"/>
      <c r="BQ2196" s="5"/>
      <c r="BR2196" s="5"/>
      <c r="BS2196" s="5"/>
      <c r="BT2196" s="7"/>
      <c r="BU2196" s="7"/>
      <c r="BV2196" s="7"/>
      <c r="BW2196" s="7"/>
      <c r="BX2196" s="7"/>
      <c r="BY2196" s="7"/>
      <c r="BZ2196" s="7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L2196" s="5">
        <v>203.07787734666749</v>
      </c>
      <c r="CM2196" s="5"/>
      <c r="CO2196" s="5"/>
      <c r="CP2196" s="5"/>
      <c r="CQ2196" s="5"/>
    </row>
    <row r="2197" spans="1:166" x14ac:dyDescent="0.25">
      <c r="A2197" t="s">
        <v>78</v>
      </c>
      <c r="B2197" t="s">
        <v>248</v>
      </c>
      <c r="C2197" s="6">
        <v>39799</v>
      </c>
      <c r="G2197">
        <v>63</v>
      </c>
      <c r="H2197" t="s">
        <v>17</v>
      </c>
      <c r="I2197" s="7">
        <v>9</v>
      </c>
      <c r="J2197">
        <v>1000</v>
      </c>
      <c r="K2197" s="5">
        <f t="shared" si="72"/>
        <v>111.11111111111111</v>
      </c>
      <c r="M2197" s="5">
        <v>231</v>
      </c>
      <c r="N2197" s="7">
        <v>11.227</v>
      </c>
      <c r="O2197" s="7"/>
      <c r="P2197" s="7"/>
      <c r="AC2197" s="5"/>
      <c r="AE2197" s="8"/>
      <c r="AF2197" s="8"/>
      <c r="AG2197" s="8"/>
      <c r="AH2197" s="8"/>
      <c r="AI2197" s="8"/>
      <c r="AJ2197" s="5"/>
      <c r="AK2197" s="8"/>
      <c r="AL2197" s="8"/>
      <c r="AM2197" s="8"/>
      <c r="AN2197" s="8"/>
      <c r="AO2197" s="8"/>
      <c r="AP2197" s="8"/>
      <c r="AS2197" s="8"/>
      <c r="AT2197" s="8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J2197" s="5"/>
      <c r="BK2197" s="5"/>
      <c r="BL2197" s="5"/>
      <c r="BO2197" s="7"/>
      <c r="BP2197" s="5"/>
      <c r="BQ2197" s="5"/>
      <c r="BR2197" s="5"/>
      <c r="BS2197" s="5"/>
      <c r="BT2197" s="7"/>
      <c r="BU2197" s="7"/>
      <c r="BV2197" s="7"/>
      <c r="BW2197" s="7"/>
      <c r="BX2197" s="7"/>
      <c r="BY2197" s="7"/>
      <c r="BZ2197" s="7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L2197" s="5"/>
      <c r="CM2197" s="5"/>
      <c r="CO2197" s="5"/>
      <c r="CP2197" s="5"/>
      <c r="CQ2197" s="5"/>
    </row>
    <row r="2198" spans="1:166" x14ac:dyDescent="0.25">
      <c r="A2198" t="s">
        <v>78</v>
      </c>
      <c r="B2198" t="s">
        <v>248</v>
      </c>
      <c r="C2198" s="6">
        <v>39806</v>
      </c>
      <c r="D2198" s="5"/>
      <c r="G2198">
        <v>70</v>
      </c>
      <c r="H2198" t="s">
        <v>17</v>
      </c>
      <c r="I2198" s="7">
        <v>9</v>
      </c>
      <c r="J2198">
        <v>1000</v>
      </c>
      <c r="K2198" s="5">
        <f t="shared" si="72"/>
        <v>111.11111111111111</v>
      </c>
      <c r="M2198" s="5">
        <v>336.59999999999997</v>
      </c>
      <c r="N2198" s="7">
        <v>13.509</v>
      </c>
      <c r="O2198" s="7"/>
      <c r="P2198" s="7"/>
      <c r="AC2198" s="5"/>
      <c r="AE2198" s="8"/>
      <c r="AF2198" s="8"/>
      <c r="AG2198" s="8"/>
      <c r="AH2198" s="8"/>
      <c r="AI2198" s="8"/>
      <c r="AJ2198" s="5"/>
      <c r="AK2198" s="8"/>
      <c r="AL2198" s="8"/>
      <c r="AM2198" s="8"/>
      <c r="AN2198" s="8"/>
      <c r="AO2198" s="8"/>
      <c r="AP2198" s="8"/>
      <c r="AQ2198" s="9"/>
      <c r="AS2198" s="8"/>
      <c r="AT2198" s="8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J2198" s="5"/>
      <c r="BK2198" s="5"/>
      <c r="BL2198" s="5"/>
      <c r="BO2198" s="7"/>
      <c r="BP2198" s="5"/>
      <c r="BQ2198" s="5"/>
      <c r="BR2198" s="5"/>
      <c r="BS2198" s="5"/>
      <c r="BT2198" s="7"/>
      <c r="BU2198" s="7"/>
      <c r="BV2198" s="7"/>
      <c r="BW2198" s="7"/>
      <c r="BX2198" s="7"/>
      <c r="BY2198" s="7"/>
      <c r="BZ2198" s="7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L2198" s="5">
        <v>162.66131058764159</v>
      </c>
      <c r="CM2198" s="5"/>
      <c r="CO2198" s="5"/>
      <c r="CP2198" s="5"/>
      <c r="CQ2198" s="5"/>
    </row>
    <row r="2199" spans="1:166" x14ac:dyDescent="0.25">
      <c r="A2199" t="s">
        <v>78</v>
      </c>
      <c r="B2199" t="s">
        <v>248</v>
      </c>
      <c r="C2199" s="6">
        <v>39808</v>
      </c>
      <c r="D2199" s="5">
        <v>5</v>
      </c>
      <c r="E2199" t="s">
        <v>206</v>
      </c>
      <c r="F2199" t="s">
        <v>13</v>
      </c>
      <c r="G2199">
        <v>72</v>
      </c>
      <c r="H2199" t="s">
        <v>17</v>
      </c>
      <c r="I2199" s="7">
        <v>9</v>
      </c>
      <c r="J2199">
        <v>1000</v>
      </c>
      <c r="K2199" s="5">
        <f t="shared" si="72"/>
        <v>111.11111111111111</v>
      </c>
      <c r="L2199" s="5"/>
      <c r="M2199" s="8"/>
      <c r="N2199" s="8"/>
      <c r="O2199" s="8"/>
      <c r="P2199" s="8"/>
      <c r="Q2199" s="5"/>
      <c r="R2199" s="5"/>
      <c r="S2199" s="5">
        <v>72</v>
      </c>
      <c r="T2199" s="5"/>
      <c r="U2199" s="5"/>
      <c r="V2199" s="5"/>
      <c r="W2199" s="5"/>
      <c r="X2199" s="8"/>
      <c r="Y2199" s="8"/>
      <c r="Z2199" s="8"/>
      <c r="AA2199" s="8"/>
      <c r="AB2199" s="8"/>
      <c r="AC2199" s="5"/>
      <c r="AD2199" s="8"/>
      <c r="AE2199" s="8"/>
      <c r="AF2199" s="8"/>
      <c r="AG2199" s="8"/>
      <c r="AH2199" s="8"/>
      <c r="AI2199" s="8"/>
      <c r="AJ2199" s="5"/>
      <c r="AK2199" s="8"/>
      <c r="AL2199" s="8"/>
      <c r="AM2199" s="8"/>
      <c r="AN2199" s="8"/>
      <c r="AO2199" s="8"/>
      <c r="AP2199" s="8"/>
      <c r="AQ2199" s="9"/>
      <c r="AR2199" s="8"/>
      <c r="AS2199" s="8"/>
      <c r="AT2199" s="8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8"/>
      <c r="BJ2199" s="5"/>
      <c r="BK2199" s="5"/>
      <c r="BL2199" s="5"/>
      <c r="BM2199" s="8"/>
      <c r="BN2199" s="8"/>
      <c r="BO2199" s="7"/>
      <c r="BP2199" s="5"/>
      <c r="BQ2199" s="5"/>
      <c r="BR2199" s="5"/>
      <c r="BS2199" s="5"/>
      <c r="BT2199" s="7"/>
      <c r="BU2199" s="7"/>
      <c r="BV2199" s="7"/>
      <c r="BW2199" s="7"/>
      <c r="BX2199" s="7"/>
      <c r="BY2199" s="7"/>
      <c r="BZ2199" s="7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8"/>
      <c r="CL2199" s="5"/>
      <c r="CM2199" s="5"/>
      <c r="CN2199" s="8"/>
      <c r="CO2199" s="5"/>
      <c r="CP2199" s="5"/>
      <c r="CQ2199" s="5"/>
      <c r="CR2199" s="8"/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8"/>
      <c r="DE2199" s="8"/>
      <c r="DF2199" s="8"/>
      <c r="DG2199" s="8"/>
      <c r="DH2199" s="8"/>
      <c r="DI2199" s="8"/>
      <c r="DJ2199" s="8"/>
      <c r="DK2199" s="8"/>
      <c r="DL2199" s="8"/>
      <c r="DM2199" s="8"/>
      <c r="DN2199" s="8"/>
      <c r="DO2199" s="8"/>
      <c r="DP2199" s="8"/>
      <c r="DQ2199" s="8"/>
      <c r="DR2199" s="8"/>
      <c r="DS2199" s="8"/>
      <c r="DT2199" s="8"/>
      <c r="DU2199" s="8"/>
      <c r="DV2199" s="8"/>
      <c r="DW2199" s="8"/>
      <c r="DX2199" s="8"/>
      <c r="DY2199" s="8"/>
      <c r="DZ2199" s="8"/>
      <c r="EA2199" s="8"/>
      <c r="EB2199" s="8"/>
      <c r="EC2199" s="8"/>
      <c r="ED2199" s="8"/>
      <c r="EE2199" s="8"/>
      <c r="EF2199" s="8"/>
      <c r="EG2199" s="8"/>
      <c r="EH2199" s="8"/>
      <c r="EI2199" s="8"/>
      <c r="EJ2199" s="8"/>
      <c r="EK2199" s="8"/>
      <c r="EL2199" s="8"/>
      <c r="EM2199" s="8"/>
      <c r="EN2199" s="8"/>
      <c r="EO2199" s="8"/>
      <c r="EP2199" s="8"/>
      <c r="EQ2199" s="8"/>
      <c r="ER2199" s="8"/>
      <c r="ES2199" s="8"/>
      <c r="ET2199" s="8"/>
      <c r="EU2199" s="8"/>
      <c r="EV2199" s="8"/>
      <c r="EW2199" s="8"/>
      <c r="EX2199" s="8"/>
      <c r="EY2199" s="8"/>
      <c r="EZ2199" s="8"/>
      <c r="FA2199" s="8"/>
      <c r="FB2199" s="8"/>
      <c r="FC2199" s="8"/>
      <c r="FD2199" s="8"/>
      <c r="FE2199" s="8"/>
      <c r="FF2199" s="8"/>
      <c r="FG2199" s="8"/>
      <c r="FH2199" s="8"/>
      <c r="FI2199" s="8"/>
      <c r="FJ2199" s="8"/>
    </row>
    <row r="2200" spans="1:166" x14ac:dyDescent="0.25">
      <c r="A2200" t="s">
        <v>78</v>
      </c>
      <c r="B2200" t="s">
        <v>248</v>
      </c>
      <c r="C2200" s="6">
        <v>39812</v>
      </c>
      <c r="D2200" s="5"/>
      <c r="E2200" s="6"/>
      <c r="G2200">
        <v>76</v>
      </c>
      <c r="H2200" t="s">
        <v>17</v>
      </c>
      <c r="I2200" s="7">
        <v>9</v>
      </c>
      <c r="J2200">
        <v>1000</v>
      </c>
      <c r="K2200" s="5">
        <f t="shared" si="72"/>
        <v>111.11111111111111</v>
      </c>
      <c r="L2200" s="5"/>
      <c r="M2200" s="8"/>
      <c r="N2200" s="8"/>
      <c r="O2200" s="8"/>
      <c r="P2200" s="8"/>
      <c r="Q2200" s="5"/>
      <c r="R2200" s="5"/>
      <c r="S2200" s="5"/>
      <c r="T2200" s="5"/>
      <c r="U2200" s="5"/>
      <c r="V2200" s="5"/>
      <c r="W2200" s="5"/>
      <c r="X2200" s="8"/>
      <c r="Y2200" s="8"/>
      <c r="Z2200" s="8"/>
      <c r="AA2200" s="8"/>
      <c r="AB2200" s="8"/>
      <c r="AC2200" s="5"/>
      <c r="AD2200" s="8"/>
      <c r="AE2200" s="8"/>
      <c r="AF2200" s="8"/>
      <c r="AG2200" s="8"/>
      <c r="AH2200" s="8"/>
      <c r="AI2200" s="8"/>
      <c r="AJ2200" s="5"/>
      <c r="AK2200" s="8"/>
      <c r="AL2200" s="8"/>
      <c r="AM2200" s="8"/>
      <c r="AN2200" s="8"/>
      <c r="AO2200" s="8"/>
      <c r="AP2200" s="8"/>
      <c r="AQ2200" s="9"/>
      <c r="AR2200" s="8"/>
      <c r="AS2200" s="8"/>
      <c r="AT2200" s="8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8"/>
      <c r="BJ2200" s="5"/>
      <c r="BK2200" s="5"/>
      <c r="BL2200" s="5"/>
      <c r="BM2200" s="8"/>
      <c r="BN2200" s="8"/>
      <c r="BO2200" s="7"/>
      <c r="BP2200" s="5"/>
      <c r="BQ2200" s="5"/>
      <c r="BR2200" s="5"/>
      <c r="BS2200" s="5"/>
      <c r="BT2200" s="7"/>
      <c r="BU2200" s="7"/>
      <c r="BV2200" s="7"/>
      <c r="BW2200" s="7"/>
      <c r="BX2200" s="7"/>
      <c r="BY2200" s="7"/>
      <c r="BZ2200" s="7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8"/>
      <c r="CL2200" s="5">
        <v>195.604180297792</v>
      </c>
      <c r="CM2200" s="5"/>
      <c r="CN2200" s="8"/>
      <c r="CO2200" s="5"/>
      <c r="CP2200" s="5"/>
      <c r="CQ2200" s="5"/>
      <c r="CR2200" s="8"/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8"/>
      <c r="DE2200" s="8"/>
      <c r="DF2200" s="8"/>
      <c r="DG2200" s="8"/>
      <c r="DH2200" s="8"/>
      <c r="DI2200" s="8"/>
      <c r="DJ2200" s="8"/>
      <c r="DK2200" s="8"/>
      <c r="DL2200" s="8"/>
      <c r="DM2200" s="8"/>
      <c r="DN2200" s="8"/>
      <c r="DO2200" s="8"/>
      <c r="DP2200" s="8"/>
      <c r="DQ2200" s="8"/>
      <c r="DR2200" s="8"/>
      <c r="DS2200" s="8"/>
      <c r="DT2200" s="8"/>
      <c r="DU2200" s="8"/>
      <c r="DV2200" s="8"/>
      <c r="DW2200" s="8"/>
      <c r="DX2200" s="8"/>
      <c r="DY2200" s="8"/>
      <c r="DZ2200" s="8"/>
      <c r="EA2200" s="8"/>
      <c r="EB2200" s="8"/>
      <c r="EC2200" s="8"/>
      <c r="ED2200" s="8"/>
      <c r="EE2200" s="8"/>
      <c r="EF2200" s="8"/>
      <c r="EG2200" s="8"/>
      <c r="EH2200" s="8"/>
      <c r="EI2200" s="8"/>
      <c r="EJ2200" s="8"/>
      <c r="EK2200" s="8"/>
      <c r="EL2200" s="8"/>
      <c r="EM2200" s="8"/>
      <c r="EN2200" s="8"/>
      <c r="EO2200" s="8"/>
      <c r="EP2200" s="8"/>
      <c r="EQ2200" s="8"/>
      <c r="ER2200" s="8"/>
      <c r="ES2200" s="8"/>
      <c r="ET2200" s="8"/>
      <c r="EU2200" s="8"/>
      <c r="EV2200" s="8"/>
      <c r="EW2200" s="8"/>
      <c r="EX2200" s="8"/>
      <c r="EY2200" s="8"/>
      <c r="EZ2200" s="8"/>
      <c r="FA2200" s="8"/>
      <c r="FB2200" s="8"/>
      <c r="FC2200" s="8"/>
      <c r="FD2200" s="8"/>
      <c r="FE2200" s="8"/>
      <c r="FF2200" s="8"/>
      <c r="FG2200" s="8"/>
      <c r="FH2200" s="8"/>
      <c r="FI2200" s="8"/>
      <c r="FJ2200" s="8"/>
    </row>
    <row r="2201" spans="1:166" x14ac:dyDescent="0.25">
      <c r="A2201" t="s">
        <v>78</v>
      </c>
      <c r="B2201" t="s">
        <v>248</v>
      </c>
      <c r="C2201" s="6">
        <v>39813</v>
      </c>
      <c r="G2201">
        <v>77</v>
      </c>
      <c r="H2201" t="s">
        <v>17</v>
      </c>
      <c r="I2201" s="7">
        <v>9</v>
      </c>
      <c r="J2201">
        <v>1000</v>
      </c>
      <c r="K2201" s="5">
        <f t="shared" si="72"/>
        <v>111.11111111111111</v>
      </c>
      <c r="M2201" s="5">
        <v>457.40000000000003</v>
      </c>
      <c r="N2201" s="7">
        <v>14.443</v>
      </c>
      <c r="O2201" s="7"/>
      <c r="P2201" s="7"/>
      <c r="AC2201" s="5">
        <v>62.900000000000006</v>
      </c>
      <c r="AE2201" s="8"/>
      <c r="AF2201" s="8"/>
      <c r="AG2201" s="8"/>
      <c r="AH2201" s="8"/>
      <c r="AI2201" s="8"/>
      <c r="AJ2201" s="5">
        <v>68.3</v>
      </c>
      <c r="AK2201" s="8">
        <v>0.89621024999999999</v>
      </c>
      <c r="AL2201" s="8"/>
      <c r="AM2201" s="8"/>
      <c r="AN2201" s="8"/>
      <c r="AO2201" s="8"/>
      <c r="AP2201" s="8"/>
      <c r="AQ2201" s="9">
        <f>AK2201/AJ2201</f>
        <v>1.3121672767203513E-2</v>
      </c>
      <c r="AS2201" s="8"/>
      <c r="AT2201" s="8"/>
      <c r="AU2201" s="5">
        <v>7.5749999999999993</v>
      </c>
      <c r="AV2201" s="5"/>
      <c r="AW2201" s="5"/>
      <c r="AX2201" s="5"/>
      <c r="AY2201" s="5">
        <v>1.375</v>
      </c>
      <c r="AZ2201" s="5"/>
      <c r="BA2201" s="5"/>
      <c r="BB2201" s="5"/>
      <c r="BC2201" s="5"/>
      <c r="BD2201" s="5"/>
      <c r="BE2201" s="5"/>
      <c r="BF2201" s="5"/>
      <c r="BG2201" s="5">
        <v>0</v>
      </c>
      <c r="BH2201" s="5">
        <v>8.9499999999999993</v>
      </c>
      <c r="BJ2201" s="5"/>
      <c r="BK2201" s="5">
        <f>AC2201+AJ2201+BH2201</f>
        <v>140.14999999999998</v>
      </c>
      <c r="BL2201" s="5"/>
      <c r="BM2201" s="8">
        <f>BH2201/BK2201</f>
        <v>6.386014983945773E-2</v>
      </c>
      <c r="BN2201" s="8"/>
      <c r="BO2201" s="7"/>
      <c r="BP2201" s="5"/>
      <c r="BQ2201" s="5"/>
      <c r="BR2201" s="5"/>
      <c r="BS2201" s="5"/>
      <c r="BT2201" s="7"/>
      <c r="BU2201" s="7"/>
      <c r="BV2201" s="7"/>
      <c r="BW2201" s="7"/>
      <c r="BX2201" s="8">
        <f>AC2201/BK2201</f>
        <v>0.44880485194434544</v>
      </c>
      <c r="BY2201" s="8">
        <f>AJ2201/BK2201</f>
        <v>0.48733499821619697</v>
      </c>
      <c r="BZ2201" s="8">
        <f>BH2201/BK2201</f>
        <v>6.386014983945773E-2</v>
      </c>
      <c r="CA2201" s="5">
        <f>CB2201+CC2201+CD2201+CE2201+CF2201+CG2201</f>
        <v>274.3</v>
      </c>
      <c r="CB2201" s="5">
        <v>101.75</v>
      </c>
      <c r="CC2201" s="5">
        <v>5.25</v>
      </c>
      <c r="CD2201" s="5">
        <v>0</v>
      </c>
      <c r="CE2201" s="5"/>
      <c r="CF2201" s="5">
        <v>159.35</v>
      </c>
      <c r="CG2201" s="5">
        <v>7.95</v>
      </c>
      <c r="CH2201" s="9">
        <f>AK2201/CA2201</f>
        <v>3.2672630331753551E-3</v>
      </c>
      <c r="CI2201" s="5"/>
      <c r="CJ2201" s="5"/>
      <c r="CL2201" s="5"/>
      <c r="CM2201" s="5"/>
      <c r="CO2201" s="5"/>
      <c r="CP2201" s="5"/>
      <c r="CQ2201" s="5"/>
    </row>
    <row r="2202" spans="1:166" x14ac:dyDescent="0.25">
      <c r="A2202" t="s">
        <v>78</v>
      </c>
      <c r="B2202" t="s">
        <v>248</v>
      </c>
      <c r="C2202" s="6">
        <v>39818</v>
      </c>
      <c r="D2202" s="5"/>
      <c r="G2202">
        <v>82</v>
      </c>
      <c r="H2202" t="s">
        <v>17</v>
      </c>
      <c r="I2202" s="7">
        <v>9</v>
      </c>
      <c r="J2202">
        <v>1000</v>
      </c>
      <c r="K2202" s="5">
        <f t="shared" si="72"/>
        <v>111.11111111111111</v>
      </c>
      <c r="AC2202" s="5"/>
      <c r="AE2202" s="8"/>
      <c r="AF2202" s="8"/>
      <c r="AG2202" s="8"/>
      <c r="AH2202" s="8"/>
      <c r="AI2202" s="8"/>
      <c r="AJ2202" s="5"/>
      <c r="AK2202" s="8"/>
      <c r="AL2202" s="8"/>
      <c r="AM2202" s="8"/>
      <c r="AN2202" s="8"/>
      <c r="AO2202" s="8"/>
      <c r="AP2202" s="8"/>
      <c r="AQ2202" s="9"/>
      <c r="AS2202" s="8"/>
      <c r="AT2202" s="8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J2202" s="5"/>
      <c r="BK2202" s="5"/>
      <c r="BL2202" s="5"/>
      <c r="BO2202" s="7"/>
      <c r="BP2202" s="5"/>
      <c r="BQ2202" s="5"/>
      <c r="BR2202" s="5"/>
      <c r="BS2202" s="5"/>
      <c r="BT2202" s="7"/>
      <c r="BU2202" s="7"/>
      <c r="BV2202" s="7"/>
      <c r="BW2202" s="7"/>
      <c r="BX2202" s="7"/>
      <c r="BY2202" s="7"/>
      <c r="BZ2202" s="7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L2202" s="5">
        <v>165.60589680109749</v>
      </c>
      <c r="CM2202" s="5"/>
      <c r="CO2202" s="5"/>
      <c r="CP2202" s="5"/>
      <c r="CQ2202" s="5"/>
    </row>
    <row r="2203" spans="1:166" x14ac:dyDescent="0.25">
      <c r="A2203" t="s">
        <v>78</v>
      </c>
      <c r="B2203" t="s">
        <v>248</v>
      </c>
      <c r="C2203" s="6">
        <v>39820</v>
      </c>
      <c r="G2203">
        <v>84</v>
      </c>
      <c r="H2203" t="s">
        <v>17</v>
      </c>
      <c r="I2203" s="7">
        <v>9</v>
      </c>
      <c r="J2203">
        <v>1000</v>
      </c>
      <c r="K2203" s="5">
        <f t="shared" si="72"/>
        <v>111.11111111111111</v>
      </c>
      <c r="M2203" s="5">
        <v>669.5</v>
      </c>
      <c r="N2203" s="7">
        <v>18.5</v>
      </c>
      <c r="O2203" s="7"/>
      <c r="P2203" s="7"/>
      <c r="AC2203" s="5"/>
      <c r="AE2203" s="8"/>
      <c r="AF2203" s="8"/>
      <c r="AG2203" s="8"/>
      <c r="AH2203" s="8"/>
      <c r="AI2203" s="8"/>
      <c r="AJ2203" s="5"/>
      <c r="AK2203" s="8"/>
      <c r="AL2203" s="8"/>
      <c r="AM2203" s="8"/>
      <c r="AN2203" s="8"/>
      <c r="AO2203" s="8"/>
      <c r="AP2203" s="8"/>
      <c r="AS2203" s="8"/>
      <c r="AT2203" s="8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J2203" s="5"/>
      <c r="BK2203" s="5"/>
      <c r="BL2203" s="5"/>
      <c r="BO2203" s="7"/>
      <c r="BP2203" s="5"/>
      <c r="BQ2203" s="5"/>
      <c r="BR2203" s="5"/>
      <c r="BS2203" s="5"/>
      <c r="BT2203" s="7"/>
      <c r="BU2203" s="7"/>
      <c r="BV2203" s="7"/>
      <c r="BW2203" s="7"/>
      <c r="BX2203" s="7"/>
      <c r="BY2203" s="7"/>
      <c r="BZ2203" s="7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L2203" s="5"/>
      <c r="CM2203" s="5"/>
      <c r="CO2203" s="5"/>
      <c r="CP2203" s="5"/>
      <c r="CQ2203" s="5"/>
    </row>
    <row r="2204" spans="1:166" x14ac:dyDescent="0.25">
      <c r="A2204" t="s">
        <v>78</v>
      </c>
      <c r="B2204" t="s">
        <v>248</v>
      </c>
      <c r="C2204" s="6">
        <v>39826</v>
      </c>
      <c r="D2204" s="5"/>
      <c r="E2204" s="6"/>
      <c r="G2204">
        <v>90</v>
      </c>
      <c r="H2204" t="s">
        <v>17</v>
      </c>
      <c r="I2204" s="7">
        <v>9</v>
      </c>
      <c r="J2204">
        <v>1000</v>
      </c>
      <c r="K2204" s="5">
        <f t="shared" si="72"/>
        <v>111.11111111111111</v>
      </c>
      <c r="L2204" s="5"/>
      <c r="M2204" s="8"/>
      <c r="N2204" s="8"/>
      <c r="O2204" s="8"/>
      <c r="P2204" s="8"/>
      <c r="Q2204" s="5"/>
      <c r="R2204" s="5"/>
      <c r="S2204" s="5"/>
      <c r="T2204" s="5"/>
      <c r="U2204" s="5"/>
      <c r="V2204" s="5"/>
      <c r="W2204" s="5"/>
      <c r="X2204" s="8"/>
      <c r="Y2204" s="8"/>
      <c r="Z2204" s="8"/>
      <c r="AA2204" s="8"/>
      <c r="AB2204" s="8"/>
      <c r="AC2204" s="5"/>
      <c r="AD2204" s="8"/>
      <c r="AE2204" s="8"/>
      <c r="AF2204" s="8"/>
      <c r="AG2204" s="8"/>
      <c r="AH2204" s="8"/>
      <c r="AI2204" s="8"/>
      <c r="AJ2204" s="5"/>
      <c r="AK2204" s="8"/>
      <c r="AL2204" s="8"/>
      <c r="AM2204" s="8"/>
      <c r="AN2204" s="8"/>
      <c r="AO2204" s="8"/>
      <c r="AP2204" s="8"/>
      <c r="AQ2204" s="9"/>
      <c r="AR2204" s="8"/>
      <c r="AS2204" s="8"/>
      <c r="AT2204" s="8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8"/>
      <c r="BJ2204" s="5"/>
      <c r="BK2204" s="5"/>
      <c r="BL2204" s="5"/>
      <c r="BM2204" s="8"/>
      <c r="BN2204" s="8"/>
      <c r="BO2204" s="7"/>
      <c r="BP2204" s="5"/>
      <c r="BQ2204" s="5"/>
      <c r="BR2204" s="5"/>
      <c r="BS2204" s="5"/>
      <c r="BT2204" s="7"/>
      <c r="BU2204" s="7"/>
      <c r="BV2204" s="7"/>
      <c r="BW2204" s="7"/>
      <c r="BX2204" s="7"/>
      <c r="BY2204" s="7"/>
      <c r="BZ2204" s="7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8"/>
      <c r="CL2204" s="5">
        <v>136.18680852285991</v>
      </c>
      <c r="CM2204" s="5"/>
      <c r="CN2204" s="8"/>
      <c r="CO2204" s="5"/>
      <c r="CP2204" s="5"/>
      <c r="CQ2204" s="5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/>
      <c r="FE2204" s="8"/>
      <c r="FF2204" s="8"/>
      <c r="FG2204" s="8"/>
      <c r="FH2204" s="8"/>
      <c r="FI2204" s="8"/>
      <c r="FJ2204" s="8"/>
    </row>
    <row r="2205" spans="1:166" x14ac:dyDescent="0.25">
      <c r="A2205" t="s">
        <v>78</v>
      </c>
      <c r="B2205" t="s">
        <v>248</v>
      </c>
      <c r="C2205" s="6">
        <v>39827</v>
      </c>
      <c r="G2205">
        <v>91</v>
      </c>
      <c r="H2205" t="s">
        <v>17</v>
      </c>
      <c r="I2205" s="7">
        <v>9</v>
      </c>
      <c r="J2205">
        <v>1000</v>
      </c>
      <c r="K2205" s="5">
        <f t="shared" si="72"/>
        <v>111.11111111111111</v>
      </c>
      <c r="M2205" s="5">
        <v>713.5</v>
      </c>
      <c r="N2205" s="7">
        <v>18.55</v>
      </c>
      <c r="O2205" s="7"/>
      <c r="P2205" s="7"/>
      <c r="AC2205" s="5">
        <v>166.41260003475134</v>
      </c>
      <c r="AE2205" s="8"/>
      <c r="AF2205" s="8"/>
      <c r="AG2205" s="8"/>
      <c r="AH2205" s="8"/>
      <c r="AI2205" s="8"/>
      <c r="AJ2205" s="5">
        <v>122.55723133584175</v>
      </c>
      <c r="AK2205" s="8">
        <v>1.6564797888873593</v>
      </c>
      <c r="AL2205" s="8"/>
      <c r="AM2205" s="8"/>
      <c r="AN2205" s="8"/>
      <c r="AO2205" s="8"/>
      <c r="AP2205" s="8"/>
      <c r="AQ2205" s="9">
        <f>AK2205/AJ2205</f>
        <v>1.3515969403291531E-2</v>
      </c>
      <c r="AS2205" s="8"/>
      <c r="AT2205" s="8"/>
      <c r="AU2205" s="5">
        <v>23.925737481165399</v>
      </c>
      <c r="AV2205" s="5"/>
      <c r="AW2205" s="5"/>
      <c r="AX2205" s="5"/>
      <c r="AY2205" s="5">
        <v>64.438209209495739</v>
      </c>
      <c r="AZ2205" s="5"/>
      <c r="BA2205" s="5"/>
      <c r="BB2205" s="5"/>
      <c r="BC2205" s="5"/>
      <c r="BD2205" s="5"/>
      <c r="BE2205" s="5"/>
      <c r="BF2205" s="5"/>
      <c r="BG2205" s="5">
        <v>0</v>
      </c>
      <c r="BH2205" s="5">
        <v>88.363946690661137</v>
      </c>
      <c r="BJ2205" s="5"/>
      <c r="BK2205" s="5">
        <f>AC2205+AJ2205+BH2205</f>
        <v>377.33377806125418</v>
      </c>
      <c r="BL2205" s="5"/>
      <c r="BM2205" s="8">
        <f>BH2205/BK2205</f>
        <v>0.23417979472889025</v>
      </c>
      <c r="BN2205" s="8"/>
      <c r="BO2205" s="7"/>
      <c r="BP2205" s="5"/>
      <c r="BQ2205" s="5"/>
      <c r="BR2205" s="5"/>
      <c r="BS2205" s="5"/>
      <c r="BT2205" s="7"/>
      <c r="BU2205" s="7"/>
      <c r="BV2205" s="7"/>
      <c r="BW2205" s="7"/>
      <c r="BX2205" s="8">
        <f>AC2205/BK2205</f>
        <v>0.44102227181934633</v>
      </c>
      <c r="BY2205" s="8">
        <f>AJ2205/BK2205</f>
        <v>0.32479793345176355</v>
      </c>
      <c r="BZ2205" s="8">
        <f>BH2205/BK2205</f>
        <v>0.23417979472889025</v>
      </c>
      <c r="CA2205" s="5">
        <f>CB2205+CC2205+CD2205+CE2205+CF2205+CG2205</f>
        <v>542.97753600037743</v>
      </c>
      <c r="CB2205" s="5">
        <v>142.74388304681446</v>
      </c>
      <c r="CC2205" s="5">
        <v>81.62423889415372</v>
      </c>
      <c r="CD2205" s="5">
        <v>0</v>
      </c>
      <c r="CE2205" s="5"/>
      <c r="CF2205" s="5">
        <v>257.70144665778304</v>
      </c>
      <c r="CG2205" s="5">
        <v>60.907967401626195</v>
      </c>
      <c r="CH2205" s="9">
        <f>AK2205/CA2205</f>
        <v>3.0507335553679477E-3</v>
      </c>
      <c r="CI2205" s="5"/>
      <c r="CJ2205" s="5"/>
      <c r="CL2205" s="5"/>
      <c r="CM2205" s="5"/>
      <c r="CO2205" s="5"/>
      <c r="CP2205" s="5"/>
      <c r="CQ2205" s="5"/>
    </row>
    <row r="2206" spans="1:166" x14ac:dyDescent="0.25">
      <c r="A2206" t="s">
        <v>78</v>
      </c>
      <c r="B2206" t="s">
        <v>248</v>
      </c>
      <c r="C2206" s="6">
        <v>39829</v>
      </c>
      <c r="D2206" s="5"/>
      <c r="G2206">
        <v>93</v>
      </c>
      <c r="H2206" t="s">
        <v>17</v>
      </c>
      <c r="I2206" s="7">
        <v>9</v>
      </c>
      <c r="J2206">
        <v>1000</v>
      </c>
      <c r="K2206" s="5">
        <f t="shared" si="72"/>
        <v>111.11111111111111</v>
      </c>
      <c r="AC2206" s="5"/>
      <c r="AE2206" s="8"/>
      <c r="AF2206" s="8"/>
      <c r="AG2206" s="8"/>
      <c r="AH2206" s="8"/>
      <c r="AI2206" s="8"/>
      <c r="AJ2206" s="5"/>
      <c r="AK2206" s="8"/>
      <c r="AL2206" s="8"/>
      <c r="AM2206" s="8"/>
      <c r="AN2206" s="8"/>
      <c r="AO2206" s="8"/>
      <c r="AP2206" s="8"/>
      <c r="AQ2206" s="9"/>
      <c r="AS2206" s="8"/>
      <c r="AT2206" s="8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J2206" s="5"/>
      <c r="BK2206" s="5"/>
      <c r="BL2206" s="5"/>
      <c r="BO2206" s="7"/>
      <c r="BP2206" s="5"/>
      <c r="BQ2206" s="5"/>
      <c r="BR2206" s="5"/>
      <c r="BS2206" s="5"/>
      <c r="BT2206" s="7"/>
      <c r="BU2206" s="7"/>
      <c r="BV2206" s="7"/>
      <c r="BW2206" s="7"/>
      <c r="BX2206" s="7"/>
      <c r="BY2206" s="7"/>
      <c r="BZ2206" s="7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L2206" s="5">
        <v>120.19918999547799</v>
      </c>
      <c r="CM2206" s="5"/>
      <c r="CO2206" s="5"/>
      <c r="CP2206" s="5"/>
      <c r="CQ2206" s="5"/>
    </row>
    <row r="2207" spans="1:166" x14ac:dyDescent="0.25">
      <c r="A2207" t="s">
        <v>78</v>
      </c>
      <c r="B2207" t="s">
        <v>248</v>
      </c>
      <c r="C2207" s="6">
        <v>39831</v>
      </c>
      <c r="D2207" s="5"/>
      <c r="G2207">
        <v>95</v>
      </c>
      <c r="H2207" t="s">
        <v>17</v>
      </c>
      <c r="I2207" s="7">
        <v>9</v>
      </c>
      <c r="J2207">
        <v>1000</v>
      </c>
      <c r="K2207" s="5">
        <f t="shared" si="72"/>
        <v>111.11111111111111</v>
      </c>
      <c r="AC2207" s="5"/>
      <c r="AE2207" s="8"/>
      <c r="AF2207" s="8"/>
      <c r="AG2207" s="8"/>
      <c r="AH2207" s="8"/>
      <c r="AI2207" s="8"/>
      <c r="AJ2207" s="5"/>
      <c r="AK2207" s="8"/>
      <c r="AL2207" s="8"/>
      <c r="AM2207" s="8"/>
      <c r="AN2207" s="8"/>
      <c r="AO2207" s="8"/>
      <c r="AP2207" s="8"/>
      <c r="AQ2207" s="9"/>
      <c r="AS2207" s="8"/>
      <c r="AT2207" s="8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J2207" s="5"/>
      <c r="BK2207" s="5"/>
      <c r="BL2207" s="5"/>
      <c r="BO2207" s="7"/>
      <c r="BP2207" s="5"/>
      <c r="BQ2207" s="5"/>
      <c r="BR2207" s="5"/>
      <c r="BS2207" s="5"/>
      <c r="BT2207" s="7"/>
      <c r="BU2207" s="7"/>
      <c r="BV2207" s="7"/>
      <c r="BW2207" s="7"/>
      <c r="BX2207" s="7"/>
      <c r="BY2207" s="7"/>
      <c r="BZ2207" s="7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L2207" s="5">
        <v>209.8638301525543</v>
      </c>
      <c r="CM2207" s="5"/>
      <c r="CO2207" s="5"/>
      <c r="CP2207" s="5"/>
      <c r="CQ2207" s="5"/>
    </row>
    <row r="2208" spans="1:166" x14ac:dyDescent="0.25">
      <c r="A2208" t="s">
        <v>78</v>
      </c>
      <c r="B2208" t="s">
        <v>248</v>
      </c>
      <c r="C2208" s="6">
        <v>39832</v>
      </c>
      <c r="D2208" s="5">
        <v>6</v>
      </c>
      <c r="E2208" t="s">
        <v>239</v>
      </c>
      <c r="F2208" t="s">
        <v>89</v>
      </c>
      <c r="G2208">
        <v>96</v>
      </c>
      <c r="H2208" t="s">
        <v>17</v>
      </c>
      <c r="I2208" s="7">
        <v>9</v>
      </c>
      <c r="J2208">
        <v>1000</v>
      </c>
      <c r="K2208" s="5">
        <f t="shared" si="72"/>
        <v>111.11111111111111</v>
      </c>
      <c r="T2208">
        <v>96</v>
      </c>
      <c r="AC2208" s="5"/>
      <c r="AE2208" s="8"/>
      <c r="AF2208" s="8"/>
      <c r="AG2208" s="8"/>
      <c r="AH2208" s="8"/>
      <c r="AI2208" s="8"/>
      <c r="AJ2208" s="5"/>
      <c r="AK2208" s="8"/>
      <c r="AL2208" s="8"/>
      <c r="AM2208" s="8"/>
      <c r="AN2208" s="8"/>
      <c r="AO2208" s="8"/>
      <c r="AP2208" s="8"/>
      <c r="AQ2208" s="9"/>
      <c r="AS2208" s="8"/>
      <c r="AT2208" s="8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J2208" s="5"/>
      <c r="BK2208" s="5"/>
      <c r="BL2208" s="5"/>
      <c r="BO2208" s="7"/>
      <c r="BP2208" s="5"/>
      <c r="BQ2208" s="5"/>
      <c r="BR2208" s="5"/>
      <c r="BS2208" s="5"/>
      <c r="BT2208" s="7"/>
      <c r="BU2208" s="7"/>
      <c r="BV2208" s="7"/>
      <c r="BW2208" s="7"/>
      <c r="BX2208" s="7"/>
      <c r="BY2208" s="7"/>
      <c r="BZ2208" s="7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L2208" s="5"/>
      <c r="CM2208" s="5"/>
      <c r="CO2208" s="5"/>
      <c r="CP2208" s="5"/>
      <c r="CQ2208" s="5"/>
    </row>
    <row r="2209" spans="1:166" x14ac:dyDescent="0.25">
      <c r="A2209" t="s">
        <v>78</v>
      </c>
      <c r="B2209" t="s">
        <v>248</v>
      </c>
      <c r="C2209" s="6">
        <v>39833</v>
      </c>
      <c r="G2209">
        <v>97</v>
      </c>
      <c r="H2209" t="s">
        <v>17</v>
      </c>
      <c r="I2209" s="7">
        <v>9</v>
      </c>
      <c r="J2209">
        <v>1000</v>
      </c>
      <c r="K2209" s="5">
        <f t="shared" si="72"/>
        <v>111.11111111111111</v>
      </c>
      <c r="M2209" s="5">
        <v>714</v>
      </c>
      <c r="N2209" s="7">
        <v>19</v>
      </c>
      <c r="O2209" s="7"/>
      <c r="P2209" s="7"/>
      <c r="AC2209" s="5"/>
      <c r="AE2209" s="8"/>
      <c r="AF2209" s="8"/>
      <c r="AG2209" s="8"/>
      <c r="AH2209" s="8"/>
      <c r="AI2209" s="8"/>
      <c r="AJ2209" s="5"/>
      <c r="AK2209" s="8"/>
      <c r="AL2209" s="8"/>
      <c r="AM2209" s="8"/>
      <c r="AN2209" s="8"/>
      <c r="AO2209" s="8"/>
      <c r="AP2209" s="8"/>
      <c r="AS2209" s="8"/>
      <c r="AT2209" s="8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J2209" s="5"/>
      <c r="BK2209" s="5"/>
      <c r="BL2209" s="5"/>
      <c r="BO2209" s="7"/>
      <c r="BP2209" s="5"/>
      <c r="BQ2209" s="5"/>
      <c r="BR2209" s="5"/>
      <c r="BS2209" s="5"/>
      <c r="BT2209" s="7"/>
      <c r="BU2209" s="7"/>
      <c r="BV2209" s="7"/>
      <c r="BW2209" s="7"/>
      <c r="BX2209" s="7"/>
      <c r="BY2209" s="7"/>
      <c r="BZ2209" s="7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L2209" s="5"/>
      <c r="CM2209" s="5"/>
      <c r="CO2209" s="5"/>
      <c r="CP2209" s="5"/>
      <c r="CQ2209" s="5"/>
    </row>
    <row r="2210" spans="1:166" x14ac:dyDescent="0.25">
      <c r="A2210" t="s">
        <v>78</v>
      </c>
      <c r="B2210" t="s">
        <v>248</v>
      </c>
      <c r="C2210" s="6">
        <v>39838</v>
      </c>
      <c r="D2210" s="5"/>
      <c r="G2210">
        <v>102</v>
      </c>
      <c r="H2210" t="s">
        <v>17</v>
      </c>
      <c r="I2210" s="7">
        <v>9</v>
      </c>
      <c r="J2210">
        <v>1000</v>
      </c>
      <c r="K2210" s="5">
        <f t="shared" si="72"/>
        <v>111.11111111111111</v>
      </c>
      <c r="AC2210" s="5"/>
      <c r="AE2210" s="8"/>
      <c r="AF2210" s="8"/>
      <c r="AG2210" s="8"/>
      <c r="AH2210" s="8"/>
      <c r="AI2210" s="8"/>
      <c r="AJ2210" s="5"/>
      <c r="AK2210" s="8"/>
      <c r="AL2210" s="8"/>
      <c r="AM2210" s="8"/>
      <c r="AN2210" s="8"/>
      <c r="AO2210" s="8"/>
      <c r="AP2210" s="8"/>
      <c r="AQ2210" s="9"/>
      <c r="AS2210" s="8"/>
      <c r="AT2210" s="8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J2210" s="5"/>
      <c r="BK2210" s="5"/>
      <c r="BL2210" s="5"/>
      <c r="BO2210" s="7"/>
      <c r="BP2210" s="5"/>
      <c r="BQ2210" s="5"/>
      <c r="BR2210" s="5"/>
      <c r="BS2210" s="5"/>
      <c r="BT2210" s="7"/>
      <c r="BU2210" s="7"/>
      <c r="BV2210" s="7"/>
      <c r="BW2210" s="7"/>
      <c r="BX2210" s="7"/>
      <c r="BY2210" s="7"/>
      <c r="BZ2210" s="7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L2210" s="5">
        <v>201.79521932829061</v>
      </c>
      <c r="CM2210" s="5"/>
      <c r="CO2210" s="5"/>
      <c r="CP2210" s="5"/>
      <c r="CQ2210" s="5"/>
    </row>
    <row r="2211" spans="1:166" x14ac:dyDescent="0.25">
      <c r="A2211" t="s">
        <v>78</v>
      </c>
      <c r="B2211" t="s">
        <v>248</v>
      </c>
      <c r="C2211" s="6">
        <v>39840</v>
      </c>
      <c r="D2211" s="5"/>
      <c r="G2211">
        <v>104</v>
      </c>
      <c r="H2211" t="s">
        <v>17</v>
      </c>
      <c r="I2211" s="7">
        <v>9</v>
      </c>
      <c r="J2211">
        <v>1000</v>
      </c>
      <c r="K2211" s="5">
        <f t="shared" si="72"/>
        <v>111.11111111111111</v>
      </c>
      <c r="AC2211" s="5"/>
      <c r="AE2211" s="8"/>
      <c r="AF2211" s="8"/>
      <c r="AG2211" s="8"/>
      <c r="AH2211" s="8"/>
      <c r="AI2211" s="8"/>
      <c r="AJ2211" s="5"/>
      <c r="AK2211" s="8"/>
      <c r="AL2211" s="8"/>
      <c r="AM2211" s="8"/>
      <c r="AN2211" s="8"/>
      <c r="AO2211" s="8"/>
      <c r="AP2211" s="8"/>
      <c r="AQ2211" s="9"/>
      <c r="AS2211" s="8"/>
      <c r="AT2211" s="8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J2211" s="5"/>
      <c r="BK2211" s="5"/>
      <c r="BL2211" s="5"/>
      <c r="BO2211" s="7"/>
      <c r="BP2211" s="5"/>
      <c r="BQ2211" s="5"/>
      <c r="BR2211" s="5"/>
      <c r="BS2211" s="5"/>
      <c r="BT2211" s="7"/>
      <c r="BU2211" s="7"/>
      <c r="BV2211" s="7"/>
      <c r="BW2211" s="7"/>
      <c r="BX2211" s="7"/>
      <c r="BY2211" s="7"/>
      <c r="BZ2211" s="7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L2211" s="5">
        <v>185.04730166604801</v>
      </c>
      <c r="CM2211" s="5"/>
      <c r="CO2211" s="5"/>
      <c r="CP2211" s="5"/>
      <c r="CQ2211" s="5"/>
    </row>
    <row r="2212" spans="1:166" x14ac:dyDescent="0.25">
      <c r="A2212" t="s">
        <v>78</v>
      </c>
      <c r="B2212" t="s">
        <v>248</v>
      </c>
      <c r="C2212" s="6">
        <v>39841</v>
      </c>
      <c r="G2212">
        <v>105</v>
      </c>
      <c r="H2212" t="s">
        <v>17</v>
      </c>
      <c r="I2212" s="7">
        <v>9</v>
      </c>
      <c r="J2212">
        <v>1000</v>
      </c>
      <c r="K2212" s="5">
        <f t="shared" si="72"/>
        <v>111.11111111111111</v>
      </c>
      <c r="M2212" s="5">
        <v>731.5</v>
      </c>
      <c r="N2212" s="7">
        <v>20.399999999999999</v>
      </c>
      <c r="O2212" s="7"/>
      <c r="P2212" s="7"/>
      <c r="AC2212" s="5"/>
      <c r="AE2212" s="8"/>
      <c r="AF2212" s="8"/>
      <c r="AG2212" s="8"/>
      <c r="AH2212" s="8"/>
      <c r="AI2212" s="8"/>
      <c r="AJ2212" s="5"/>
      <c r="AK2212" s="8"/>
      <c r="AL2212" s="8"/>
      <c r="AM2212" s="8"/>
      <c r="AN2212" s="8"/>
      <c r="AO2212" s="8"/>
      <c r="AP2212" s="8"/>
      <c r="AS2212" s="8"/>
      <c r="AT2212" s="8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J2212" s="5"/>
      <c r="BK2212" s="5"/>
      <c r="BL2212" s="5"/>
      <c r="BO2212" s="7"/>
      <c r="BP2212" s="5"/>
      <c r="BQ2212" s="5"/>
      <c r="BR2212" s="5"/>
      <c r="BS2212" s="5"/>
      <c r="BT2212" s="7"/>
      <c r="BU2212" s="7"/>
      <c r="BV2212" s="7"/>
      <c r="BW2212" s="7"/>
      <c r="BX2212" s="7"/>
      <c r="BY2212" s="7"/>
      <c r="BZ2212" s="7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L2212" s="5"/>
      <c r="CM2212" s="5"/>
      <c r="CO2212" s="5"/>
      <c r="CP2212" s="5"/>
      <c r="CQ2212" s="5"/>
    </row>
    <row r="2213" spans="1:166" x14ac:dyDescent="0.25">
      <c r="A2213" t="s">
        <v>78</v>
      </c>
      <c r="B2213" t="s">
        <v>248</v>
      </c>
      <c r="C2213" s="6">
        <v>39847</v>
      </c>
      <c r="D2213" s="5"/>
      <c r="G2213">
        <v>111</v>
      </c>
      <c r="H2213" t="s">
        <v>17</v>
      </c>
      <c r="I2213" s="7">
        <v>9</v>
      </c>
      <c r="J2213">
        <v>1000</v>
      </c>
      <c r="K2213" s="5">
        <f t="shared" si="72"/>
        <v>111.11111111111111</v>
      </c>
      <c r="AC2213" s="5"/>
      <c r="AE2213" s="8"/>
      <c r="AF2213" s="8"/>
      <c r="AG2213" s="8"/>
      <c r="AH2213" s="8"/>
      <c r="AI2213" s="8"/>
      <c r="AJ2213" s="5"/>
      <c r="AK2213" s="8"/>
      <c r="AL2213" s="8"/>
      <c r="AM2213" s="8"/>
      <c r="AN2213" s="8"/>
      <c r="AO2213" s="8"/>
      <c r="AP2213" s="8"/>
      <c r="AQ2213" s="9"/>
      <c r="AS2213" s="8"/>
      <c r="AT2213" s="8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J2213" s="5"/>
      <c r="BK2213" s="5"/>
      <c r="BL2213" s="5"/>
      <c r="BO2213" s="7"/>
      <c r="BP2213" s="5"/>
      <c r="BQ2213" s="5"/>
      <c r="BR2213" s="5"/>
      <c r="BS2213" s="5"/>
      <c r="BT2213" s="7"/>
      <c r="BU2213" s="7"/>
      <c r="BV2213" s="7"/>
      <c r="BW2213" s="7"/>
      <c r="BX2213" s="7"/>
      <c r="BY2213" s="7"/>
      <c r="BZ2213" s="7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L2213" s="5">
        <v>143.36874526369101</v>
      </c>
      <c r="CM2213" s="5"/>
      <c r="CO2213" s="5"/>
      <c r="CP2213" s="5"/>
      <c r="CQ2213" s="5"/>
    </row>
    <row r="2214" spans="1:166" x14ac:dyDescent="0.25">
      <c r="A2214" t="s">
        <v>78</v>
      </c>
      <c r="B2214" t="s">
        <v>248</v>
      </c>
      <c r="C2214" s="6">
        <v>39848</v>
      </c>
      <c r="G2214">
        <v>112</v>
      </c>
      <c r="H2214" t="s">
        <v>17</v>
      </c>
      <c r="I2214" s="7">
        <v>9</v>
      </c>
      <c r="J2214">
        <v>1000</v>
      </c>
      <c r="K2214" s="5">
        <f t="shared" ref="K2214:K2277" si="73">1000000/I2214/J2214</f>
        <v>111.11111111111111</v>
      </c>
      <c r="M2214" s="5">
        <v>734.5</v>
      </c>
      <c r="N2214" s="7">
        <v>21.2</v>
      </c>
      <c r="O2214" s="7"/>
      <c r="P2214" s="7"/>
      <c r="AC2214" s="5"/>
      <c r="AE2214" s="8"/>
      <c r="AF2214" s="8"/>
      <c r="AG2214" s="8"/>
      <c r="AH2214" s="8"/>
      <c r="AI2214" s="8"/>
      <c r="AJ2214" s="5"/>
      <c r="AK2214" s="8"/>
      <c r="AL2214" s="8"/>
      <c r="AM2214" s="8"/>
      <c r="AN2214" s="8"/>
      <c r="AO2214" s="8"/>
      <c r="AP2214" s="8"/>
      <c r="AS2214" s="8"/>
      <c r="AT2214" s="8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J2214" s="5"/>
      <c r="BK2214" s="5"/>
      <c r="BL2214" s="5"/>
      <c r="BO2214" s="7"/>
      <c r="BP2214" s="5"/>
      <c r="BQ2214" s="5"/>
      <c r="BR2214" s="5"/>
      <c r="BS2214" s="5"/>
      <c r="BT2214" s="7"/>
      <c r="BU2214" s="7"/>
      <c r="BV2214" s="7"/>
      <c r="BW2214" s="7"/>
      <c r="BX2214" s="7"/>
      <c r="BY2214" s="7"/>
      <c r="BZ2214" s="7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L2214" s="5"/>
      <c r="CM2214" s="5"/>
      <c r="CO2214" s="5"/>
      <c r="CP2214" s="5"/>
      <c r="CQ2214" s="5"/>
    </row>
    <row r="2215" spans="1:166" x14ac:dyDescent="0.25">
      <c r="A2215" t="s">
        <v>78</v>
      </c>
      <c r="B2215" t="s">
        <v>248</v>
      </c>
      <c r="C2215" s="6">
        <v>39850</v>
      </c>
      <c r="D2215" s="5"/>
      <c r="G2215">
        <v>114</v>
      </c>
      <c r="H2215" t="s">
        <v>17</v>
      </c>
      <c r="I2215" s="7">
        <v>9</v>
      </c>
      <c r="J2215">
        <v>1000</v>
      </c>
      <c r="K2215" s="5">
        <f t="shared" si="73"/>
        <v>111.11111111111111</v>
      </c>
      <c r="AC2215" s="5"/>
      <c r="AE2215" s="8"/>
      <c r="AF2215" s="8"/>
      <c r="AG2215" s="8"/>
      <c r="AH2215" s="8"/>
      <c r="AI2215" s="8"/>
      <c r="AJ2215" s="5"/>
      <c r="AK2215" s="8"/>
      <c r="AL2215" s="8"/>
      <c r="AM2215" s="8"/>
      <c r="AN2215" s="8"/>
      <c r="AO2215" s="8"/>
      <c r="AP2215" s="8"/>
      <c r="AQ2215" s="9"/>
      <c r="AS2215" s="8"/>
      <c r="AT2215" s="8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J2215" s="5"/>
      <c r="BK2215" s="5"/>
      <c r="BL2215" s="5"/>
      <c r="BO2215" s="7"/>
      <c r="BP2215" s="5"/>
      <c r="BQ2215" s="5"/>
      <c r="BR2215" s="5"/>
      <c r="BS2215" s="5"/>
      <c r="BT2215" s="7"/>
      <c r="BU2215" s="7"/>
      <c r="BV2215" s="7"/>
      <c r="BW2215" s="7"/>
      <c r="BX2215" s="7"/>
      <c r="BY2215" s="7"/>
      <c r="BZ2215" s="7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L2215" s="5">
        <v>113.27236356579741</v>
      </c>
      <c r="CM2215" s="5"/>
      <c r="CO2215" s="5"/>
      <c r="CP2215" s="5"/>
      <c r="CQ2215" s="5"/>
    </row>
    <row r="2216" spans="1:166" x14ac:dyDescent="0.25">
      <c r="A2216" t="s">
        <v>78</v>
      </c>
      <c r="B2216" t="s">
        <v>248</v>
      </c>
      <c r="C2216" s="6">
        <v>39852</v>
      </c>
      <c r="D2216" s="5"/>
      <c r="E2216" s="6"/>
      <c r="G2216">
        <v>116</v>
      </c>
      <c r="H2216" t="s">
        <v>17</v>
      </c>
      <c r="I2216" s="7">
        <v>9</v>
      </c>
      <c r="J2216">
        <v>1000</v>
      </c>
      <c r="K2216" s="5">
        <f t="shared" si="73"/>
        <v>111.11111111111111</v>
      </c>
      <c r="L2216" s="5"/>
      <c r="M2216" s="8"/>
      <c r="N2216" s="8"/>
      <c r="O2216" s="8"/>
      <c r="P2216" s="8"/>
      <c r="Q2216" s="5"/>
      <c r="R2216" s="5"/>
      <c r="S2216" s="5"/>
      <c r="T2216" s="5"/>
      <c r="U2216" s="5"/>
      <c r="V2216" s="5"/>
      <c r="W2216" s="5"/>
      <c r="X2216" s="8"/>
      <c r="Y2216" s="8"/>
      <c r="Z2216" s="8"/>
      <c r="AA2216" s="8"/>
      <c r="AB2216" s="8"/>
      <c r="AC2216" s="5"/>
      <c r="AD2216" s="8"/>
      <c r="AE2216" s="8"/>
      <c r="AF2216" s="8"/>
      <c r="AG2216" s="8"/>
      <c r="AH2216" s="8"/>
      <c r="AI2216" s="8"/>
      <c r="AJ2216" s="5"/>
      <c r="AK2216" s="8"/>
      <c r="AL2216" s="8"/>
      <c r="AM2216" s="8"/>
      <c r="AN2216" s="8"/>
      <c r="AO2216" s="8"/>
      <c r="AP2216" s="8"/>
      <c r="AQ2216" s="9"/>
      <c r="AR2216" s="8"/>
      <c r="AS2216" s="8"/>
      <c r="AT2216" s="8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8"/>
      <c r="BJ2216" s="5"/>
      <c r="BK2216" s="5"/>
      <c r="BL2216" s="5"/>
      <c r="BM2216" s="8"/>
      <c r="BN2216" s="8"/>
      <c r="BO2216" s="7"/>
      <c r="BP2216" s="5"/>
      <c r="BQ2216" s="5"/>
      <c r="BR2216" s="5"/>
      <c r="BS2216" s="5"/>
      <c r="BT2216" s="7"/>
      <c r="BU2216" s="7"/>
      <c r="BV2216" s="7"/>
      <c r="BW2216" s="7"/>
      <c r="BX2216" s="7"/>
      <c r="BY2216" s="7"/>
      <c r="BZ2216" s="7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8"/>
      <c r="CL2216" s="5">
        <v>208.36816978573569</v>
      </c>
      <c r="CM2216" s="5"/>
      <c r="CN2216" s="8"/>
      <c r="CO2216" s="5"/>
      <c r="CP2216" s="5"/>
      <c r="CQ2216" s="5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/>
      <c r="EA2216" s="8"/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  <c r="EW2216" s="8"/>
      <c r="EX2216" s="8"/>
      <c r="EY2216" s="8"/>
      <c r="EZ2216" s="8"/>
      <c r="FA2216" s="8"/>
      <c r="FB2216" s="8"/>
      <c r="FC2216" s="8"/>
      <c r="FD2216" s="8"/>
      <c r="FE2216" s="8"/>
      <c r="FF2216" s="8"/>
      <c r="FG2216" s="8"/>
      <c r="FH2216" s="8"/>
      <c r="FI2216" s="8"/>
      <c r="FJ2216" s="8"/>
    </row>
    <row r="2217" spans="1:166" x14ac:dyDescent="0.25">
      <c r="A2217" t="s">
        <v>78</v>
      </c>
      <c r="B2217" t="s">
        <v>248</v>
      </c>
      <c r="C2217" s="6">
        <v>39853</v>
      </c>
      <c r="G2217">
        <v>117</v>
      </c>
      <c r="H2217" t="s">
        <v>17</v>
      </c>
      <c r="I2217" s="7">
        <v>9</v>
      </c>
      <c r="J2217">
        <v>1000</v>
      </c>
      <c r="K2217" s="5">
        <f t="shared" si="73"/>
        <v>111.11111111111111</v>
      </c>
      <c r="AC2217" s="5">
        <v>175.87743236660998</v>
      </c>
      <c r="AE2217" s="8"/>
      <c r="AF2217" s="8"/>
      <c r="AG2217" s="8"/>
      <c r="AH2217" s="8"/>
      <c r="AI2217" s="8"/>
      <c r="AJ2217" s="5">
        <v>176.80679618546245</v>
      </c>
      <c r="AK2217" s="8">
        <v>2.2269497431384311</v>
      </c>
      <c r="AL2217" s="8"/>
      <c r="AM2217" s="8"/>
      <c r="AN2217" s="8"/>
      <c r="AO2217" s="8"/>
      <c r="AP2217" s="8"/>
      <c r="AQ2217" s="9">
        <f>AK2217/AJ2217</f>
        <v>1.2595385421737182E-2</v>
      </c>
      <c r="AS2217" s="8"/>
      <c r="AT2217" s="8"/>
      <c r="AU2217" s="5">
        <v>0.39080321767319004</v>
      </c>
      <c r="AV2217" s="5"/>
      <c r="AW2217" s="5"/>
      <c r="AX2217" s="5"/>
      <c r="AY2217" s="5">
        <v>377.00550406824652</v>
      </c>
      <c r="AZ2217" s="5"/>
      <c r="BA2217" s="5"/>
      <c r="BB2217" s="5"/>
      <c r="BC2217" s="5"/>
      <c r="BD2217" s="5"/>
      <c r="BE2217" s="5"/>
      <c r="BF2217" s="5"/>
      <c r="BG2217" s="5">
        <v>0</v>
      </c>
      <c r="BH2217" s="5">
        <v>377.39630728591976</v>
      </c>
      <c r="BJ2217" s="5"/>
      <c r="BK2217" s="5">
        <f>AC2217+AJ2217+BH2217</f>
        <v>730.08053583799222</v>
      </c>
      <c r="BL2217" s="5"/>
      <c r="BM2217" s="8">
        <f>BH2217/BK2217</f>
        <v>0.51692421419335788</v>
      </c>
      <c r="BN2217" s="8"/>
      <c r="BO2217" s="7"/>
      <c r="BP2217" s="5"/>
      <c r="BQ2217" s="5"/>
      <c r="BR2217" s="5"/>
      <c r="BS2217" s="5"/>
      <c r="BT2217" s="7"/>
      <c r="BU2217" s="7"/>
      <c r="BV2217" s="7"/>
      <c r="BW2217" s="7"/>
      <c r="BX2217" s="8">
        <f>AC2217/BK2217</f>
        <v>0.24090141256092587</v>
      </c>
      <c r="BY2217" s="8">
        <f>AJ2217/BK2217</f>
        <v>0.24217437324571625</v>
      </c>
      <c r="BZ2217" s="8">
        <f>BH2217/BK2217</f>
        <v>0.51692421419335788</v>
      </c>
      <c r="CA2217" s="5">
        <f>CB2217+CC2217+CD2217+CE2217+CF2217+CG2217</f>
        <v>392.14517734833629</v>
      </c>
      <c r="CB2217" s="5">
        <v>3.75</v>
      </c>
      <c r="CC2217" s="5">
        <v>122.46170717259236</v>
      </c>
      <c r="CD2217" s="5">
        <v>0</v>
      </c>
      <c r="CE2217" s="5"/>
      <c r="CF2217" s="5">
        <v>129.21402717976378</v>
      </c>
      <c r="CG2217" s="5">
        <v>136.71944299598016</v>
      </c>
      <c r="CH2217" s="9">
        <f>AK2217/CA2217</f>
        <v>5.6788910632458636E-3</v>
      </c>
      <c r="CI2217" s="5"/>
      <c r="CJ2217" s="5"/>
      <c r="CL2217" s="5"/>
      <c r="CM2217" s="5"/>
      <c r="CO2217" s="5"/>
      <c r="CP2217" s="5"/>
      <c r="CQ2217" s="5"/>
    </row>
    <row r="2218" spans="1:166" x14ac:dyDescent="0.25">
      <c r="A2218" t="s">
        <v>78</v>
      </c>
      <c r="B2218" t="s">
        <v>248</v>
      </c>
      <c r="C2218" s="6">
        <v>39854</v>
      </c>
      <c r="D2218" s="5"/>
      <c r="G2218">
        <v>118</v>
      </c>
      <c r="H2218" t="s">
        <v>17</v>
      </c>
      <c r="I2218" s="7">
        <v>9</v>
      </c>
      <c r="J2218">
        <v>1000</v>
      </c>
      <c r="K2218" s="5">
        <f t="shared" si="73"/>
        <v>111.11111111111111</v>
      </c>
      <c r="M2218" s="5">
        <v>728</v>
      </c>
      <c r="N2218" s="7">
        <v>20.9</v>
      </c>
      <c r="O2218" s="7"/>
      <c r="P2218" s="7"/>
      <c r="AC2218" s="5"/>
      <c r="AE2218" s="8"/>
      <c r="AF2218" s="8"/>
      <c r="AG2218" s="8"/>
      <c r="AH2218" s="8"/>
      <c r="AI2218" s="8"/>
      <c r="AJ2218" s="5"/>
      <c r="AK2218" s="8"/>
      <c r="AL2218" s="8"/>
      <c r="AM2218" s="8"/>
      <c r="AN2218" s="8"/>
      <c r="AO2218" s="8"/>
      <c r="AP2218" s="8"/>
      <c r="AQ2218" s="9"/>
      <c r="AS2218" s="8"/>
      <c r="AT2218" s="8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J2218" s="5"/>
      <c r="BK2218" s="5"/>
      <c r="BL2218" s="5"/>
      <c r="BO2218" s="7"/>
      <c r="BP2218" s="5"/>
      <c r="BQ2218" s="5"/>
      <c r="BR2218" s="5"/>
      <c r="BS2218" s="5"/>
      <c r="BT2218" s="7"/>
      <c r="BU2218" s="7"/>
      <c r="BV2218" s="7"/>
      <c r="BW2218" s="7"/>
      <c r="BX2218" s="7"/>
      <c r="BY2218" s="7"/>
      <c r="BZ2218" s="7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L2218" s="5">
        <v>201.06999963024879</v>
      </c>
      <c r="CM2218" s="5"/>
      <c r="CO2218" s="5"/>
      <c r="CP2218" s="5"/>
      <c r="CQ2218" s="5"/>
    </row>
    <row r="2219" spans="1:166" x14ac:dyDescent="0.25">
      <c r="A2219" t="s">
        <v>78</v>
      </c>
      <c r="B2219" t="s">
        <v>248</v>
      </c>
      <c r="C2219" s="6">
        <v>39857</v>
      </c>
      <c r="D2219" s="5"/>
      <c r="G2219">
        <v>121</v>
      </c>
      <c r="H2219" t="s">
        <v>17</v>
      </c>
      <c r="I2219" s="7">
        <v>9</v>
      </c>
      <c r="J2219">
        <v>1000</v>
      </c>
      <c r="K2219" s="5">
        <f t="shared" si="73"/>
        <v>111.11111111111111</v>
      </c>
      <c r="AC2219" s="5"/>
      <c r="AE2219" s="8"/>
      <c r="AF2219" s="8"/>
      <c r="AG2219" s="8"/>
      <c r="AH2219" s="8"/>
      <c r="AI2219" s="8"/>
      <c r="AJ2219" s="5"/>
      <c r="AK2219" s="8"/>
      <c r="AL2219" s="8"/>
      <c r="AM2219" s="8"/>
      <c r="AN2219" s="8"/>
      <c r="AO2219" s="8"/>
      <c r="AP2219" s="8"/>
      <c r="AQ2219" s="9"/>
      <c r="AS2219" s="8"/>
      <c r="AT2219" s="8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J2219" s="5"/>
      <c r="BK2219" s="5"/>
      <c r="BL2219" s="5"/>
      <c r="BO2219" s="7"/>
      <c r="BP2219" s="5"/>
      <c r="BQ2219" s="5"/>
      <c r="BR2219" s="5"/>
      <c r="BS2219" s="5"/>
      <c r="BT2219" s="7"/>
      <c r="BU2219" s="7"/>
      <c r="BV2219" s="7"/>
      <c r="BW2219" s="7"/>
      <c r="BX2219" s="7"/>
      <c r="BY2219" s="7"/>
      <c r="BZ2219" s="7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L2219" s="5">
        <v>174.55406349104911</v>
      </c>
      <c r="CM2219" s="5"/>
      <c r="CO2219" s="5"/>
      <c r="CP2219" s="5"/>
      <c r="CQ2219" s="5"/>
    </row>
    <row r="2220" spans="1:166" x14ac:dyDescent="0.25">
      <c r="A2220" t="s">
        <v>78</v>
      </c>
      <c r="B2220" t="s">
        <v>248</v>
      </c>
      <c r="C2220" s="6">
        <v>39864</v>
      </c>
      <c r="D2220" s="5"/>
      <c r="G2220">
        <v>128</v>
      </c>
      <c r="H2220" t="s">
        <v>17</v>
      </c>
      <c r="I2220" s="7">
        <v>9</v>
      </c>
      <c r="J2220">
        <v>1000</v>
      </c>
      <c r="K2220" s="5">
        <f t="shared" si="73"/>
        <v>111.11111111111111</v>
      </c>
      <c r="AC2220" s="5"/>
      <c r="AE2220" s="8"/>
      <c r="AF2220" s="8"/>
      <c r="AG2220" s="8"/>
      <c r="AH2220" s="8"/>
      <c r="AI2220" s="8"/>
      <c r="AJ2220" s="5"/>
      <c r="AK2220" s="8"/>
      <c r="AL2220" s="8"/>
      <c r="AM2220" s="8"/>
      <c r="AN2220" s="8"/>
      <c r="AO2220" s="8"/>
      <c r="AP2220" s="8"/>
      <c r="AQ2220" s="9"/>
      <c r="AS2220" s="8"/>
      <c r="AT2220" s="8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J2220" s="5"/>
      <c r="BK2220" s="5"/>
      <c r="BL2220" s="5"/>
      <c r="BO2220" s="7"/>
      <c r="BP2220" s="5"/>
      <c r="BQ2220" s="5"/>
      <c r="BR2220" s="5"/>
      <c r="BS2220" s="5"/>
      <c r="BT2220" s="7"/>
      <c r="BU2220" s="7"/>
      <c r="BV2220" s="7"/>
      <c r="BW2220" s="7"/>
      <c r="BX2220" s="7"/>
      <c r="BY2220" s="7"/>
      <c r="BZ2220" s="7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L2220" s="5">
        <v>215.36117148059751</v>
      </c>
      <c r="CM2220" s="5"/>
      <c r="CO2220" s="5"/>
      <c r="CP2220" s="5"/>
      <c r="CQ2220" s="5"/>
    </row>
    <row r="2221" spans="1:166" x14ac:dyDescent="0.25">
      <c r="A2221" t="s">
        <v>78</v>
      </c>
      <c r="B2221" t="s">
        <v>248</v>
      </c>
      <c r="C2221" s="6">
        <v>39870</v>
      </c>
      <c r="D2221" s="5"/>
      <c r="G2221">
        <v>134</v>
      </c>
      <c r="H2221" t="s">
        <v>17</v>
      </c>
      <c r="I2221" s="7">
        <v>9</v>
      </c>
      <c r="J2221">
        <v>1000</v>
      </c>
      <c r="K2221" s="5">
        <f t="shared" si="73"/>
        <v>111.11111111111111</v>
      </c>
      <c r="AC2221" s="5"/>
      <c r="AE2221" s="8"/>
      <c r="AF2221" s="8"/>
      <c r="AG2221" s="8"/>
      <c r="AH2221" s="8"/>
      <c r="AI2221" s="8"/>
      <c r="AJ2221" s="5"/>
      <c r="AK2221" s="8"/>
      <c r="AL2221" s="8"/>
      <c r="AM2221" s="8"/>
      <c r="AN2221" s="8"/>
      <c r="AO2221" s="8"/>
      <c r="AP2221" s="8"/>
      <c r="AQ2221" s="9"/>
      <c r="AS2221" s="8"/>
      <c r="AT2221" s="8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J2221" s="5"/>
      <c r="BK2221" s="5"/>
      <c r="BL2221" s="5"/>
      <c r="BO2221" s="7"/>
      <c r="BP2221" s="5"/>
      <c r="BQ2221" s="5"/>
      <c r="BR2221" s="5"/>
      <c r="BS2221" s="5"/>
      <c r="BT2221" s="7"/>
      <c r="BU2221" s="7"/>
      <c r="BV2221" s="7"/>
      <c r="BW2221" s="7"/>
      <c r="BX2221" s="7"/>
      <c r="BY2221" s="7"/>
      <c r="BZ2221" s="7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L2221" s="5">
        <v>182.03213888723221</v>
      </c>
      <c r="CM2221" s="5"/>
      <c r="CO2221" s="5"/>
      <c r="CP2221" s="5"/>
      <c r="CQ2221" s="5"/>
    </row>
    <row r="2222" spans="1:166" x14ac:dyDescent="0.25">
      <c r="A2222" t="s">
        <v>78</v>
      </c>
      <c r="B2222" t="s">
        <v>248</v>
      </c>
      <c r="C2222" s="6">
        <v>39874</v>
      </c>
      <c r="G2222">
        <v>138</v>
      </c>
      <c r="H2222" t="s">
        <v>17</v>
      </c>
      <c r="I2222" s="7">
        <v>9</v>
      </c>
      <c r="J2222">
        <v>1000</v>
      </c>
      <c r="K2222" s="5">
        <f t="shared" si="73"/>
        <v>111.11111111111111</v>
      </c>
      <c r="AC2222" s="5">
        <v>231.63356572995815</v>
      </c>
      <c r="AE2222" s="8"/>
      <c r="AF2222" s="8"/>
      <c r="AG2222" s="8"/>
      <c r="AH2222" s="8"/>
      <c r="AI2222" s="8"/>
      <c r="AJ2222" s="5">
        <v>185.21822110127789</v>
      </c>
      <c r="AK2222" s="8">
        <v>2.3518657090970745</v>
      </c>
      <c r="AL2222" s="8"/>
      <c r="AM2222" s="8"/>
      <c r="AN2222" s="8"/>
      <c r="AO2222" s="8"/>
      <c r="AP2222" s="8"/>
      <c r="AQ2222" s="9">
        <f>AK2222/AJ2222</f>
        <v>1.2697809616749678E-2</v>
      </c>
      <c r="AS2222" s="8"/>
      <c r="AT2222" s="8"/>
      <c r="AU2222" s="5">
        <v>0</v>
      </c>
      <c r="AV2222" s="5"/>
      <c r="AW2222" s="5"/>
      <c r="AX2222" s="5"/>
      <c r="AY2222" s="5">
        <v>582.00641581683703</v>
      </c>
      <c r="AZ2222" s="5"/>
      <c r="BA2222" s="5"/>
      <c r="BB2222" s="5"/>
      <c r="BC2222" s="5"/>
      <c r="BD2222" s="5"/>
      <c r="BE2222" s="5"/>
      <c r="BF2222" s="5"/>
      <c r="BG2222" s="5">
        <v>173.65153576892561</v>
      </c>
      <c r="BH2222" s="5">
        <v>755.65795158576259</v>
      </c>
      <c r="BJ2222" s="5"/>
      <c r="BK2222" s="5">
        <f>AC2222+AJ2222+BH2222</f>
        <v>1172.5097384169985</v>
      </c>
      <c r="BL2222" s="5"/>
      <c r="BM2222" s="8">
        <f>BH2222/BK2222</f>
        <v>0.64447904083591989</v>
      </c>
      <c r="BN2222" s="8"/>
      <c r="BO2222" s="7"/>
      <c r="BP2222" s="5"/>
      <c r="BQ2222" s="5"/>
      <c r="BR2222" s="5"/>
      <c r="BS2222" s="5"/>
      <c r="BT2222" s="7"/>
      <c r="BU2222" s="7"/>
      <c r="BV2222" s="7"/>
      <c r="BW2222" s="7"/>
      <c r="BX2222" s="8">
        <f>AC2222/BK2222</f>
        <v>0.19755363912174057</v>
      </c>
      <c r="BY2222" s="8">
        <f>AJ2222/BK2222</f>
        <v>0.1579673200423396</v>
      </c>
      <c r="BZ2222" s="8">
        <f>BH2222/BK2222</f>
        <v>0.64447904083591989</v>
      </c>
      <c r="CA2222" s="5">
        <f>CB2222+CC2222+CD2222+CE2222+CF2222+CG2222</f>
        <v>510.28130314097115</v>
      </c>
      <c r="CB2222" s="5">
        <v>5.5</v>
      </c>
      <c r="CC2222" s="5">
        <v>112.34560638396519</v>
      </c>
      <c r="CD2222" s="5">
        <v>27.148950528928921</v>
      </c>
      <c r="CE2222" s="5"/>
      <c r="CF2222" s="5">
        <v>151.28890102261118</v>
      </c>
      <c r="CG2222" s="5">
        <v>213.99784520546586</v>
      </c>
      <c r="CH2222" s="9">
        <f>AK2222/CA2222</f>
        <v>4.6089592046984016E-3</v>
      </c>
      <c r="CI2222" s="5"/>
      <c r="CJ2222" s="5"/>
      <c r="CL2222" s="5"/>
      <c r="CM2222" s="5"/>
      <c r="CO2222" s="5"/>
      <c r="CP2222" s="5"/>
      <c r="CQ2222" s="5"/>
    </row>
    <row r="2223" spans="1:166" x14ac:dyDescent="0.25">
      <c r="A2223" t="s">
        <v>78</v>
      </c>
      <c r="B2223" t="s">
        <v>248</v>
      </c>
      <c r="C2223" s="6">
        <v>39877</v>
      </c>
      <c r="D2223" s="5"/>
      <c r="G2223">
        <v>141</v>
      </c>
      <c r="H2223" t="s">
        <v>17</v>
      </c>
      <c r="I2223" s="7">
        <v>9</v>
      </c>
      <c r="J2223">
        <v>1000</v>
      </c>
      <c r="K2223" s="5">
        <f t="shared" si="73"/>
        <v>111.11111111111111</v>
      </c>
      <c r="AC2223" s="5"/>
      <c r="AE2223" s="8"/>
      <c r="AF2223" s="8"/>
      <c r="AG2223" s="8"/>
      <c r="AH2223" s="8"/>
      <c r="AI2223" s="8"/>
      <c r="AJ2223" s="5"/>
      <c r="AK2223" s="8"/>
      <c r="AL2223" s="8"/>
      <c r="AM2223" s="8"/>
      <c r="AN2223" s="8"/>
      <c r="AO2223" s="8"/>
      <c r="AP2223" s="8"/>
      <c r="AQ2223" s="9"/>
      <c r="AS2223" s="8"/>
      <c r="AT2223" s="8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J2223" s="5"/>
      <c r="BK2223" s="5"/>
      <c r="BL2223" s="5"/>
      <c r="BO2223" s="7"/>
      <c r="BP2223" s="5"/>
      <c r="BQ2223" s="5"/>
      <c r="BR2223" s="5"/>
      <c r="BS2223" s="5"/>
      <c r="BT2223" s="7"/>
      <c r="BU2223" s="7"/>
      <c r="BV2223" s="7"/>
      <c r="BW2223" s="7"/>
      <c r="BX2223" s="7"/>
      <c r="BY2223" s="7"/>
      <c r="BZ2223" s="7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L2223" s="5">
        <v>156.26474901223011</v>
      </c>
      <c r="CM2223" s="5"/>
      <c r="CO2223" s="5"/>
      <c r="CP2223" s="5"/>
      <c r="CQ2223" s="5"/>
    </row>
    <row r="2224" spans="1:166" x14ac:dyDescent="0.25">
      <c r="A2224" t="s">
        <v>78</v>
      </c>
      <c r="B2224" t="s">
        <v>248</v>
      </c>
      <c r="C2224" s="6">
        <v>39884</v>
      </c>
      <c r="D2224" s="5"/>
      <c r="G2224">
        <v>148</v>
      </c>
      <c r="H2224" t="s">
        <v>17</v>
      </c>
      <c r="I2224" s="7">
        <v>9</v>
      </c>
      <c r="J2224">
        <v>1000</v>
      </c>
      <c r="K2224" s="5">
        <f t="shared" si="73"/>
        <v>111.11111111111111</v>
      </c>
      <c r="AC2224" s="5"/>
      <c r="AE2224" s="8"/>
      <c r="AF2224" s="8"/>
      <c r="AG2224" s="8"/>
      <c r="AH2224" s="8"/>
      <c r="AI2224" s="8"/>
      <c r="AJ2224" s="5"/>
      <c r="AK2224" s="8"/>
      <c r="AL2224" s="8"/>
      <c r="AM2224" s="8"/>
      <c r="AN2224" s="8"/>
      <c r="AO2224" s="8"/>
      <c r="AP2224" s="8"/>
      <c r="AQ2224" s="9"/>
      <c r="AS2224" s="8"/>
      <c r="AT2224" s="8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J2224" s="5"/>
      <c r="BK2224" s="5"/>
      <c r="BL2224" s="5"/>
      <c r="BO2224" s="7"/>
      <c r="BP2224" s="5"/>
      <c r="BQ2224" s="5"/>
      <c r="BR2224" s="5"/>
      <c r="BS2224" s="5"/>
      <c r="BT2224" s="7"/>
      <c r="BU2224" s="7"/>
      <c r="BV2224" s="7"/>
      <c r="BW2224" s="7"/>
      <c r="BX2224" s="7"/>
      <c r="BY2224" s="7"/>
      <c r="BZ2224" s="7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L2224" s="5">
        <v>124.7457093411479</v>
      </c>
      <c r="CM2224" s="5"/>
      <c r="CO2224" s="5"/>
      <c r="CP2224" s="5"/>
      <c r="CQ2224" s="5"/>
    </row>
    <row r="2225" spans="1:166" x14ac:dyDescent="0.25">
      <c r="A2225" t="s">
        <v>78</v>
      </c>
      <c r="B2225" t="s">
        <v>248</v>
      </c>
      <c r="C2225" s="6">
        <v>39885</v>
      </c>
      <c r="D2225" s="5">
        <v>9</v>
      </c>
      <c r="E2225" s="6" t="s">
        <v>207</v>
      </c>
      <c r="F2225" t="s">
        <v>15</v>
      </c>
      <c r="G2225">
        <v>149</v>
      </c>
      <c r="H2225" t="s">
        <v>17</v>
      </c>
      <c r="I2225" s="7">
        <v>9</v>
      </c>
      <c r="J2225">
        <v>1000</v>
      </c>
      <c r="K2225" s="5">
        <f t="shared" si="73"/>
        <v>111.11111111111111</v>
      </c>
      <c r="L2225" s="5"/>
      <c r="M2225" s="8"/>
      <c r="N2225" s="8"/>
      <c r="O2225" s="8"/>
      <c r="P2225" s="8"/>
      <c r="Q2225" s="5"/>
      <c r="R2225" s="5"/>
      <c r="S2225" s="5"/>
      <c r="T2225" s="5"/>
      <c r="U2225" s="5"/>
      <c r="V2225" s="5">
        <v>149</v>
      </c>
      <c r="W2225" s="5"/>
      <c r="X2225" s="8"/>
      <c r="Y2225" s="8"/>
      <c r="Z2225" s="8"/>
      <c r="AA2225" s="8"/>
      <c r="AB2225" s="8"/>
      <c r="AC2225" s="5"/>
      <c r="AD2225" s="8"/>
      <c r="AE2225" s="8"/>
      <c r="AF2225" s="8"/>
      <c r="AG2225" s="8"/>
      <c r="AH2225" s="8"/>
      <c r="AI2225" s="8"/>
      <c r="AJ2225" s="5"/>
      <c r="AK2225" s="8"/>
      <c r="AL2225" s="8"/>
      <c r="AM2225" s="8"/>
      <c r="AN2225" s="8"/>
      <c r="AO2225" s="8"/>
      <c r="AP2225" s="8"/>
      <c r="AQ2225" s="9"/>
      <c r="AR2225" s="8"/>
      <c r="AS2225" s="8"/>
      <c r="AT2225" s="8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8"/>
      <c r="BJ2225" s="5"/>
      <c r="BK2225" s="5"/>
      <c r="BL2225" s="5"/>
      <c r="BM2225" s="8"/>
      <c r="BN2225" s="8"/>
      <c r="BO2225" s="7"/>
      <c r="BP2225" s="5"/>
      <c r="BQ2225" s="5"/>
      <c r="BR2225" s="5"/>
      <c r="BS2225" s="5"/>
      <c r="BT2225" s="7"/>
      <c r="BU2225" s="7"/>
      <c r="BV2225" s="7"/>
      <c r="BW2225" s="7"/>
      <c r="BX2225" s="7"/>
      <c r="BY2225" s="7"/>
      <c r="BZ2225" s="7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8"/>
      <c r="CL2225" s="5"/>
      <c r="CM2225" s="5"/>
      <c r="CN2225" s="8"/>
      <c r="CO2225" s="5"/>
      <c r="CP2225" s="5"/>
      <c r="CQ2225" s="5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/>
      <c r="FG2225" s="8"/>
      <c r="FH2225" s="8"/>
      <c r="FI2225" s="8"/>
      <c r="FJ2225" s="8"/>
    </row>
    <row r="2226" spans="1:166" x14ac:dyDescent="0.25">
      <c r="A2226" t="s">
        <v>78</v>
      </c>
      <c r="B2226" t="s">
        <v>248</v>
      </c>
      <c r="C2226" s="6">
        <v>39895</v>
      </c>
      <c r="D2226" s="5"/>
      <c r="G2226">
        <v>159</v>
      </c>
      <c r="H2226" t="s">
        <v>17</v>
      </c>
      <c r="I2226" s="7">
        <v>9</v>
      </c>
      <c r="J2226">
        <v>1000</v>
      </c>
      <c r="K2226" s="5">
        <f t="shared" si="73"/>
        <v>111.11111111111111</v>
      </c>
      <c r="AC2226" s="5"/>
      <c r="AE2226" s="8"/>
      <c r="AF2226" s="8"/>
      <c r="AG2226" s="8"/>
      <c r="AH2226" s="8"/>
      <c r="AI2226" s="8"/>
      <c r="AJ2226" s="5"/>
      <c r="AK2226" s="8"/>
      <c r="AL2226" s="8"/>
      <c r="AM2226" s="8"/>
      <c r="AN2226" s="8"/>
      <c r="AO2226" s="8"/>
      <c r="AP2226" s="8"/>
      <c r="AQ2226" s="9"/>
      <c r="AS2226" s="8"/>
      <c r="AT2226" s="8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J2226" s="5"/>
      <c r="BK2226" s="5"/>
      <c r="BL2226" s="5"/>
      <c r="BO2226" s="7"/>
      <c r="BP2226" s="5"/>
      <c r="BQ2226" s="5"/>
      <c r="BR2226" s="5"/>
      <c r="BS2226" s="5"/>
      <c r="BT2226" s="7"/>
      <c r="BU2226" s="7"/>
      <c r="BV2226" s="7"/>
      <c r="BW2226" s="7"/>
      <c r="BX2226" s="7"/>
      <c r="BY2226" s="7"/>
      <c r="BZ2226" s="7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L2226" s="5">
        <v>100.0290311036871</v>
      </c>
      <c r="CM2226" s="5"/>
      <c r="CO2226" s="5"/>
      <c r="CP2226" s="5"/>
      <c r="CQ2226" s="5"/>
    </row>
    <row r="2227" spans="1:166" x14ac:dyDescent="0.25">
      <c r="A2227" t="s">
        <v>78</v>
      </c>
      <c r="B2227" t="s">
        <v>248</v>
      </c>
      <c r="C2227" s="6">
        <v>39902</v>
      </c>
      <c r="G2227">
        <v>166</v>
      </c>
      <c r="H2227" t="s">
        <v>17</v>
      </c>
      <c r="I2227" s="7">
        <v>9</v>
      </c>
      <c r="J2227">
        <v>1000</v>
      </c>
      <c r="K2227" s="5">
        <f t="shared" si="73"/>
        <v>111.11111111111111</v>
      </c>
      <c r="AC2227" s="5">
        <v>303.79426598572218</v>
      </c>
      <c r="AE2227" s="8"/>
      <c r="AF2227" s="8"/>
      <c r="AG2227" s="8"/>
      <c r="AH2227" s="8"/>
      <c r="AI2227" s="8"/>
      <c r="AJ2227" s="5">
        <v>153.52409181598955</v>
      </c>
      <c r="AK2227" s="8">
        <v>1.5804483579241098</v>
      </c>
      <c r="AL2227" s="8"/>
      <c r="AM2227" s="8"/>
      <c r="AN2227" s="8"/>
      <c r="AO2227" s="8"/>
      <c r="AP2227" s="8"/>
      <c r="AQ2227" s="9">
        <f>AK2227/AJ2227</f>
        <v>1.0294464792004104E-2</v>
      </c>
      <c r="AS2227" s="8"/>
      <c r="AT2227" s="8"/>
      <c r="AU2227" s="5">
        <v>0</v>
      </c>
      <c r="AV2227" s="5"/>
      <c r="AW2227" s="5"/>
      <c r="AX2227" s="5"/>
      <c r="AY2227" s="5">
        <v>18.018259796394769</v>
      </c>
      <c r="AZ2227" s="5"/>
      <c r="BA2227" s="5"/>
      <c r="BB2227" s="5"/>
      <c r="BC2227" s="5"/>
      <c r="BD2227" s="5"/>
      <c r="BE2227" s="5"/>
      <c r="BF2227" s="5"/>
      <c r="BG2227" s="5">
        <v>654.87867911035244</v>
      </c>
      <c r="BH2227" s="5">
        <v>672.89693890674721</v>
      </c>
      <c r="BJ2227" s="5"/>
      <c r="BK2227" s="5">
        <f>AC2227+AJ2227+BH2227</f>
        <v>1130.2152967084589</v>
      </c>
      <c r="BL2227" s="5"/>
      <c r="BM2227" s="8">
        <f>BH2227/BK2227</f>
        <v>0.59537058192933145</v>
      </c>
      <c r="BN2227" s="8"/>
      <c r="BO2227" s="7"/>
      <c r="BP2227" s="5"/>
      <c r="BQ2227" s="5"/>
      <c r="BR2227" s="5"/>
      <c r="BS2227" s="5"/>
      <c r="BT2227" s="7"/>
      <c r="BU2227" s="7"/>
      <c r="BV2227" s="7"/>
      <c r="BW2227" s="7"/>
      <c r="BX2227" s="8">
        <f>AC2227/BK2227</f>
        <v>0.26879327051267687</v>
      </c>
      <c r="BY2227" s="8">
        <f>AJ2227/BK2227</f>
        <v>0.13583614755799164</v>
      </c>
      <c r="BZ2227" s="8">
        <f>BH2227/BK2227</f>
        <v>0.59537058192933145</v>
      </c>
      <c r="CA2227" s="5"/>
      <c r="CB2227" s="5">
        <v>9.9375</v>
      </c>
      <c r="CC2227" s="5">
        <v>14.242895966259345</v>
      </c>
      <c r="CD2227" s="5">
        <v>111.83354273536435</v>
      </c>
      <c r="CE2227" s="5"/>
      <c r="CF2227" s="5"/>
      <c r="CG2227" s="5"/>
      <c r="CH2227" s="5"/>
      <c r="CI2227" s="5"/>
      <c r="CJ2227" s="5"/>
      <c r="CL2227" s="5"/>
      <c r="CM2227" s="5"/>
      <c r="CO2227" s="5"/>
      <c r="CP2227" s="5"/>
      <c r="CQ2227" s="5"/>
    </row>
    <row r="2228" spans="1:166" x14ac:dyDescent="0.25">
      <c r="A2228" t="s">
        <v>78</v>
      </c>
      <c r="B2228" t="s">
        <v>248</v>
      </c>
      <c r="C2228" s="6">
        <v>39906</v>
      </c>
      <c r="D2228" s="5">
        <v>10</v>
      </c>
      <c r="E2228" t="s">
        <v>108</v>
      </c>
      <c r="F2228" t="s">
        <v>18</v>
      </c>
      <c r="G2228">
        <v>170</v>
      </c>
      <c r="H2228" t="s">
        <v>17</v>
      </c>
      <c r="I2228" s="7">
        <v>9</v>
      </c>
      <c r="J2228">
        <v>1000</v>
      </c>
      <c r="K2228" s="5">
        <f t="shared" si="73"/>
        <v>111.11111111111111</v>
      </c>
      <c r="L2228" s="5"/>
      <c r="M2228" s="8"/>
      <c r="N2228" s="8"/>
      <c r="O2228" s="8"/>
      <c r="P2228" s="8"/>
      <c r="Q2228" s="5"/>
      <c r="R2228" s="5"/>
      <c r="S2228" s="5"/>
      <c r="T2228" s="5"/>
      <c r="U2228" s="5"/>
      <c r="V2228" s="5"/>
      <c r="W2228" s="5"/>
      <c r="X2228" s="8"/>
      <c r="Y2228" s="8"/>
      <c r="Z2228" s="8"/>
      <c r="AA2228" s="8"/>
      <c r="AB2228" s="8"/>
      <c r="AC2228" s="5"/>
      <c r="AD2228" s="8"/>
      <c r="AE2228" s="8"/>
      <c r="AF2228" s="8"/>
      <c r="AG2228" s="8"/>
      <c r="AH2228" s="8"/>
      <c r="AI2228" s="8"/>
      <c r="AJ2228" s="5"/>
      <c r="AK2228" s="8"/>
      <c r="AL2228" s="8"/>
      <c r="AM2228" s="8"/>
      <c r="AN2228" s="8"/>
      <c r="AO2228" s="8"/>
      <c r="AP2228" s="8"/>
      <c r="AQ2228" s="9"/>
      <c r="AR2228" s="8"/>
      <c r="AS2228" s="8"/>
      <c r="AT2228" s="8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8"/>
      <c r="BJ2228" s="5"/>
      <c r="BK2228" s="5"/>
      <c r="BL2228" s="5"/>
      <c r="BM2228" s="8"/>
      <c r="BN2228" s="5">
        <f>BP2228*(1/(BO2228/100))</f>
        <v>499.63821138211387</v>
      </c>
      <c r="BO2228" s="7">
        <v>40.5</v>
      </c>
      <c r="BP2228" s="5">
        <v>202.35347560975612</v>
      </c>
      <c r="BQ2228" s="5">
        <f>BN2228-BP2228</f>
        <v>297.28473577235775</v>
      </c>
      <c r="BR2228" s="5"/>
      <c r="BS2228" s="5"/>
      <c r="BT2228" s="7">
        <v>8.9142500268615024</v>
      </c>
      <c r="BU2228" s="7"/>
      <c r="BV2228" s="7"/>
      <c r="BW2228" s="7"/>
      <c r="BX2228" s="7"/>
      <c r="BY2228" s="7"/>
      <c r="BZ2228" s="7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8"/>
      <c r="CL2228" s="5"/>
      <c r="CM2228" s="5"/>
      <c r="CN2228" s="8"/>
      <c r="CO2228" s="5"/>
      <c r="CP2228" s="5"/>
      <c r="CQ2228" s="5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  <c r="FJ2228" s="8"/>
    </row>
    <row r="2229" spans="1:166" x14ac:dyDescent="0.25">
      <c r="A2229" t="s">
        <v>78</v>
      </c>
      <c r="B2229" t="s">
        <v>248</v>
      </c>
      <c r="C2229" s="6">
        <v>39946</v>
      </c>
      <c r="D2229" s="5"/>
      <c r="G2229">
        <v>210</v>
      </c>
      <c r="H2229" t="s">
        <v>17</v>
      </c>
      <c r="I2229" s="7">
        <v>9</v>
      </c>
      <c r="J2229">
        <v>1000</v>
      </c>
      <c r="K2229" s="5">
        <f t="shared" si="73"/>
        <v>111.11111111111111</v>
      </c>
      <c r="AC2229" s="5"/>
      <c r="AE2229" s="8"/>
      <c r="AF2229" s="8"/>
      <c r="AG2229" s="8"/>
      <c r="AH2229" s="8"/>
      <c r="AI2229" s="8"/>
      <c r="AJ2229" s="5"/>
      <c r="AK2229" s="8"/>
      <c r="AL2229" s="8"/>
      <c r="AM2229" s="8"/>
      <c r="AN2229" s="8"/>
      <c r="AO2229" s="8"/>
      <c r="AP2229" s="8"/>
      <c r="AQ2229" s="9"/>
      <c r="AS2229" s="8"/>
      <c r="AT2229" s="8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J2229" s="5"/>
      <c r="BK2229" s="5"/>
      <c r="BL2229" s="5"/>
      <c r="BO2229" s="7"/>
      <c r="BP2229" s="5"/>
      <c r="BQ2229" s="5"/>
      <c r="BR2229" s="5"/>
      <c r="BS2229" s="5"/>
      <c r="BT2229" s="7"/>
      <c r="BU2229" s="7"/>
      <c r="BV2229" s="7"/>
      <c r="BW2229" s="7"/>
      <c r="BX2229" s="7"/>
      <c r="BY2229" s="7"/>
      <c r="BZ2229" s="7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L2229" s="5">
        <v>108.5327642646903</v>
      </c>
      <c r="CM2229" s="5"/>
      <c r="CO2229" s="5"/>
      <c r="CP2229" s="5"/>
      <c r="CQ2229" s="5"/>
    </row>
    <row r="2230" spans="1:166" x14ac:dyDescent="0.25">
      <c r="A2230" t="s">
        <v>81</v>
      </c>
      <c r="B2230" t="s">
        <v>249</v>
      </c>
      <c r="C2230" s="6">
        <v>39736</v>
      </c>
      <c r="D2230" s="5">
        <v>1</v>
      </c>
      <c r="E2230" s="6" t="s">
        <v>209</v>
      </c>
      <c r="F2230" t="s">
        <v>10</v>
      </c>
      <c r="G2230">
        <v>0</v>
      </c>
      <c r="H2230" t="s">
        <v>17</v>
      </c>
      <c r="I2230" s="7">
        <v>9</v>
      </c>
      <c r="J2230">
        <v>1000</v>
      </c>
      <c r="K2230" s="5">
        <f t="shared" si="73"/>
        <v>111.11111111111111</v>
      </c>
      <c r="L2230" s="5"/>
      <c r="M2230" s="8"/>
      <c r="N2230" s="8"/>
      <c r="O2230" s="8"/>
      <c r="P2230" s="8"/>
      <c r="Q2230" s="5"/>
      <c r="R2230" s="5"/>
      <c r="S2230" s="5"/>
      <c r="T2230" s="5"/>
      <c r="U2230" s="5"/>
      <c r="V2230" s="5"/>
      <c r="W2230" s="5"/>
      <c r="X2230" s="8"/>
      <c r="Y2230" s="8"/>
      <c r="Z2230" s="8"/>
      <c r="AA2230" s="8"/>
      <c r="AB2230" s="8"/>
      <c r="AC2230" s="5"/>
      <c r="AD2230" s="8"/>
      <c r="AE2230" s="8"/>
      <c r="AF2230" s="8"/>
      <c r="AG2230" s="8"/>
      <c r="AH2230" s="8"/>
      <c r="AI2230" s="8"/>
      <c r="AJ2230" s="5"/>
      <c r="AK2230" s="8"/>
      <c r="AL2230" s="8"/>
      <c r="AM2230" s="8"/>
      <c r="AN2230" s="8"/>
      <c r="AO2230" s="8"/>
      <c r="AP2230" s="8"/>
      <c r="AQ2230" s="9"/>
      <c r="AR2230" s="8"/>
      <c r="AS2230" s="8"/>
      <c r="AT2230" s="8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8"/>
      <c r="BJ2230" s="5"/>
      <c r="BK2230" s="5"/>
      <c r="BL2230" s="5"/>
      <c r="BM2230" s="8"/>
      <c r="BN2230" s="8"/>
      <c r="BO2230" s="7"/>
      <c r="BP2230" s="5"/>
      <c r="BQ2230" s="5"/>
      <c r="BR2230" s="5"/>
      <c r="BS2230" s="5"/>
      <c r="BT2230" s="7"/>
      <c r="BU2230" s="7"/>
      <c r="BV2230" s="7"/>
      <c r="BW2230" s="7"/>
      <c r="BX2230" s="7"/>
      <c r="BY2230" s="7"/>
      <c r="BZ2230" s="7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8"/>
      <c r="CL2230" s="5"/>
      <c r="CM2230" s="5"/>
      <c r="CN2230" s="8"/>
      <c r="CO2230" s="5"/>
      <c r="CP2230" s="5"/>
      <c r="CQ2230" s="5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/>
      <c r="ET2230" s="8"/>
      <c r="EU2230" s="8"/>
      <c r="EV2230" s="8"/>
      <c r="EW2230" s="8"/>
      <c r="EX2230" s="8"/>
      <c r="EY2230" s="8"/>
      <c r="EZ2230" s="8"/>
      <c r="FA2230" s="8"/>
      <c r="FB2230" s="8"/>
      <c r="FC2230" s="8"/>
      <c r="FD2230" s="8"/>
      <c r="FE2230" s="8"/>
      <c r="FF2230" s="8"/>
      <c r="FG2230" s="8"/>
      <c r="FH2230" s="8"/>
      <c r="FI2230" s="8"/>
      <c r="FJ2230" s="8"/>
    </row>
    <row r="2231" spans="1:166" x14ac:dyDescent="0.25">
      <c r="A2231" t="s">
        <v>81</v>
      </c>
      <c r="B2231" t="s">
        <v>249</v>
      </c>
      <c r="C2231" s="6">
        <v>39745</v>
      </c>
      <c r="D2231" s="5">
        <v>3</v>
      </c>
      <c r="E2231" s="6" t="s">
        <v>205</v>
      </c>
      <c r="F2231" t="s">
        <v>88</v>
      </c>
      <c r="G2231">
        <v>9</v>
      </c>
      <c r="H2231" t="s">
        <v>17</v>
      </c>
      <c r="I2231" s="7">
        <v>9</v>
      </c>
      <c r="J2231">
        <v>1000</v>
      </c>
      <c r="K2231" s="5">
        <f t="shared" si="73"/>
        <v>111.11111111111111</v>
      </c>
      <c r="L2231" s="5"/>
      <c r="M2231" s="8"/>
      <c r="N2231" s="8"/>
      <c r="O2231" s="8"/>
      <c r="P2231" s="8"/>
      <c r="Q2231" s="5">
        <v>9</v>
      </c>
      <c r="R2231" s="5"/>
      <c r="S2231" s="5"/>
      <c r="T2231" s="5"/>
      <c r="U2231" s="5"/>
      <c r="V2231" s="5"/>
      <c r="W2231" s="5"/>
      <c r="X2231" s="8"/>
      <c r="Y2231" s="8"/>
      <c r="Z2231" s="8"/>
      <c r="AA2231" s="8"/>
      <c r="AB2231" s="8"/>
      <c r="AC2231" s="5"/>
      <c r="AD2231" s="8"/>
      <c r="AE2231" s="8"/>
      <c r="AF2231" s="8"/>
      <c r="AG2231" s="8"/>
      <c r="AH2231" s="8"/>
      <c r="AI2231" s="8"/>
      <c r="AJ2231" s="5"/>
      <c r="AK2231" s="8"/>
      <c r="AL2231" s="8"/>
      <c r="AM2231" s="8"/>
      <c r="AN2231" s="8"/>
      <c r="AO2231" s="8"/>
      <c r="AP2231" s="8"/>
      <c r="AQ2231" s="9"/>
      <c r="AR2231" s="8"/>
      <c r="AS2231" s="8"/>
      <c r="AT2231" s="8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8"/>
      <c r="BJ2231" s="5"/>
      <c r="BK2231" s="5"/>
      <c r="BL2231" s="5"/>
      <c r="BM2231" s="8"/>
      <c r="BN2231" s="8"/>
      <c r="BO2231" s="7"/>
      <c r="BP2231" s="5"/>
      <c r="BQ2231" s="5"/>
      <c r="BR2231" s="5"/>
      <c r="BS2231" s="5"/>
      <c r="BT2231" s="7"/>
      <c r="BU2231" s="7"/>
      <c r="BV2231" s="7"/>
      <c r="BW2231" s="7"/>
      <c r="BX2231" s="7"/>
      <c r="BY2231" s="7"/>
      <c r="BZ2231" s="7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8"/>
      <c r="CL2231" s="5"/>
      <c r="CM2231" s="5"/>
      <c r="CN2231" s="8"/>
      <c r="CO2231" s="5"/>
      <c r="CP2231" s="5"/>
      <c r="CQ2231" s="5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</row>
    <row r="2232" spans="1:166" x14ac:dyDescent="0.25">
      <c r="A2232" t="s">
        <v>81</v>
      </c>
      <c r="B2232" t="s">
        <v>249</v>
      </c>
      <c r="C2232" s="6">
        <v>39764</v>
      </c>
      <c r="D2232" s="5"/>
      <c r="G2232">
        <v>28</v>
      </c>
      <c r="H2232" t="s">
        <v>17</v>
      </c>
      <c r="I2232" s="7">
        <v>9</v>
      </c>
      <c r="J2232">
        <v>1000</v>
      </c>
      <c r="K2232" s="5">
        <f t="shared" si="73"/>
        <v>111.11111111111111</v>
      </c>
      <c r="AC2232" s="5"/>
      <c r="AE2232" s="8"/>
      <c r="AF2232" s="8"/>
      <c r="AG2232" s="8"/>
      <c r="AH2232" s="8"/>
      <c r="AI2232" s="8"/>
      <c r="AJ2232" s="5"/>
      <c r="AK2232" s="8"/>
      <c r="AL2232" s="8"/>
      <c r="AM2232" s="8"/>
      <c r="AN2232" s="8"/>
      <c r="AO2232" s="8"/>
      <c r="AP2232" s="8"/>
      <c r="AQ2232" s="9"/>
      <c r="AS2232" s="8"/>
      <c r="AT2232" s="8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J2232" s="5"/>
      <c r="BK2232" s="5"/>
      <c r="BL2232" s="5"/>
      <c r="BO2232" s="7"/>
      <c r="BP2232" s="5"/>
      <c r="BQ2232" s="5"/>
      <c r="BR2232" s="5"/>
      <c r="BS2232" s="5"/>
      <c r="BT2232" s="7"/>
      <c r="BU2232" s="7"/>
      <c r="BV2232" s="7"/>
      <c r="BW2232" s="7"/>
      <c r="BX2232" s="7"/>
      <c r="BY2232" s="7"/>
      <c r="BZ2232" s="7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L2232" s="5">
        <v>159.94203966648891</v>
      </c>
      <c r="CM2232" s="5"/>
      <c r="CO2232" s="5"/>
      <c r="CP2232" s="5"/>
      <c r="CQ2232" s="5"/>
    </row>
    <row r="2233" spans="1:166" x14ac:dyDescent="0.25">
      <c r="A2233" t="s">
        <v>81</v>
      </c>
      <c r="B2233" t="s">
        <v>249</v>
      </c>
      <c r="C2233" s="6">
        <v>39776</v>
      </c>
      <c r="D2233" s="5"/>
      <c r="G2233">
        <v>40</v>
      </c>
      <c r="H2233" t="s">
        <v>17</v>
      </c>
      <c r="I2233" s="7">
        <v>9</v>
      </c>
      <c r="J2233">
        <v>1000</v>
      </c>
      <c r="K2233" s="5">
        <f t="shared" si="73"/>
        <v>111.11111111111111</v>
      </c>
      <c r="AC2233" s="5"/>
      <c r="AE2233" s="8"/>
      <c r="AF2233" s="8"/>
      <c r="AG2233" s="8"/>
      <c r="AH2233" s="8"/>
      <c r="AI2233" s="8"/>
      <c r="AJ2233" s="5"/>
      <c r="AK2233" s="8"/>
      <c r="AL2233" s="8"/>
      <c r="AM2233" s="8"/>
      <c r="AN2233" s="8"/>
      <c r="AO2233" s="8"/>
      <c r="AP2233" s="8"/>
      <c r="AQ2233" s="9"/>
      <c r="AS2233" s="8"/>
      <c r="AT2233" s="8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J2233" s="5"/>
      <c r="BK2233" s="5"/>
      <c r="BL2233" s="5"/>
      <c r="BO2233" s="7"/>
      <c r="BP2233" s="5"/>
      <c r="BQ2233" s="5"/>
      <c r="BR2233" s="5"/>
      <c r="BS2233" s="5"/>
      <c r="BT2233" s="7"/>
      <c r="BU2233" s="7"/>
      <c r="BV2233" s="7"/>
      <c r="BW2233" s="7"/>
      <c r="BX2233" s="7"/>
      <c r="BY2233" s="7"/>
      <c r="BZ2233" s="7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L2233" s="5">
        <v>194.47608139365451</v>
      </c>
      <c r="CM2233" s="5"/>
      <c r="CO2233" s="5"/>
      <c r="CP2233" s="5"/>
      <c r="CQ2233" s="5"/>
    </row>
    <row r="2234" spans="1:166" x14ac:dyDescent="0.25">
      <c r="A2234" t="s">
        <v>81</v>
      </c>
      <c r="B2234" t="s">
        <v>249</v>
      </c>
      <c r="C2234" s="6">
        <v>39783</v>
      </c>
      <c r="D2234" s="5"/>
      <c r="G2234">
        <v>47</v>
      </c>
      <c r="H2234" t="s">
        <v>17</v>
      </c>
      <c r="I2234" s="7">
        <v>9</v>
      </c>
      <c r="J2234">
        <v>1000</v>
      </c>
      <c r="K2234" s="5">
        <f t="shared" si="73"/>
        <v>111.11111111111111</v>
      </c>
      <c r="AC2234" s="5"/>
      <c r="AE2234" s="8"/>
      <c r="AF2234" s="8"/>
      <c r="AG2234" s="8"/>
      <c r="AH2234" s="8"/>
      <c r="AI2234" s="8"/>
      <c r="AJ2234" s="5"/>
      <c r="AK2234" s="8"/>
      <c r="AL2234" s="8"/>
      <c r="AM2234" s="8"/>
      <c r="AN2234" s="8"/>
      <c r="AO2234" s="8"/>
      <c r="AP2234" s="8"/>
      <c r="AQ2234" s="9"/>
      <c r="AS2234" s="8"/>
      <c r="AT2234" s="8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J2234" s="5"/>
      <c r="BK2234" s="5"/>
      <c r="BL2234" s="5"/>
      <c r="BO2234" s="7"/>
      <c r="BP2234" s="5"/>
      <c r="BQ2234" s="5"/>
      <c r="BR2234" s="5"/>
      <c r="BS2234" s="5"/>
      <c r="BT2234" s="7"/>
      <c r="BU2234" s="7"/>
      <c r="BV2234" s="7"/>
      <c r="BW2234" s="7"/>
      <c r="BX2234" s="7"/>
      <c r="BY2234" s="7"/>
      <c r="BZ2234" s="7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L2234" s="5">
        <v>202.37627497135841</v>
      </c>
      <c r="CM2234" s="5"/>
      <c r="CO2234" s="5"/>
      <c r="CP2234" s="5"/>
      <c r="CQ2234" s="5"/>
    </row>
    <row r="2235" spans="1:166" x14ac:dyDescent="0.25">
      <c r="A2235" t="s">
        <v>81</v>
      </c>
      <c r="B2235" t="s">
        <v>249</v>
      </c>
      <c r="C2235" s="6">
        <v>39785</v>
      </c>
      <c r="D2235" s="5"/>
      <c r="G2235">
        <v>49</v>
      </c>
      <c r="H2235" t="s">
        <v>17</v>
      </c>
      <c r="I2235" s="7">
        <v>9</v>
      </c>
      <c r="J2235">
        <v>1000</v>
      </c>
      <c r="K2235" s="5">
        <f t="shared" si="73"/>
        <v>111.11111111111111</v>
      </c>
      <c r="AC2235" s="5"/>
      <c r="AE2235" s="8"/>
      <c r="AF2235" s="8"/>
      <c r="AG2235" s="8"/>
      <c r="AH2235" s="8"/>
      <c r="AI2235" s="8"/>
      <c r="AJ2235" s="5"/>
      <c r="AK2235" s="8"/>
      <c r="AL2235" s="8"/>
      <c r="AM2235" s="8"/>
      <c r="AN2235" s="8"/>
      <c r="AO2235" s="8"/>
      <c r="AP2235" s="8"/>
      <c r="AQ2235" s="9"/>
      <c r="AS2235" s="8"/>
      <c r="AT2235" s="8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J2235" s="5"/>
      <c r="BK2235" s="5"/>
      <c r="BL2235" s="5"/>
      <c r="BO2235" s="7"/>
      <c r="BP2235" s="5"/>
      <c r="BQ2235" s="5"/>
      <c r="BR2235" s="5"/>
      <c r="BS2235" s="5"/>
      <c r="BT2235" s="7"/>
      <c r="BU2235" s="7"/>
      <c r="BV2235" s="7"/>
      <c r="BW2235" s="7"/>
      <c r="BX2235" s="7"/>
      <c r="BY2235" s="7"/>
      <c r="BZ2235" s="7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L2235" s="5">
        <v>186.59437633725861</v>
      </c>
      <c r="CM2235" s="5"/>
      <c r="CO2235" s="5"/>
      <c r="CP2235" s="5"/>
      <c r="CQ2235" s="5"/>
    </row>
    <row r="2236" spans="1:166" x14ac:dyDescent="0.25">
      <c r="A2236" t="s">
        <v>81</v>
      </c>
      <c r="B2236" t="s">
        <v>249</v>
      </c>
      <c r="C2236" s="6">
        <v>39787</v>
      </c>
      <c r="D2236" s="5"/>
      <c r="G2236">
        <v>51</v>
      </c>
      <c r="H2236" t="s">
        <v>17</v>
      </c>
      <c r="I2236" s="7">
        <v>9</v>
      </c>
      <c r="J2236">
        <v>1000</v>
      </c>
      <c r="K2236" s="5">
        <f t="shared" si="73"/>
        <v>111.11111111111111</v>
      </c>
      <c r="AC2236" s="5"/>
      <c r="AE2236" s="8"/>
      <c r="AF2236" s="8"/>
      <c r="AG2236" s="8"/>
      <c r="AH2236" s="8"/>
      <c r="AI2236" s="8"/>
      <c r="AJ2236" s="5"/>
      <c r="AK2236" s="8"/>
      <c r="AL2236" s="8"/>
      <c r="AM2236" s="8"/>
      <c r="AN2236" s="8"/>
      <c r="AO2236" s="8"/>
      <c r="AP2236" s="8"/>
      <c r="AQ2236" s="9"/>
      <c r="AS2236" s="8"/>
      <c r="AT2236" s="8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J2236" s="5"/>
      <c r="BK2236" s="5"/>
      <c r="BL2236" s="5"/>
      <c r="BO2236" s="7"/>
      <c r="BP2236" s="5"/>
      <c r="BQ2236" s="5"/>
      <c r="BR2236" s="5"/>
      <c r="BS2236" s="5"/>
      <c r="BT2236" s="7"/>
      <c r="BU2236" s="7"/>
      <c r="BV2236" s="7"/>
      <c r="BW2236" s="7"/>
      <c r="BX2236" s="7"/>
      <c r="BY2236" s="7"/>
      <c r="BZ2236" s="7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L2236" s="5">
        <v>182.62266136777231</v>
      </c>
      <c r="CM2236" s="5"/>
      <c r="CO2236" s="5"/>
      <c r="CP2236" s="5"/>
      <c r="CQ2236" s="5"/>
    </row>
    <row r="2237" spans="1:166" x14ac:dyDescent="0.25">
      <c r="A2237" t="s">
        <v>81</v>
      </c>
      <c r="B2237" t="s">
        <v>249</v>
      </c>
      <c r="C2237" s="6">
        <v>39788</v>
      </c>
      <c r="D2237" s="5">
        <v>4</v>
      </c>
      <c r="E2237" t="s">
        <v>210</v>
      </c>
      <c r="F2237" t="s">
        <v>12</v>
      </c>
      <c r="G2237">
        <v>52</v>
      </c>
      <c r="H2237" t="s">
        <v>17</v>
      </c>
      <c r="I2237" s="7">
        <v>9</v>
      </c>
      <c r="J2237">
        <v>1000</v>
      </c>
      <c r="K2237" s="5">
        <f t="shared" si="73"/>
        <v>111.11111111111111</v>
      </c>
      <c r="L2237" s="5"/>
      <c r="M2237" s="8"/>
      <c r="N2237" s="8"/>
      <c r="O2237" s="8"/>
      <c r="P2237" s="8"/>
      <c r="Q2237" s="5"/>
      <c r="R2237" s="5">
        <v>52</v>
      </c>
      <c r="S2237" s="5"/>
      <c r="T2237" s="5"/>
      <c r="U2237" s="5"/>
      <c r="V2237" s="5"/>
      <c r="W2237" s="5"/>
      <c r="X2237" s="8"/>
      <c r="Y2237" s="8"/>
      <c r="Z2237" s="8"/>
      <c r="AA2237" s="8"/>
      <c r="AB2237" s="8"/>
      <c r="AC2237" s="5"/>
      <c r="AD2237" s="8"/>
      <c r="AE2237" s="8"/>
      <c r="AF2237" s="8"/>
      <c r="AG2237" s="8"/>
      <c r="AH2237" s="8"/>
      <c r="AI2237" s="8"/>
      <c r="AJ2237" s="5"/>
      <c r="AK2237" s="8"/>
      <c r="AL2237" s="8"/>
      <c r="AM2237" s="8"/>
      <c r="AN2237" s="8"/>
      <c r="AO2237" s="8"/>
      <c r="AP2237" s="8"/>
      <c r="AQ2237" s="9"/>
      <c r="AR2237" s="8"/>
      <c r="AS2237" s="8"/>
      <c r="AT2237" s="8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8"/>
      <c r="BJ2237" s="5"/>
      <c r="BK2237" s="5"/>
      <c r="BL2237" s="5"/>
      <c r="BM2237" s="8"/>
      <c r="BN2237" s="8"/>
      <c r="BO2237" s="7"/>
      <c r="BP2237" s="5"/>
      <c r="BQ2237" s="5"/>
      <c r="BR2237" s="5"/>
      <c r="BS2237" s="5"/>
      <c r="BT2237" s="7"/>
      <c r="BU2237" s="7"/>
      <c r="BV2237" s="7"/>
      <c r="BW2237" s="7"/>
      <c r="BX2237" s="7"/>
      <c r="BY2237" s="7"/>
      <c r="BZ2237" s="7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8"/>
      <c r="CL2237" s="5"/>
      <c r="CM2237" s="5"/>
      <c r="CN2237" s="8"/>
      <c r="CO2237" s="5"/>
      <c r="CP2237" s="5"/>
      <c r="CQ2237" s="5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/>
      <c r="FH2237" s="8"/>
      <c r="FI2237" s="8"/>
      <c r="FJ2237" s="8"/>
    </row>
    <row r="2238" spans="1:166" x14ac:dyDescent="0.25">
      <c r="A2238" t="s">
        <v>81</v>
      </c>
      <c r="B2238" t="s">
        <v>249</v>
      </c>
      <c r="C2238" s="6">
        <v>39792</v>
      </c>
      <c r="G2238">
        <v>56</v>
      </c>
      <c r="H2238" t="s">
        <v>17</v>
      </c>
      <c r="I2238" s="7">
        <v>9</v>
      </c>
      <c r="J2238">
        <v>1000</v>
      </c>
      <c r="K2238" s="5">
        <f t="shared" si="73"/>
        <v>111.11111111111111</v>
      </c>
      <c r="M2238" s="5">
        <v>208</v>
      </c>
      <c r="N2238" s="7">
        <v>9.1999999999999993</v>
      </c>
      <c r="O2238" s="7"/>
      <c r="P2238" s="7"/>
      <c r="AC2238" s="5"/>
      <c r="AE2238" s="8"/>
      <c r="AF2238" s="8"/>
      <c r="AG2238" s="8"/>
      <c r="AH2238" s="8"/>
      <c r="AI2238" s="8"/>
      <c r="AJ2238" s="5"/>
      <c r="AK2238" s="8"/>
      <c r="AL2238" s="8"/>
      <c r="AM2238" s="8"/>
      <c r="AN2238" s="8"/>
      <c r="AO2238" s="8"/>
      <c r="AP2238" s="8"/>
      <c r="AS2238" s="8"/>
      <c r="AT2238" s="8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J2238" s="5"/>
      <c r="BK2238" s="5"/>
      <c r="BL2238" s="5"/>
      <c r="BO2238" s="7"/>
      <c r="BP2238" s="5"/>
      <c r="BQ2238" s="5"/>
      <c r="BR2238" s="5"/>
      <c r="BS2238" s="5"/>
      <c r="BT2238" s="7"/>
      <c r="BU2238" s="7"/>
      <c r="BV2238" s="7"/>
      <c r="BW2238" s="7"/>
      <c r="BX2238" s="7"/>
      <c r="BY2238" s="7"/>
      <c r="BZ2238" s="7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L2238" s="5"/>
      <c r="CM2238" s="5"/>
      <c r="CO2238" s="5"/>
      <c r="CP2238" s="5"/>
      <c r="CQ2238" s="5"/>
    </row>
    <row r="2239" spans="1:166" x14ac:dyDescent="0.25">
      <c r="A2239" t="s">
        <v>81</v>
      </c>
      <c r="B2239" t="s">
        <v>249</v>
      </c>
      <c r="C2239" s="6">
        <v>39793</v>
      </c>
      <c r="D2239" s="5"/>
      <c r="G2239">
        <v>57</v>
      </c>
      <c r="H2239" t="s">
        <v>17</v>
      </c>
      <c r="I2239" s="7">
        <v>9</v>
      </c>
      <c r="J2239">
        <v>1000</v>
      </c>
      <c r="K2239" s="5">
        <f t="shared" si="73"/>
        <v>111.11111111111111</v>
      </c>
      <c r="AC2239" s="5"/>
      <c r="AE2239" s="8"/>
      <c r="AF2239" s="8"/>
      <c r="AG2239" s="8"/>
      <c r="AH2239" s="8"/>
      <c r="AI2239" s="8"/>
      <c r="AJ2239" s="5"/>
      <c r="AK2239" s="8"/>
      <c r="AL2239" s="8"/>
      <c r="AM2239" s="8"/>
      <c r="AN2239" s="8"/>
      <c r="AO2239" s="8"/>
      <c r="AP2239" s="8"/>
      <c r="AQ2239" s="9"/>
      <c r="AS2239" s="8"/>
      <c r="AT2239" s="8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J2239" s="5"/>
      <c r="BK2239" s="5"/>
      <c r="BL2239" s="5"/>
      <c r="BO2239" s="7"/>
      <c r="BP2239" s="5"/>
      <c r="BQ2239" s="5"/>
      <c r="BR2239" s="5"/>
      <c r="BS2239" s="5"/>
      <c r="BT2239" s="7"/>
      <c r="BU2239" s="7"/>
      <c r="BV2239" s="7"/>
      <c r="BW2239" s="7"/>
      <c r="BX2239" s="7"/>
      <c r="BY2239" s="7"/>
      <c r="BZ2239" s="7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L2239" s="5">
        <v>184.1537545999937</v>
      </c>
      <c r="CM2239" s="5"/>
      <c r="CO2239" s="5"/>
      <c r="CP2239" s="5"/>
      <c r="CQ2239" s="5"/>
    </row>
    <row r="2240" spans="1:166" x14ac:dyDescent="0.25">
      <c r="A2240" t="s">
        <v>81</v>
      </c>
      <c r="B2240" t="s">
        <v>249</v>
      </c>
      <c r="C2240" s="6">
        <v>39797</v>
      </c>
      <c r="D2240" s="5"/>
      <c r="G2240">
        <v>61</v>
      </c>
      <c r="H2240" t="s">
        <v>17</v>
      </c>
      <c r="I2240" s="7">
        <v>9</v>
      </c>
      <c r="J2240">
        <v>1000</v>
      </c>
      <c r="K2240" s="5">
        <f t="shared" si="73"/>
        <v>111.11111111111111</v>
      </c>
      <c r="AC2240" s="5"/>
      <c r="AE2240" s="8"/>
      <c r="AF2240" s="8"/>
      <c r="AG2240" s="8"/>
      <c r="AH2240" s="8"/>
      <c r="AI2240" s="8"/>
      <c r="AJ2240" s="5"/>
      <c r="AK2240" s="8"/>
      <c r="AL2240" s="8"/>
      <c r="AM2240" s="8"/>
      <c r="AN2240" s="8"/>
      <c r="AO2240" s="8"/>
      <c r="AP2240" s="8"/>
      <c r="AQ2240" s="9"/>
      <c r="AS2240" s="8"/>
      <c r="AT2240" s="8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J2240" s="5"/>
      <c r="BK2240" s="5"/>
      <c r="BL2240" s="5"/>
      <c r="BO2240" s="7"/>
      <c r="BP2240" s="5"/>
      <c r="BQ2240" s="5"/>
      <c r="BR2240" s="5"/>
      <c r="BS2240" s="5"/>
      <c r="BT2240" s="7"/>
      <c r="BU2240" s="7"/>
      <c r="BV2240" s="7"/>
      <c r="BW2240" s="7"/>
      <c r="BX2240" s="7"/>
      <c r="BY2240" s="7"/>
      <c r="BZ2240" s="7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L2240" s="5">
        <v>210.20585101627361</v>
      </c>
      <c r="CM2240" s="5"/>
      <c r="CO2240" s="5"/>
      <c r="CP2240" s="5"/>
      <c r="CQ2240" s="5"/>
    </row>
    <row r="2241" spans="1:166" x14ac:dyDescent="0.25">
      <c r="A2241" t="s">
        <v>81</v>
      </c>
      <c r="B2241" t="s">
        <v>249</v>
      </c>
      <c r="C2241" s="6">
        <v>39799</v>
      </c>
      <c r="G2241">
        <v>63</v>
      </c>
      <c r="H2241" t="s">
        <v>17</v>
      </c>
      <c r="I2241" s="7">
        <v>9</v>
      </c>
      <c r="J2241">
        <v>1000</v>
      </c>
      <c r="K2241" s="5">
        <f t="shared" si="73"/>
        <v>111.11111111111111</v>
      </c>
      <c r="M2241" s="5">
        <v>282.10000000000002</v>
      </c>
      <c r="N2241" s="7">
        <v>12.202999999999999</v>
      </c>
      <c r="O2241" s="7"/>
      <c r="P2241" s="7"/>
      <c r="AC2241" s="5"/>
      <c r="AE2241" s="8"/>
      <c r="AF2241" s="8"/>
      <c r="AG2241" s="8"/>
      <c r="AH2241" s="8"/>
      <c r="AI2241" s="8"/>
      <c r="AJ2241" s="5"/>
      <c r="AK2241" s="8"/>
      <c r="AL2241" s="8"/>
      <c r="AM2241" s="8"/>
      <c r="AN2241" s="8"/>
      <c r="AO2241" s="8"/>
      <c r="AP2241" s="8"/>
      <c r="AS2241" s="8"/>
      <c r="AT2241" s="8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J2241" s="5"/>
      <c r="BK2241" s="5"/>
      <c r="BL2241" s="5"/>
      <c r="BO2241" s="7"/>
      <c r="BP2241" s="5"/>
      <c r="BQ2241" s="5"/>
      <c r="BR2241" s="5"/>
      <c r="BS2241" s="5"/>
      <c r="BT2241" s="7"/>
      <c r="BU2241" s="7"/>
      <c r="BV2241" s="7"/>
      <c r="BW2241" s="7"/>
      <c r="BX2241" s="7"/>
      <c r="BY2241" s="7"/>
      <c r="BZ2241" s="7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L2241" s="5"/>
      <c r="CM2241" s="5"/>
      <c r="CO2241" s="5"/>
      <c r="CP2241" s="5"/>
      <c r="CQ2241" s="5"/>
    </row>
    <row r="2242" spans="1:166" x14ac:dyDescent="0.25">
      <c r="A2242" t="s">
        <v>81</v>
      </c>
      <c r="B2242" t="s">
        <v>249</v>
      </c>
      <c r="C2242" s="6">
        <v>39801</v>
      </c>
      <c r="D2242" s="5"/>
      <c r="G2242">
        <v>65</v>
      </c>
      <c r="H2242" t="s">
        <v>17</v>
      </c>
      <c r="I2242" s="7">
        <v>9</v>
      </c>
      <c r="J2242">
        <v>1000</v>
      </c>
      <c r="K2242" s="5">
        <f t="shared" si="73"/>
        <v>111.11111111111111</v>
      </c>
      <c r="AC2242" s="5"/>
      <c r="AE2242" s="8"/>
      <c r="AF2242" s="8"/>
      <c r="AG2242" s="8"/>
      <c r="AH2242" s="8"/>
      <c r="AI2242" s="8"/>
      <c r="AJ2242" s="5"/>
      <c r="AK2242" s="8"/>
      <c r="AL2242" s="8"/>
      <c r="AM2242" s="8"/>
      <c r="AN2242" s="8"/>
      <c r="AO2242" s="8"/>
      <c r="AP2242" s="8"/>
      <c r="AQ2242" s="9"/>
      <c r="AS2242" s="8"/>
      <c r="AT2242" s="8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J2242" s="5"/>
      <c r="BK2242" s="5"/>
      <c r="BL2242" s="5"/>
      <c r="BO2242" s="7"/>
      <c r="BP2242" s="5"/>
      <c r="BQ2242" s="5"/>
      <c r="BR2242" s="5"/>
      <c r="BS2242" s="5"/>
      <c r="BT2242" s="7"/>
      <c r="BU2242" s="7"/>
      <c r="BV2242" s="7"/>
      <c r="BW2242" s="7"/>
      <c r="BX2242" s="7"/>
      <c r="BY2242" s="7"/>
      <c r="BZ2242" s="7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L2242" s="5">
        <v>196.60936714483711</v>
      </c>
      <c r="CM2242" s="5"/>
      <c r="CO2242" s="5"/>
      <c r="CP2242" s="5"/>
      <c r="CQ2242" s="5"/>
    </row>
    <row r="2243" spans="1:166" x14ac:dyDescent="0.25">
      <c r="A2243" t="s">
        <v>81</v>
      </c>
      <c r="B2243" t="s">
        <v>249</v>
      </c>
      <c r="C2243" s="6">
        <v>39806</v>
      </c>
      <c r="D2243" s="5"/>
      <c r="G2243">
        <v>70</v>
      </c>
      <c r="H2243" t="s">
        <v>17</v>
      </c>
      <c r="I2243" s="7">
        <v>9</v>
      </c>
      <c r="J2243">
        <v>1000</v>
      </c>
      <c r="K2243" s="5">
        <f t="shared" si="73"/>
        <v>111.11111111111111</v>
      </c>
      <c r="M2243" s="5">
        <v>390</v>
      </c>
      <c r="N2243" s="7">
        <v>14.2</v>
      </c>
      <c r="O2243" s="7"/>
      <c r="P2243" s="7"/>
      <c r="AC2243" s="5"/>
      <c r="AE2243" s="8"/>
      <c r="AF2243" s="8"/>
      <c r="AG2243" s="8"/>
      <c r="AH2243" s="8"/>
      <c r="AI2243" s="8"/>
      <c r="AJ2243" s="5"/>
      <c r="AK2243" s="8"/>
      <c r="AL2243" s="8"/>
      <c r="AM2243" s="8"/>
      <c r="AN2243" s="8"/>
      <c r="AO2243" s="8"/>
      <c r="AP2243" s="8"/>
      <c r="AQ2243" s="9"/>
      <c r="AS2243" s="8"/>
      <c r="AT2243" s="8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J2243" s="5"/>
      <c r="BK2243" s="5"/>
      <c r="BL2243" s="5"/>
      <c r="BO2243" s="7"/>
      <c r="BP2243" s="5"/>
      <c r="BQ2243" s="5"/>
      <c r="BR2243" s="5"/>
      <c r="BS2243" s="5"/>
      <c r="BT2243" s="7"/>
      <c r="BU2243" s="7"/>
      <c r="BV2243" s="7"/>
      <c r="BW2243" s="7"/>
      <c r="BX2243" s="7"/>
      <c r="BY2243" s="7"/>
      <c r="BZ2243" s="7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L2243" s="5">
        <v>171.95323397813669</v>
      </c>
      <c r="CM2243" s="5"/>
      <c r="CO2243" s="5"/>
      <c r="CP2243" s="5"/>
      <c r="CQ2243" s="5"/>
    </row>
    <row r="2244" spans="1:166" x14ac:dyDescent="0.25">
      <c r="A2244" t="s">
        <v>81</v>
      </c>
      <c r="B2244" t="s">
        <v>249</v>
      </c>
      <c r="C2244" s="6">
        <v>39808</v>
      </c>
      <c r="D2244" s="5">
        <v>5</v>
      </c>
      <c r="E2244" t="s">
        <v>206</v>
      </c>
      <c r="F2244" t="s">
        <v>13</v>
      </c>
      <c r="G2244">
        <v>72</v>
      </c>
      <c r="H2244" t="s">
        <v>17</v>
      </c>
      <c r="I2244" s="7">
        <v>9</v>
      </c>
      <c r="J2244">
        <v>1000</v>
      </c>
      <c r="K2244" s="5">
        <f t="shared" si="73"/>
        <v>111.11111111111111</v>
      </c>
      <c r="L2244" s="5"/>
      <c r="M2244" s="8"/>
      <c r="N2244" s="8"/>
      <c r="O2244" s="8"/>
      <c r="P2244" s="8"/>
      <c r="Q2244" s="5"/>
      <c r="R2244" s="5"/>
      <c r="S2244" s="5">
        <v>72</v>
      </c>
      <c r="T2244" s="5"/>
      <c r="U2244" s="5"/>
      <c r="V2244" s="5"/>
      <c r="W2244" s="5"/>
      <c r="X2244" s="8"/>
      <c r="Y2244" s="8"/>
      <c r="Z2244" s="8"/>
      <c r="AA2244" s="8"/>
      <c r="AB2244" s="8"/>
      <c r="AC2244" s="5"/>
      <c r="AD2244" s="8"/>
      <c r="AE2244" s="8"/>
      <c r="AF2244" s="8"/>
      <c r="AG2244" s="8"/>
      <c r="AH2244" s="8"/>
      <c r="AI2244" s="8"/>
      <c r="AJ2244" s="5"/>
      <c r="AK2244" s="8"/>
      <c r="AL2244" s="8"/>
      <c r="AM2244" s="8"/>
      <c r="AN2244" s="8"/>
      <c r="AO2244" s="8"/>
      <c r="AP2244" s="8"/>
      <c r="AQ2244" s="9"/>
      <c r="AR2244" s="8"/>
      <c r="AS2244" s="8"/>
      <c r="AT2244" s="8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8"/>
      <c r="BJ2244" s="5"/>
      <c r="BK2244" s="5"/>
      <c r="BL2244" s="5"/>
      <c r="BM2244" s="8"/>
      <c r="BN2244" s="8"/>
      <c r="BO2244" s="7"/>
      <c r="BP2244" s="5"/>
      <c r="BQ2244" s="5"/>
      <c r="BR2244" s="5"/>
      <c r="BS2244" s="5"/>
      <c r="BT2244" s="7"/>
      <c r="BU2244" s="7"/>
      <c r="BV2244" s="7"/>
      <c r="BW2244" s="7"/>
      <c r="BX2244" s="7"/>
      <c r="BY2244" s="7"/>
      <c r="BZ2244" s="7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8"/>
      <c r="CL2244" s="5"/>
      <c r="CM2244" s="5"/>
      <c r="CN2244" s="8"/>
      <c r="CO2244" s="5"/>
      <c r="CP2244" s="5"/>
      <c r="CQ2244" s="5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  <c r="EW2244" s="8"/>
      <c r="EX2244" s="8"/>
      <c r="EY2244" s="8"/>
      <c r="EZ2244" s="8"/>
      <c r="FA2244" s="8"/>
      <c r="FB2244" s="8"/>
      <c r="FC2244" s="8"/>
      <c r="FD2244" s="8"/>
      <c r="FE2244" s="8"/>
      <c r="FF2244" s="8"/>
      <c r="FG2244" s="8"/>
      <c r="FH2244" s="8"/>
      <c r="FI2244" s="8"/>
      <c r="FJ2244" s="8"/>
    </row>
    <row r="2245" spans="1:166" x14ac:dyDescent="0.25">
      <c r="A2245" t="s">
        <v>81</v>
      </c>
      <c r="B2245" t="s">
        <v>249</v>
      </c>
      <c r="C2245" s="6">
        <v>39812</v>
      </c>
      <c r="D2245" s="5"/>
      <c r="E2245" s="6"/>
      <c r="G2245">
        <v>76</v>
      </c>
      <c r="H2245" t="s">
        <v>17</v>
      </c>
      <c r="I2245" s="7">
        <v>9</v>
      </c>
      <c r="J2245">
        <v>1000</v>
      </c>
      <c r="K2245" s="5">
        <f t="shared" si="73"/>
        <v>111.11111111111111</v>
      </c>
      <c r="L2245" s="5"/>
      <c r="M2245" s="8"/>
      <c r="N2245" s="8"/>
      <c r="O2245" s="8"/>
      <c r="P2245" s="8"/>
      <c r="Q2245" s="5"/>
      <c r="R2245" s="5"/>
      <c r="S2245" s="5"/>
      <c r="T2245" s="5"/>
      <c r="U2245" s="5"/>
      <c r="V2245" s="5"/>
      <c r="W2245" s="5"/>
      <c r="X2245" s="8"/>
      <c r="Y2245" s="8"/>
      <c r="Z2245" s="8"/>
      <c r="AA2245" s="8"/>
      <c r="AB2245" s="8"/>
      <c r="AC2245" s="5"/>
      <c r="AD2245" s="8"/>
      <c r="AE2245" s="8"/>
      <c r="AF2245" s="8"/>
      <c r="AG2245" s="8"/>
      <c r="AH2245" s="8"/>
      <c r="AI2245" s="8"/>
      <c r="AJ2245" s="5"/>
      <c r="AK2245" s="8"/>
      <c r="AL2245" s="8"/>
      <c r="AM2245" s="8"/>
      <c r="AN2245" s="8"/>
      <c r="AO2245" s="8"/>
      <c r="AP2245" s="8"/>
      <c r="AQ2245" s="9"/>
      <c r="AR2245" s="8"/>
      <c r="AS2245" s="8"/>
      <c r="AT2245" s="8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8"/>
      <c r="BJ2245" s="5"/>
      <c r="BK2245" s="5"/>
      <c r="BL2245" s="5"/>
      <c r="BM2245" s="8"/>
      <c r="BN2245" s="8"/>
      <c r="BO2245" s="7"/>
      <c r="BP2245" s="5"/>
      <c r="BQ2245" s="5"/>
      <c r="BR2245" s="5"/>
      <c r="BS2245" s="5"/>
      <c r="BT2245" s="7"/>
      <c r="BU2245" s="7"/>
      <c r="BV2245" s="7"/>
      <c r="BW2245" s="7"/>
      <c r="BX2245" s="7"/>
      <c r="BY2245" s="7"/>
      <c r="BZ2245" s="7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8"/>
      <c r="CL2245" s="5">
        <v>206.13211784395759</v>
      </c>
      <c r="CM2245" s="5"/>
      <c r="CN2245" s="8"/>
      <c r="CO2245" s="5"/>
      <c r="CP2245" s="5"/>
      <c r="CQ2245" s="5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  <c r="FJ2245" s="8"/>
    </row>
    <row r="2246" spans="1:166" x14ac:dyDescent="0.25">
      <c r="A2246" t="s">
        <v>81</v>
      </c>
      <c r="B2246" t="s">
        <v>249</v>
      </c>
      <c r="C2246" s="6">
        <v>39813</v>
      </c>
      <c r="G2246">
        <v>77</v>
      </c>
      <c r="H2246" t="s">
        <v>17</v>
      </c>
      <c r="I2246" s="7">
        <v>9</v>
      </c>
      <c r="J2246">
        <v>1000</v>
      </c>
      <c r="K2246" s="5">
        <f t="shared" si="73"/>
        <v>111.11111111111111</v>
      </c>
      <c r="M2246" s="5">
        <v>497</v>
      </c>
      <c r="N2246" s="7">
        <v>15.05</v>
      </c>
      <c r="O2246" s="7"/>
      <c r="P2246" s="7"/>
      <c r="AC2246" s="5">
        <v>77.150000000000006</v>
      </c>
      <c r="AE2246" s="8"/>
      <c r="AF2246" s="8"/>
      <c r="AG2246" s="8"/>
      <c r="AH2246" s="8"/>
      <c r="AI2246" s="8"/>
      <c r="AJ2246" s="5">
        <v>81.925000000000011</v>
      </c>
      <c r="AK2246" s="8">
        <v>1.0829949999999999</v>
      </c>
      <c r="AL2246" s="8"/>
      <c r="AM2246" s="8"/>
      <c r="AN2246" s="8"/>
      <c r="AO2246" s="8"/>
      <c r="AP2246" s="8"/>
      <c r="AQ2246" s="9">
        <f>AK2246/AJ2246</f>
        <v>1.3219346963686296E-2</v>
      </c>
      <c r="AS2246" s="8"/>
      <c r="AT2246" s="8"/>
      <c r="AU2246" s="5">
        <v>10.125</v>
      </c>
      <c r="AV2246" s="5"/>
      <c r="AW2246" s="5"/>
      <c r="AX2246" s="5"/>
      <c r="AY2246" s="5">
        <v>1.625</v>
      </c>
      <c r="AZ2246" s="5"/>
      <c r="BA2246" s="5"/>
      <c r="BB2246" s="5"/>
      <c r="BC2246" s="5"/>
      <c r="BD2246" s="5"/>
      <c r="BE2246" s="5"/>
      <c r="BF2246" s="5"/>
      <c r="BG2246" s="5">
        <v>0</v>
      </c>
      <c r="BH2246" s="5">
        <v>11.75</v>
      </c>
      <c r="BJ2246" s="5"/>
      <c r="BK2246" s="5">
        <f>AC2246+AJ2246+BH2246</f>
        <v>170.82500000000002</v>
      </c>
      <c r="BL2246" s="5"/>
      <c r="BM2246" s="8">
        <f>BH2246/BK2246</f>
        <v>6.8783843114298249E-2</v>
      </c>
      <c r="BN2246" s="8"/>
      <c r="BO2246" s="7"/>
      <c r="BP2246" s="5"/>
      <c r="BQ2246" s="5"/>
      <c r="BR2246" s="5"/>
      <c r="BS2246" s="5"/>
      <c r="BT2246" s="7"/>
      <c r="BU2246" s="7"/>
      <c r="BV2246" s="7"/>
      <c r="BW2246" s="7"/>
      <c r="BX2246" s="8">
        <f>AC2246/BK2246</f>
        <v>0.45163178691643496</v>
      </c>
      <c r="BY2246" s="8">
        <f>AJ2246/BK2246</f>
        <v>0.47958436996926679</v>
      </c>
      <c r="BZ2246" s="8">
        <f>BH2246/BK2246</f>
        <v>6.8783843114298249E-2</v>
      </c>
      <c r="CA2246" s="5">
        <f>CB2246+CC2246+CD2246+CE2246+CF2246+CG2246</f>
        <v>338.65</v>
      </c>
      <c r="CB2246" s="5">
        <v>142.5</v>
      </c>
      <c r="CC2246" s="5">
        <v>6.5</v>
      </c>
      <c r="CD2246" s="5">
        <v>0</v>
      </c>
      <c r="CE2246" s="5"/>
      <c r="CF2246" s="5">
        <v>180.29999999999998</v>
      </c>
      <c r="CG2246" s="5">
        <v>9.35</v>
      </c>
      <c r="CH2246" s="9">
        <f>AK2246/CA2246</f>
        <v>3.1979772626605642E-3</v>
      </c>
      <c r="CI2246" s="5"/>
      <c r="CJ2246" s="5"/>
      <c r="CL2246" s="5"/>
      <c r="CM2246" s="5"/>
      <c r="CO2246" s="5"/>
      <c r="CP2246" s="5"/>
      <c r="CQ2246" s="5"/>
    </row>
    <row r="2247" spans="1:166" x14ac:dyDescent="0.25">
      <c r="A2247" t="s">
        <v>81</v>
      </c>
      <c r="B2247" t="s">
        <v>249</v>
      </c>
      <c r="C2247" s="6">
        <v>39818</v>
      </c>
      <c r="D2247" s="5"/>
      <c r="G2247">
        <v>82</v>
      </c>
      <c r="H2247" t="s">
        <v>17</v>
      </c>
      <c r="I2247" s="7">
        <v>9</v>
      </c>
      <c r="J2247">
        <v>1000</v>
      </c>
      <c r="K2247" s="5">
        <f t="shared" si="73"/>
        <v>111.11111111111111</v>
      </c>
      <c r="AC2247" s="5"/>
      <c r="AE2247" s="8"/>
      <c r="AF2247" s="8"/>
      <c r="AG2247" s="8"/>
      <c r="AH2247" s="8"/>
      <c r="AI2247" s="8"/>
      <c r="AJ2247" s="5"/>
      <c r="AK2247" s="8"/>
      <c r="AL2247" s="8"/>
      <c r="AM2247" s="8"/>
      <c r="AN2247" s="8"/>
      <c r="AO2247" s="8"/>
      <c r="AP2247" s="8"/>
      <c r="AQ2247" s="9"/>
      <c r="AS2247" s="8"/>
      <c r="AT2247" s="8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J2247" s="5"/>
      <c r="BK2247" s="5"/>
      <c r="BL2247" s="5"/>
      <c r="BO2247" s="7"/>
      <c r="BP2247" s="5"/>
      <c r="BQ2247" s="5"/>
      <c r="BR2247" s="5"/>
      <c r="BS2247" s="5"/>
      <c r="BT2247" s="7"/>
      <c r="BU2247" s="7"/>
      <c r="BV2247" s="7"/>
      <c r="BW2247" s="7"/>
      <c r="BX2247" s="7"/>
      <c r="BY2247" s="7"/>
      <c r="BZ2247" s="7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L2247" s="5">
        <v>179.63750069613471</v>
      </c>
      <c r="CM2247" s="5"/>
      <c r="CO2247" s="5"/>
      <c r="CP2247" s="5"/>
      <c r="CQ2247" s="5"/>
    </row>
    <row r="2248" spans="1:166" x14ac:dyDescent="0.25">
      <c r="A2248" t="s">
        <v>81</v>
      </c>
      <c r="B2248" t="s">
        <v>249</v>
      </c>
      <c r="C2248" s="6">
        <v>39819</v>
      </c>
      <c r="D2248" s="5"/>
      <c r="G2248">
        <v>83</v>
      </c>
      <c r="H2248" t="s">
        <v>17</v>
      </c>
      <c r="I2248" s="7">
        <v>9</v>
      </c>
      <c r="J2248">
        <v>1000</v>
      </c>
      <c r="K2248" s="5">
        <f t="shared" si="73"/>
        <v>111.11111111111111</v>
      </c>
      <c r="AC2248" s="5"/>
      <c r="AE2248" s="8"/>
      <c r="AF2248" s="8"/>
      <c r="AG2248" s="8"/>
      <c r="AH2248" s="8"/>
      <c r="AI2248" s="8"/>
      <c r="AJ2248" s="5"/>
      <c r="AK2248" s="8"/>
      <c r="AL2248" s="8"/>
      <c r="AM2248" s="8"/>
      <c r="AN2248" s="8"/>
      <c r="AO2248" s="8"/>
      <c r="AP2248" s="8"/>
      <c r="AQ2248" s="9"/>
      <c r="AS2248" s="8"/>
      <c r="AT2248" s="8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J2248" s="5"/>
      <c r="BK2248" s="5"/>
      <c r="BL2248" s="5"/>
      <c r="BO2248" s="7"/>
      <c r="BP2248" s="5"/>
      <c r="BQ2248" s="5"/>
      <c r="BR2248" s="5"/>
      <c r="BS2248" s="5"/>
      <c r="BT2248" s="7"/>
      <c r="BU2248" s="7"/>
      <c r="BV2248" s="7"/>
      <c r="BW2248" s="7"/>
      <c r="BX2248" s="7"/>
      <c r="BY2248" s="7"/>
      <c r="BZ2248" s="7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L2248" s="5">
        <v>173.73718371826951</v>
      </c>
      <c r="CM2248" s="5"/>
      <c r="CO2248" s="5"/>
      <c r="CP2248" s="5"/>
      <c r="CQ2248" s="5"/>
    </row>
    <row r="2249" spans="1:166" x14ac:dyDescent="0.25">
      <c r="A2249" t="s">
        <v>81</v>
      </c>
      <c r="B2249" t="s">
        <v>249</v>
      </c>
      <c r="C2249" s="6">
        <v>39820</v>
      </c>
      <c r="G2249">
        <v>84</v>
      </c>
      <c r="H2249" t="s">
        <v>17</v>
      </c>
      <c r="I2249" s="7">
        <v>9</v>
      </c>
      <c r="J2249">
        <v>1000</v>
      </c>
      <c r="K2249" s="5">
        <f t="shared" si="73"/>
        <v>111.11111111111111</v>
      </c>
      <c r="M2249" s="5">
        <v>630</v>
      </c>
      <c r="N2249" s="7">
        <v>17.95</v>
      </c>
      <c r="O2249" s="7"/>
      <c r="P2249" s="7"/>
      <c r="AC2249" s="5"/>
      <c r="AE2249" s="8"/>
      <c r="AF2249" s="8"/>
      <c r="AG2249" s="8"/>
      <c r="AH2249" s="8"/>
      <c r="AI2249" s="8"/>
      <c r="AJ2249" s="5"/>
      <c r="AK2249" s="8"/>
      <c r="AL2249" s="8"/>
      <c r="AM2249" s="8"/>
      <c r="AN2249" s="8"/>
      <c r="AO2249" s="8"/>
      <c r="AP2249" s="8"/>
      <c r="AS2249" s="8"/>
      <c r="AT2249" s="8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J2249" s="5"/>
      <c r="BK2249" s="5"/>
      <c r="BL2249" s="5"/>
      <c r="BO2249" s="7"/>
      <c r="BP2249" s="5"/>
      <c r="BQ2249" s="5"/>
      <c r="BR2249" s="5"/>
      <c r="BS2249" s="5"/>
      <c r="BT2249" s="7"/>
      <c r="BU2249" s="7"/>
      <c r="BV2249" s="7"/>
      <c r="BW2249" s="7"/>
      <c r="BX2249" s="7"/>
      <c r="BY2249" s="7"/>
      <c r="BZ2249" s="7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L2249" s="5"/>
      <c r="CM2249" s="5"/>
      <c r="CO2249" s="5"/>
      <c r="CP2249" s="5"/>
      <c r="CQ2249" s="5"/>
    </row>
    <row r="2250" spans="1:166" x14ac:dyDescent="0.25">
      <c r="A2250" t="s">
        <v>81</v>
      </c>
      <c r="B2250" t="s">
        <v>249</v>
      </c>
      <c r="C2250" s="6">
        <v>39822</v>
      </c>
      <c r="D2250" s="5"/>
      <c r="G2250">
        <v>86</v>
      </c>
      <c r="H2250" t="s">
        <v>17</v>
      </c>
      <c r="I2250" s="7">
        <v>9</v>
      </c>
      <c r="J2250">
        <v>1000</v>
      </c>
      <c r="K2250" s="5">
        <f t="shared" si="73"/>
        <v>111.11111111111111</v>
      </c>
      <c r="AC2250" s="5"/>
      <c r="AE2250" s="8"/>
      <c r="AF2250" s="8"/>
      <c r="AG2250" s="8"/>
      <c r="AH2250" s="8"/>
      <c r="AI2250" s="8"/>
      <c r="AJ2250" s="5"/>
      <c r="AK2250" s="8"/>
      <c r="AL2250" s="8"/>
      <c r="AM2250" s="8"/>
      <c r="AN2250" s="8"/>
      <c r="AO2250" s="8"/>
      <c r="AP2250" s="8"/>
      <c r="AQ2250" s="9"/>
      <c r="AS2250" s="8"/>
      <c r="AT2250" s="8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J2250" s="5"/>
      <c r="BK2250" s="5"/>
      <c r="BL2250" s="5"/>
      <c r="BO2250" s="7"/>
      <c r="BP2250" s="5"/>
      <c r="BQ2250" s="5"/>
      <c r="BR2250" s="5"/>
      <c r="BS2250" s="5"/>
      <c r="BT2250" s="7"/>
      <c r="BU2250" s="7"/>
      <c r="BV2250" s="7"/>
      <c r="BW2250" s="7"/>
      <c r="BX2250" s="7"/>
      <c r="BY2250" s="7"/>
      <c r="BZ2250" s="7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L2250" s="5">
        <v>168.56198894572361</v>
      </c>
      <c r="CM2250" s="5"/>
      <c r="CO2250" s="5"/>
      <c r="CP2250" s="5"/>
      <c r="CQ2250" s="5"/>
    </row>
    <row r="2251" spans="1:166" x14ac:dyDescent="0.25">
      <c r="A2251" t="s">
        <v>81</v>
      </c>
      <c r="B2251" t="s">
        <v>249</v>
      </c>
      <c r="C2251" s="6">
        <v>39824</v>
      </c>
      <c r="D2251" s="5"/>
      <c r="G2251">
        <v>88</v>
      </c>
      <c r="H2251" t="s">
        <v>17</v>
      </c>
      <c r="I2251" s="7">
        <v>9</v>
      </c>
      <c r="J2251">
        <v>1000</v>
      </c>
      <c r="K2251" s="5">
        <f t="shared" si="73"/>
        <v>111.11111111111111</v>
      </c>
      <c r="AC2251" s="5"/>
      <c r="AE2251" s="8"/>
      <c r="AF2251" s="8"/>
      <c r="AG2251" s="8"/>
      <c r="AH2251" s="8"/>
      <c r="AI2251" s="8"/>
      <c r="AJ2251" s="5"/>
      <c r="AK2251" s="8"/>
      <c r="AL2251" s="8"/>
      <c r="AM2251" s="8"/>
      <c r="AN2251" s="8"/>
      <c r="AO2251" s="8"/>
      <c r="AP2251" s="8"/>
      <c r="AQ2251" s="9"/>
      <c r="AS2251" s="8"/>
      <c r="AT2251" s="8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J2251" s="5"/>
      <c r="BK2251" s="5"/>
      <c r="BL2251" s="5"/>
      <c r="BO2251" s="7"/>
      <c r="BP2251" s="5"/>
      <c r="BQ2251" s="5"/>
      <c r="BR2251" s="5"/>
      <c r="BS2251" s="5"/>
      <c r="BT2251" s="7"/>
      <c r="BU2251" s="7"/>
      <c r="BV2251" s="7"/>
      <c r="BW2251" s="7"/>
      <c r="BX2251" s="7"/>
      <c r="BY2251" s="7"/>
      <c r="BZ2251" s="7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L2251" s="5">
        <v>153.65752861061301</v>
      </c>
      <c r="CM2251" s="5"/>
      <c r="CO2251" s="5"/>
      <c r="CP2251" s="5"/>
      <c r="CQ2251" s="5"/>
    </row>
    <row r="2252" spans="1:166" x14ac:dyDescent="0.25">
      <c r="A2252" t="s">
        <v>81</v>
      </c>
      <c r="B2252" t="s">
        <v>249</v>
      </c>
      <c r="C2252" s="6">
        <v>39826</v>
      </c>
      <c r="D2252" s="5"/>
      <c r="E2252" s="6"/>
      <c r="G2252">
        <v>90</v>
      </c>
      <c r="H2252" t="s">
        <v>17</v>
      </c>
      <c r="I2252" s="7">
        <v>9</v>
      </c>
      <c r="J2252">
        <v>1000</v>
      </c>
      <c r="K2252" s="5">
        <f t="shared" si="73"/>
        <v>111.11111111111111</v>
      </c>
      <c r="L2252" s="5"/>
      <c r="M2252" s="8"/>
      <c r="N2252" s="8"/>
      <c r="O2252" s="8"/>
      <c r="P2252" s="8"/>
      <c r="Q2252" s="5"/>
      <c r="R2252" s="5"/>
      <c r="S2252" s="5"/>
      <c r="T2252" s="5"/>
      <c r="U2252" s="5"/>
      <c r="V2252" s="5"/>
      <c r="W2252" s="5"/>
      <c r="X2252" s="8"/>
      <c r="Y2252" s="8"/>
      <c r="Z2252" s="8"/>
      <c r="AA2252" s="8"/>
      <c r="AB2252" s="8"/>
      <c r="AC2252" s="5"/>
      <c r="AD2252" s="8"/>
      <c r="AE2252" s="8"/>
      <c r="AF2252" s="8"/>
      <c r="AG2252" s="8"/>
      <c r="AH2252" s="8"/>
      <c r="AI2252" s="8"/>
      <c r="AJ2252" s="5"/>
      <c r="AK2252" s="8"/>
      <c r="AL2252" s="8"/>
      <c r="AM2252" s="8"/>
      <c r="AN2252" s="8"/>
      <c r="AO2252" s="8"/>
      <c r="AP2252" s="8"/>
      <c r="AQ2252" s="9"/>
      <c r="AR2252" s="8"/>
      <c r="AS2252" s="8"/>
      <c r="AT2252" s="8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8"/>
      <c r="BJ2252" s="5"/>
      <c r="BK2252" s="5"/>
      <c r="BL2252" s="5"/>
      <c r="BM2252" s="8"/>
      <c r="BN2252" s="8"/>
      <c r="BO2252" s="7"/>
      <c r="BP2252" s="5"/>
      <c r="BQ2252" s="5"/>
      <c r="BR2252" s="5"/>
      <c r="BS2252" s="5"/>
      <c r="BT2252" s="7"/>
      <c r="BU2252" s="7"/>
      <c r="BV2252" s="7"/>
      <c r="BW2252" s="7"/>
      <c r="BX2252" s="7"/>
      <c r="BY2252" s="7"/>
      <c r="BZ2252" s="7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8"/>
      <c r="CL2252" s="5">
        <v>221.5475622507422</v>
      </c>
      <c r="CM2252" s="5"/>
      <c r="CN2252" s="8"/>
      <c r="CO2252" s="5"/>
      <c r="CP2252" s="5"/>
      <c r="CQ2252" s="5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/>
      <c r="EU2252" s="8"/>
      <c r="EV2252" s="8"/>
      <c r="EW2252" s="8"/>
      <c r="EX2252" s="8"/>
      <c r="EY2252" s="8"/>
      <c r="EZ2252" s="8"/>
      <c r="FA2252" s="8"/>
      <c r="FB2252" s="8"/>
      <c r="FC2252" s="8"/>
      <c r="FD2252" s="8"/>
      <c r="FE2252" s="8"/>
      <c r="FF2252" s="8"/>
      <c r="FG2252" s="8"/>
      <c r="FH2252" s="8"/>
      <c r="FI2252" s="8"/>
      <c r="FJ2252" s="8"/>
    </row>
    <row r="2253" spans="1:166" x14ac:dyDescent="0.25">
      <c r="A2253" t="s">
        <v>81</v>
      </c>
      <c r="B2253" t="s">
        <v>249</v>
      </c>
      <c r="C2253" s="6">
        <v>39827</v>
      </c>
      <c r="G2253">
        <v>91</v>
      </c>
      <c r="H2253" t="s">
        <v>17</v>
      </c>
      <c r="I2253" s="7">
        <v>9</v>
      </c>
      <c r="J2253">
        <v>1000</v>
      </c>
      <c r="K2253" s="5">
        <f t="shared" si="73"/>
        <v>111.11111111111111</v>
      </c>
      <c r="M2253" s="5">
        <v>704.5</v>
      </c>
      <c r="N2253" s="7">
        <v>18.7</v>
      </c>
      <c r="O2253" s="7"/>
      <c r="P2253" s="7"/>
      <c r="AC2253" s="5">
        <v>170.75948212536977</v>
      </c>
      <c r="AE2253" s="8"/>
      <c r="AF2253" s="8"/>
      <c r="AG2253" s="8"/>
      <c r="AH2253" s="8"/>
      <c r="AI2253" s="8"/>
      <c r="AJ2253" s="5">
        <v>144.18009403761172</v>
      </c>
      <c r="AK2253" s="8">
        <v>2.0743332161258103</v>
      </c>
      <c r="AL2253" s="8"/>
      <c r="AM2253" s="8"/>
      <c r="AN2253" s="8"/>
      <c r="AO2253" s="8"/>
      <c r="AP2253" s="8"/>
      <c r="AQ2253" s="9">
        <f>AK2253/AJ2253</f>
        <v>1.4387098510177741E-2</v>
      </c>
      <c r="AS2253" s="8"/>
      <c r="AT2253" s="8"/>
      <c r="AU2253" s="5">
        <v>26.828820484179019</v>
      </c>
      <c r="AV2253" s="5"/>
      <c r="AW2253" s="5"/>
      <c r="AX2253" s="5"/>
      <c r="AY2253" s="5">
        <v>58.383204012186013</v>
      </c>
      <c r="AZ2253" s="5"/>
      <c r="BA2253" s="5"/>
      <c r="BB2253" s="5"/>
      <c r="BC2253" s="5"/>
      <c r="BD2253" s="5"/>
      <c r="BE2253" s="5"/>
      <c r="BF2253" s="5"/>
      <c r="BG2253" s="5">
        <v>0</v>
      </c>
      <c r="BH2253" s="5">
        <v>85.212024496365032</v>
      </c>
      <c r="BJ2253" s="5"/>
      <c r="BK2253" s="5">
        <f>AC2253+AJ2253+BH2253</f>
        <v>400.15160065934651</v>
      </c>
      <c r="BL2253" s="5"/>
      <c r="BM2253" s="8">
        <f>BH2253/BK2253</f>
        <v>0.21294935308507482</v>
      </c>
      <c r="BN2253" s="8"/>
      <c r="BO2253" s="7"/>
      <c r="BP2253" s="5"/>
      <c r="BQ2253" s="5"/>
      <c r="BR2253" s="5"/>
      <c r="BS2253" s="5"/>
      <c r="BT2253" s="7"/>
      <c r="BU2253" s="7"/>
      <c r="BV2253" s="7"/>
      <c r="BW2253" s="7"/>
      <c r="BX2253" s="8">
        <f>AC2253/BK2253</f>
        <v>0.42673697129788368</v>
      </c>
      <c r="BY2253" s="8">
        <f>AJ2253/BK2253</f>
        <v>0.36031367561704153</v>
      </c>
      <c r="BZ2253" s="8">
        <f>BH2253/BK2253</f>
        <v>0.21294935308507482</v>
      </c>
      <c r="CA2253" s="5">
        <f>CB2253+CC2253+CD2253+CE2253+CF2253+CG2253</f>
        <v>626.69320334632096</v>
      </c>
      <c r="CB2253" s="5">
        <v>177.78918372194732</v>
      </c>
      <c r="CC2253" s="5">
        <v>84.350601397678304</v>
      </c>
      <c r="CD2253" s="5">
        <v>0</v>
      </c>
      <c r="CE2253" s="5"/>
      <c r="CF2253" s="5">
        <v>310.6148809460671</v>
      </c>
      <c r="CG2253" s="5">
        <v>53.938537280628253</v>
      </c>
      <c r="CH2253" s="9">
        <f>AK2253/CA2253</f>
        <v>3.3099660329003119E-3</v>
      </c>
      <c r="CI2253" s="5"/>
      <c r="CJ2253" s="5"/>
      <c r="CL2253" s="5"/>
      <c r="CM2253" s="5"/>
      <c r="CO2253" s="5"/>
      <c r="CP2253" s="5"/>
      <c r="CQ2253" s="5"/>
    </row>
    <row r="2254" spans="1:166" x14ac:dyDescent="0.25">
      <c r="A2254" t="s">
        <v>81</v>
      </c>
      <c r="B2254" t="s">
        <v>249</v>
      </c>
      <c r="C2254" s="6">
        <v>39832</v>
      </c>
      <c r="D2254" s="5"/>
      <c r="G2254">
        <v>96</v>
      </c>
      <c r="H2254" t="s">
        <v>17</v>
      </c>
      <c r="I2254" s="7">
        <v>9</v>
      </c>
      <c r="J2254">
        <v>1000</v>
      </c>
      <c r="K2254" s="5">
        <f t="shared" si="73"/>
        <v>111.11111111111111</v>
      </c>
      <c r="AC2254" s="5"/>
      <c r="AE2254" s="8"/>
      <c r="AF2254" s="8"/>
      <c r="AG2254" s="8"/>
      <c r="AH2254" s="8"/>
      <c r="AI2254" s="8"/>
      <c r="AJ2254" s="5"/>
      <c r="AK2254" s="8"/>
      <c r="AL2254" s="8"/>
      <c r="AM2254" s="8"/>
      <c r="AN2254" s="8"/>
      <c r="AO2254" s="8"/>
      <c r="AP2254" s="8"/>
      <c r="AQ2254" s="9"/>
      <c r="AS2254" s="8"/>
      <c r="AT2254" s="8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J2254" s="5"/>
      <c r="BK2254" s="5"/>
      <c r="BL2254" s="5"/>
      <c r="BO2254" s="7"/>
      <c r="BP2254" s="5"/>
      <c r="BQ2254" s="5"/>
      <c r="BR2254" s="5"/>
      <c r="BS2254" s="5"/>
      <c r="BT2254" s="7"/>
      <c r="BU2254" s="7"/>
      <c r="BV2254" s="7"/>
      <c r="BW2254" s="7"/>
      <c r="BX2254" s="7"/>
      <c r="BY2254" s="7"/>
      <c r="BZ2254" s="7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L2254" s="5">
        <v>177.54369294889889</v>
      </c>
      <c r="CM2254" s="5"/>
      <c r="CO2254" s="5"/>
      <c r="CP2254" s="5"/>
      <c r="CQ2254" s="5"/>
    </row>
    <row r="2255" spans="1:166" x14ac:dyDescent="0.25">
      <c r="A2255" t="s">
        <v>81</v>
      </c>
      <c r="B2255" t="s">
        <v>249</v>
      </c>
      <c r="C2255" s="6">
        <v>39833</v>
      </c>
      <c r="G2255">
        <v>97</v>
      </c>
      <c r="H2255" t="s">
        <v>17</v>
      </c>
      <c r="I2255" s="7">
        <v>9</v>
      </c>
      <c r="J2255">
        <v>1000</v>
      </c>
      <c r="K2255" s="5">
        <f t="shared" si="73"/>
        <v>111.11111111111111</v>
      </c>
      <c r="M2255" s="5">
        <v>746.5</v>
      </c>
      <c r="N2255" s="7">
        <v>20</v>
      </c>
      <c r="O2255" s="7"/>
      <c r="P2255" s="7"/>
      <c r="AC2255" s="5"/>
      <c r="AE2255" s="8"/>
      <c r="AF2255" s="8"/>
      <c r="AG2255" s="8"/>
      <c r="AH2255" s="8"/>
      <c r="AI2255" s="8"/>
      <c r="AJ2255" s="5"/>
      <c r="AK2255" s="8"/>
      <c r="AL2255" s="8"/>
      <c r="AM2255" s="8"/>
      <c r="AN2255" s="8"/>
      <c r="AO2255" s="8"/>
      <c r="AP2255" s="8"/>
      <c r="AS2255" s="8"/>
      <c r="AT2255" s="8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J2255" s="5"/>
      <c r="BK2255" s="5"/>
      <c r="BL2255" s="5"/>
      <c r="BO2255" s="7"/>
      <c r="BP2255" s="5"/>
      <c r="BQ2255" s="5"/>
      <c r="BR2255" s="5"/>
      <c r="BS2255" s="5"/>
      <c r="BT2255" s="7"/>
      <c r="BU2255" s="7"/>
      <c r="BV2255" s="7"/>
      <c r="BW2255" s="7"/>
      <c r="BX2255" s="7"/>
      <c r="BY2255" s="7"/>
      <c r="BZ2255" s="7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L2255" s="5"/>
      <c r="CM2255" s="5"/>
      <c r="CO2255" s="5"/>
      <c r="CP2255" s="5"/>
      <c r="CQ2255" s="5"/>
    </row>
    <row r="2256" spans="1:166" x14ac:dyDescent="0.25">
      <c r="A2256" t="s">
        <v>81</v>
      </c>
      <c r="B2256" t="s">
        <v>249</v>
      </c>
      <c r="C2256" s="6">
        <v>39840</v>
      </c>
      <c r="D2256" s="5"/>
      <c r="G2256">
        <v>104</v>
      </c>
      <c r="H2256" t="s">
        <v>17</v>
      </c>
      <c r="I2256" s="7">
        <v>9</v>
      </c>
      <c r="J2256">
        <v>1000</v>
      </c>
      <c r="K2256" s="5">
        <f t="shared" si="73"/>
        <v>111.11111111111111</v>
      </c>
      <c r="AC2256" s="5"/>
      <c r="AE2256" s="8"/>
      <c r="AF2256" s="8"/>
      <c r="AG2256" s="8"/>
      <c r="AH2256" s="8"/>
      <c r="AI2256" s="8"/>
      <c r="AJ2256" s="5"/>
      <c r="AK2256" s="8"/>
      <c r="AL2256" s="8"/>
      <c r="AM2256" s="8"/>
      <c r="AN2256" s="8"/>
      <c r="AO2256" s="8"/>
      <c r="AP2256" s="8"/>
      <c r="AQ2256" s="9"/>
      <c r="AS2256" s="8"/>
      <c r="AT2256" s="8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J2256" s="5"/>
      <c r="BK2256" s="5"/>
      <c r="BL2256" s="5"/>
      <c r="BO2256" s="7"/>
      <c r="BP2256" s="5"/>
      <c r="BQ2256" s="5"/>
      <c r="BR2256" s="5"/>
      <c r="BS2256" s="5"/>
      <c r="BT2256" s="7"/>
      <c r="BU2256" s="7"/>
      <c r="BV2256" s="7"/>
      <c r="BW2256" s="7"/>
      <c r="BX2256" s="7"/>
      <c r="BY2256" s="7"/>
      <c r="BZ2256" s="7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L2256" s="5">
        <v>158.14745327314171</v>
      </c>
      <c r="CM2256" s="5"/>
      <c r="CO2256" s="5"/>
      <c r="CP2256" s="5"/>
      <c r="CQ2256" s="5"/>
    </row>
    <row r="2257" spans="1:166" x14ac:dyDescent="0.25">
      <c r="A2257" t="s">
        <v>81</v>
      </c>
      <c r="B2257" t="s">
        <v>249</v>
      </c>
      <c r="C2257" s="6">
        <v>39841</v>
      </c>
      <c r="D2257" s="5"/>
      <c r="G2257">
        <v>105</v>
      </c>
      <c r="H2257" t="s">
        <v>17</v>
      </c>
      <c r="I2257" s="7">
        <v>9</v>
      </c>
      <c r="J2257">
        <v>1000</v>
      </c>
      <c r="K2257" s="5">
        <f t="shared" si="73"/>
        <v>111.11111111111111</v>
      </c>
      <c r="M2257" s="5">
        <v>769</v>
      </c>
      <c r="N2257" s="7">
        <v>20.5</v>
      </c>
      <c r="O2257" s="7"/>
      <c r="P2257" s="7"/>
      <c r="AC2257" s="5"/>
      <c r="AE2257" s="8"/>
      <c r="AF2257" s="8"/>
      <c r="AG2257" s="8"/>
      <c r="AH2257" s="8"/>
      <c r="AI2257" s="8"/>
      <c r="AJ2257" s="5"/>
      <c r="AK2257" s="8"/>
      <c r="AL2257" s="8"/>
      <c r="AM2257" s="8"/>
      <c r="AN2257" s="8"/>
      <c r="AO2257" s="8"/>
      <c r="AP2257" s="8"/>
      <c r="AQ2257" s="9"/>
      <c r="AS2257" s="8"/>
      <c r="AT2257" s="8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J2257" s="5"/>
      <c r="BK2257" s="5"/>
      <c r="BL2257" s="5"/>
      <c r="BO2257" s="7"/>
      <c r="BP2257" s="5"/>
      <c r="BQ2257" s="5"/>
      <c r="BR2257" s="5"/>
      <c r="BS2257" s="5"/>
      <c r="BT2257" s="7"/>
      <c r="BU2257" s="7"/>
      <c r="BV2257" s="7"/>
      <c r="BW2257" s="7"/>
      <c r="BX2257" s="7"/>
      <c r="BY2257" s="7"/>
      <c r="BZ2257" s="7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L2257" s="5">
        <v>147.39161924983151</v>
      </c>
      <c r="CM2257" s="5"/>
      <c r="CO2257" s="5"/>
      <c r="CP2257" s="5"/>
      <c r="CQ2257" s="5"/>
    </row>
    <row r="2258" spans="1:166" x14ac:dyDescent="0.25">
      <c r="A2258" t="s">
        <v>81</v>
      </c>
      <c r="B2258" t="s">
        <v>249</v>
      </c>
      <c r="C2258" s="6">
        <v>39843</v>
      </c>
      <c r="D2258" s="5">
        <v>6</v>
      </c>
      <c r="E2258" t="s">
        <v>239</v>
      </c>
      <c r="F2258" t="s">
        <v>89</v>
      </c>
      <c r="G2258">
        <v>107</v>
      </c>
      <c r="H2258" t="s">
        <v>17</v>
      </c>
      <c r="I2258" s="7">
        <v>9</v>
      </c>
      <c r="J2258">
        <v>1000</v>
      </c>
      <c r="K2258" s="5">
        <f t="shared" si="73"/>
        <v>111.11111111111111</v>
      </c>
      <c r="T2258">
        <v>107</v>
      </c>
      <c r="AC2258" s="5"/>
      <c r="AE2258" s="8"/>
      <c r="AF2258" s="8"/>
      <c r="AG2258" s="8"/>
      <c r="AH2258" s="8"/>
      <c r="AI2258" s="8"/>
      <c r="AJ2258" s="5"/>
      <c r="AK2258" s="8"/>
      <c r="AL2258" s="8"/>
      <c r="AM2258" s="8"/>
      <c r="AN2258" s="8"/>
      <c r="AO2258" s="8"/>
      <c r="AP2258" s="8"/>
      <c r="AQ2258" s="9"/>
      <c r="AS2258" s="8"/>
      <c r="AT2258" s="8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J2258" s="5"/>
      <c r="BK2258" s="5"/>
      <c r="BL2258" s="5"/>
      <c r="BO2258" s="7"/>
      <c r="BP2258" s="5"/>
      <c r="BQ2258" s="5"/>
      <c r="BR2258" s="5"/>
      <c r="BS2258" s="5"/>
      <c r="BT2258" s="7"/>
      <c r="BU2258" s="7"/>
      <c r="BV2258" s="7"/>
      <c r="BW2258" s="7"/>
      <c r="BX2258" s="7"/>
      <c r="BY2258" s="7"/>
      <c r="BZ2258" s="7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L2258" s="5">
        <v>212.0022376451254</v>
      </c>
      <c r="CM2258" s="5"/>
      <c r="CO2258" s="5"/>
      <c r="CP2258" s="5"/>
      <c r="CQ2258" s="5"/>
    </row>
    <row r="2259" spans="1:166" x14ac:dyDescent="0.25">
      <c r="A2259" t="s">
        <v>81</v>
      </c>
      <c r="B2259" t="s">
        <v>249</v>
      </c>
      <c r="C2259" s="6">
        <v>39847</v>
      </c>
      <c r="D2259" s="5"/>
      <c r="G2259">
        <v>111</v>
      </c>
      <c r="H2259" t="s">
        <v>17</v>
      </c>
      <c r="I2259" s="7">
        <v>9</v>
      </c>
      <c r="J2259">
        <v>1000</v>
      </c>
      <c r="K2259" s="5">
        <f t="shared" si="73"/>
        <v>111.11111111111111</v>
      </c>
      <c r="AC2259" s="5"/>
      <c r="AE2259" s="8"/>
      <c r="AF2259" s="8"/>
      <c r="AG2259" s="8"/>
      <c r="AH2259" s="8"/>
      <c r="AI2259" s="8"/>
      <c r="AJ2259" s="5"/>
      <c r="AK2259" s="8"/>
      <c r="AL2259" s="8"/>
      <c r="AM2259" s="8"/>
      <c r="AN2259" s="8"/>
      <c r="AO2259" s="8"/>
      <c r="AP2259" s="8"/>
      <c r="AQ2259" s="9"/>
      <c r="AS2259" s="8"/>
      <c r="AT2259" s="8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J2259" s="5"/>
      <c r="BK2259" s="5"/>
      <c r="BL2259" s="5"/>
      <c r="BO2259" s="7"/>
      <c r="BP2259" s="5"/>
      <c r="BQ2259" s="5"/>
      <c r="BR2259" s="5"/>
      <c r="BS2259" s="5"/>
      <c r="BT2259" s="7"/>
      <c r="BU2259" s="7"/>
      <c r="BV2259" s="7"/>
      <c r="BW2259" s="7"/>
      <c r="BX2259" s="7"/>
      <c r="BY2259" s="7"/>
      <c r="BZ2259" s="7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L2259" s="5">
        <v>185.96361193797381</v>
      </c>
      <c r="CM2259" s="5"/>
      <c r="CO2259" s="5"/>
      <c r="CP2259" s="5"/>
      <c r="CQ2259" s="5"/>
    </row>
    <row r="2260" spans="1:166" x14ac:dyDescent="0.25">
      <c r="A2260" t="s">
        <v>81</v>
      </c>
      <c r="B2260" t="s">
        <v>249</v>
      </c>
      <c r="C2260" s="6">
        <v>39848</v>
      </c>
      <c r="G2260">
        <v>112</v>
      </c>
      <c r="H2260" t="s">
        <v>17</v>
      </c>
      <c r="I2260" s="7">
        <v>9</v>
      </c>
      <c r="J2260">
        <v>1000</v>
      </c>
      <c r="K2260" s="5">
        <f t="shared" si="73"/>
        <v>111.11111111111111</v>
      </c>
      <c r="M2260" s="5">
        <v>786.2</v>
      </c>
      <c r="N2260" s="7">
        <v>21.5</v>
      </c>
      <c r="O2260" s="7"/>
      <c r="P2260" s="7"/>
      <c r="AC2260" s="5"/>
      <c r="AE2260" s="8"/>
      <c r="AF2260" s="8"/>
      <c r="AG2260" s="8"/>
      <c r="AH2260" s="8"/>
      <c r="AI2260" s="8"/>
      <c r="AJ2260" s="5"/>
      <c r="AK2260" s="8"/>
      <c r="AL2260" s="8"/>
      <c r="AM2260" s="8"/>
      <c r="AN2260" s="8"/>
      <c r="AO2260" s="8"/>
      <c r="AP2260" s="8"/>
      <c r="AS2260" s="8"/>
      <c r="AT2260" s="8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J2260" s="5"/>
      <c r="BK2260" s="5"/>
      <c r="BL2260" s="5"/>
      <c r="BO2260" s="7"/>
      <c r="BP2260" s="5"/>
      <c r="BQ2260" s="5"/>
      <c r="BR2260" s="5"/>
      <c r="BS2260" s="5"/>
      <c r="BT2260" s="7"/>
      <c r="BU2260" s="7"/>
      <c r="BV2260" s="7"/>
      <c r="BW2260" s="7"/>
      <c r="BX2260" s="7"/>
      <c r="BY2260" s="7"/>
      <c r="BZ2260" s="7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L2260" s="5"/>
      <c r="CM2260" s="5"/>
      <c r="CO2260" s="5"/>
      <c r="CP2260" s="5"/>
      <c r="CQ2260" s="5"/>
    </row>
    <row r="2261" spans="1:166" x14ac:dyDescent="0.25">
      <c r="A2261" t="s">
        <v>81</v>
      </c>
      <c r="B2261" t="s">
        <v>249</v>
      </c>
      <c r="C2261" s="6">
        <v>39850</v>
      </c>
      <c r="D2261" s="5"/>
      <c r="G2261">
        <v>114</v>
      </c>
      <c r="H2261" t="s">
        <v>17</v>
      </c>
      <c r="I2261" s="7">
        <v>9</v>
      </c>
      <c r="J2261">
        <v>1000</v>
      </c>
      <c r="K2261" s="5">
        <f t="shared" si="73"/>
        <v>111.11111111111111</v>
      </c>
      <c r="AC2261" s="5"/>
      <c r="AE2261" s="8"/>
      <c r="AF2261" s="8"/>
      <c r="AG2261" s="8"/>
      <c r="AH2261" s="8"/>
      <c r="AI2261" s="8"/>
      <c r="AJ2261" s="5"/>
      <c r="AK2261" s="8"/>
      <c r="AL2261" s="8"/>
      <c r="AM2261" s="8"/>
      <c r="AN2261" s="8"/>
      <c r="AO2261" s="8"/>
      <c r="AP2261" s="8"/>
      <c r="AQ2261" s="9"/>
      <c r="AS2261" s="8"/>
      <c r="AT2261" s="8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J2261" s="5"/>
      <c r="BK2261" s="5"/>
      <c r="BL2261" s="5"/>
      <c r="BO2261" s="7"/>
      <c r="BP2261" s="5"/>
      <c r="BQ2261" s="5"/>
      <c r="BR2261" s="5"/>
      <c r="BS2261" s="5"/>
      <c r="BT2261" s="7"/>
      <c r="BU2261" s="7"/>
      <c r="BV2261" s="7"/>
      <c r="BW2261" s="7"/>
      <c r="BX2261" s="7"/>
      <c r="BY2261" s="7"/>
      <c r="BZ2261" s="7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L2261" s="5">
        <v>156.2110917257171</v>
      </c>
      <c r="CM2261" s="5"/>
      <c r="CO2261" s="5"/>
      <c r="CP2261" s="5"/>
      <c r="CQ2261" s="5"/>
    </row>
    <row r="2262" spans="1:166" x14ac:dyDescent="0.25">
      <c r="A2262" t="s">
        <v>81</v>
      </c>
      <c r="B2262" t="s">
        <v>249</v>
      </c>
      <c r="C2262" s="6">
        <v>39851</v>
      </c>
      <c r="D2262" s="5"/>
      <c r="G2262">
        <v>115</v>
      </c>
      <c r="H2262" t="s">
        <v>17</v>
      </c>
      <c r="I2262" s="7">
        <v>9</v>
      </c>
      <c r="J2262">
        <v>1000</v>
      </c>
      <c r="K2262" s="5">
        <f t="shared" si="73"/>
        <v>111.11111111111111</v>
      </c>
      <c r="AC2262" s="5"/>
      <c r="AE2262" s="8"/>
      <c r="AF2262" s="8"/>
      <c r="AG2262" s="8"/>
      <c r="AH2262" s="8"/>
      <c r="AI2262" s="8"/>
      <c r="AJ2262" s="5"/>
      <c r="AK2262" s="8"/>
      <c r="AL2262" s="8"/>
      <c r="AM2262" s="8"/>
      <c r="AN2262" s="8"/>
      <c r="AO2262" s="8"/>
      <c r="AP2262" s="8"/>
      <c r="AQ2262" s="9"/>
      <c r="AS2262" s="8"/>
      <c r="AT2262" s="8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J2262" s="5"/>
      <c r="BK2262" s="5"/>
      <c r="BL2262" s="5"/>
      <c r="BO2262" s="7"/>
      <c r="BP2262" s="5"/>
      <c r="BQ2262" s="5"/>
      <c r="BR2262" s="5"/>
      <c r="BS2262" s="5"/>
      <c r="BT2262" s="7"/>
      <c r="BU2262" s="7"/>
      <c r="BV2262" s="7"/>
      <c r="BW2262" s="7"/>
      <c r="BX2262" s="7"/>
      <c r="BY2262" s="7"/>
      <c r="BZ2262" s="7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L2262" s="5">
        <v>163.70769967828491</v>
      </c>
      <c r="CM2262" s="5"/>
      <c r="CO2262" s="5"/>
      <c r="CP2262" s="5"/>
      <c r="CQ2262" s="5"/>
    </row>
    <row r="2263" spans="1:166" x14ac:dyDescent="0.25">
      <c r="A2263" t="s">
        <v>81</v>
      </c>
      <c r="B2263" t="s">
        <v>249</v>
      </c>
      <c r="C2263" s="6">
        <v>39852</v>
      </c>
      <c r="D2263" s="5"/>
      <c r="E2263" s="6"/>
      <c r="G2263">
        <v>116</v>
      </c>
      <c r="H2263" t="s">
        <v>17</v>
      </c>
      <c r="I2263" s="7">
        <v>9</v>
      </c>
      <c r="J2263">
        <v>1000</v>
      </c>
      <c r="K2263" s="5">
        <f t="shared" si="73"/>
        <v>111.11111111111111</v>
      </c>
      <c r="L2263" s="5"/>
      <c r="M2263" s="8"/>
      <c r="N2263" s="8"/>
      <c r="O2263" s="8"/>
      <c r="P2263" s="8"/>
      <c r="Q2263" s="5"/>
      <c r="R2263" s="5"/>
      <c r="S2263" s="5"/>
      <c r="T2263" s="5"/>
      <c r="U2263" s="5"/>
      <c r="V2263" s="5"/>
      <c r="W2263" s="5"/>
      <c r="X2263" s="8"/>
      <c r="Y2263" s="8"/>
      <c r="Z2263" s="8"/>
      <c r="AA2263" s="8"/>
      <c r="AB2263" s="8"/>
      <c r="AC2263" s="5"/>
      <c r="AD2263" s="8"/>
      <c r="AE2263" s="8"/>
      <c r="AF2263" s="8"/>
      <c r="AG2263" s="8"/>
      <c r="AH2263" s="8"/>
      <c r="AI2263" s="8"/>
      <c r="AJ2263" s="5"/>
      <c r="AK2263" s="8"/>
      <c r="AL2263" s="8"/>
      <c r="AM2263" s="8"/>
      <c r="AN2263" s="8"/>
      <c r="AO2263" s="8"/>
      <c r="AP2263" s="8"/>
      <c r="AQ2263" s="9"/>
      <c r="AR2263" s="8"/>
      <c r="AS2263" s="8"/>
      <c r="AT2263" s="8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8"/>
      <c r="BJ2263" s="5"/>
      <c r="BK2263" s="5"/>
      <c r="BL2263" s="5"/>
      <c r="BM2263" s="8"/>
      <c r="BN2263" s="8"/>
      <c r="BO2263" s="7"/>
      <c r="BP2263" s="5"/>
      <c r="BQ2263" s="5"/>
      <c r="BR2263" s="5"/>
      <c r="BS2263" s="5"/>
      <c r="BT2263" s="7"/>
      <c r="BU2263" s="7"/>
      <c r="BV2263" s="7"/>
      <c r="BW2263" s="7"/>
      <c r="BX2263" s="7"/>
      <c r="BY2263" s="7"/>
      <c r="BZ2263" s="7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8"/>
      <c r="CL2263" s="5">
        <v>146.5671354790729</v>
      </c>
      <c r="CM2263" s="5"/>
      <c r="CN2263" s="8"/>
      <c r="CO2263" s="5"/>
      <c r="CP2263" s="5"/>
      <c r="CQ2263" s="5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/>
      <c r="EA2263" s="8"/>
      <c r="EB2263" s="8"/>
      <c r="EC2263" s="8"/>
      <c r="ED2263" s="8"/>
      <c r="EE2263" s="8"/>
      <c r="EF2263" s="8"/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/>
      <c r="ES2263" s="8"/>
      <c r="ET2263" s="8"/>
      <c r="EU2263" s="8"/>
      <c r="EV2263" s="8"/>
      <c r="EW2263" s="8"/>
      <c r="EX2263" s="8"/>
      <c r="EY2263" s="8"/>
      <c r="EZ2263" s="8"/>
      <c r="FA2263" s="8"/>
      <c r="FB2263" s="8"/>
      <c r="FC2263" s="8"/>
      <c r="FD2263" s="8"/>
      <c r="FE2263" s="8"/>
      <c r="FF2263" s="8"/>
      <c r="FG2263" s="8"/>
      <c r="FH2263" s="8"/>
      <c r="FI2263" s="8"/>
      <c r="FJ2263" s="8"/>
    </row>
    <row r="2264" spans="1:166" x14ac:dyDescent="0.25">
      <c r="A2264" t="s">
        <v>81</v>
      </c>
      <c r="B2264" t="s">
        <v>249</v>
      </c>
      <c r="C2264" s="6">
        <v>39853</v>
      </c>
      <c r="G2264">
        <v>117</v>
      </c>
      <c r="H2264" t="s">
        <v>17</v>
      </c>
      <c r="I2264" s="7">
        <v>9</v>
      </c>
      <c r="J2264">
        <v>1000</v>
      </c>
      <c r="K2264" s="5">
        <f t="shared" si="73"/>
        <v>111.11111111111111</v>
      </c>
      <c r="AC2264" s="5">
        <v>208.37721345122765</v>
      </c>
      <c r="AE2264" s="8"/>
      <c r="AF2264" s="8"/>
      <c r="AG2264" s="8"/>
      <c r="AH2264" s="8"/>
      <c r="AI2264" s="8"/>
      <c r="AJ2264" s="5">
        <v>161.80892564270044</v>
      </c>
      <c r="AK2264" s="8">
        <v>2.2852746253407172</v>
      </c>
      <c r="AL2264" s="8"/>
      <c r="AM2264" s="8"/>
      <c r="AN2264" s="8"/>
      <c r="AO2264" s="8"/>
      <c r="AP2264" s="8"/>
      <c r="AQ2264" s="9">
        <f>AK2264/AJ2264</f>
        <v>1.4123291507336024E-2</v>
      </c>
      <c r="AS2264" s="8"/>
      <c r="AT2264" s="8"/>
      <c r="AU2264" s="5">
        <v>9.8987717908082404E-2</v>
      </c>
      <c r="AV2264" s="5"/>
      <c r="AW2264" s="5"/>
      <c r="AX2264" s="5"/>
      <c r="AY2264" s="5">
        <v>416.52573344522875</v>
      </c>
      <c r="AZ2264" s="5"/>
      <c r="BA2264" s="5"/>
      <c r="BB2264" s="5"/>
      <c r="BC2264" s="5"/>
      <c r="BD2264" s="5"/>
      <c r="BE2264" s="5"/>
      <c r="BF2264" s="5"/>
      <c r="BG2264" s="5">
        <v>0</v>
      </c>
      <c r="BH2264" s="5">
        <v>416.62472116313688</v>
      </c>
      <c r="BJ2264" s="5"/>
      <c r="BK2264" s="5">
        <f>AC2264+AJ2264+BH2264</f>
        <v>786.81086025706497</v>
      </c>
      <c r="BL2264" s="5"/>
      <c r="BM2264" s="8">
        <f>BH2264/BK2264</f>
        <v>0.52951063871566062</v>
      </c>
      <c r="BN2264" s="8"/>
      <c r="BO2264" s="7"/>
      <c r="BP2264" s="5"/>
      <c r="BQ2264" s="5"/>
      <c r="BR2264" s="5"/>
      <c r="BS2264" s="5"/>
      <c r="BT2264" s="7"/>
      <c r="BU2264" s="7"/>
      <c r="BV2264" s="7"/>
      <c r="BW2264" s="7"/>
      <c r="BX2264" s="8">
        <f>AC2264/BK2264</f>
        <v>0.26483774433813373</v>
      </c>
      <c r="BY2264" s="8">
        <f>AJ2264/BK2264</f>
        <v>0.20565161694620562</v>
      </c>
      <c r="BZ2264" s="8">
        <f>BH2264/BK2264</f>
        <v>0.52951063871566062</v>
      </c>
      <c r="CA2264" s="5">
        <f>CB2264+CC2264+CD2264+CE2264+CF2264+CG2264</f>
        <v>465.31583535074753</v>
      </c>
      <c r="CB2264" s="5">
        <v>1.25</v>
      </c>
      <c r="CC2264" s="5">
        <v>144.21069066639143</v>
      </c>
      <c r="CD2264" s="5">
        <v>0</v>
      </c>
      <c r="CE2264" s="5"/>
      <c r="CF2264" s="5">
        <v>143.89611999095402</v>
      </c>
      <c r="CG2264" s="5">
        <v>175.95902469340206</v>
      </c>
      <c r="CH2264" s="9">
        <f>AK2264/CA2264</f>
        <v>4.9112332994601703E-3</v>
      </c>
      <c r="CI2264" s="5"/>
      <c r="CJ2264" s="5"/>
      <c r="CL2264" s="5"/>
      <c r="CM2264" s="5"/>
      <c r="CO2264" s="5"/>
      <c r="CP2264" s="5"/>
      <c r="CQ2264" s="5"/>
    </row>
    <row r="2265" spans="1:166" x14ac:dyDescent="0.25">
      <c r="A2265" t="s">
        <v>81</v>
      </c>
      <c r="B2265" t="s">
        <v>249</v>
      </c>
      <c r="C2265" s="6">
        <v>39854</v>
      </c>
      <c r="D2265" s="5"/>
      <c r="G2265">
        <v>118</v>
      </c>
      <c r="H2265" t="s">
        <v>17</v>
      </c>
      <c r="I2265" s="7">
        <v>9</v>
      </c>
      <c r="J2265">
        <v>1000</v>
      </c>
      <c r="K2265" s="5">
        <f t="shared" si="73"/>
        <v>111.11111111111111</v>
      </c>
      <c r="M2265" s="5">
        <v>782.5</v>
      </c>
      <c r="N2265" s="7">
        <v>21.45</v>
      </c>
      <c r="O2265" s="7"/>
      <c r="P2265" s="7"/>
      <c r="AC2265" s="5"/>
      <c r="AE2265" s="8"/>
      <c r="AF2265" s="8"/>
      <c r="AG2265" s="8"/>
      <c r="AH2265" s="8"/>
      <c r="AI2265" s="8"/>
      <c r="AJ2265" s="5"/>
      <c r="AK2265" s="8"/>
      <c r="AL2265" s="8"/>
      <c r="AM2265" s="8"/>
      <c r="AN2265" s="8"/>
      <c r="AO2265" s="8"/>
      <c r="AP2265" s="8"/>
      <c r="AQ2265" s="9"/>
      <c r="AS2265" s="8"/>
      <c r="AT2265" s="8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J2265" s="5"/>
      <c r="BK2265" s="5"/>
      <c r="BL2265" s="5"/>
      <c r="BO2265" s="7"/>
      <c r="BP2265" s="5"/>
      <c r="BQ2265" s="5"/>
      <c r="BR2265" s="5"/>
      <c r="BS2265" s="5"/>
      <c r="BT2265" s="7"/>
      <c r="BU2265" s="7"/>
      <c r="BV2265" s="7"/>
      <c r="BW2265" s="7"/>
      <c r="BX2265" s="7"/>
      <c r="BY2265" s="7"/>
      <c r="BZ2265" s="7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L2265" s="5">
        <v>210.32776502640129</v>
      </c>
      <c r="CM2265" s="5"/>
      <c r="CO2265" s="5"/>
      <c r="CP2265" s="5"/>
      <c r="CQ2265" s="5"/>
    </row>
    <row r="2266" spans="1:166" x14ac:dyDescent="0.25">
      <c r="A2266" t="s">
        <v>81</v>
      </c>
      <c r="B2266" t="s">
        <v>249</v>
      </c>
      <c r="C2266" s="6">
        <v>39857</v>
      </c>
      <c r="D2266" s="5"/>
      <c r="G2266">
        <v>121</v>
      </c>
      <c r="H2266" t="s">
        <v>17</v>
      </c>
      <c r="I2266" s="7">
        <v>9</v>
      </c>
      <c r="J2266">
        <v>1000</v>
      </c>
      <c r="K2266" s="5">
        <f t="shared" si="73"/>
        <v>111.11111111111111</v>
      </c>
      <c r="AC2266" s="5"/>
      <c r="AE2266" s="8"/>
      <c r="AF2266" s="8"/>
      <c r="AG2266" s="8"/>
      <c r="AH2266" s="8"/>
      <c r="AI2266" s="8"/>
      <c r="AJ2266" s="5"/>
      <c r="AK2266" s="8"/>
      <c r="AL2266" s="8"/>
      <c r="AM2266" s="8"/>
      <c r="AN2266" s="8"/>
      <c r="AO2266" s="8"/>
      <c r="AP2266" s="8"/>
      <c r="AQ2266" s="9"/>
      <c r="AS2266" s="8"/>
      <c r="AT2266" s="8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J2266" s="5"/>
      <c r="BK2266" s="5"/>
      <c r="BL2266" s="5"/>
      <c r="BO2266" s="7"/>
      <c r="BP2266" s="5"/>
      <c r="BQ2266" s="5"/>
      <c r="BR2266" s="5"/>
      <c r="BS2266" s="5"/>
      <c r="BT2266" s="7"/>
      <c r="BU2266" s="7"/>
      <c r="BV2266" s="7"/>
      <c r="BW2266" s="7"/>
      <c r="BX2266" s="7"/>
      <c r="BY2266" s="7"/>
      <c r="BZ2266" s="7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L2266" s="5">
        <v>200.87993272211381</v>
      </c>
      <c r="CM2266" s="5"/>
      <c r="CO2266" s="5"/>
      <c r="CP2266" s="5"/>
      <c r="CQ2266" s="5"/>
    </row>
    <row r="2267" spans="1:166" x14ac:dyDescent="0.25">
      <c r="A2267" t="s">
        <v>81</v>
      </c>
      <c r="B2267" t="s">
        <v>249</v>
      </c>
      <c r="C2267" s="6">
        <v>39864</v>
      </c>
      <c r="D2267" s="5"/>
      <c r="G2267">
        <v>128</v>
      </c>
      <c r="H2267" t="s">
        <v>17</v>
      </c>
      <c r="I2267" s="7">
        <v>9</v>
      </c>
      <c r="J2267">
        <v>1000</v>
      </c>
      <c r="K2267" s="5">
        <f t="shared" si="73"/>
        <v>111.11111111111111</v>
      </c>
      <c r="AC2267" s="5"/>
      <c r="AE2267" s="8"/>
      <c r="AF2267" s="8"/>
      <c r="AG2267" s="8"/>
      <c r="AH2267" s="8"/>
      <c r="AI2267" s="8"/>
      <c r="AJ2267" s="5"/>
      <c r="AK2267" s="8"/>
      <c r="AL2267" s="8"/>
      <c r="AM2267" s="8"/>
      <c r="AN2267" s="8"/>
      <c r="AO2267" s="8"/>
      <c r="AP2267" s="8"/>
      <c r="AQ2267" s="9"/>
      <c r="AS2267" s="8"/>
      <c r="AT2267" s="8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J2267" s="5"/>
      <c r="BK2267" s="5"/>
      <c r="BL2267" s="5"/>
      <c r="BO2267" s="7"/>
      <c r="BP2267" s="5"/>
      <c r="BQ2267" s="5"/>
      <c r="BR2267" s="5"/>
      <c r="BS2267" s="5"/>
      <c r="BT2267" s="7"/>
      <c r="BU2267" s="7"/>
      <c r="BV2267" s="7"/>
      <c r="BW2267" s="7"/>
      <c r="BX2267" s="7"/>
      <c r="BY2267" s="7"/>
      <c r="BZ2267" s="7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L2267" s="5">
        <v>219.0439429997503</v>
      </c>
      <c r="CM2267" s="5"/>
      <c r="CO2267" s="5"/>
      <c r="CP2267" s="5"/>
      <c r="CQ2267" s="5"/>
    </row>
    <row r="2268" spans="1:166" x14ac:dyDescent="0.25">
      <c r="A2268" t="s">
        <v>81</v>
      </c>
      <c r="B2268" t="s">
        <v>249</v>
      </c>
      <c r="C2268" s="6">
        <v>39870</v>
      </c>
      <c r="D2268" s="5"/>
      <c r="G2268">
        <v>134</v>
      </c>
      <c r="H2268" t="s">
        <v>17</v>
      </c>
      <c r="I2268" s="7">
        <v>9</v>
      </c>
      <c r="J2268">
        <v>1000</v>
      </c>
      <c r="K2268" s="5">
        <f t="shared" si="73"/>
        <v>111.11111111111111</v>
      </c>
      <c r="AC2268" s="5"/>
      <c r="AE2268" s="8"/>
      <c r="AF2268" s="8"/>
      <c r="AG2268" s="8"/>
      <c r="AH2268" s="8"/>
      <c r="AI2268" s="8"/>
      <c r="AJ2268" s="5"/>
      <c r="AK2268" s="8"/>
      <c r="AL2268" s="8"/>
      <c r="AM2268" s="8"/>
      <c r="AN2268" s="8"/>
      <c r="AO2268" s="8"/>
      <c r="AP2268" s="8"/>
      <c r="AQ2268" s="9"/>
      <c r="AS2268" s="8"/>
      <c r="AT2268" s="8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J2268" s="5"/>
      <c r="BK2268" s="5"/>
      <c r="BL2268" s="5"/>
      <c r="BO2268" s="7"/>
      <c r="BP2268" s="5"/>
      <c r="BQ2268" s="5"/>
      <c r="BR2268" s="5"/>
      <c r="BS2268" s="5"/>
      <c r="BT2268" s="7"/>
      <c r="BU2268" s="7"/>
      <c r="BV2268" s="7"/>
      <c r="BW2268" s="7"/>
      <c r="BX2268" s="7"/>
      <c r="BY2268" s="7"/>
      <c r="BZ2268" s="7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L2268" s="5">
        <v>188.0232631315466</v>
      </c>
      <c r="CM2268" s="5"/>
      <c r="CO2268" s="5"/>
      <c r="CP2268" s="5"/>
      <c r="CQ2268" s="5"/>
    </row>
    <row r="2269" spans="1:166" x14ac:dyDescent="0.25">
      <c r="A2269" t="s">
        <v>81</v>
      </c>
      <c r="B2269" t="s">
        <v>249</v>
      </c>
      <c r="C2269" s="6">
        <v>39874</v>
      </c>
      <c r="G2269">
        <v>138</v>
      </c>
      <c r="H2269" t="s">
        <v>17</v>
      </c>
      <c r="I2269" s="7">
        <v>9</v>
      </c>
      <c r="J2269">
        <v>1000</v>
      </c>
      <c r="K2269" s="5">
        <f t="shared" si="73"/>
        <v>111.11111111111111</v>
      </c>
      <c r="AC2269" s="5">
        <v>267.23120918865612</v>
      </c>
      <c r="AE2269" s="8"/>
      <c r="AF2269" s="8"/>
      <c r="AG2269" s="8"/>
      <c r="AH2269" s="8"/>
      <c r="AI2269" s="8"/>
      <c r="AJ2269" s="5">
        <v>190.99140498662339</v>
      </c>
      <c r="AK2269" s="8">
        <v>2.5726743006989494</v>
      </c>
      <c r="AL2269" s="8"/>
      <c r="AM2269" s="8"/>
      <c r="AN2269" s="8"/>
      <c r="AO2269" s="8"/>
      <c r="AP2269" s="8"/>
      <c r="AQ2269" s="9">
        <f>AK2269/AJ2269</f>
        <v>1.3470105112212425E-2</v>
      </c>
      <c r="AS2269" s="8"/>
      <c r="AT2269" s="8"/>
      <c r="AU2269" s="5">
        <v>0</v>
      </c>
      <c r="AV2269" s="5"/>
      <c r="AW2269" s="5"/>
      <c r="AX2269" s="5"/>
      <c r="AY2269" s="5">
        <v>581.24937468701114</v>
      </c>
      <c r="AZ2269" s="5"/>
      <c r="BA2269" s="5"/>
      <c r="BB2269" s="5"/>
      <c r="BC2269" s="5"/>
      <c r="BD2269" s="5"/>
      <c r="BE2269" s="5"/>
      <c r="BF2269" s="5"/>
      <c r="BG2269" s="5">
        <v>87.315085205307412</v>
      </c>
      <c r="BH2269" s="5">
        <v>668.5644598923185</v>
      </c>
      <c r="BJ2269" s="5"/>
      <c r="BK2269" s="5">
        <f>AC2269+AJ2269+BH2269</f>
        <v>1126.787074067598</v>
      </c>
      <c r="BL2269" s="5"/>
      <c r="BM2269" s="8">
        <f>BH2269/BK2269</f>
        <v>0.59333699798211392</v>
      </c>
      <c r="BN2269" s="8"/>
      <c r="BO2269" s="7"/>
      <c r="BP2269" s="5"/>
      <c r="BQ2269" s="5"/>
      <c r="BR2269" s="5"/>
      <c r="BS2269" s="5"/>
      <c r="BT2269" s="7"/>
      <c r="BU2269" s="7"/>
      <c r="BV2269" s="7"/>
      <c r="BW2269" s="7"/>
      <c r="BX2269" s="8">
        <f>AC2269/BK2269</f>
        <v>0.23716211814888499</v>
      </c>
      <c r="BY2269" s="8">
        <f>AJ2269/BK2269</f>
        <v>0.16950088386900103</v>
      </c>
      <c r="BZ2269" s="8">
        <f>BH2269/BK2269</f>
        <v>0.59333699798211392</v>
      </c>
      <c r="CA2269" s="5">
        <f>CB2269+CC2269+CD2269+CE2269+CF2269+CG2269</f>
        <v>547.12291565455826</v>
      </c>
      <c r="CB2269" s="5">
        <v>9.5</v>
      </c>
      <c r="CC2269" s="5">
        <v>130.45344127266091</v>
      </c>
      <c r="CD2269" s="5">
        <v>14.879940602090265</v>
      </c>
      <c r="CE2269" s="5"/>
      <c r="CF2269" s="5">
        <v>165.5435631234547</v>
      </c>
      <c r="CG2269" s="5">
        <v>226.74597065635237</v>
      </c>
      <c r="CH2269" s="9">
        <f>AK2269/CA2269</f>
        <v>4.7021870718412405E-3</v>
      </c>
      <c r="CI2269" s="5"/>
      <c r="CJ2269" s="5"/>
      <c r="CL2269" s="5"/>
      <c r="CM2269" s="5"/>
      <c r="CO2269" s="5"/>
      <c r="CP2269" s="5"/>
      <c r="CQ2269" s="5"/>
    </row>
    <row r="2270" spans="1:166" x14ac:dyDescent="0.25">
      <c r="A2270" t="s">
        <v>81</v>
      </c>
      <c r="B2270" t="s">
        <v>249</v>
      </c>
      <c r="C2270" s="6">
        <v>39877</v>
      </c>
      <c r="D2270" s="5"/>
      <c r="G2270">
        <v>141</v>
      </c>
      <c r="H2270" t="s">
        <v>17</v>
      </c>
      <c r="I2270" s="7">
        <v>9</v>
      </c>
      <c r="J2270">
        <v>1000</v>
      </c>
      <c r="K2270" s="5">
        <f t="shared" si="73"/>
        <v>111.11111111111111</v>
      </c>
      <c r="AC2270" s="5"/>
      <c r="AE2270" s="8"/>
      <c r="AF2270" s="8"/>
      <c r="AG2270" s="8"/>
      <c r="AH2270" s="8"/>
      <c r="AI2270" s="8"/>
      <c r="AJ2270" s="5"/>
      <c r="AK2270" s="8"/>
      <c r="AL2270" s="8"/>
      <c r="AM2270" s="8"/>
      <c r="AN2270" s="8"/>
      <c r="AO2270" s="8"/>
      <c r="AP2270" s="8"/>
      <c r="AQ2270" s="9"/>
      <c r="AS2270" s="8"/>
      <c r="AT2270" s="8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J2270" s="5"/>
      <c r="BK2270" s="5"/>
      <c r="BL2270" s="5"/>
      <c r="BO2270" s="7"/>
      <c r="BP2270" s="5"/>
      <c r="BQ2270" s="5"/>
      <c r="BR2270" s="5"/>
      <c r="BS2270" s="5"/>
      <c r="BT2270" s="7"/>
      <c r="BU2270" s="7"/>
      <c r="BV2270" s="7"/>
      <c r="BW2270" s="7"/>
      <c r="BX2270" s="7"/>
      <c r="BY2270" s="7"/>
      <c r="BZ2270" s="7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L2270" s="5">
        <v>163.32790311241979</v>
      </c>
      <c r="CM2270" s="5"/>
      <c r="CO2270" s="5"/>
      <c r="CP2270" s="5"/>
      <c r="CQ2270" s="5"/>
    </row>
    <row r="2271" spans="1:166" x14ac:dyDescent="0.25">
      <c r="A2271" t="s">
        <v>81</v>
      </c>
      <c r="B2271" t="s">
        <v>249</v>
      </c>
      <c r="C2271" s="6">
        <v>39878</v>
      </c>
      <c r="D2271" s="5"/>
      <c r="G2271">
        <v>142</v>
      </c>
      <c r="H2271" t="s">
        <v>17</v>
      </c>
      <c r="I2271" s="7">
        <v>9</v>
      </c>
      <c r="J2271">
        <v>1000</v>
      </c>
      <c r="K2271" s="5">
        <f t="shared" si="73"/>
        <v>111.11111111111111</v>
      </c>
      <c r="AC2271" s="5"/>
      <c r="AE2271" s="8"/>
      <c r="AF2271" s="8"/>
      <c r="AG2271" s="8"/>
      <c r="AH2271" s="8"/>
      <c r="AI2271" s="8"/>
      <c r="AJ2271" s="5"/>
      <c r="AK2271" s="8"/>
      <c r="AL2271" s="8"/>
      <c r="AM2271" s="8"/>
      <c r="AN2271" s="8"/>
      <c r="AO2271" s="8"/>
      <c r="AP2271" s="8"/>
      <c r="AQ2271" s="9"/>
      <c r="AS2271" s="8"/>
      <c r="AT2271" s="8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J2271" s="5"/>
      <c r="BK2271" s="5"/>
      <c r="BL2271" s="5"/>
      <c r="BO2271" s="7"/>
      <c r="BP2271" s="5"/>
      <c r="BQ2271" s="5"/>
      <c r="BR2271" s="5"/>
      <c r="BS2271" s="5"/>
      <c r="BT2271" s="7"/>
      <c r="BU2271" s="7"/>
      <c r="BV2271" s="7"/>
      <c r="BW2271" s="7"/>
      <c r="BX2271" s="7"/>
      <c r="BY2271" s="7"/>
      <c r="BZ2271" s="7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L2271" s="5">
        <v>157.41382350650829</v>
      </c>
      <c r="CM2271" s="5"/>
      <c r="CO2271" s="5"/>
      <c r="CP2271" s="5"/>
      <c r="CQ2271" s="5"/>
    </row>
    <row r="2272" spans="1:166" x14ac:dyDescent="0.25">
      <c r="A2272" t="s">
        <v>81</v>
      </c>
      <c r="B2272" t="s">
        <v>249</v>
      </c>
      <c r="C2272" s="6">
        <v>39880</v>
      </c>
      <c r="D2272" s="5"/>
      <c r="G2272">
        <v>144</v>
      </c>
      <c r="H2272" t="s">
        <v>17</v>
      </c>
      <c r="I2272" s="7">
        <v>9</v>
      </c>
      <c r="J2272">
        <v>1000</v>
      </c>
      <c r="K2272" s="5">
        <f t="shared" si="73"/>
        <v>111.11111111111111</v>
      </c>
      <c r="AC2272" s="5"/>
      <c r="AE2272" s="8"/>
      <c r="AF2272" s="8"/>
      <c r="AG2272" s="8"/>
      <c r="AH2272" s="8"/>
      <c r="AI2272" s="8"/>
      <c r="AJ2272" s="5"/>
      <c r="AK2272" s="8"/>
      <c r="AL2272" s="8"/>
      <c r="AM2272" s="8"/>
      <c r="AN2272" s="8"/>
      <c r="AO2272" s="8"/>
      <c r="AP2272" s="8"/>
      <c r="AQ2272" s="9"/>
      <c r="AS2272" s="8"/>
      <c r="AT2272" s="8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J2272" s="5"/>
      <c r="BK2272" s="5"/>
      <c r="BL2272" s="5"/>
      <c r="BO2272" s="7"/>
      <c r="BP2272" s="5"/>
      <c r="BQ2272" s="5"/>
      <c r="BR2272" s="5"/>
      <c r="BS2272" s="5"/>
      <c r="BT2272" s="7"/>
      <c r="BU2272" s="7"/>
      <c r="BV2272" s="7"/>
      <c r="BW2272" s="7"/>
      <c r="BX2272" s="7"/>
      <c r="BY2272" s="7"/>
      <c r="BZ2272" s="7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L2272" s="5">
        <v>212.43467491053721</v>
      </c>
      <c r="CM2272" s="5"/>
      <c r="CO2272" s="5"/>
      <c r="CP2272" s="5"/>
      <c r="CQ2272" s="5"/>
    </row>
    <row r="2273" spans="1:166" x14ac:dyDescent="0.25">
      <c r="A2273" t="s">
        <v>81</v>
      </c>
      <c r="B2273" t="s">
        <v>249</v>
      </c>
      <c r="C2273" s="6">
        <v>39884</v>
      </c>
      <c r="D2273" s="5"/>
      <c r="G2273">
        <v>148</v>
      </c>
      <c r="H2273" t="s">
        <v>17</v>
      </c>
      <c r="I2273" s="7">
        <v>9</v>
      </c>
      <c r="J2273">
        <v>1000</v>
      </c>
      <c r="K2273" s="5">
        <f t="shared" si="73"/>
        <v>111.11111111111111</v>
      </c>
      <c r="AC2273" s="5"/>
      <c r="AE2273" s="8"/>
      <c r="AF2273" s="8"/>
      <c r="AG2273" s="8"/>
      <c r="AH2273" s="8"/>
      <c r="AI2273" s="8"/>
      <c r="AJ2273" s="5"/>
      <c r="AK2273" s="8"/>
      <c r="AL2273" s="8"/>
      <c r="AM2273" s="8"/>
      <c r="AN2273" s="8"/>
      <c r="AO2273" s="8"/>
      <c r="AP2273" s="8"/>
      <c r="AQ2273" s="9"/>
      <c r="AS2273" s="8"/>
      <c r="AT2273" s="8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J2273" s="5"/>
      <c r="BK2273" s="5"/>
      <c r="BL2273" s="5"/>
      <c r="BO2273" s="7"/>
      <c r="BP2273" s="5"/>
      <c r="BQ2273" s="5"/>
      <c r="BR2273" s="5"/>
      <c r="BS2273" s="5"/>
      <c r="BT2273" s="7"/>
      <c r="BU2273" s="7"/>
      <c r="BV2273" s="7"/>
      <c r="BW2273" s="7"/>
      <c r="BX2273" s="7"/>
      <c r="BY2273" s="7"/>
      <c r="BZ2273" s="7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L2273" s="5">
        <v>193.38426373593001</v>
      </c>
      <c r="CM2273" s="5"/>
      <c r="CO2273" s="5"/>
      <c r="CP2273" s="5"/>
      <c r="CQ2273" s="5"/>
    </row>
    <row r="2274" spans="1:166" x14ac:dyDescent="0.25">
      <c r="A2274" t="s">
        <v>81</v>
      </c>
      <c r="B2274" t="s">
        <v>249</v>
      </c>
      <c r="C2274" s="6">
        <v>39891</v>
      </c>
      <c r="D2274" s="5">
        <v>9</v>
      </c>
      <c r="E2274" s="6" t="s">
        <v>207</v>
      </c>
      <c r="F2274" t="s">
        <v>15</v>
      </c>
      <c r="G2274">
        <v>155</v>
      </c>
      <c r="H2274" t="s">
        <v>17</v>
      </c>
      <c r="I2274" s="7">
        <v>9</v>
      </c>
      <c r="J2274">
        <v>1000</v>
      </c>
      <c r="K2274" s="5">
        <f t="shared" si="73"/>
        <v>111.11111111111111</v>
      </c>
      <c r="L2274" s="5"/>
      <c r="M2274" s="8"/>
      <c r="N2274" s="8"/>
      <c r="O2274" s="8"/>
      <c r="P2274" s="8"/>
      <c r="Q2274" s="5"/>
      <c r="R2274" s="5"/>
      <c r="S2274" s="5"/>
      <c r="T2274" s="5"/>
      <c r="U2274" s="5"/>
      <c r="V2274" s="5">
        <v>155</v>
      </c>
      <c r="W2274" s="5"/>
      <c r="X2274" s="8"/>
      <c r="Y2274" s="8"/>
      <c r="Z2274" s="8"/>
      <c r="AA2274" s="8"/>
      <c r="AB2274" s="8"/>
      <c r="AC2274" s="5"/>
      <c r="AD2274" s="8"/>
      <c r="AE2274" s="8"/>
      <c r="AF2274" s="8"/>
      <c r="AG2274" s="8"/>
      <c r="AH2274" s="8"/>
      <c r="AI2274" s="8"/>
      <c r="AJ2274" s="5"/>
      <c r="AK2274" s="8"/>
      <c r="AL2274" s="8"/>
      <c r="AM2274" s="8"/>
      <c r="AN2274" s="8"/>
      <c r="AO2274" s="8"/>
      <c r="AP2274" s="8"/>
      <c r="AQ2274" s="9"/>
      <c r="AR2274" s="8"/>
      <c r="AS2274" s="8"/>
      <c r="AT2274" s="8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8"/>
      <c r="BJ2274" s="5"/>
      <c r="BK2274" s="5"/>
      <c r="BL2274" s="5"/>
      <c r="BM2274" s="8"/>
      <c r="BN2274" s="8"/>
      <c r="BO2274" s="7"/>
      <c r="BP2274" s="5"/>
      <c r="BQ2274" s="5"/>
      <c r="BR2274" s="5"/>
      <c r="BS2274" s="5"/>
      <c r="BT2274" s="7"/>
      <c r="BU2274" s="7"/>
      <c r="BV2274" s="7"/>
      <c r="BW2274" s="7"/>
      <c r="BX2274" s="7"/>
      <c r="BY2274" s="7"/>
      <c r="BZ2274" s="7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8"/>
      <c r="CL2274" s="5"/>
      <c r="CM2274" s="5"/>
      <c r="CN2274" s="8"/>
      <c r="CO2274" s="5"/>
      <c r="CP2274" s="5"/>
      <c r="CQ2274" s="5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/>
      <c r="EA2274" s="8"/>
      <c r="EB2274" s="8"/>
      <c r="EC2274" s="8"/>
      <c r="ED2274" s="8"/>
      <c r="EE2274" s="8"/>
      <c r="EF2274" s="8"/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/>
      <c r="ES2274" s="8"/>
      <c r="ET2274" s="8"/>
      <c r="EU2274" s="8"/>
      <c r="EV2274" s="8"/>
      <c r="EW2274" s="8"/>
      <c r="EX2274" s="8"/>
      <c r="EY2274" s="8"/>
      <c r="EZ2274" s="8"/>
      <c r="FA2274" s="8"/>
      <c r="FB2274" s="8"/>
      <c r="FC2274" s="8"/>
      <c r="FD2274" s="8"/>
      <c r="FE2274" s="8"/>
      <c r="FF2274" s="8"/>
      <c r="FG2274" s="8"/>
      <c r="FH2274" s="8"/>
      <c r="FI2274" s="8"/>
      <c r="FJ2274" s="8"/>
    </row>
    <row r="2275" spans="1:166" x14ac:dyDescent="0.25">
      <c r="A2275" t="s">
        <v>81</v>
      </c>
      <c r="B2275" t="s">
        <v>249</v>
      </c>
      <c r="C2275" s="6">
        <v>39895</v>
      </c>
      <c r="D2275" s="5"/>
      <c r="G2275">
        <v>159</v>
      </c>
      <c r="H2275" t="s">
        <v>17</v>
      </c>
      <c r="I2275" s="7">
        <v>9</v>
      </c>
      <c r="J2275">
        <v>1000</v>
      </c>
      <c r="K2275" s="5">
        <f t="shared" si="73"/>
        <v>111.11111111111111</v>
      </c>
      <c r="AC2275" s="5"/>
      <c r="AE2275" s="8"/>
      <c r="AF2275" s="8"/>
      <c r="AG2275" s="8"/>
      <c r="AH2275" s="8"/>
      <c r="AI2275" s="8"/>
      <c r="AJ2275" s="5"/>
      <c r="AK2275" s="8"/>
      <c r="AL2275" s="8"/>
      <c r="AM2275" s="8"/>
      <c r="AN2275" s="8"/>
      <c r="AO2275" s="8"/>
      <c r="AP2275" s="8"/>
      <c r="AQ2275" s="9"/>
      <c r="AS2275" s="8"/>
      <c r="AT2275" s="8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J2275" s="5"/>
      <c r="BK2275" s="5"/>
      <c r="BL2275" s="5"/>
      <c r="BO2275" s="7"/>
      <c r="BP2275" s="5"/>
      <c r="BQ2275" s="5"/>
      <c r="BR2275" s="5"/>
      <c r="BS2275" s="5"/>
      <c r="BT2275" s="7"/>
      <c r="BU2275" s="7"/>
      <c r="BV2275" s="7"/>
      <c r="BW2275" s="7"/>
      <c r="BX2275" s="7"/>
      <c r="BY2275" s="7"/>
      <c r="BZ2275" s="7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L2275" s="5">
        <v>150.2468367888242</v>
      </c>
      <c r="CM2275" s="5"/>
      <c r="CO2275" s="5"/>
      <c r="CP2275" s="5"/>
      <c r="CQ2275" s="5"/>
    </row>
    <row r="2276" spans="1:166" x14ac:dyDescent="0.25">
      <c r="A2276" t="s">
        <v>81</v>
      </c>
      <c r="B2276" t="s">
        <v>249</v>
      </c>
      <c r="C2276" s="6">
        <v>39902</v>
      </c>
      <c r="G2276">
        <v>166</v>
      </c>
      <c r="H2276" t="s">
        <v>17</v>
      </c>
      <c r="I2276" s="7">
        <v>9</v>
      </c>
      <c r="J2276">
        <v>1000</v>
      </c>
      <c r="K2276" s="5">
        <f t="shared" si="73"/>
        <v>111.11111111111111</v>
      </c>
      <c r="AC2276" s="5">
        <v>365.04914512414291</v>
      </c>
      <c r="AE2276" s="8"/>
      <c r="AF2276" s="8"/>
      <c r="AG2276" s="8"/>
      <c r="AH2276" s="8"/>
      <c r="AI2276" s="8"/>
      <c r="AJ2276" s="5">
        <v>222.85042583653325</v>
      </c>
      <c r="AK2276" s="8">
        <v>2.4634592678026306</v>
      </c>
      <c r="AL2276" s="8"/>
      <c r="AM2276" s="8"/>
      <c r="AN2276" s="8"/>
      <c r="AO2276" s="8"/>
      <c r="AP2276" s="8"/>
      <c r="AQ2276" s="9">
        <f>AK2276/AJ2276</f>
        <v>1.1054317076376798E-2</v>
      </c>
      <c r="AS2276" s="8"/>
      <c r="AT2276" s="8"/>
      <c r="AU2276" s="5">
        <v>0</v>
      </c>
      <c r="AV2276" s="5"/>
      <c r="AW2276" s="5"/>
      <c r="AX2276" s="5"/>
      <c r="AY2276" s="5">
        <v>43.08942649294022</v>
      </c>
      <c r="AZ2276" s="5"/>
      <c r="BA2276" s="5"/>
      <c r="BB2276" s="5"/>
      <c r="BC2276" s="5"/>
      <c r="BD2276" s="5"/>
      <c r="BE2276" s="5"/>
      <c r="BF2276" s="5"/>
      <c r="BG2276" s="5">
        <v>802.60319982717215</v>
      </c>
      <c r="BH2276" s="5">
        <v>845.69262632011248</v>
      </c>
      <c r="BJ2276" s="5"/>
      <c r="BK2276" s="5">
        <f>AC2276+AJ2276+BH2276</f>
        <v>1433.5921972807887</v>
      </c>
      <c r="BL2276" s="5"/>
      <c r="BM2276" s="8">
        <f>BH2276/BK2276</f>
        <v>0.589911571731631</v>
      </c>
      <c r="BN2276" s="8"/>
      <c r="BO2276" s="7"/>
      <c r="BP2276" s="5"/>
      <c r="BQ2276" s="5"/>
      <c r="BR2276" s="5"/>
      <c r="BS2276" s="5"/>
      <c r="BT2276" s="7"/>
      <c r="BU2276" s="7"/>
      <c r="BV2276" s="7"/>
      <c r="BW2276" s="7"/>
      <c r="BX2276" s="8">
        <f>AC2276/BK2276</f>
        <v>0.2546394614985778</v>
      </c>
      <c r="BY2276" s="8">
        <f>AJ2276/BK2276</f>
        <v>0.15544896676979117</v>
      </c>
      <c r="BZ2276" s="8">
        <f>BH2276/BK2276</f>
        <v>0.589911571731631</v>
      </c>
      <c r="CA2276" s="5"/>
      <c r="CB2276" s="5">
        <v>8.125</v>
      </c>
      <c r="CC2276" s="5">
        <v>9.1621512322947147</v>
      </c>
      <c r="CD2276" s="5">
        <v>131.29583409899513</v>
      </c>
      <c r="CE2276" s="5"/>
      <c r="CF2276" s="5"/>
      <c r="CG2276" s="5"/>
      <c r="CH2276" s="5"/>
      <c r="CI2276" s="5"/>
      <c r="CJ2276" s="5"/>
      <c r="CL2276" s="5"/>
      <c r="CM2276" s="5"/>
      <c r="CO2276" s="5"/>
      <c r="CP2276" s="5"/>
      <c r="CQ2276" s="5"/>
    </row>
    <row r="2277" spans="1:166" x14ac:dyDescent="0.25">
      <c r="A2277" t="s">
        <v>81</v>
      </c>
      <c r="B2277" t="s">
        <v>249</v>
      </c>
      <c r="C2277" s="6">
        <v>39910</v>
      </c>
      <c r="D2277" s="5">
        <v>10</v>
      </c>
      <c r="E2277" t="s">
        <v>108</v>
      </c>
      <c r="F2277" t="s">
        <v>18</v>
      </c>
      <c r="G2277">
        <v>174</v>
      </c>
      <c r="H2277" t="s">
        <v>17</v>
      </c>
      <c r="I2277" s="7">
        <v>9</v>
      </c>
      <c r="J2277">
        <v>1000</v>
      </c>
      <c r="K2277" s="5">
        <f t="shared" si="73"/>
        <v>111.11111111111111</v>
      </c>
      <c r="L2277" s="5"/>
      <c r="M2277" s="8"/>
      <c r="N2277" s="8"/>
      <c r="O2277" s="8"/>
      <c r="P2277" s="8"/>
      <c r="Q2277" s="5"/>
      <c r="R2277" s="5"/>
      <c r="S2277" s="5"/>
      <c r="T2277" s="5"/>
      <c r="U2277" s="5"/>
      <c r="V2277" s="5"/>
      <c r="W2277" s="5"/>
      <c r="X2277" s="8"/>
      <c r="Y2277" s="8"/>
      <c r="Z2277" s="8"/>
      <c r="AA2277" s="8"/>
      <c r="AB2277" s="8"/>
      <c r="AC2277" s="5"/>
      <c r="AD2277" s="8"/>
      <c r="AE2277" s="8"/>
      <c r="AF2277" s="8"/>
      <c r="AG2277" s="8"/>
      <c r="AH2277" s="8"/>
      <c r="AI2277" s="8"/>
      <c r="AJ2277" s="5"/>
      <c r="AK2277" s="8"/>
      <c r="AL2277" s="8"/>
      <c r="AM2277" s="8"/>
      <c r="AN2277" s="8"/>
      <c r="AO2277" s="8"/>
      <c r="AP2277" s="8"/>
      <c r="AQ2277" s="9"/>
      <c r="AR2277" s="8"/>
      <c r="AS2277" s="8"/>
      <c r="AT2277" s="8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8"/>
      <c r="BJ2277" s="5"/>
      <c r="BK2277" s="5"/>
      <c r="BL2277" s="5"/>
      <c r="BM2277" s="8"/>
      <c r="BN2277" s="5">
        <f>BP2277*(1/(BO2277/100))</f>
        <v>607.87103508350344</v>
      </c>
      <c r="BO2277" s="7">
        <v>40.6</v>
      </c>
      <c r="BP2277" s="5">
        <v>246.79564024390243</v>
      </c>
      <c r="BQ2277" s="5">
        <f>BN2277-BP2277</f>
        <v>361.07539483960102</v>
      </c>
      <c r="BR2277" s="5"/>
      <c r="BS2277" s="5"/>
      <c r="BT2277" s="7">
        <v>10.872054636295262</v>
      </c>
      <c r="BU2277" s="7"/>
      <c r="BV2277" s="7"/>
      <c r="BW2277" s="7"/>
      <c r="BX2277" s="7"/>
      <c r="BY2277" s="7"/>
      <c r="BZ2277" s="7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8"/>
      <c r="CL2277" s="5"/>
      <c r="CM2277" s="5"/>
      <c r="CN2277" s="8"/>
      <c r="CO2277" s="5"/>
      <c r="CP2277" s="5"/>
      <c r="CQ2277" s="5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/>
      <c r="DZ2277" s="8"/>
      <c r="EA2277" s="8"/>
      <c r="EB2277" s="8"/>
      <c r="EC2277" s="8"/>
      <c r="ED2277" s="8"/>
      <c r="EE2277" s="8"/>
      <c r="EF2277" s="8"/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/>
      <c r="EU2277" s="8"/>
      <c r="EV2277" s="8"/>
      <c r="EW2277" s="8"/>
      <c r="EX2277" s="8"/>
      <c r="EY2277" s="8"/>
      <c r="EZ2277" s="8"/>
      <c r="FA2277" s="8"/>
      <c r="FB2277" s="8"/>
      <c r="FC2277" s="8"/>
      <c r="FD2277" s="8"/>
      <c r="FE2277" s="8"/>
      <c r="FF2277" s="8"/>
      <c r="FG2277" s="8"/>
      <c r="FH2277" s="8"/>
      <c r="FI2277" s="8"/>
      <c r="FJ2277" s="8"/>
    </row>
    <row r="2278" spans="1:166" x14ac:dyDescent="0.25">
      <c r="A2278" t="s">
        <v>84</v>
      </c>
      <c r="B2278" t="s">
        <v>250</v>
      </c>
      <c r="C2278" s="6">
        <v>39736</v>
      </c>
      <c r="D2278" s="5">
        <v>1</v>
      </c>
      <c r="E2278" s="6" t="s">
        <v>209</v>
      </c>
      <c r="F2278" t="s">
        <v>10</v>
      </c>
      <c r="G2278">
        <v>0</v>
      </c>
      <c r="H2278" t="s">
        <v>17</v>
      </c>
      <c r="I2278" s="7">
        <v>9</v>
      </c>
      <c r="J2278">
        <v>1000</v>
      </c>
      <c r="K2278" s="5">
        <f t="shared" ref="K2278:K2341" si="74">1000000/I2278/J2278</f>
        <v>111.11111111111111</v>
      </c>
      <c r="L2278" s="5"/>
      <c r="M2278" s="8"/>
      <c r="N2278" s="8"/>
      <c r="O2278" s="8"/>
      <c r="P2278" s="8"/>
      <c r="Q2278" s="5"/>
      <c r="R2278" s="5"/>
      <c r="S2278" s="5"/>
      <c r="T2278" s="5"/>
      <c r="U2278" s="5"/>
      <c r="V2278" s="5"/>
      <c r="W2278" s="5"/>
      <c r="X2278" s="8"/>
      <c r="Y2278" s="8"/>
      <c r="Z2278" s="8"/>
      <c r="AA2278" s="8"/>
      <c r="AB2278" s="8"/>
      <c r="AC2278" s="5"/>
      <c r="AD2278" s="8"/>
      <c r="AE2278" s="8"/>
      <c r="AF2278" s="8"/>
      <c r="AG2278" s="8"/>
      <c r="AH2278" s="8"/>
      <c r="AI2278" s="8"/>
      <c r="AJ2278" s="5"/>
      <c r="AK2278" s="8"/>
      <c r="AL2278" s="8"/>
      <c r="AM2278" s="8"/>
      <c r="AN2278" s="8"/>
      <c r="AO2278" s="8"/>
      <c r="AP2278" s="8"/>
      <c r="AQ2278" s="9"/>
      <c r="AR2278" s="8"/>
      <c r="AS2278" s="8"/>
      <c r="AT2278" s="8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8"/>
      <c r="BJ2278" s="5"/>
      <c r="BK2278" s="5"/>
      <c r="BL2278" s="5"/>
      <c r="BM2278" s="8"/>
      <c r="BN2278" s="8"/>
      <c r="BO2278" s="7"/>
      <c r="BP2278" s="5"/>
      <c r="BQ2278" s="5"/>
      <c r="BR2278" s="5"/>
      <c r="BS2278" s="5"/>
      <c r="BT2278" s="7"/>
      <c r="BU2278" s="7"/>
      <c r="BV2278" s="7"/>
      <c r="BW2278" s="7"/>
      <c r="BX2278" s="7"/>
      <c r="BY2278" s="7"/>
      <c r="BZ2278" s="7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8"/>
      <c r="CL2278" s="5"/>
      <c r="CM2278" s="5"/>
      <c r="CN2278" s="8"/>
      <c r="CO2278" s="5"/>
      <c r="CP2278" s="5"/>
      <c r="CQ2278" s="5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  <c r="FJ2278" s="8"/>
    </row>
    <row r="2279" spans="1:166" x14ac:dyDescent="0.25">
      <c r="A2279" t="s">
        <v>84</v>
      </c>
      <c r="B2279" t="s">
        <v>250</v>
      </c>
      <c r="C2279" s="6">
        <v>39745</v>
      </c>
      <c r="D2279" s="5">
        <v>3</v>
      </c>
      <c r="E2279" s="6" t="s">
        <v>205</v>
      </c>
      <c r="F2279" t="s">
        <v>88</v>
      </c>
      <c r="G2279">
        <v>9</v>
      </c>
      <c r="H2279" t="s">
        <v>17</v>
      </c>
      <c r="I2279" s="7">
        <v>9</v>
      </c>
      <c r="J2279">
        <v>1000</v>
      </c>
      <c r="K2279" s="5">
        <f t="shared" si="74"/>
        <v>111.11111111111111</v>
      </c>
      <c r="L2279" s="5"/>
      <c r="M2279" s="8"/>
      <c r="N2279" s="8"/>
      <c r="O2279" s="8"/>
      <c r="P2279" s="8"/>
      <c r="Q2279" s="5">
        <v>9</v>
      </c>
      <c r="R2279" s="5"/>
      <c r="S2279" s="5"/>
      <c r="T2279" s="5"/>
      <c r="U2279" s="5"/>
      <c r="V2279" s="5"/>
      <c r="W2279" s="5"/>
      <c r="X2279" s="8"/>
      <c r="Y2279" s="8"/>
      <c r="Z2279" s="8"/>
      <c r="AA2279" s="8"/>
      <c r="AB2279" s="8"/>
      <c r="AC2279" s="5"/>
      <c r="AD2279" s="8"/>
      <c r="AE2279" s="8"/>
      <c r="AF2279" s="8"/>
      <c r="AG2279" s="8"/>
      <c r="AH2279" s="8"/>
      <c r="AI2279" s="8"/>
      <c r="AJ2279" s="5"/>
      <c r="AK2279" s="8"/>
      <c r="AL2279" s="8"/>
      <c r="AM2279" s="8"/>
      <c r="AN2279" s="8"/>
      <c r="AO2279" s="8"/>
      <c r="AP2279" s="8"/>
      <c r="AQ2279" s="9"/>
      <c r="AR2279" s="8"/>
      <c r="AS2279" s="8"/>
      <c r="AT2279" s="8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8"/>
      <c r="BJ2279" s="5"/>
      <c r="BK2279" s="5"/>
      <c r="BL2279" s="5"/>
      <c r="BM2279" s="8"/>
      <c r="BN2279" s="8"/>
      <c r="BO2279" s="7"/>
      <c r="BP2279" s="5"/>
      <c r="BQ2279" s="5"/>
      <c r="BR2279" s="5"/>
      <c r="BS2279" s="5"/>
      <c r="BT2279" s="7"/>
      <c r="BU2279" s="7"/>
      <c r="BV2279" s="7"/>
      <c r="BW2279" s="7"/>
      <c r="BX2279" s="7"/>
      <c r="BY2279" s="7"/>
      <c r="BZ2279" s="7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8"/>
      <c r="CL2279" s="5"/>
      <c r="CM2279" s="5"/>
      <c r="CN2279" s="8"/>
      <c r="CO2279" s="5"/>
      <c r="CP2279" s="5"/>
      <c r="CQ2279" s="5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  <c r="FJ2279" s="8"/>
    </row>
    <row r="2280" spans="1:166" x14ac:dyDescent="0.25">
      <c r="A2280" t="s">
        <v>84</v>
      </c>
      <c r="B2280" t="s">
        <v>250</v>
      </c>
      <c r="C2280" s="6">
        <v>39764</v>
      </c>
      <c r="D2280" s="5"/>
      <c r="G2280">
        <v>28</v>
      </c>
      <c r="H2280" t="s">
        <v>17</v>
      </c>
      <c r="I2280" s="7">
        <v>9</v>
      </c>
      <c r="J2280">
        <v>1000</v>
      </c>
      <c r="K2280" s="5">
        <f t="shared" si="74"/>
        <v>111.11111111111111</v>
      </c>
      <c r="AC2280" s="5"/>
      <c r="AE2280" s="8"/>
      <c r="AF2280" s="8"/>
      <c r="AG2280" s="8"/>
      <c r="AH2280" s="8"/>
      <c r="AI2280" s="8"/>
      <c r="AJ2280" s="5"/>
      <c r="AK2280" s="8"/>
      <c r="AL2280" s="8"/>
      <c r="AM2280" s="8"/>
      <c r="AN2280" s="8"/>
      <c r="AO2280" s="8"/>
      <c r="AP2280" s="8"/>
      <c r="AQ2280" s="9"/>
      <c r="AS2280" s="8"/>
      <c r="AT2280" s="8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J2280" s="5"/>
      <c r="BK2280" s="5"/>
      <c r="BL2280" s="5"/>
      <c r="BO2280" s="7"/>
      <c r="BP2280" s="5"/>
      <c r="BQ2280" s="5"/>
      <c r="BR2280" s="5"/>
      <c r="BS2280" s="5"/>
      <c r="BT2280" s="7"/>
      <c r="BU2280" s="7"/>
      <c r="BV2280" s="7"/>
      <c r="BW2280" s="7"/>
      <c r="BX2280" s="7"/>
      <c r="BY2280" s="7"/>
      <c r="BZ2280" s="7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L2280" s="5">
        <v>155.95652741179259</v>
      </c>
      <c r="CM2280" s="5"/>
      <c r="CO2280" s="5"/>
      <c r="CP2280" s="5"/>
      <c r="CQ2280" s="5"/>
    </row>
    <row r="2281" spans="1:166" x14ac:dyDescent="0.25">
      <c r="A2281" t="s">
        <v>84</v>
      </c>
      <c r="B2281" t="s">
        <v>250</v>
      </c>
      <c r="C2281" s="6">
        <v>39776</v>
      </c>
      <c r="D2281" s="5"/>
      <c r="G2281">
        <v>40</v>
      </c>
      <c r="H2281" t="s">
        <v>17</v>
      </c>
      <c r="I2281" s="7">
        <v>9</v>
      </c>
      <c r="J2281">
        <v>1000</v>
      </c>
      <c r="K2281" s="5">
        <f t="shared" si="74"/>
        <v>111.11111111111111</v>
      </c>
      <c r="AC2281" s="5"/>
      <c r="AE2281" s="8"/>
      <c r="AF2281" s="8"/>
      <c r="AG2281" s="8"/>
      <c r="AH2281" s="8"/>
      <c r="AI2281" s="8"/>
      <c r="AJ2281" s="5"/>
      <c r="AK2281" s="8"/>
      <c r="AL2281" s="8"/>
      <c r="AM2281" s="8"/>
      <c r="AN2281" s="8"/>
      <c r="AO2281" s="8"/>
      <c r="AP2281" s="8"/>
      <c r="AQ2281" s="9"/>
      <c r="AS2281" s="8"/>
      <c r="AT2281" s="8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J2281" s="5"/>
      <c r="BK2281" s="5"/>
      <c r="BL2281" s="5"/>
      <c r="BO2281" s="7"/>
      <c r="BP2281" s="5"/>
      <c r="BQ2281" s="5"/>
      <c r="BR2281" s="5"/>
      <c r="BS2281" s="5"/>
      <c r="BT2281" s="7"/>
      <c r="BU2281" s="7"/>
      <c r="BV2281" s="7"/>
      <c r="BW2281" s="7"/>
      <c r="BX2281" s="7"/>
      <c r="BY2281" s="7"/>
      <c r="BZ2281" s="7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L2281" s="5">
        <v>190.54995707162161</v>
      </c>
      <c r="CM2281" s="5"/>
      <c r="CO2281" s="5"/>
      <c r="CP2281" s="5"/>
      <c r="CQ2281" s="5"/>
    </row>
    <row r="2282" spans="1:166" x14ac:dyDescent="0.25">
      <c r="A2282" t="s">
        <v>84</v>
      </c>
      <c r="B2282" t="s">
        <v>250</v>
      </c>
      <c r="C2282" s="6">
        <v>39783</v>
      </c>
      <c r="D2282" s="5"/>
      <c r="G2282">
        <v>47</v>
      </c>
      <c r="H2282" t="s">
        <v>17</v>
      </c>
      <c r="I2282" s="7">
        <v>9</v>
      </c>
      <c r="J2282">
        <v>1000</v>
      </c>
      <c r="K2282" s="5">
        <f t="shared" si="74"/>
        <v>111.11111111111111</v>
      </c>
      <c r="AC2282" s="5"/>
      <c r="AE2282" s="8"/>
      <c r="AF2282" s="8"/>
      <c r="AG2282" s="8"/>
      <c r="AH2282" s="8"/>
      <c r="AI2282" s="8"/>
      <c r="AJ2282" s="5"/>
      <c r="AK2282" s="8"/>
      <c r="AL2282" s="8"/>
      <c r="AM2282" s="8"/>
      <c r="AN2282" s="8"/>
      <c r="AO2282" s="8"/>
      <c r="AP2282" s="8"/>
      <c r="AQ2282" s="9"/>
      <c r="AS2282" s="8"/>
      <c r="AT2282" s="8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J2282" s="5"/>
      <c r="BK2282" s="5"/>
      <c r="BL2282" s="5"/>
      <c r="BO2282" s="7"/>
      <c r="BP2282" s="5"/>
      <c r="BQ2282" s="5"/>
      <c r="BR2282" s="5"/>
      <c r="BS2282" s="5"/>
      <c r="BT2282" s="7"/>
      <c r="BU2282" s="7"/>
      <c r="BV2282" s="7"/>
      <c r="BW2282" s="7"/>
      <c r="BX2282" s="7"/>
      <c r="BY2282" s="7"/>
      <c r="BZ2282" s="7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L2282" s="5">
        <v>198.25652462738461</v>
      </c>
      <c r="CM2282" s="5"/>
      <c r="CO2282" s="5"/>
      <c r="CP2282" s="5"/>
      <c r="CQ2282" s="5"/>
    </row>
    <row r="2283" spans="1:166" x14ac:dyDescent="0.25">
      <c r="A2283" t="s">
        <v>84</v>
      </c>
      <c r="B2283" t="s">
        <v>250</v>
      </c>
      <c r="C2283" s="6">
        <v>39788</v>
      </c>
      <c r="D2283" s="5">
        <v>4</v>
      </c>
      <c r="E2283" t="s">
        <v>210</v>
      </c>
      <c r="F2283" t="s">
        <v>12</v>
      </c>
      <c r="G2283">
        <v>52</v>
      </c>
      <c r="H2283" t="s">
        <v>17</v>
      </c>
      <c r="I2283" s="7">
        <v>9</v>
      </c>
      <c r="J2283">
        <v>1000</v>
      </c>
      <c r="K2283" s="5">
        <f t="shared" si="74"/>
        <v>111.11111111111111</v>
      </c>
      <c r="L2283" s="5"/>
      <c r="M2283" s="8"/>
      <c r="N2283" s="8"/>
      <c r="O2283" s="8"/>
      <c r="P2283" s="8"/>
      <c r="Q2283" s="5"/>
      <c r="R2283" s="5">
        <v>52</v>
      </c>
      <c r="S2283" s="5"/>
      <c r="T2283" s="5"/>
      <c r="U2283" s="5"/>
      <c r="V2283" s="5"/>
      <c r="W2283" s="5"/>
      <c r="X2283" s="8"/>
      <c r="Y2283" s="8"/>
      <c r="Z2283" s="8"/>
      <c r="AA2283" s="8"/>
      <c r="AB2283" s="8"/>
      <c r="AC2283" s="5"/>
      <c r="AD2283" s="8"/>
      <c r="AE2283" s="8"/>
      <c r="AF2283" s="8"/>
      <c r="AG2283" s="8"/>
      <c r="AH2283" s="8"/>
      <c r="AI2283" s="8"/>
      <c r="AJ2283" s="5"/>
      <c r="AK2283" s="8"/>
      <c r="AL2283" s="8"/>
      <c r="AM2283" s="8"/>
      <c r="AN2283" s="8"/>
      <c r="AO2283" s="8"/>
      <c r="AP2283" s="8"/>
      <c r="AQ2283" s="9"/>
      <c r="AR2283" s="8"/>
      <c r="AS2283" s="8"/>
      <c r="AT2283" s="8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8"/>
      <c r="BJ2283" s="5"/>
      <c r="BK2283" s="5"/>
      <c r="BL2283" s="5"/>
      <c r="BM2283" s="8"/>
      <c r="BN2283" s="8"/>
      <c r="BO2283" s="7"/>
      <c r="BP2283" s="5"/>
      <c r="BQ2283" s="5"/>
      <c r="BR2283" s="5"/>
      <c r="BS2283" s="5"/>
      <c r="BT2283" s="7"/>
      <c r="BU2283" s="7"/>
      <c r="BV2283" s="7"/>
      <c r="BW2283" s="7"/>
      <c r="BX2283" s="7"/>
      <c r="BY2283" s="7"/>
      <c r="BZ2283" s="7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8"/>
      <c r="CL2283" s="5"/>
      <c r="CM2283" s="5"/>
      <c r="CN2283" s="8"/>
      <c r="CO2283" s="5"/>
      <c r="CP2283" s="5"/>
      <c r="CQ2283" s="5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/>
      <c r="EA2283" s="8"/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/>
      <c r="EU2283" s="8"/>
      <c r="EV2283" s="8"/>
      <c r="EW2283" s="8"/>
      <c r="EX2283" s="8"/>
      <c r="EY2283" s="8"/>
      <c r="EZ2283" s="8"/>
      <c r="FA2283" s="8"/>
      <c r="FB2283" s="8"/>
      <c r="FC2283" s="8"/>
      <c r="FD2283" s="8"/>
      <c r="FE2283" s="8"/>
      <c r="FF2283" s="8"/>
      <c r="FG2283" s="8"/>
      <c r="FH2283" s="8"/>
      <c r="FI2283" s="8"/>
      <c r="FJ2283" s="8"/>
    </row>
    <row r="2284" spans="1:166" x14ac:dyDescent="0.25">
      <c r="A2284" t="s">
        <v>84</v>
      </c>
      <c r="B2284" t="s">
        <v>250</v>
      </c>
      <c r="C2284" s="6">
        <v>39792</v>
      </c>
      <c r="G2284">
        <v>56</v>
      </c>
      <c r="H2284" t="s">
        <v>17</v>
      </c>
      <c r="I2284" s="7">
        <v>9</v>
      </c>
      <c r="J2284">
        <v>1000</v>
      </c>
      <c r="K2284" s="5">
        <f t="shared" si="74"/>
        <v>111.11111111111111</v>
      </c>
      <c r="M2284" s="5">
        <v>216</v>
      </c>
      <c r="N2284" s="7">
        <v>9.6999999999999993</v>
      </c>
      <c r="O2284" s="7"/>
      <c r="P2284" s="7"/>
      <c r="AC2284" s="5"/>
      <c r="AE2284" s="8"/>
      <c r="AF2284" s="8"/>
      <c r="AG2284" s="8"/>
      <c r="AH2284" s="8"/>
      <c r="AI2284" s="8"/>
      <c r="AJ2284" s="5"/>
      <c r="AK2284" s="8"/>
      <c r="AL2284" s="8"/>
      <c r="AM2284" s="8"/>
      <c r="AN2284" s="8"/>
      <c r="AO2284" s="8"/>
      <c r="AP2284" s="8"/>
      <c r="AS2284" s="8"/>
      <c r="AT2284" s="8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J2284" s="5"/>
      <c r="BK2284" s="5"/>
      <c r="BL2284" s="5"/>
      <c r="BO2284" s="7"/>
      <c r="BP2284" s="5"/>
      <c r="BQ2284" s="5"/>
      <c r="BR2284" s="5"/>
      <c r="BS2284" s="5"/>
      <c r="BT2284" s="7"/>
      <c r="BU2284" s="7"/>
      <c r="BV2284" s="7"/>
      <c r="BW2284" s="7"/>
      <c r="BX2284" s="7"/>
      <c r="BY2284" s="7"/>
      <c r="BZ2284" s="7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L2284" s="5"/>
      <c r="CM2284" s="5"/>
      <c r="CO2284" s="5"/>
      <c r="CP2284" s="5"/>
      <c r="CQ2284" s="5"/>
    </row>
    <row r="2285" spans="1:166" x14ac:dyDescent="0.25">
      <c r="A2285" t="s">
        <v>84</v>
      </c>
      <c r="B2285" t="s">
        <v>250</v>
      </c>
      <c r="C2285" s="6">
        <v>39793</v>
      </c>
      <c r="D2285" s="5"/>
      <c r="G2285">
        <v>57</v>
      </c>
      <c r="H2285" t="s">
        <v>17</v>
      </c>
      <c r="I2285" s="7">
        <v>9</v>
      </c>
      <c r="J2285">
        <v>1000</v>
      </c>
      <c r="K2285" s="5">
        <f t="shared" si="74"/>
        <v>111.11111111111111</v>
      </c>
      <c r="AC2285" s="5"/>
      <c r="AE2285" s="8"/>
      <c r="AF2285" s="8"/>
      <c r="AG2285" s="8"/>
      <c r="AH2285" s="8"/>
      <c r="AI2285" s="8"/>
      <c r="AJ2285" s="5"/>
      <c r="AK2285" s="8"/>
      <c r="AL2285" s="8"/>
      <c r="AM2285" s="8"/>
      <c r="AN2285" s="8"/>
      <c r="AO2285" s="8"/>
      <c r="AP2285" s="8"/>
      <c r="AQ2285" s="9"/>
      <c r="AS2285" s="8"/>
      <c r="AT2285" s="8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J2285" s="5"/>
      <c r="BK2285" s="5"/>
      <c r="BL2285" s="5"/>
      <c r="BO2285" s="7"/>
      <c r="BP2285" s="5"/>
      <c r="BQ2285" s="5"/>
      <c r="BR2285" s="5"/>
      <c r="BS2285" s="5"/>
      <c r="BT2285" s="7"/>
      <c r="BU2285" s="7"/>
      <c r="BV2285" s="7"/>
      <c r="BW2285" s="7"/>
      <c r="BX2285" s="7"/>
      <c r="BY2285" s="7"/>
      <c r="BZ2285" s="7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L2285" s="5">
        <v>172.4257772214458</v>
      </c>
      <c r="CM2285" s="5"/>
      <c r="CO2285" s="5"/>
      <c r="CP2285" s="5"/>
      <c r="CQ2285" s="5"/>
    </row>
    <row r="2286" spans="1:166" x14ac:dyDescent="0.25">
      <c r="A2286" t="s">
        <v>84</v>
      </c>
      <c r="B2286" t="s">
        <v>250</v>
      </c>
      <c r="C2286" s="6">
        <v>39797</v>
      </c>
      <c r="D2286" s="5"/>
      <c r="G2286">
        <v>61</v>
      </c>
      <c r="H2286" t="s">
        <v>17</v>
      </c>
      <c r="I2286" s="7">
        <v>9</v>
      </c>
      <c r="J2286">
        <v>1000</v>
      </c>
      <c r="K2286" s="5">
        <f t="shared" si="74"/>
        <v>111.11111111111111</v>
      </c>
      <c r="AC2286" s="5"/>
      <c r="AE2286" s="8"/>
      <c r="AF2286" s="8"/>
      <c r="AG2286" s="8"/>
      <c r="AH2286" s="8"/>
      <c r="AI2286" s="8"/>
      <c r="AJ2286" s="5"/>
      <c r="AK2286" s="8"/>
      <c r="AL2286" s="8"/>
      <c r="AM2286" s="8"/>
      <c r="AN2286" s="8"/>
      <c r="AO2286" s="8"/>
      <c r="AP2286" s="8"/>
      <c r="AQ2286" s="9"/>
      <c r="AS2286" s="8"/>
      <c r="AT2286" s="8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J2286" s="5"/>
      <c r="BK2286" s="5"/>
      <c r="BL2286" s="5"/>
      <c r="BO2286" s="7"/>
      <c r="BP2286" s="5"/>
      <c r="BQ2286" s="5"/>
      <c r="BR2286" s="5"/>
      <c r="BS2286" s="5"/>
      <c r="BT2286" s="7"/>
      <c r="BU2286" s="7"/>
      <c r="BV2286" s="7"/>
      <c r="BW2286" s="7"/>
      <c r="BX2286" s="7"/>
      <c r="BY2286" s="7"/>
      <c r="BZ2286" s="7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L2286" s="5">
        <v>215.51621779837049</v>
      </c>
      <c r="CM2286" s="5"/>
      <c r="CO2286" s="5"/>
      <c r="CP2286" s="5"/>
      <c r="CQ2286" s="5"/>
    </row>
    <row r="2287" spans="1:166" x14ac:dyDescent="0.25">
      <c r="A2287" t="s">
        <v>84</v>
      </c>
      <c r="B2287" t="s">
        <v>250</v>
      </c>
      <c r="C2287" s="6">
        <v>39799</v>
      </c>
      <c r="G2287">
        <v>63</v>
      </c>
      <c r="H2287" t="s">
        <v>17</v>
      </c>
      <c r="I2287" s="7">
        <v>9</v>
      </c>
      <c r="J2287">
        <v>1000</v>
      </c>
      <c r="K2287" s="5">
        <f t="shared" si="74"/>
        <v>111.11111111111111</v>
      </c>
      <c r="M2287" s="5">
        <v>267.5</v>
      </c>
      <c r="N2287" s="7">
        <v>11.65</v>
      </c>
      <c r="O2287" s="7"/>
      <c r="P2287" s="7"/>
      <c r="AC2287" s="5"/>
      <c r="AE2287" s="8"/>
      <c r="AF2287" s="8"/>
      <c r="AG2287" s="8"/>
      <c r="AH2287" s="8"/>
      <c r="AI2287" s="8"/>
      <c r="AJ2287" s="5"/>
      <c r="AK2287" s="8"/>
      <c r="AL2287" s="8"/>
      <c r="AM2287" s="8"/>
      <c r="AN2287" s="8"/>
      <c r="AO2287" s="8"/>
      <c r="AP2287" s="8"/>
      <c r="AS2287" s="8"/>
      <c r="AT2287" s="8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J2287" s="5"/>
      <c r="BK2287" s="5"/>
      <c r="BL2287" s="5"/>
      <c r="BO2287" s="7"/>
      <c r="BP2287" s="5"/>
      <c r="BQ2287" s="5"/>
      <c r="BR2287" s="5"/>
      <c r="BS2287" s="5"/>
      <c r="BT2287" s="7"/>
      <c r="BU2287" s="7"/>
      <c r="BV2287" s="7"/>
      <c r="BW2287" s="7"/>
      <c r="BX2287" s="7"/>
      <c r="BY2287" s="7"/>
      <c r="BZ2287" s="7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L2287" s="5"/>
      <c r="CM2287" s="5"/>
      <c r="CO2287" s="5"/>
      <c r="CP2287" s="5"/>
      <c r="CQ2287" s="5"/>
    </row>
    <row r="2288" spans="1:166" x14ac:dyDescent="0.25">
      <c r="A2288" t="s">
        <v>84</v>
      </c>
      <c r="B2288" t="s">
        <v>250</v>
      </c>
      <c r="C2288" s="6">
        <v>39801</v>
      </c>
      <c r="D2288" s="5"/>
      <c r="G2288">
        <v>65</v>
      </c>
      <c r="H2288" t="s">
        <v>17</v>
      </c>
      <c r="I2288" s="7">
        <v>9</v>
      </c>
      <c r="J2288">
        <v>1000</v>
      </c>
      <c r="K2288" s="5">
        <f t="shared" si="74"/>
        <v>111.11111111111111</v>
      </c>
      <c r="AC2288" s="5"/>
      <c r="AE2288" s="8"/>
      <c r="AF2288" s="8"/>
      <c r="AG2288" s="8"/>
      <c r="AH2288" s="8"/>
      <c r="AI2288" s="8"/>
      <c r="AJ2288" s="5"/>
      <c r="AK2288" s="8"/>
      <c r="AL2288" s="8"/>
      <c r="AM2288" s="8"/>
      <c r="AN2288" s="8"/>
      <c r="AO2288" s="8"/>
      <c r="AP2288" s="8"/>
      <c r="AQ2288" s="9"/>
      <c r="AS2288" s="8"/>
      <c r="AT2288" s="8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J2288" s="5"/>
      <c r="BK2288" s="5"/>
      <c r="BL2288" s="5"/>
      <c r="BO2288" s="7"/>
      <c r="BP2288" s="5"/>
      <c r="BQ2288" s="5"/>
      <c r="BR2288" s="5"/>
      <c r="BS2288" s="5"/>
      <c r="BT2288" s="7"/>
      <c r="BU2288" s="7"/>
      <c r="BV2288" s="7"/>
      <c r="BW2288" s="7"/>
      <c r="BX2288" s="7"/>
      <c r="BY2288" s="7"/>
      <c r="BZ2288" s="7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L2288" s="5">
        <v>191.08279992812581</v>
      </c>
      <c r="CM2288" s="5"/>
      <c r="CO2288" s="5"/>
      <c r="CP2288" s="5"/>
      <c r="CQ2288" s="5"/>
    </row>
    <row r="2289" spans="1:166" x14ac:dyDescent="0.25">
      <c r="A2289" t="s">
        <v>84</v>
      </c>
      <c r="B2289" t="s">
        <v>250</v>
      </c>
      <c r="C2289" s="6">
        <v>39804</v>
      </c>
      <c r="D2289" s="5"/>
      <c r="G2289">
        <v>68</v>
      </c>
      <c r="H2289" t="s">
        <v>17</v>
      </c>
      <c r="I2289" s="7">
        <v>9</v>
      </c>
      <c r="J2289">
        <v>1000</v>
      </c>
      <c r="K2289" s="5">
        <f t="shared" si="74"/>
        <v>111.11111111111111</v>
      </c>
      <c r="AC2289" s="5"/>
      <c r="AE2289" s="8"/>
      <c r="AF2289" s="8"/>
      <c r="AG2289" s="8"/>
      <c r="AH2289" s="8"/>
      <c r="AI2289" s="8"/>
      <c r="AJ2289" s="5"/>
      <c r="AK2289" s="8"/>
      <c r="AL2289" s="8"/>
      <c r="AM2289" s="8"/>
      <c r="AN2289" s="8"/>
      <c r="AO2289" s="8"/>
      <c r="AP2289" s="8"/>
      <c r="AQ2289" s="9"/>
      <c r="AS2289" s="8"/>
      <c r="AT2289" s="8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J2289" s="5"/>
      <c r="BK2289" s="5"/>
      <c r="BL2289" s="5"/>
      <c r="BO2289" s="7"/>
      <c r="BP2289" s="5"/>
      <c r="BQ2289" s="5"/>
      <c r="BR2289" s="5"/>
      <c r="BS2289" s="5"/>
      <c r="BT2289" s="7"/>
      <c r="BU2289" s="7"/>
      <c r="BV2289" s="7"/>
      <c r="BW2289" s="7"/>
      <c r="BX2289" s="7"/>
      <c r="BY2289" s="7"/>
      <c r="BZ2289" s="7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L2289" s="5">
        <v>184.16053906483501</v>
      </c>
      <c r="CM2289" s="5"/>
      <c r="CO2289" s="5"/>
      <c r="CP2289" s="5"/>
      <c r="CQ2289" s="5"/>
    </row>
    <row r="2290" spans="1:166" x14ac:dyDescent="0.25">
      <c r="A2290" t="s">
        <v>84</v>
      </c>
      <c r="B2290" t="s">
        <v>250</v>
      </c>
      <c r="C2290" s="6">
        <v>39806</v>
      </c>
      <c r="D2290" s="5"/>
      <c r="G2290">
        <v>70</v>
      </c>
      <c r="H2290" t="s">
        <v>17</v>
      </c>
      <c r="I2290" s="7">
        <v>9</v>
      </c>
      <c r="J2290">
        <v>1000</v>
      </c>
      <c r="K2290" s="5">
        <f t="shared" si="74"/>
        <v>111.11111111111111</v>
      </c>
      <c r="M2290" s="5">
        <v>366.5</v>
      </c>
      <c r="N2290" s="7">
        <v>14.35</v>
      </c>
      <c r="O2290" s="7"/>
      <c r="P2290" s="7"/>
      <c r="AC2290" s="5"/>
      <c r="AE2290" s="8"/>
      <c r="AF2290" s="8"/>
      <c r="AG2290" s="8"/>
      <c r="AH2290" s="8"/>
      <c r="AI2290" s="8"/>
      <c r="AJ2290" s="5"/>
      <c r="AK2290" s="8"/>
      <c r="AL2290" s="8"/>
      <c r="AM2290" s="8"/>
      <c r="AN2290" s="8"/>
      <c r="AO2290" s="8"/>
      <c r="AP2290" s="8"/>
      <c r="AQ2290" s="9"/>
      <c r="AS2290" s="8"/>
      <c r="AT2290" s="8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J2290" s="5"/>
      <c r="BK2290" s="5"/>
      <c r="BL2290" s="5"/>
      <c r="BO2290" s="7"/>
      <c r="BP2290" s="5"/>
      <c r="BQ2290" s="5"/>
      <c r="BR2290" s="5"/>
      <c r="BS2290" s="5"/>
      <c r="BT2290" s="7"/>
      <c r="BU2290" s="7"/>
      <c r="BV2290" s="7"/>
      <c r="BW2290" s="7"/>
      <c r="BX2290" s="7"/>
      <c r="BY2290" s="7"/>
      <c r="BZ2290" s="7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L2290" s="5">
        <v>167.2621876965467</v>
      </c>
      <c r="CM2290" s="5"/>
      <c r="CO2290" s="5"/>
      <c r="CP2290" s="5"/>
      <c r="CQ2290" s="5"/>
    </row>
    <row r="2291" spans="1:166" x14ac:dyDescent="0.25">
      <c r="A2291" t="s">
        <v>84</v>
      </c>
      <c r="B2291" t="s">
        <v>250</v>
      </c>
      <c r="C2291" s="6">
        <v>39808</v>
      </c>
      <c r="D2291" s="5">
        <v>5</v>
      </c>
      <c r="E2291" t="s">
        <v>206</v>
      </c>
      <c r="F2291" t="s">
        <v>13</v>
      </c>
      <c r="G2291">
        <v>72</v>
      </c>
      <c r="H2291" t="s">
        <v>17</v>
      </c>
      <c r="I2291" s="7">
        <v>9</v>
      </c>
      <c r="J2291">
        <v>1000</v>
      </c>
      <c r="K2291" s="5">
        <f t="shared" si="74"/>
        <v>111.11111111111111</v>
      </c>
      <c r="L2291" s="5"/>
      <c r="M2291" s="8"/>
      <c r="N2291" s="8"/>
      <c r="O2291" s="8"/>
      <c r="P2291" s="8"/>
      <c r="Q2291" s="5"/>
      <c r="R2291" s="5"/>
      <c r="S2291" s="5">
        <v>72</v>
      </c>
      <c r="T2291" s="5"/>
      <c r="U2291" s="5"/>
      <c r="V2291" s="5"/>
      <c r="W2291" s="5"/>
      <c r="X2291" s="8"/>
      <c r="Y2291" s="8"/>
      <c r="Z2291" s="8"/>
      <c r="AA2291" s="8"/>
      <c r="AB2291" s="8"/>
      <c r="AC2291" s="5"/>
      <c r="AD2291" s="8"/>
      <c r="AE2291" s="8"/>
      <c r="AF2291" s="8"/>
      <c r="AG2291" s="8"/>
      <c r="AH2291" s="8"/>
      <c r="AI2291" s="8"/>
      <c r="AJ2291" s="5"/>
      <c r="AK2291" s="8"/>
      <c r="AL2291" s="8"/>
      <c r="AM2291" s="8"/>
      <c r="AN2291" s="8"/>
      <c r="AO2291" s="8"/>
      <c r="AP2291" s="8"/>
      <c r="AQ2291" s="9"/>
      <c r="AR2291" s="8"/>
      <c r="AS2291" s="8"/>
      <c r="AT2291" s="8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8"/>
      <c r="BJ2291" s="5"/>
      <c r="BK2291" s="5"/>
      <c r="BL2291" s="5"/>
      <c r="BM2291" s="8"/>
      <c r="BN2291" s="8"/>
      <c r="BO2291" s="7"/>
      <c r="BP2291" s="5"/>
      <c r="BQ2291" s="5"/>
      <c r="BR2291" s="5"/>
      <c r="BS2291" s="5"/>
      <c r="BT2291" s="7"/>
      <c r="BU2291" s="7"/>
      <c r="BV2291" s="7"/>
      <c r="BW2291" s="7"/>
      <c r="BX2291" s="7"/>
      <c r="BY2291" s="7"/>
      <c r="BZ2291" s="7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8"/>
      <c r="CL2291" s="5">
        <v>208.1729856336832</v>
      </c>
      <c r="CM2291" s="5"/>
      <c r="CN2291" s="8"/>
      <c r="CO2291" s="5"/>
      <c r="CP2291" s="5"/>
      <c r="CQ2291" s="5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  <c r="EW2291" s="8"/>
      <c r="EX2291" s="8"/>
      <c r="EY2291" s="8"/>
      <c r="EZ2291" s="8"/>
      <c r="FA2291" s="8"/>
      <c r="FB2291" s="8"/>
      <c r="FC2291" s="8"/>
      <c r="FD2291" s="8"/>
      <c r="FE2291" s="8"/>
      <c r="FF2291" s="8"/>
      <c r="FG2291" s="8"/>
      <c r="FH2291" s="8"/>
      <c r="FI2291" s="8"/>
      <c r="FJ2291" s="8"/>
    </row>
    <row r="2292" spans="1:166" x14ac:dyDescent="0.25">
      <c r="A2292" t="s">
        <v>84</v>
      </c>
      <c r="B2292" t="s">
        <v>250</v>
      </c>
      <c r="C2292" s="6">
        <v>39812</v>
      </c>
      <c r="D2292" s="5"/>
      <c r="E2292" s="6"/>
      <c r="G2292">
        <v>76</v>
      </c>
      <c r="H2292" t="s">
        <v>17</v>
      </c>
      <c r="I2292" s="7">
        <v>9</v>
      </c>
      <c r="J2292">
        <v>1000</v>
      </c>
      <c r="K2292" s="5">
        <f t="shared" si="74"/>
        <v>111.11111111111111</v>
      </c>
      <c r="L2292" s="5"/>
      <c r="M2292" s="8"/>
      <c r="N2292" s="8"/>
      <c r="O2292" s="8"/>
      <c r="P2292" s="8"/>
      <c r="Q2292" s="5"/>
      <c r="R2292" s="5"/>
      <c r="S2292" s="5"/>
      <c r="T2292" s="5"/>
      <c r="U2292" s="5"/>
      <c r="V2292" s="5"/>
      <c r="W2292" s="5"/>
      <c r="X2292" s="8"/>
      <c r="Y2292" s="8"/>
      <c r="Z2292" s="8"/>
      <c r="AA2292" s="8"/>
      <c r="AB2292" s="8"/>
      <c r="AC2292" s="5"/>
      <c r="AD2292" s="8"/>
      <c r="AE2292" s="8"/>
      <c r="AF2292" s="8"/>
      <c r="AG2292" s="8"/>
      <c r="AH2292" s="8"/>
      <c r="AI2292" s="8"/>
      <c r="AJ2292" s="5"/>
      <c r="AK2292" s="8"/>
      <c r="AL2292" s="8"/>
      <c r="AM2292" s="8"/>
      <c r="AN2292" s="8"/>
      <c r="AO2292" s="8"/>
      <c r="AP2292" s="8"/>
      <c r="AQ2292" s="9"/>
      <c r="AR2292" s="8"/>
      <c r="AS2292" s="8"/>
      <c r="AT2292" s="8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8"/>
      <c r="BJ2292" s="5"/>
      <c r="BK2292" s="5"/>
      <c r="BL2292" s="5"/>
      <c r="BM2292" s="8"/>
      <c r="BN2292" s="8"/>
      <c r="BO2292" s="7"/>
      <c r="BP2292" s="5"/>
      <c r="BQ2292" s="5"/>
      <c r="BR2292" s="5"/>
      <c r="BS2292" s="5"/>
      <c r="BT2292" s="7"/>
      <c r="BU2292" s="7"/>
      <c r="BV2292" s="7"/>
      <c r="BW2292" s="7"/>
      <c r="BX2292" s="7"/>
      <c r="BY2292" s="7"/>
      <c r="BZ2292" s="7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8"/>
      <c r="CL2292" s="5">
        <v>210.821505042582</v>
      </c>
      <c r="CM2292" s="5"/>
      <c r="CN2292" s="8"/>
      <c r="CO2292" s="5"/>
      <c r="CP2292" s="5"/>
      <c r="CQ2292" s="5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/>
      <c r="FG2292" s="8"/>
      <c r="FH2292" s="8"/>
      <c r="FI2292" s="8"/>
      <c r="FJ2292" s="8"/>
    </row>
    <row r="2293" spans="1:166" x14ac:dyDescent="0.25">
      <c r="A2293" t="s">
        <v>84</v>
      </c>
      <c r="B2293" t="s">
        <v>250</v>
      </c>
      <c r="C2293" s="6">
        <v>39813</v>
      </c>
      <c r="G2293">
        <v>77</v>
      </c>
      <c r="H2293" t="s">
        <v>17</v>
      </c>
      <c r="I2293" s="7">
        <v>9</v>
      </c>
      <c r="J2293">
        <v>1000</v>
      </c>
      <c r="K2293" s="5">
        <f t="shared" si="74"/>
        <v>111.11111111111111</v>
      </c>
      <c r="M2293" s="5">
        <v>486</v>
      </c>
      <c r="N2293" s="7">
        <v>15</v>
      </c>
      <c r="O2293" s="7"/>
      <c r="P2293" s="7"/>
      <c r="AC2293" s="5">
        <v>85.050000000000011</v>
      </c>
      <c r="AE2293" s="8"/>
      <c r="AF2293" s="8"/>
      <c r="AG2293" s="8"/>
      <c r="AH2293" s="8"/>
      <c r="AI2293" s="8"/>
      <c r="AJ2293" s="5">
        <v>78.574999999999989</v>
      </c>
      <c r="AK2293" s="8">
        <v>0.99342825000000001</v>
      </c>
      <c r="AL2293" s="8"/>
      <c r="AM2293" s="8"/>
      <c r="AN2293" s="8"/>
      <c r="AO2293" s="8"/>
      <c r="AP2293" s="8"/>
      <c r="AQ2293" s="9">
        <f>AK2293/AJ2293</f>
        <v>1.2643057588291443E-2</v>
      </c>
      <c r="AS2293" s="8"/>
      <c r="AT2293" s="8"/>
      <c r="AU2293" s="5">
        <v>10.1</v>
      </c>
      <c r="AV2293" s="5"/>
      <c r="AW2293" s="5"/>
      <c r="AX2293" s="5"/>
      <c r="AY2293" s="5">
        <v>1.95</v>
      </c>
      <c r="AZ2293" s="5"/>
      <c r="BA2293" s="5"/>
      <c r="BB2293" s="5"/>
      <c r="BC2293" s="5"/>
      <c r="BD2293" s="5"/>
      <c r="BE2293" s="5"/>
      <c r="BF2293" s="5"/>
      <c r="BG2293" s="5">
        <v>0</v>
      </c>
      <c r="BH2293" s="5">
        <v>12.049999999999999</v>
      </c>
      <c r="BJ2293" s="5"/>
      <c r="BK2293" s="5">
        <f>AC2293+AJ2293+BH2293</f>
        <v>175.67500000000001</v>
      </c>
      <c r="BL2293" s="5"/>
      <c r="BM2293" s="8">
        <f>BH2293/BK2293</f>
        <v>6.8592571509890413E-2</v>
      </c>
      <c r="BN2293" s="8"/>
      <c r="BO2293" s="7"/>
      <c r="BP2293" s="5"/>
      <c r="BQ2293" s="5"/>
      <c r="BR2293" s="5"/>
      <c r="BS2293" s="5"/>
      <c r="BT2293" s="7"/>
      <c r="BU2293" s="7"/>
      <c r="BV2293" s="7"/>
      <c r="BW2293" s="7"/>
      <c r="BX2293" s="8">
        <f>AC2293/BK2293</f>
        <v>0.48413263127935113</v>
      </c>
      <c r="BY2293" s="8">
        <f>AJ2293/BK2293</f>
        <v>0.44727479721075841</v>
      </c>
      <c r="BZ2293" s="8">
        <f>BH2293/BK2293</f>
        <v>6.8592571509890413E-2</v>
      </c>
      <c r="CA2293" s="5">
        <f>CB2293+CC2293+CD2293+CE2293+CF2293+CG2293</f>
        <v>315.25</v>
      </c>
      <c r="CB2293" s="5">
        <v>116.5</v>
      </c>
      <c r="CC2293" s="5">
        <v>6.75</v>
      </c>
      <c r="CD2293" s="5">
        <v>0</v>
      </c>
      <c r="CE2293" s="5"/>
      <c r="CF2293" s="5">
        <v>180.45</v>
      </c>
      <c r="CG2293" s="5">
        <v>11.549999999999999</v>
      </c>
      <c r="CH2293" s="9">
        <f>AK2293/CA2293</f>
        <v>3.1512394924662966E-3</v>
      </c>
      <c r="CI2293" s="5"/>
      <c r="CJ2293" s="5"/>
      <c r="CL2293" s="5"/>
      <c r="CM2293" s="5"/>
      <c r="CO2293" s="5"/>
      <c r="CP2293" s="5"/>
      <c r="CQ2293" s="5"/>
    </row>
    <row r="2294" spans="1:166" x14ac:dyDescent="0.25">
      <c r="A2294" t="s">
        <v>84</v>
      </c>
      <c r="B2294" t="s">
        <v>250</v>
      </c>
      <c r="C2294" s="6">
        <v>39818</v>
      </c>
      <c r="D2294" s="5"/>
      <c r="G2294">
        <v>82</v>
      </c>
      <c r="H2294" t="s">
        <v>17</v>
      </c>
      <c r="I2294" s="7">
        <v>9</v>
      </c>
      <c r="J2294">
        <v>1000</v>
      </c>
      <c r="K2294" s="5">
        <f t="shared" si="74"/>
        <v>111.11111111111111</v>
      </c>
      <c r="AC2294" s="5"/>
      <c r="AE2294" s="8"/>
      <c r="AF2294" s="8"/>
      <c r="AG2294" s="8"/>
      <c r="AH2294" s="8"/>
      <c r="AI2294" s="8"/>
      <c r="AJ2294" s="5"/>
      <c r="AK2294" s="8"/>
      <c r="AL2294" s="8"/>
      <c r="AM2294" s="8"/>
      <c r="AN2294" s="8"/>
      <c r="AO2294" s="8"/>
      <c r="AP2294" s="8"/>
      <c r="AQ2294" s="9"/>
      <c r="AS2294" s="8"/>
      <c r="AT2294" s="8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J2294" s="5"/>
      <c r="BK2294" s="5"/>
      <c r="BL2294" s="5"/>
      <c r="BO2294" s="7"/>
      <c r="BP2294" s="5"/>
      <c r="BQ2294" s="5"/>
      <c r="BR2294" s="5"/>
      <c r="BS2294" s="5"/>
      <c r="BT2294" s="7"/>
      <c r="BU2294" s="7"/>
      <c r="BV2294" s="7"/>
      <c r="BW2294" s="7"/>
      <c r="BX2294" s="7"/>
      <c r="BY2294" s="7"/>
      <c r="BZ2294" s="7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L2294" s="5">
        <v>177.22555339815219</v>
      </c>
      <c r="CM2294" s="5"/>
      <c r="CO2294" s="5"/>
      <c r="CP2294" s="5"/>
      <c r="CQ2294" s="5"/>
    </row>
    <row r="2295" spans="1:166" x14ac:dyDescent="0.25">
      <c r="A2295" t="s">
        <v>84</v>
      </c>
      <c r="B2295" t="s">
        <v>250</v>
      </c>
      <c r="C2295" s="6">
        <v>39820</v>
      </c>
      <c r="D2295" s="5"/>
      <c r="G2295">
        <v>84</v>
      </c>
      <c r="H2295" t="s">
        <v>17</v>
      </c>
      <c r="I2295" s="7">
        <v>9</v>
      </c>
      <c r="J2295">
        <v>1000</v>
      </c>
      <c r="K2295" s="5">
        <f t="shared" si="74"/>
        <v>111.11111111111111</v>
      </c>
      <c r="M2295" s="5">
        <v>589.5</v>
      </c>
      <c r="N2295" s="7">
        <v>18.100000000000001</v>
      </c>
      <c r="O2295" s="7"/>
      <c r="P2295" s="7"/>
      <c r="AC2295" s="5"/>
      <c r="AE2295" s="8"/>
      <c r="AF2295" s="8"/>
      <c r="AG2295" s="8"/>
      <c r="AH2295" s="8"/>
      <c r="AI2295" s="8"/>
      <c r="AJ2295" s="5"/>
      <c r="AK2295" s="8"/>
      <c r="AL2295" s="8"/>
      <c r="AM2295" s="8"/>
      <c r="AN2295" s="8"/>
      <c r="AO2295" s="8"/>
      <c r="AP2295" s="8"/>
      <c r="AQ2295" s="9"/>
      <c r="AS2295" s="8"/>
      <c r="AT2295" s="8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J2295" s="5"/>
      <c r="BK2295" s="5"/>
      <c r="BL2295" s="5"/>
      <c r="BO2295" s="7"/>
      <c r="BP2295" s="5"/>
      <c r="BQ2295" s="5"/>
      <c r="BR2295" s="5"/>
      <c r="BS2295" s="5"/>
      <c r="BT2295" s="7"/>
      <c r="BU2295" s="7"/>
      <c r="BV2295" s="7"/>
      <c r="BW2295" s="7"/>
      <c r="BX2295" s="7"/>
      <c r="BY2295" s="7"/>
      <c r="BZ2295" s="7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L2295" s="5">
        <v>173.5302807469607</v>
      </c>
      <c r="CM2295" s="5"/>
      <c r="CO2295" s="5"/>
      <c r="CP2295" s="5"/>
      <c r="CQ2295" s="5"/>
    </row>
    <row r="2296" spans="1:166" x14ac:dyDescent="0.25">
      <c r="A2296" t="s">
        <v>84</v>
      </c>
      <c r="B2296" t="s">
        <v>250</v>
      </c>
      <c r="C2296" s="6">
        <v>39822</v>
      </c>
      <c r="D2296" s="5"/>
      <c r="G2296">
        <v>86</v>
      </c>
      <c r="H2296" t="s">
        <v>17</v>
      </c>
      <c r="I2296" s="7">
        <v>9</v>
      </c>
      <c r="J2296">
        <v>1000</v>
      </c>
      <c r="K2296" s="5">
        <f t="shared" si="74"/>
        <v>111.11111111111111</v>
      </c>
      <c r="AC2296" s="5"/>
      <c r="AE2296" s="8"/>
      <c r="AF2296" s="8"/>
      <c r="AG2296" s="8"/>
      <c r="AH2296" s="8"/>
      <c r="AI2296" s="8"/>
      <c r="AJ2296" s="5"/>
      <c r="AK2296" s="8"/>
      <c r="AL2296" s="8"/>
      <c r="AM2296" s="8"/>
      <c r="AN2296" s="8"/>
      <c r="AO2296" s="8"/>
      <c r="AP2296" s="8"/>
      <c r="AQ2296" s="9"/>
      <c r="AS2296" s="8"/>
      <c r="AT2296" s="8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J2296" s="5"/>
      <c r="BK2296" s="5"/>
      <c r="BL2296" s="5"/>
      <c r="BO2296" s="7"/>
      <c r="BP2296" s="5"/>
      <c r="BQ2296" s="5"/>
      <c r="BR2296" s="5"/>
      <c r="BS2296" s="5"/>
      <c r="BT2296" s="7"/>
      <c r="BU2296" s="7"/>
      <c r="BV2296" s="7"/>
      <c r="BW2296" s="7"/>
      <c r="BX2296" s="7"/>
      <c r="BY2296" s="7"/>
      <c r="BZ2296" s="7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L2296" s="5">
        <v>221.69590762974209</v>
      </c>
      <c r="CM2296" s="5"/>
      <c r="CO2296" s="5"/>
      <c r="CP2296" s="5"/>
      <c r="CQ2296" s="5"/>
    </row>
    <row r="2297" spans="1:166" x14ac:dyDescent="0.25">
      <c r="A2297" t="s">
        <v>84</v>
      </c>
      <c r="B2297" t="s">
        <v>250</v>
      </c>
      <c r="C2297" s="6">
        <v>39826</v>
      </c>
      <c r="D2297" s="5"/>
      <c r="E2297" s="6"/>
      <c r="G2297">
        <v>90</v>
      </c>
      <c r="H2297" t="s">
        <v>17</v>
      </c>
      <c r="I2297" s="7">
        <v>9</v>
      </c>
      <c r="J2297">
        <v>1000</v>
      </c>
      <c r="K2297" s="5">
        <f t="shared" si="74"/>
        <v>111.11111111111111</v>
      </c>
      <c r="L2297" s="5"/>
      <c r="M2297" s="8"/>
      <c r="N2297" s="8"/>
      <c r="O2297" s="8"/>
      <c r="P2297" s="8"/>
      <c r="Q2297" s="5"/>
      <c r="R2297" s="5"/>
      <c r="S2297" s="5"/>
      <c r="T2297" s="5"/>
      <c r="U2297" s="5"/>
      <c r="V2297" s="5"/>
      <c r="W2297" s="5"/>
      <c r="X2297" s="8"/>
      <c r="Y2297" s="8"/>
      <c r="Z2297" s="8"/>
      <c r="AA2297" s="8"/>
      <c r="AB2297" s="8"/>
      <c r="AC2297" s="5"/>
      <c r="AD2297" s="8"/>
      <c r="AE2297" s="8"/>
      <c r="AF2297" s="8"/>
      <c r="AG2297" s="8"/>
      <c r="AH2297" s="8"/>
      <c r="AI2297" s="8"/>
      <c r="AJ2297" s="5"/>
      <c r="AK2297" s="8"/>
      <c r="AL2297" s="8"/>
      <c r="AM2297" s="8"/>
      <c r="AN2297" s="8"/>
      <c r="AO2297" s="8"/>
      <c r="AP2297" s="8"/>
      <c r="AQ2297" s="9"/>
      <c r="AR2297" s="8"/>
      <c r="AS2297" s="8"/>
      <c r="AT2297" s="8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8"/>
      <c r="BJ2297" s="5"/>
      <c r="BK2297" s="5"/>
      <c r="BL2297" s="5"/>
      <c r="BM2297" s="8"/>
      <c r="BN2297" s="8"/>
      <c r="BO2297" s="7"/>
      <c r="BP2297" s="5"/>
      <c r="BQ2297" s="5"/>
      <c r="BR2297" s="5"/>
      <c r="BS2297" s="5"/>
      <c r="BT2297" s="7"/>
      <c r="BU2297" s="7"/>
      <c r="BV2297" s="7"/>
      <c r="BW2297" s="7"/>
      <c r="BX2297" s="7"/>
      <c r="BY2297" s="7"/>
      <c r="BZ2297" s="7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8"/>
      <c r="CL2297" s="5">
        <v>200.82946184284401</v>
      </c>
      <c r="CM2297" s="5"/>
      <c r="CN2297" s="8"/>
      <c r="CO2297" s="5"/>
      <c r="CP2297" s="5"/>
      <c r="CQ2297" s="5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/>
      <c r="FA2297" s="8"/>
      <c r="FB2297" s="8"/>
      <c r="FC2297" s="8"/>
      <c r="FD2297" s="8"/>
      <c r="FE2297" s="8"/>
      <c r="FF2297" s="8"/>
      <c r="FG2297" s="8"/>
      <c r="FH2297" s="8"/>
      <c r="FI2297" s="8"/>
      <c r="FJ2297" s="8"/>
    </row>
    <row r="2298" spans="1:166" x14ac:dyDescent="0.25">
      <c r="A2298" t="s">
        <v>84</v>
      </c>
      <c r="B2298" t="s">
        <v>250</v>
      </c>
      <c r="C2298" s="6">
        <v>39827</v>
      </c>
      <c r="G2298">
        <v>91</v>
      </c>
      <c r="H2298" t="s">
        <v>17</v>
      </c>
      <c r="I2298" s="7">
        <v>9</v>
      </c>
      <c r="J2298">
        <v>1000</v>
      </c>
      <c r="K2298" s="5">
        <f t="shared" si="74"/>
        <v>111.11111111111111</v>
      </c>
      <c r="M2298" s="5">
        <v>720.5</v>
      </c>
      <c r="N2298" s="7">
        <v>19.55</v>
      </c>
      <c r="O2298" s="7"/>
      <c r="P2298" s="7"/>
      <c r="AC2298" s="5">
        <v>156.76209225758274</v>
      </c>
      <c r="AE2298" s="8"/>
      <c r="AF2298" s="8"/>
      <c r="AG2298" s="8"/>
      <c r="AH2298" s="8"/>
      <c r="AI2298" s="8"/>
      <c r="AJ2298" s="5">
        <v>118.70438991120544</v>
      </c>
      <c r="AK2298" s="8">
        <v>1.9109132625390577</v>
      </c>
      <c r="AL2298" s="8"/>
      <c r="AM2298" s="8"/>
      <c r="AN2298" s="8"/>
      <c r="AO2298" s="8"/>
      <c r="AP2298" s="8"/>
      <c r="AQ2298" s="9">
        <f>AK2298/AJ2298</f>
        <v>1.6098084190218069E-2</v>
      </c>
      <c r="AS2298" s="8"/>
      <c r="AT2298" s="8"/>
      <c r="AU2298" s="5">
        <v>25.366264577821511</v>
      </c>
      <c r="AV2298" s="5"/>
      <c r="AW2298" s="5"/>
      <c r="AX2298" s="5"/>
      <c r="AY2298" s="5">
        <v>50.878658389744423</v>
      </c>
      <c r="AZ2298" s="5"/>
      <c r="BA2298" s="5"/>
      <c r="BB2298" s="5"/>
      <c r="BC2298" s="5"/>
      <c r="BD2298" s="5"/>
      <c r="BE2298" s="5"/>
      <c r="BF2298" s="5"/>
      <c r="BG2298" s="5">
        <v>0</v>
      </c>
      <c r="BH2298" s="5">
        <v>76.244922967565927</v>
      </c>
      <c r="BJ2298" s="5"/>
      <c r="BK2298" s="5">
        <f>AC2298+AJ2298+BH2298</f>
        <v>351.71140513635407</v>
      </c>
      <c r="BL2298" s="5"/>
      <c r="BM2298" s="8">
        <f>BH2298/BK2298</f>
        <v>0.2167826287521348</v>
      </c>
      <c r="BN2298" s="8"/>
      <c r="BO2298" s="7"/>
      <c r="BP2298" s="5"/>
      <c r="BQ2298" s="5"/>
      <c r="BR2298" s="5"/>
      <c r="BS2298" s="5"/>
      <c r="BT2298" s="7"/>
      <c r="BU2298" s="7"/>
      <c r="BV2298" s="7"/>
      <c r="BW2298" s="7"/>
      <c r="BX2298" s="8">
        <f>AC2298/BK2298</f>
        <v>0.44571227992111329</v>
      </c>
      <c r="BY2298" s="8">
        <f>AJ2298/BK2298</f>
        <v>0.33750509132675194</v>
      </c>
      <c r="BZ2298" s="8">
        <f>BH2298/BK2298</f>
        <v>0.2167826287521348</v>
      </c>
      <c r="CA2298" s="5">
        <f>CB2298+CC2298+CD2298+CE2298+CF2298+CG2298</f>
        <v>578.05351765111538</v>
      </c>
      <c r="CB2298" s="5">
        <v>167.36000726873647</v>
      </c>
      <c r="CC2298" s="5">
        <v>69.161067840932446</v>
      </c>
      <c r="CD2298" s="5">
        <v>0</v>
      </c>
      <c r="CE2298" s="5"/>
      <c r="CF2298" s="5">
        <v>289.59321722544917</v>
      </c>
      <c r="CG2298" s="5">
        <v>51.939225315997305</v>
      </c>
      <c r="CH2298" s="9">
        <f>AK2298/CA2298</f>
        <v>3.3057722238313421E-3</v>
      </c>
      <c r="CI2298" s="5"/>
      <c r="CJ2298" s="5"/>
      <c r="CL2298" s="5"/>
      <c r="CM2298" s="5"/>
      <c r="CO2298" s="5"/>
      <c r="CP2298" s="5"/>
      <c r="CQ2298" s="5"/>
    </row>
    <row r="2299" spans="1:166" x14ac:dyDescent="0.25">
      <c r="A2299" t="s">
        <v>84</v>
      </c>
      <c r="B2299" t="s">
        <v>250</v>
      </c>
      <c r="C2299" s="6">
        <v>39828</v>
      </c>
      <c r="D2299" s="5"/>
      <c r="G2299">
        <v>92</v>
      </c>
      <c r="H2299" t="s">
        <v>17</v>
      </c>
      <c r="I2299" s="7">
        <v>9</v>
      </c>
      <c r="J2299">
        <v>1000</v>
      </c>
      <c r="K2299" s="5">
        <f t="shared" si="74"/>
        <v>111.11111111111111</v>
      </c>
      <c r="AC2299" s="5"/>
      <c r="AE2299" s="8"/>
      <c r="AF2299" s="8"/>
      <c r="AG2299" s="8"/>
      <c r="AH2299" s="8"/>
      <c r="AI2299" s="8"/>
      <c r="AJ2299" s="5"/>
      <c r="AK2299" s="8"/>
      <c r="AL2299" s="8"/>
      <c r="AM2299" s="8"/>
      <c r="AN2299" s="8"/>
      <c r="AO2299" s="8"/>
      <c r="AP2299" s="8"/>
      <c r="AQ2299" s="9"/>
      <c r="AS2299" s="8"/>
      <c r="AT2299" s="8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J2299" s="5"/>
      <c r="BK2299" s="5"/>
      <c r="BL2299" s="5"/>
      <c r="BO2299" s="7"/>
      <c r="BP2299" s="5"/>
      <c r="BQ2299" s="5"/>
      <c r="BR2299" s="5"/>
      <c r="BS2299" s="5"/>
      <c r="BT2299" s="7"/>
      <c r="BU2299" s="7"/>
      <c r="BV2299" s="7"/>
      <c r="BW2299" s="7"/>
      <c r="BX2299" s="7"/>
      <c r="BY2299" s="7"/>
      <c r="BZ2299" s="7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L2299" s="5">
        <v>181.90188186126269</v>
      </c>
      <c r="CM2299" s="5"/>
      <c r="CO2299" s="5"/>
      <c r="CP2299" s="5"/>
      <c r="CQ2299" s="5"/>
    </row>
    <row r="2300" spans="1:166" x14ac:dyDescent="0.25">
      <c r="A2300" t="s">
        <v>84</v>
      </c>
      <c r="B2300" t="s">
        <v>250</v>
      </c>
      <c r="C2300" s="6">
        <v>39830</v>
      </c>
      <c r="D2300" s="5"/>
      <c r="G2300">
        <v>94</v>
      </c>
      <c r="H2300" t="s">
        <v>17</v>
      </c>
      <c r="I2300" s="7">
        <v>9</v>
      </c>
      <c r="J2300">
        <v>1000</v>
      </c>
      <c r="K2300" s="5">
        <f t="shared" si="74"/>
        <v>111.11111111111111</v>
      </c>
      <c r="AC2300" s="5"/>
      <c r="AE2300" s="8"/>
      <c r="AF2300" s="8"/>
      <c r="AG2300" s="8"/>
      <c r="AH2300" s="8"/>
      <c r="AI2300" s="8"/>
      <c r="AJ2300" s="5"/>
      <c r="AK2300" s="8"/>
      <c r="AL2300" s="8"/>
      <c r="AM2300" s="8"/>
      <c r="AN2300" s="8"/>
      <c r="AO2300" s="8"/>
      <c r="AP2300" s="8"/>
      <c r="AQ2300" s="9"/>
      <c r="AS2300" s="8"/>
      <c r="AT2300" s="8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J2300" s="5"/>
      <c r="BK2300" s="5"/>
      <c r="BL2300" s="5"/>
      <c r="BO2300" s="7"/>
      <c r="BP2300" s="5"/>
      <c r="BQ2300" s="5"/>
      <c r="BR2300" s="5"/>
      <c r="BS2300" s="5"/>
      <c r="BT2300" s="7"/>
      <c r="BU2300" s="7"/>
      <c r="BV2300" s="7"/>
      <c r="BW2300" s="7"/>
      <c r="BX2300" s="7"/>
      <c r="BY2300" s="7"/>
      <c r="BZ2300" s="7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L2300" s="5">
        <v>207.98571089657909</v>
      </c>
      <c r="CM2300" s="5"/>
      <c r="CO2300" s="5"/>
      <c r="CP2300" s="5"/>
      <c r="CQ2300" s="5"/>
    </row>
    <row r="2301" spans="1:166" x14ac:dyDescent="0.25">
      <c r="A2301" t="s">
        <v>84</v>
      </c>
      <c r="B2301" t="s">
        <v>250</v>
      </c>
      <c r="C2301" s="6">
        <v>39832</v>
      </c>
      <c r="D2301" s="5"/>
      <c r="G2301">
        <v>96</v>
      </c>
      <c r="H2301" t="s">
        <v>17</v>
      </c>
      <c r="I2301" s="7">
        <v>9</v>
      </c>
      <c r="J2301">
        <v>1000</v>
      </c>
      <c r="K2301" s="5">
        <f t="shared" si="74"/>
        <v>111.11111111111111</v>
      </c>
      <c r="AC2301" s="5"/>
      <c r="AE2301" s="8"/>
      <c r="AF2301" s="8"/>
      <c r="AG2301" s="8"/>
      <c r="AH2301" s="8"/>
      <c r="AI2301" s="8"/>
      <c r="AJ2301" s="5"/>
      <c r="AK2301" s="8"/>
      <c r="AL2301" s="8"/>
      <c r="AM2301" s="8"/>
      <c r="AN2301" s="8"/>
      <c r="AO2301" s="8"/>
      <c r="AP2301" s="8"/>
      <c r="AQ2301" s="9"/>
      <c r="AS2301" s="8"/>
      <c r="AT2301" s="8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J2301" s="5"/>
      <c r="BK2301" s="5"/>
      <c r="BL2301" s="5"/>
      <c r="BO2301" s="7"/>
      <c r="BP2301" s="5"/>
      <c r="BQ2301" s="5"/>
      <c r="BR2301" s="5"/>
      <c r="BS2301" s="5"/>
      <c r="BT2301" s="7"/>
      <c r="BU2301" s="7"/>
      <c r="BV2301" s="7"/>
      <c r="BW2301" s="7"/>
      <c r="BX2301" s="7"/>
      <c r="BY2301" s="7"/>
      <c r="BZ2301" s="7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L2301" s="5">
        <v>194.1774696899665</v>
      </c>
      <c r="CM2301" s="5"/>
      <c r="CO2301" s="5"/>
      <c r="CP2301" s="5"/>
      <c r="CQ2301" s="5"/>
    </row>
    <row r="2302" spans="1:166" x14ac:dyDescent="0.25">
      <c r="A2302" t="s">
        <v>84</v>
      </c>
      <c r="B2302" t="s">
        <v>250</v>
      </c>
      <c r="C2302" s="6">
        <v>39833</v>
      </c>
      <c r="G2302">
        <v>97</v>
      </c>
      <c r="H2302" t="s">
        <v>17</v>
      </c>
      <c r="I2302" s="7">
        <v>9</v>
      </c>
      <c r="J2302">
        <v>1000</v>
      </c>
      <c r="K2302" s="5">
        <f t="shared" si="74"/>
        <v>111.11111111111111</v>
      </c>
      <c r="M2302" s="5">
        <v>761.5</v>
      </c>
      <c r="N2302" s="7">
        <v>20.75</v>
      </c>
      <c r="O2302" s="7"/>
      <c r="P2302" s="7"/>
      <c r="AC2302" s="5"/>
      <c r="AE2302" s="8"/>
      <c r="AF2302" s="8"/>
      <c r="AG2302" s="8"/>
      <c r="AH2302" s="8"/>
      <c r="AI2302" s="8"/>
      <c r="AJ2302" s="5"/>
      <c r="AK2302" s="8"/>
      <c r="AL2302" s="8"/>
      <c r="AM2302" s="8"/>
      <c r="AN2302" s="8"/>
      <c r="AO2302" s="8"/>
      <c r="AP2302" s="8"/>
      <c r="AS2302" s="8"/>
      <c r="AT2302" s="8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J2302" s="5"/>
      <c r="BK2302" s="5"/>
      <c r="BL2302" s="5"/>
      <c r="BO2302" s="7"/>
      <c r="BP2302" s="5"/>
      <c r="BQ2302" s="5"/>
      <c r="BR2302" s="5"/>
      <c r="BS2302" s="5"/>
      <c r="BT2302" s="7"/>
      <c r="BU2302" s="7"/>
      <c r="BV2302" s="7"/>
      <c r="BW2302" s="7"/>
      <c r="BX2302" s="7"/>
      <c r="BY2302" s="7"/>
      <c r="BZ2302" s="7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L2302" s="5"/>
      <c r="CM2302" s="5"/>
      <c r="CO2302" s="5"/>
      <c r="CP2302" s="5"/>
      <c r="CQ2302" s="5"/>
    </row>
    <row r="2303" spans="1:166" x14ac:dyDescent="0.25">
      <c r="A2303" t="s">
        <v>84</v>
      </c>
      <c r="B2303" t="s">
        <v>250</v>
      </c>
      <c r="C2303" s="6">
        <v>39838</v>
      </c>
      <c r="D2303" s="5"/>
      <c r="G2303">
        <v>102</v>
      </c>
      <c r="H2303" t="s">
        <v>17</v>
      </c>
      <c r="I2303" s="7">
        <v>9</v>
      </c>
      <c r="J2303">
        <v>1000</v>
      </c>
      <c r="K2303" s="5">
        <f t="shared" si="74"/>
        <v>111.11111111111111</v>
      </c>
      <c r="AC2303" s="5"/>
      <c r="AE2303" s="8"/>
      <c r="AF2303" s="8"/>
      <c r="AG2303" s="8"/>
      <c r="AH2303" s="8"/>
      <c r="AI2303" s="8"/>
      <c r="AJ2303" s="5"/>
      <c r="AK2303" s="8"/>
      <c r="AL2303" s="8"/>
      <c r="AM2303" s="8"/>
      <c r="AN2303" s="8"/>
      <c r="AO2303" s="8"/>
      <c r="AP2303" s="8"/>
      <c r="AQ2303" s="9"/>
      <c r="AS2303" s="8"/>
      <c r="AT2303" s="8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J2303" s="5"/>
      <c r="BK2303" s="5"/>
      <c r="BL2303" s="5"/>
      <c r="BO2303" s="7"/>
      <c r="BP2303" s="5"/>
      <c r="BQ2303" s="5"/>
      <c r="BR2303" s="5"/>
      <c r="BS2303" s="5"/>
      <c r="BT2303" s="7"/>
      <c r="BU2303" s="7"/>
      <c r="BV2303" s="7"/>
      <c r="BW2303" s="7"/>
      <c r="BX2303" s="7"/>
      <c r="BY2303" s="7"/>
      <c r="BZ2303" s="7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L2303" s="5">
        <v>192.3898072383864</v>
      </c>
      <c r="CM2303" s="5"/>
      <c r="CO2303" s="5"/>
      <c r="CP2303" s="5"/>
      <c r="CQ2303" s="5"/>
    </row>
    <row r="2304" spans="1:166" x14ac:dyDescent="0.25">
      <c r="A2304" t="s">
        <v>84</v>
      </c>
      <c r="B2304" t="s">
        <v>250</v>
      </c>
      <c r="C2304" s="6">
        <v>39840</v>
      </c>
      <c r="D2304" s="5"/>
      <c r="G2304">
        <v>104</v>
      </c>
      <c r="H2304" t="s">
        <v>17</v>
      </c>
      <c r="I2304" s="7">
        <v>9</v>
      </c>
      <c r="J2304">
        <v>1000</v>
      </c>
      <c r="K2304" s="5">
        <f t="shared" si="74"/>
        <v>111.11111111111111</v>
      </c>
      <c r="AC2304" s="5"/>
      <c r="AE2304" s="8"/>
      <c r="AF2304" s="8"/>
      <c r="AG2304" s="8"/>
      <c r="AH2304" s="8"/>
      <c r="AI2304" s="8"/>
      <c r="AJ2304" s="5"/>
      <c r="AK2304" s="8"/>
      <c r="AL2304" s="8"/>
      <c r="AM2304" s="8"/>
      <c r="AN2304" s="8"/>
      <c r="AO2304" s="8"/>
      <c r="AP2304" s="8"/>
      <c r="AQ2304" s="9"/>
      <c r="AS2304" s="8"/>
      <c r="AT2304" s="8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J2304" s="5"/>
      <c r="BK2304" s="5"/>
      <c r="BL2304" s="5"/>
      <c r="BO2304" s="7"/>
      <c r="BP2304" s="5"/>
      <c r="BQ2304" s="5"/>
      <c r="BR2304" s="5"/>
      <c r="BS2304" s="5"/>
      <c r="BT2304" s="7"/>
      <c r="BU2304" s="7"/>
      <c r="BV2304" s="7"/>
      <c r="BW2304" s="7"/>
      <c r="BX2304" s="7"/>
      <c r="BY2304" s="7"/>
      <c r="BZ2304" s="7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L2304" s="5">
        <v>210.61874116752989</v>
      </c>
      <c r="CM2304" s="5"/>
      <c r="CO2304" s="5"/>
      <c r="CP2304" s="5"/>
      <c r="CQ2304" s="5"/>
    </row>
    <row r="2305" spans="1:166" x14ac:dyDescent="0.25">
      <c r="A2305" t="s">
        <v>84</v>
      </c>
      <c r="B2305" t="s">
        <v>250</v>
      </c>
      <c r="C2305" s="6">
        <v>39841</v>
      </c>
      <c r="G2305">
        <v>105</v>
      </c>
      <c r="H2305" t="s">
        <v>17</v>
      </c>
      <c r="I2305" s="7">
        <v>9</v>
      </c>
      <c r="J2305">
        <v>1000</v>
      </c>
      <c r="K2305" s="5">
        <f t="shared" si="74"/>
        <v>111.11111111111111</v>
      </c>
      <c r="M2305" s="5">
        <v>787.5</v>
      </c>
      <c r="N2305" s="7">
        <v>21.3</v>
      </c>
      <c r="O2305" s="7"/>
      <c r="P2305" s="7"/>
      <c r="AC2305" s="5"/>
      <c r="AE2305" s="8"/>
      <c r="AF2305" s="8"/>
      <c r="AG2305" s="8"/>
      <c r="AH2305" s="8"/>
      <c r="AI2305" s="8"/>
      <c r="AJ2305" s="5"/>
      <c r="AK2305" s="8"/>
      <c r="AL2305" s="8"/>
      <c r="AM2305" s="8"/>
      <c r="AN2305" s="8"/>
      <c r="AO2305" s="8"/>
      <c r="AP2305" s="8"/>
      <c r="AS2305" s="8"/>
      <c r="AT2305" s="8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J2305" s="5"/>
      <c r="BK2305" s="5"/>
      <c r="BL2305" s="5"/>
      <c r="BO2305" s="7"/>
      <c r="BP2305" s="5"/>
      <c r="BQ2305" s="5"/>
      <c r="BR2305" s="5"/>
      <c r="BS2305" s="5"/>
      <c r="BT2305" s="7"/>
      <c r="BU2305" s="7"/>
      <c r="BV2305" s="7"/>
      <c r="BW2305" s="7"/>
      <c r="BX2305" s="7"/>
      <c r="BY2305" s="7"/>
      <c r="BZ2305" s="7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L2305" s="5"/>
      <c r="CM2305" s="5"/>
      <c r="CO2305" s="5"/>
      <c r="CP2305" s="5"/>
      <c r="CQ2305" s="5"/>
    </row>
    <row r="2306" spans="1:166" x14ac:dyDescent="0.25">
      <c r="A2306" t="s">
        <v>84</v>
      </c>
      <c r="B2306" t="s">
        <v>250</v>
      </c>
      <c r="C2306" s="6">
        <v>39843</v>
      </c>
      <c r="D2306" s="5"/>
      <c r="G2306">
        <v>107</v>
      </c>
      <c r="H2306" t="s">
        <v>17</v>
      </c>
      <c r="I2306" s="7">
        <v>9</v>
      </c>
      <c r="J2306">
        <v>1000</v>
      </c>
      <c r="K2306" s="5">
        <f t="shared" si="74"/>
        <v>111.11111111111111</v>
      </c>
      <c r="AC2306" s="5"/>
      <c r="AE2306" s="8"/>
      <c r="AF2306" s="8"/>
      <c r="AG2306" s="8"/>
      <c r="AH2306" s="8"/>
      <c r="AI2306" s="8"/>
      <c r="AJ2306" s="5"/>
      <c r="AK2306" s="8"/>
      <c r="AL2306" s="8"/>
      <c r="AM2306" s="8"/>
      <c r="AN2306" s="8"/>
      <c r="AO2306" s="8"/>
      <c r="AP2306" s="8"/>
      <c r="AQ2306" s="9"/>
      <c r="AS2306" s="8"/>
      <c r="AT2306" s="8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J2306" s="5"/>
      <c r="BK2306" s="5"/>
      <c r="BL2306" s="5"/>
      <c r="BO2306" s="7"/>
      <c r="BP2306" s="5"/>
      <c r="BQ2306" s="5"/>
      <c r="BR2306" s="5"/>
      <c r="BS2306" s="5"/>
      <c r="BT2306" s="7"/>
      <c r="BU2306" s="7"/>
      <c r="BV2306" s="7"/>
      <c r="BW2306" s="7"/>
      <c r="BX2306" s="7"/>
      <c r="BY2306" s="7"/>
      <c r="BZ2306" s="7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L2306" s="5">
        <v>195.63898613527491</v>
      </c>
      <c r="CM2306" s="5"/>
      <c r="CO2306" s="5"/>
      <c r="CP2306" s="5"/>
      <c r="CQ2306" s="5"/>
    </row>
    <row r="2307" spans="1:166" x14ac:dyDescent="0.25">
      <c r="A2307" t="s">
        <v>84</v>
      </c>
      <c r="B2307" t="s">
        <v>250</v>
      </c>
      <c r="C2307" s="6">
        <v>39846</v>
      </c>
      <c r="D2307" s="5"/>
      <c r="G2307">
        <v>110</v>
      </c>
      <c r="H2307" t="s">
        <v>17</v>
      </c>
      <c r="I2307" s="7">
        <v>9</v>
      </c>
      <c r="J2307">
        <v>1000</v>
      </c>
      <c r="K2307" s="5">
        <f t="shared" si="74"/>
        <v>111.11111111111111</v>
      </c>
      <c r="AC2307" s="5"/>
      <c r="AE2307" s="8"/>
      <c r="AF2307" s="8"/>
      <c r="AG2307" s="8"/>
      <c r="AH2307" s="8"/>
      <c r="AI2307" s="8"/>
      <c r="AJ2307" s="5"/>
      <c r="AK2307" s="8"/>
      <c r="AL2307" s="8"/>
      <c r="AM2307" s="8"/>
      <c r="AN2307" s="8"/>
      <c r="AO2307" s="8"/>
      <c r="AP2307" s="8"/>
      <c r="AQ2307" s="9"/>
      <c r="AS2307" s="8"/>
      <c r="AT2307" s="8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J2307" s="5"/>
      <c r="BK2307" s="5"/>
      <c r="BL2307" s="5"/>
      <c r="BO2307" s="7"/>
      <c r="BP2307" s="5"/>
      <c r="BQ2307" s="5"/>
      <c r="BR2307" s="5"/>
      <c r="BS2307" s="5"/>
      <c r="BT2307" s="7"/>
      <c r="BU2307" s="7"/>
      <c r="BV2307" s="7"/>
      <c r="BW2307" s="7"/>
      <c r="BX2307" s="7"/>
      <c r="BY2307" s="7"/>
      <c r="BZ2307" s="7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L2307" s="5">
        <v>172.60531474390851</v>
      </c>
      <c r="CM2307" s="5"/>
      <c r="CO2307" s="5"/>
      <c r="CP2307" s="5"/>
      <c r="CQ2307" s="5"/>
    </row>
    <row r="2308" spans="1:166" x14ac:dyDescent="0.25">
      <c r="A2308" t="s">
        <v>84</v>
      </c>
      <c r="B2308" t="s">
        <v>250</v>
      </c>
      <c r="C2308" s="6">
        <v>39848</v>
      </c>
      <c r="D2308" s="5">
        <v>6</v>
      </c>
      <c r="E2308" t="s">
        <v>239</v>
      </c>
      <c r="F2308" t="s">
        <v>89</v>
      </c>
      <c r="G2308">
        <v>112</v>
      </c>
      <c r="H2308" t="s">
        <v>17</v>
      </c>
      <c r="I2308" s="7">
        <v>9</v>
      </c>
      <c r="J2308">
        <v>1000</v>
      </c>
      <c r="K2308" s="5">
        <f t="shared" si="74"/>
        <v>111.11111111111111</v>
      </c>
      <c r="T2308">
        <v>112</v>
      </c>
      <c r="AC2308" s="5"/>
      <c r="AE2308" s="8"/>
      <c r="AF2308" s="8"/>
      <c r="AG2308" s="8"/>
      <c r="AH2308" s="8"/>
      <c r="AI2308" s="8"/>
      <c r="AJ2308" s="5"/>
      <c r="AK2308" s="8"/>
      <c r="AL2308" s="8"/>
      <c r="AM2308" s="8"/>
      <c r="AN2308" s="8"/>
      <c r="AO2308" s="8"/>
      <c r="AP2308" s="8"/>
      <c r="AQ2308" s="9"/>
      <c r="AS2308" s="8"/>
      <c r="AT2308" s="8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J2308" s="5"/>
      <c r="BK2308" s="5"/>
      <c r="BL2308" s="5"/>
      <c r="BO2308" s="7"/>
      <c r="BP2308" s="5"/>
      <c r="BQ2308" s="5"/>
      <c r="BR2308" s="5"/>
      <c r="BS2308" s="5"/>
      <c r="BT2308" s="7"/>
      <c r="BU2308" s="7"/>
      <c r="BV2308" s="7"/>
      <c r="BW2308" s="7"/>
      <c r="BX2308" s="7"/>
      <c r="BY2308" s="7"/>
      <c r="BZ2308" s="7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L2308" s="5"/>
      <c r="CM2308" s="5"/>
      <c r="CO2308" s="5"/>
      <c r="CP2308" s="5"/>
      <c r="CQ2308" s="5"/>
    </row>
    <row r="2309" spans="1:166" x14ac:dyDescent="0.25">
      <c r="A2309" t="s">
        <v>84</v>
      </c>
      <c r="B2309" t="s">
        <v>250</v>
      </c>
      <c r="C2309" s="6">
        <v>39848</v>
      </c>
      <c r="G2309">
        <v>112</v>
      </c>
      <c r="H2309" t="s">
        <v>17</v>
      </c>
      <c r="I2309" s="7">
        <v>9</v>
      </c>
      <c r="J2309">
        <v>1000</v>
      </c>
      <c r="K2309" s="5">
        <f t="shared" si="74"/>
        <v>111.11111111111111</v>
      </c>
      <c r="M2309" s="5">
        <v>804.5</v>
      </c>
      <c r="N2309" s="7">
        <v>22.7</v>
      </c>
      <c r="O2309" s="7"/>
      <c r="P2309" s="7"/>
      <c r="AC2309" s="5"/>
      <c r="AE2309" s="8"/>
      <c r="AF2309" s="8"/>
      <c r="AG2309" s="8"/>
      <c r="AH2309" s="8"/>
      <c r="AI2309" s="8"/>
      <c r="AJ2309" s="5"/>
      <c r="AK2309" s="8"/>
      <c r="AL2309" s="8"/>
      <c r="AM2309" s="8"/>
      <c r="AN2309" s="8"/>
      <c r="AO2309" s="8"/>
      <c r="AP2309" s="8"/>
      <c r="AS2309" s="8"/>
      <c r="AT2309" s="8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J2309" s="5"/>
      <c r="BK2309" s="5"/>
      <c r="BL2309" s="5"/>
      <c r="BO2309" s="7"/>
      <c r="BP2309" s="5"/>
      <c r="BQ2309" s="5"/>
      <c r="BR2309" s="5"/>
      <c r="BS2309" s="5"/>
      <c r="BT2309" s="7"/>
      <c r="BU2309" s="7"/>
      <c r="BV2309" s="7"/>
      <c r="BW2309" s="7"/>
      <c r="BX2309" s="7"/>
      <c r="BY2309" s="7"/>
      <c r="BZ2309" s="7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L2309" s="5"/>
      <c r="CM2309" s="5"/>
      <c r="CO2309" s="5"/>
      <c r="CP2309" s="5"/>
      <c r="CQ2309" s="5"/>
    </row>
    <row r="2310" spans="1:166" x14ac:dyDescent="0.25">
      <c r="A2310" t="s">
        <v>84</v>
      </c>
      <c r="B2310" t="s">
        <v>250</v>
      </c>
      <c r="C2310" s="6">
        <v>39849</v>
      </c>
      <c r="D2310" s="5"/>
      <c r="G2310">
        <v>113</v>
      </c>
      <c r="H2310" t="s">
        <v>17</v>
      </c>
      <c r="I2310" s="7">
        <v>9</v>
      </c>
      <c r="J2310">
        <v>1000</v>
      </c>
      <c r="K2310" s="5">
        <f t="shared" si="74"/>
        <v>111.11111111111111</v>
      </c>
      <c r="AC2310" s="5"/>
      <c r="AE2310" s="8"/>
      <c r="AF2310" s="8"/>
      <c r="AG2310" s="8"/>
      <c r="AH2310" s="8"/>
      <c r="AI2310" s="8"/>
      <c r="AJ2310" s="5"/>
      <c r="AK2310" s="8"/>
      <c r="AL2310" s="8"/>
      <c r="AM2310" s="8"/>
      <c r="AN2310" s="8"/>
      <c r="AO2310" s="8"/>
      <c r="AP2310" s="8"/>
      <c r="AQ2310" s="9"/>
      <c r="AS2310" s="8"/>
      <c r="AT2310" s="8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J2310" s="5"/>
      <c r="BK2310" s="5"/>
      <c r="BL2310" s="5"/>
      <c r="BO2310" s="7"/>
      <c r="BP2310" s="5"/>
      <c r="BQ2310" s="5"/>
      <c r="BR2310" s="5"/>
      <c r="BS2310" s="5"/>
      <c r="BT2310" s="7"/>
      <c r="BU2310" s="7"/>
      <c r="BV2310" s="7"/>
      <c r="BW2310" s="7"/>
      <c r="BX2310" s="7"/>
      <c r="BY2310" s="7"/>
      <c r="BZ2310" s="7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L2310" s="5">
        <v>212.23156441511509</v>
      </c>
      <c r="CM2310" s="5"/>
      <c r="CO2310" s="5"/>
      <c r="CP2310" s="5"/>
      <c r="CQ2310" s="5"/>
    </row>
    <row r="2311" spans="1:166" x14ac:dyDescent="0.25">
      <c r="A2311" t="s">
        <v>84</v>
      </c>
      <c r="B2311" t="s">
        <v>250</v>
      </c>
      <c r="C2311" s="6">
        <v>39852</v>
      </c>
      <c r="D2311" s="5"/>
      <c r="E2311" s="6"/>
      <c r="G2311">
        <v>116</v>
      </c>
      <c r="H2311" t="s">
        <v>17</v>
      </c>
      <c r="I2311" s="7">
        <v>9</v>
      </c>
      <c r="J2311">
        <v>1000</v>
      </c>
      <c r="K2311" s="5">
        <f t="shared" si="74"/>
        <v>111.11111111111111</v>
      </c>
      <c r="L2311" s="5"/>
      <c r="M2311" s="8"/>
      <c r="N2311" s="8"/>
      <c r="O2311" s="8"/>
      <c r="P2311" s="8"/>
      <c r="Q2311" s="5"/>
      <c r="R2311" s="5"/>
      <c r="S2311" s="5"/>
      <c r="T2311" s="5"/>
      <c r="U2311" s="5"/>
      <c r="V2311" s="5"/>
      <c r="W2311" s="5"/>
      <c r="X2311" s="8"/>
      <c r="Y2311" s="8"/>
      <c r="Z2311" s="8"/>
      <c r="AA2311" s="8"/>
      <c r="AB2311" s="8"/>
      <c r="AC2311" s="5"/>
      <c r="AD2311" s="8"/>
      <c r="AE2311" s="8"/>
      <c r="AF2311" s="8"/>
      <c r="AG2311" s="8"/>
      <c r="AH2311" s="8"/>
      <c r="AI2311" s="8"/>
      <c r="AJ2311" s="5"/>
      <c r="AK2311" s="8"/>
      <c r="AL2311" s="8"/>
      <c r="AM2311" s="8"/>
      <c r="AN2311" s="8"/>
      <c r="AO2311" s="8"/>
      <c r="AP2311" s="8"/>
      <c r="AQ2311" s="9"/>
      <c r="AR2311" s="8"/>
      <c r="AS2311" s="8"/>
      <c r="AT2311" s="8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8"/>
      <c r="BJ2311" s="5"/>
      <c r="BK2311" s="5"/>
      <c r="BL2311" s="5"/>
      <c r="BM2311" s="8"/>
      <c r="BN2311" s="8"/>
      <c r="BO2311" s="7"/>
      <c r="BP2311" s="5"/>
      <c r="BQ2311" s="5"/>
      <c r="BR2311" s="5"/>
      <c r="BS2311" s="5"/>
      <c r="BT2311" s="7"/>
      <c r="BU2311" s="7"/>
      <c r="BV2311" s="7"/>
      <c r="BW2311" s="7"/>
      <c r="BX2311" s="7"/>
      <c r="BY2311" s="7"/>
      <c r="BZ2311" s="7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8"/>
      <c r="CL2311" s="5"/>
      <c r="CM2311" s="5"/>
      <c r="CN2311" s="8"/>
      <c r="CO2311" s="5"/>
      <c r="CP2311" s="5"/>
      <c r="CQ2311" s="5"/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/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/>
      <c r="EB2311" s="8"/>
      <c r="EC2311" s="8"/>
      <c r="ED2311" s="8"/>
      <c r="EE2311" s="8"/>
      <c r="EF2311" s="8"/>
      <c r="EG2311" s="8"/>
      <c r="EH2311" s="8"/>
      <c r="EI2311" s="8"/>
      <c r="EJ2311" s="8"/>
      <c r="EK2311" s="8"/>
      <c r="EL2311" s="8"/>
      <c r="EM2311" s="8"/>
      <c r="EN2311" s="8"/>
      <c r="EO2311" s="8"/>
      <c r="EP2311" s="8"/>
      <c r="EQ2311" s="8"/>
      <c r="ER2311" s="8"/>
      <c r="ES2311" s="8"/>
      <c r="ET2311" s="8"/>
      <c r="EU2311" s="8"/>
      <c r="EV2311" s="8"/>
      <c r="EW2311" s="8"/>
      <c r="EX2311" s="8"/>
      <c r="EY2311" s="8"/>
      <c r="EZ2311" s="8"/>
      <c r="FA2311" s="8"/>
      <c r="FB2311" s="8"/>
      <c r="FC2311" s="8"/>
      <c r="FD2311" s="8"/>
      <c r="FE2311" s="8"/>
      <c r="FF2311" s="8"/>
      <c r="FG2311" s="8"/>
      <c r="FH2311" s="8"/>
      <c r="FI2311" s="8"/>
      <c r="FJ2311" s="8"/>
    </row>
    <row r="2312" spans="1:166" x14ac:dyDescent="0.25">
      <c r="A2312" t="s">
        <v>84</v>
      </c>
      <c r="B2312" t="s">
        <v>250</v>
      </c>
      <c r="C2312" s="6">
        <v>39853</v>
      </c>
      <c r="D2312" s="5"/>
      <c r="G2312">
        <v>117</v>
      </c>
      <c r="H2312" t="s">
        <v>17</v>
      </c>
      <c r="I2312" s="7">
        <v>9</v>
      </c>
      <c r="J2312">
        <v>1000</v>
      </c>
      <c r="K2312" s="5">
        <f t="shared" si="74"/>
        <v>111.11111111111111</v>
      </c>
      <c r="AC2312" s="5">
        <v>274.57061720676688</v>
      </c>
      <c r="AE2312" s="8"/>
      <c r="AF2312" s="8"/>
      <c r="AG2312" s="8"/>
      <c r="AH2312" s="8"/>
      <c r="AI2312" s="8"/>
      <c r="AJ2312" s="5">
        <v>248.52524844816804</v>
      </c>
      <c r="AK2312" s="8">
        <v>3.3775654379902238</v>
      </c>
      <c r="AL2312" s="8"/>
      <c r="AM2312" s="8"/>
      <c r="AN2312" s="8"/>
      <c r="AO2312" s="8"/>
      <c r="AP2312" s="8"/>
      <c r="AQ2312" s="9">
        <f>AK2312/AJ2312</f>
        <v>1.3590431793470845E-2</v>
      </c>
      <c r="AS2312" s="8"/>
      <c r="AT2312" s="8"/>
      <c r="AU2312" s="5">
        <v>5.5826897384252039</v>
      </c>
      <c r="AV2312" s="5"/>
      <c r="AW2312" s="5"/>
      <c r="AX2312" s="5"/>
      <c r="AY2312" s="5">
        <v>373.75570344752077</v>
      </c>
      <c r="AZ2312" s="5"/>
      <c r="BA2312" s="5"/>
      <c r="BB2312" s="5"/>
      <c r="BC2312" s="5"/>
      <c r="BD2312" s="5"/>
      <c r="BE2312" s="5"/>
      <c r="BF2312" s="5"/>
      <c r="BG2312" s="5">
        <v>0</v>
      </c>
      <c r="BH2312" s="5">
        <v>379.33839318594596</v>
      </c>
      <c r="BJ2312" s="5"/>
      <c r="BK2312" s="5">
        <f>AC2312+AJ2312+BH2312</f>
        <v>902.43425884088083</v>
      </c>
      <c r="BL2312" s="5"/>
      <c r="BM2312" s="8">
        <f>BH2312/BK2312</f>
        <v>0.42035016896763416</v>
      </c>
      <c r="BN2312" s="8"/>
      <c r="BO2312" s="7"/>
      <c r="BP2312" s="5"/>
      <c r="BQ2312" s="5"/>
      <c r="BR2312" s="5"/>
      <c r="BS2312" s="5"/>
      <c r="BT2312" s="7"/>
      <c r="BU2312" s="7"/>
      <c r="BV2312" s="7"/>
      <c r="BW2312" s="7"/>
      <c r="BX2312" s="8">
        <f>AC2312/BK2312</f>
        <v>0.30425553387061716</v>
      </c>
      <c r="BY2312" s="8">
        <f>AJ2312/BK2312</f>
        <v>0.27539429716174879</v>
      </c>
      <c r="BZ2312" s="8">
        <f>BH2312/BK2312</f>
        <v>0.42035016896763416</v>
      </c>
      <c r="CA2312" s="5">
        <f>CB2312+CC2312+CD2312+CE2312+CF2312+CG2312</f>
        <v>510.13641995760167</v>
      </c>
      <c r="CB2312" s="5">
        <v>42.27490253411306</v>
      </c>
      <c r="CC2312" s="5">
        <v>179.3744269788167</v>
      </c>
      <c r="CD2312" s="5">
        <v>0</v>
      </c>
      <c r="CE2312" s="5"/>
      <c r="CF2312" s="5">
        <v>195.9284734455625</v>
      </c>
      <c r="CG2312" s="5">
        <v>92.558616999109418</v>
      </c>
      <c r="CH2312" s="9">
        <f>AK2312/CA2312</f>
        <v>6.6209063024179676E-3</v>
      </c>
      <c r="CI2312" s="5"/>
      <c r="CJ2312" s="5"/>
      <c r="CL2312" s="5">
        <v>177.54885023962049</v>
      </c>
      <c r="CM2312" s="5"/>
      <c r="CO2312" s="5"/>
      <c r="CP2312" s="5"/>
      <c r="CQ2312" s="5"/>
    </row>
    <row r="2313" spans="1:166" x14ac:dyDescent="0.25">
      <c r="A2313" t="s">
        <v>84</v>
      </c>
      <c r="B2313" t="s">
        <v>250</v>
      </c>
      <c r="C2313" s="6">
        <v>39854</v>
      </c>
      <c r="G2313">
        <v>118</v>
      </c>
      <c r="H2313" t="s">
        <v>17</v>
      </c>
      <c r="I2313" s="7">
        <v>9</v>
      </c>
      <c r="J2313">
        <v>1000</v>
      </c>
      <c r="K2313" s="5">
        <f t="shared" si="74"/>
        <v>111.11111111111111</v>
      </c>
      <c r="M2313" s="5">
        <v>815</v>
      </c>
      <c r="N2313" s="7">
        <v>22.85</v>
      </c>
      <c r="O2313" s="7"/>
      <c r="P2313" s="7"/>
      <c r="AC2313" s="5"/>
      <c r="AE2313" s="8"/>
      <c r="AF2313" s="8"/>
      <c r="AG2313" s="8"/>
      <c r="AH2313" s="8"/>
      <c r="AI2313" s="8"/>
      <c r="AJ2313" s="5"/>
      <c r="AK2313" s="8"/>
      <c r="AL2313" s="8"/>
      <c r="AM2313" s="8"/>
      <c r="AN2313" s="8"/>
      <c r="AO2313" s="8"/>
      <c r="AP2313" s="8"/>
      <c r="AS2313" s="8"/>
      <c r="AT2313" s="8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J2313" s="5"/>
      <c r="BK2313" s="5"/>
      <c r="BL2313" s="5"/>
      <c r="BO2313" s="7"/>
      <c r="BP2313" s="5"/>
      <c r="BQ2313" s="5"/>
      <c r="BR2313" s="5"/>
      <c r="BS2313" s="5"/>
      <c r="BT2313" s="7"/>
      <c r="BU2313" s="7"/>
      <c r="BV2313" s="7"/>
      <c r="BW2313" s="7"/>
      <c r="BX2313" s="7"/>
      <c r="BY2313" s="7"/>
      <c r="BZ2313" s="7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L2313" s="5"/>
      <c r="CM2313" s="5"/>
      <c r="CO2313" s="5"/>
      <c r="CP2313" s="5"/>
      <c r="CQ2313" s="5"/>
    </row>
    <row r="2314" spans="1:166" x14ac:dyDescent="0.25">
      <c r="A2314" t="s">
        <v>84</v>
      </c>
      <c r="B2314" t="s">
        <v>250</v>
      </c>
      <c r="C2314" s="6">
        <v>39856</v>
      </c>
      <c r="D2314" s="5"/>
      <c r="G2314">
        <v>120</v>
      </c>
      <c r="H2314" t="s">
        <v>17</v>
      </c>
      <c r="I2314" s="7">
        <v>9</v>
      </c>
      <c r="J2314">
        <v>1000</v>
      </c>
      <c r="K2314" s="5">
        <f t="shared" si="74"/>
        <v>111.11111111111111</v>
      </c>
      <c r="AC2314" s="5"/>
      <c r="AE2314" s="8"/>
      <c r="AF2314" s="8"/>
      <c r="AG2314" s="8"/>
      <c r="AH2314" s="8"/>
      <c r="AI2314" s="8"/>
      <c r="AJ2314" s="5"/>
      <c r="AK2314" s="8"/>
      <c r="AL2314" s="8"/>
      <c r="AM2314" s="8"/>
      <c r="AN2314" s="8"/>
      <c r="AO2314" s="8"/>
      <c r="AP2314" s="8"/>
      <c r="AQ2314" s="9"/>
      <c r="AS2314" s="8"/>
      <c r="AT2314" s="8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J2314" s="5"/>
      <c r="BK2314" s="5"/>
      <c r="BL2314" s="5"/>
      <c r="BO2314" s="7"/>
      <c r="BP2314" s="5"/>
      <c r="BQ2314" s="5"/>
      <c r="BR2314" s="5"/>
      <c r="BS2314" s="5"/>
      <c r="BT2314" s="7"/>
      <c r="BU2314" s="7"/>
      <c r="BV2314" s="7"/>
      <c r="BW2314" s="7"/>
      <c r="BX2314" s="7"/>
      <c r="BY2314" s="7"/>
      <c r="BZ2314" s="7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L2314" s="5">
        <v>220.8057017052144</v>
      </c>
      <c r="CM2314" s="5"/>
      <c r="CO2314" s="5"/>
      <c r="CP2314" s="5"/>
      <c r="CQ2314" s="5"/>
    </row>
    <row r="2315" spans="1:166" x14ac:dyDescent="0.25">
      <c r="A2315" t="s">
        <v>84</v>
      </c>
      <c r="B2315" t="s">
        <v>250</v>
      </c>
      <c r="C2315" s="6">
        <v>39864</v>
      </c>
      <c r="D2315" s="5"/>
      <c r="G2315">
        <v>128</v>
      </c>
      <c r="H2315" t="s">
        <v>17</v>
      </c>
      <c r="I2315" s="7">
        <v>9</v>
      </c>
      <c r="J2315">
        <v>1000</v>
      </c>
      <c r="K2315" s="5">
        <f t="shared" si="74"/>
        <v>111.11111111111111</v>
      </c>
      <c r="AC2315" s="5"/>
      <c r="AE2315" s="8"/>
      <c r="AF2315" s="8"/>
      <c r="AG2315" s="8"/>
      <c r="AH2315" s="8"/>
      <c r="AI2315" s="8"/>
      <c r="AJ2315" s="5"/>
      <c r="AK2315" s="8"/>
      <c r="AL2315" s="8"/>
      <c r="AM2315" s="8"/>
      <c r="AN2315" s="8"/>
      <c r="AO2315" s="8"/>
      <c r="AP2315" s="8"/>
      <c r="AQ2315" s="9"/>
      <c r="AS2315" s="8"/>
      <c r="AT2315" s="8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J2315" s="5"/>
      <c r="BK2315" s="5"/>
      <c r="BL2315" s="5"/>
      <c r="BO2315" s="7"/>
      <c r="BP2315" s="5"/>
      <c r="BQ2315" s="5"/>
      <c r="BR2315" s="5"/>
      <c r="BS2315" s="5"/>
      <c r="BT2315" s="7"/>
      <c r="BU2315" s="7"/>
      <c r="BV2315" s="7"/>
      <c r="BW2315" s="7"/>
      <c r="BX2315" s="7"/>
      <c r="BY2315" s="7"/>
      <c r="BZ2315" s="7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L2315" s="5">
        <v>220.1469781364886</v>
      </c>
      <c r="CM2315" s="5"/>
      <c r="CO2315" s="5"/>
      <c r="CP2315" s="5"/>
      <c r="CQ2315" s="5"/>
    </row>
    <row r="2316" spans="1:166" x14ac:dyDescent="0.25">
      <c r="A2316" t="s">
        <v>84</v>
      </c>
      <c r="B2316" t="s">
        <v>250</v>
      </c>
      <c r="C2316" s="6">
        <v>39870</v>
      </c>
      <c r="D2316" s="5"/>
      <c r="G2316">
        <v>134</v>
      </c>
      <c r="H2316" t="s">
        <v>17</v>
      </c>
      <c r="I2316" s="7">
        <v>9</v>
      </c>
      <c r="J2316">
        <v>1000</v>
      </c>
      <c r="K2316" s="5">
        <f t="shared" si="74"/>
        <v>111.11111111111111</v>
      </c>
      <c r="AC2316" s="5"/>
      <c r="AE2316" s="8"/>
      <c r="AF2316" s="8"/>
      <c r="AG2316" s="8"/>
      <c r="AH2316" s="8"/>
      <c r="AI2316" s="8"/>
      <c r="AJ2316" s="5"/>
      <c r="AK2316" s="8"/>
      <c r="AL2316" s="8"/>
      <c r="AM2316" s="8"/>
      <c r="AN2316" s="8"/>
      <c r="AO2316" s="8"/>
      <c r="AP2316" s="8"/>
      <c r="AQ2316" s="9"/>
      <c r="AS2316" s="8"/>
      <c r="AT2316" s="8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J2316" s="5"/>
      <c r="BK2316" s="5"/>
      <c r="BL2316" s="5"/>
      <c r="BO2316" s="7"/>
      <c r="BP2316" s="5"/>
      <c r="BQ2316" s="5"/>
      <c r="BR2316" s="5"/>
      <c r="BS2316" s="5"/>
      <c r="BT2316" s="7"/>
      <c r="BU2316" s="7"/>
      <c r="BV2316" s="7"/>
      <c r="BW2316" s="7"/>
      <c r="BX2316" s="7"/>
      <c r="BY2316" s="7"/>
      <c r="BZ2316" s="7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L2316" s="5">
        <v>192.7408782581706</v>
      </c>
      <c r="CM2316" s="5"/>
      <c r="CO2316" s="5"/>
      <c r="CP2316" s="5"/>
      <c r="CQ2316" s="5"/>
    </row>
    <row r="2317" spans="1:166" x14ac:dyDescent="0.25">
      <c r="A2317" t="s">
        <v>84</v>
      </c>
      <c r="B2317" t="s">
        <v>250</v>
      </c>
      <c r="C2317" s="6">
        <v>39874</v>
      </c>
      <c r="G2317">
        <v>138</v>
      </c>
      <c r="H2317" t="s">
        <v>17</v>
      </c>
      <c r="I2317" s="7">
        <v>9</v>
      </c>
      <c r="J2317">
        <v>1000</v>
      </c>
      <c r="K2317" s="5">
        <f t="shared" si="74"/>
        <v>111.11111111111111</v>
      </c>
      <c r="AC2317" s="5">
        <v>306.44586362997518</v>
      </c>
      <c r="AE2317" s="8"/>
      <c r="AF2317" s="8"/>
      <c r="AG2317" s="8"/>
      <c r="AH2317" s="8"/>
      <c r="AI2317" s="8"/>
      <c r="AJ2317" s="5">
        <v>199.13221853284978</v>
      </c>
      <c r="AK2317" s="8">
        <v>2.7360661597865361</v>
      </c>
      <c r="AL2317" s="8"/>
      <c r="AM2317" s="8"/>
      <c r="AN2317" s="8"/>
      <c r="AO2317" s="8"/>
      <c r="AP2317" s="8"/>
      <c r="AQ2317" s="9">
        <f>AK2317/AJ2317</f>
        <v>1.3739947156442603E-2</v>
      </c>
      <c r="AS2317" s="8"/>
      <c r="AT2317" s="8"/>
      <c r="AU2317" s="5">
        <v>0</v>
      </c>
      <c r="AV2317" s="5"/>
      <c r="AW2317" s="5"/>
      <c r="AX2317" s="5"/>
      <c r="AY2317" s="5">
        <v>564.01301330135652</v>
      </c>
      <c r="AZ2317" s="5"/>
      <c r="BA2317" s="5"/>
      <c r="BB2317" s="5"/>
      <c r="BC2317" s="5"/>
      <c r="BD2317" s="5"/>
      <c r="BE2317" s="5"/>
      <c r="BF2317" s="5"/>
      <c r="BG2317" s="5">
        <v>84.29623445070763</v>
      </c>
      <c r="BH2317" s="5">
        <v>648.30924775206415</v>
      </c>
      <c r="BJ2317" s="5"/>
      <c r="BK2317" s="5">
        <f>AC2317+AJ2317+BH2317</f>
        <v>1153.8873299148891</v>
      </c>
      <c r="BL2317" s="5"/>
      <c r="BM2317" s="8">
        <f>BH2317/BK2317</f>
        <v>0.56184796465343245</v>
      </c>
      <c r="BN2317" s="8"/>
      <c r="BO2317" s="7"/>
      <c r="BP2317" s="5"/>
      <c r="BQ2317" s="5"/>
      <c r="BR2317" s="5"/>
      <c r="BS2317" s="5"/>
      <c r="BT2317" s="7"/>
      <c r="BU2317" s="7"/>
      <c r="BV2317" s="7"/>
      <c r="BW2317" s="7"/>
      <c r="BX2317" s="8">
        <f>AC2317/BK2317</f>
        <v>0.26557693778696634</v>
      </c>
      <c r="BY2317" s="8">
        <f>AJ2317/BK2317</f>
        <v>0.17257509755960126</v>
      </c>
      <c r="BZ2317" s="8">
        <f>BH2317/BK2317</f>
        <v>0.56184796465343245</v>
      </c>
      <c r="CA2317" s="5">
        <f>CB2317+CC2317+CD2317+CE2317+CF2317+CG2317</f>
        <v>552.0935578443474</v>
      </c>
      <c r="CB2317" s="5">
        <v>10.625</v>
      </c>
      <c r="CC2317" s="5">
        <v>126.46994633376039</v>
      </c>
      <c r="CD2317" s="5">
        <v>13.755148139236786</v>
      </c>
      <c r="CE2317" s="5"/>
      <c r="CF2317" s="5">
        <v>156.35903366530079</v>
      </c>
      <c r="CG2317" s="5">
        <v>244.88442970604945</v>
      </c>
      <c r="CH2317" s="9">
        <f>AK2317/CA2317</f>
        <v>4.9558016407029327E-3</v>
      </c>
      <c r="CI2317" s="5"/>
      <c r="CJ2317" s="5"/>
      <c r="CL2317" s="5"/>
      <c r="CM2317" s="5"/>
      <c r="CO2317" s="5"/>
      <c r="CP2317" s="5"/>
      <c r="CQ2317" s="5"/>
    </row>
    <row r="2318" spans="1:166" x14ac:dyDescent="0.25">
      <c r="A2318" t="s">
        <v>84</v>
      </c>
      <c r="B2318" t="s">
        <v>250</v>
      </c>
      <c r="C2318" s="6">
        <v>39875</v>
      </c>
      <c r="D2318" s="5"/>
      <c r="G2318">
        <v>139</v>
      </c>
      <c r="H2318" t="s">
        <v>17</v>
      </c>
      <c r="I2318" s="7">
        <v>9</v>
      </c>
      <c r="J2318">
        <v>1000</v>
      </c>
      <c r="K2318" s="5">
        <f t="shared" si="74"/>
        <v>111.11111111111111</v>
      </c>
      <c r="AC2318" s="5"/>
      <c r="AE2318" s="8"/>
      <c r="AF2318" s="8"/>
      <c r="AG2318" s="8"/>
      <c r="AH2318" s="8"/>
      <c r="AI2318" s="8"/>
      <c r="AJ2318" s="5"/>
      <c r="AK2318" s="8"/>
      <c r="AL2318" s="8"/>
      <c r="AM2318" s="8"/>
      <c r="AN2318" s="8"/>
      <c r="AO2318" s="8"/>
      <c r="AP2318" s="8"/>
      <c r="AQ2318" s="9"/>
      <c r="AS2318" s="8"/>
      <c r="AT2318" s="8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J2318" s="5"/>
      <c r="BK2318" s="5"/>
      <c r="BL2318" s="5"/>
      <c r="BO2318" s="7"/>
      <c r="BP2318" s="5"/>
      <c r="BQ2318" s="5"/>
      <c r="BR2318" s="5"/>
      <c r="BS2318" s="5"/>
      <c r="BT2318" s="7"/>
      <c r="BU2318" s="7"/>
      <c r="BV2318" s="7"/>
      <c r="BW2318" s="7"/>
      <c r="BX2318" s="7"/>
      <c r="BY2318" s="7"/>
      <c r="BZ2318" s="7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L2318" s="5">
        <v>177.91952758054089</v>
      </c>
      <c r="CM2318" s="5"/>
      <c r="CO2318" s="5"/>
      <c r="CP2318" s="5"/>
      <c r="CQ2318" s="5"/>
    </row>
    <row r="2319" spans="1:166" x14ac:dyDescent="0.25">
      <c r="A2319" t="s">
        <v>84</v>
      </c>
      <c r="B2319" t="s">
        <v>250</v>
      </c>
      <c r="C2319" s="6">
        <v>39877</v>
      </c>
      <c r="D2319" s="5"/>
      <c r="G2319">
        <v>141</v>
      </c>
      <c r="H2319" t="s">
        <v>17</v>
      </c>
      <c r="I2319" s="7">
        <v>9</v>
      </c>
      <c r="J2319">
        <v>1000</v>
      </c>
      <c r="K2319" s="5">
        <f t="shared" si="74"/>
        <v>111.11111111111111</v>
      </c>
      <c r="AC2319" s="5"/>
      <c r="AE2319" s="8"/>
      <c r="AF2319" s="8"/>
      <c r="AG2319" s="8"/>
      <c r="AH2319" s="8"/>
      <c r="AI2319" s="8"/>
      <c r="AJ2319" s="5"/>
      <c r="AK2319" s="8"/>
      <c r="AL2319" s="8"/>
      <c r="AM2319" s="8"/>
      <c r="AN2319" s="8"/>
      <c r="AO2319" s="8"/>
      <c r="AP2319" s="8"/>
      <c r="AQ2319" s="9"/>
      <c r="AS2319" s="8"/>
      <c r="AT2319" s="8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J2319" s="5"/>
      <c r="BK2319" s="5"/>
      <c r="BL2319" s="5"/>
      <c r="BO2319" s="7"/>
      <c r="BP2319" s="5"/>
      <c r="BQ2319" s="5"/>
      <c r="BR2319" s="5"/>
      <c r="BS2319" s="5"/>
      <c r="BT2319" s="7"/>
      <c r="BU2319" s="7"/>
      <c r="BV2319" s="7"/>
      <c r="BW2319" s="7"/>
      <c r="BX2319" s="7"/>
      <c r="BY2319" s="7"/>
      <c r="BZ2319" s="7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L2319" s="5">
        <v>216.18517130693749</v>
      </c>
      <c r="CM2319" s="5"/>
      <c r="CO2319" s="5"/>
      <c r="CP2319" s="5"/>
      <c r="CQ2319" s="5"/>
    </row>
    <row r="2320" spans="1:166" x14ac:dyDescent="0.25">
      <c r="A2320" t="s">
        <v>84</v>
      </c>
      <c r="B2320" t="s">
        <v>250</v>
      </c>
      <c r="C2320" s="6">
        <v>39884</v>
      </c>
      <c r="D2320" s="5"/>
      <c r="G2320">
        <v>148</v>
      </c>
      <c r="H2320" t="s">
        <v>17</v>
      </c>
      <c r="I2320" s="7">
        <v>9</v>
      </c>
      <c r="J2320">
        <v>1000</v>
      </c>
      <c r="K2320" s="5">
        <f t="shared" si="74"/>
        <v>111.11111111111111</v>
      </c>
      <c r="AC2320" s="5"/>
      <c r="AE2320" s="8"/>
      <c r="AF2320" s="8"/>
      <c r="AG2320" s="8"/>
      <c r="AH2320" s="8"/>
      <c r="AI2320" s="8"/>
      <c r="AJ2320" s="5"/>
      <c r="AK2320" s="8"/>
      <c r="AL2320" s="8"/>
      <c r="AM2320" s="8"/>
      <c r="AN2320" s="8"/>
      <c r="AO2320" s="8"/>
      <c r="AP2320" s="8"/>
      <c r="AQ2320" s="9"/>
      <c r="AS2320" s="8"/>
      <c r="AT2320" s="8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J2320" s="5"/>
      <c r="BK2320" s="5"/>
      <c r="BL2320" s="5"/>
      <c r="BO2320" s="7"/>
      <c r="BP2320" s="5"/>
      <c r="BQ2320" s="5"/>
      <c r="BR2320" s="5"/>
      <c r="BS2320" s="5"/>
      <c r="BT2320" s="7"/>
      <c r="BU2320" s="7"/>
      <c r="BV2320" s="7"/>
      <c r="BW2320" s="7"/>
      <c r="BX2320" s="7"/>
      <c r="BY2320" s="7"/>
      <c r="BZ2320" s="7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L2320" s="5">
        <v>185.06286177976389</v>
      </c>
      <c r="CM2320" s="5"/>
      <c r="CO2320" s="5"/>
      <c r="CP2320" s="5"/>
      <c r="CQ2320" s="5"/>
    </row>
    <row r="2321" spans="1:166" x14ac:dyDescent="0.25">
      <c r="A2321" t="s">
        <v>84</v>
      </c>
      <c r="B2321" t="s">
        <v>250</v>
      </c>
      <c r="C2321" s="6">
        <v>39888</v>
      </c>
      <c r="D2321" s="5"/>
      <c r="G2321">
        <v>152</v>
      </c>
      <c r="H2321" t="s">
        <v>17</v>
      </c>
      <c r="I2321" s="7">
        <v>9</v>
      </c>
      <c r="J2321">
        <v>1000</v>
      </c>
      <c r="K2321" s="5">
        <f t="shared" si="74"/>
        <v>111.11111111111111</v>
      </c>
      <c r="AC2321" s="5"/>
      <c r="AE2321" s="8"/>
      <c r="AF2321" s="8"/>
      <c r="AG2321" s="8"/>
      <c r="AH2321" s="8"/>
      <c r="AI2321" s="8"/>
      <c r="AJ2321" s="5"/>
      <c r="AK2321" s="8"/>
      <c r="AL2321" s="8"/>
      <c r="AM2321" s="8"/>
      <c r="AN2321" s="8"/>
      <c r="AO2321" s="8"/>
      <c r="AP2321" s="8"/>
      <c r="AQ2321" s="9"/>
      <c r="AS2321" s="8"/>
      <c r="AT2321" s="8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J2321" s="5"/>
      <c r="BK2321" s="5"/>
      <c r="BL2321" s="5"/>
      <c r="BO2321" s="7"/>
      <c r="BP2321" s="5"/>
      <c r="BQ2321" s="5"/>
      <c r="BR2321" s="5"/>
      <c r="BS2321" s="5"/>
      <c r="BT2321" s="7"/>
      <c r="BU2321" s="7"/>
      <c r="BV2321" s="7"/>
      <c r="BW2321" s="7"/>
      <c r="BX2321" s="7"/>
      <c r="BY2321" s="7"/>
      <c r="BZ2321" s="7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L2321" s="5">
        <v>169.0242089161182</v>
      </c>
      <c r="CM2321" s="5"/>
      <c r="CO2321" s="5"/>
      <c r="CP2321" s="5"/>
      <c r="CQ2321" s="5"/>
    </row>
    <row r="2322" spans="1:166" x14ac:dyDescent="0.25">
      <c r="A2322" t="s">
        <v>84</v>
      </c>
      <c r="B2322" t="s">
        <v>250</v>
      </c>
      <c r="C2322" s="6">
        <v>39890</v>
      </c>
      <c r="D2322" s="5"/>
      <c r="G2322">
        <v>154</v>
      </c>
      <c r="H2322" t="s">
        <v>17</v>
      </c>
      <c r="I2322" s="7">
        <v>9</v>
      </c>
      <c r="J2322">
        <v>1000</v>
      </c>
      <c r="K2322" s="5">
        <f t="shared" si="74"/>
        <v>111.11111111111111</v>
      </c>
      <c r="AC2322" s="5"/>
      <c r="AE2322" s="8"/>
      <c r="AF2322" s="8"/>
      <c r="AG2322" s="8"/>
      <c r="AH2322" s="8"/>
      <c r="AI2322" s="8"/>
      <c r="AJ2322" s="5"/>
      <c r="AK2322" s="8"/>
      <c r="AL2322" s="8"/>
      <c r="AM2322" s="8"/>
      <c r="AN2322" s="8"/>
      <c r="AO2322" s="8"/>
      <c r="AP2322" s="8"/>
      <c r="AQ2322" s="9"/>
      <c r="AS2322" s="8"/>
      <c r="AT2322" s="8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J2322" s="5"/>
      <c r="BK2322" s="5"/>
      <c r="BL2322" s="5"/>
      <c r="BO2322" s="7"/>
      <c r="BP2322" s="5"/>
      <c r="BQ2322" s="5"/>
      <c r="BR2322" s="5"/>
      <c r="BS2322" s="5"/>
      <c r="BT2322" s="7"/>
      <c r="BU2322" s="7"/>
      <c r="BV2322" s="7"/>
      <c r="BW2322" s="7"/>
      <c r="BX2322" s="7"/>
      <c r="BY2322" s="7"/>
      <c r="BZ2322" s="7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L2322" s="5">
        <v>216.4689670192856</v>
      </c>
      <c r="CM2322" s="5"/>
      <c r="CO2322" s="5"/>
      <c r="CP2322" s="5"/>
      <c r="CQ2322" s="5"/>
    </row>
    <row r="2323" spans="1:166" x14ac:dyDescent="0.25">
      <c r="A2323" t="s">
        <v>84</v>
      </c>
      <c r="B2323" t="s">
        <v>250</v>
      </c>
      <c r="C2323" s="6">
        <v>39895</v>
      </c>
      <c r="D2323" s="5"/>
      <c r="G2323">
        <v>159</v>
      </c>
      <c r="H2323" t="s">
        <v>17</v>
      </c>
      <c r="I2323" s="7">
        <v>9</v>
      </c>
      <c r="J2323">
        <v>1000</v>
      </c>
      <c r="K2323" s="5">
        <f t="shared" si="74"/>
        <v>111.11111111111111</v>
      </c>
      <c r="AC2323" s="5"/>
      <c r="AE2323" s="8"/>
      <c r="AF2323" s="8"/>
      <c r="AG2323" s="8"/>
      <c r="AH2323" s="8"/>
      <c r="AI2323" s="8"/>
      <c r="AJ2323" s="5"/>
      <c r="AK2323" s="8"/>
      <c r="AL2323" s="8"/>
      <c r="AM2323" s="8"/>
      <c r="AN2323" s="8"/>
      <c r="AO2323" s="8"/>
      <c r="AP2323" s="8"/>
      <c r="AQ2323" s="9"/>
      <c r="AS2323" s="8"/>
      <c r="AT2323" s="8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J2323" s="5"/>
      <c r="BK2323" s="5"/>
      <c r="BL2323" s="5"/>
      <c r="BO2323" s="7"/>
      <c r="BP2323" s="5"/>
      <c r="BQ2323" s="5"/>
      <c r="BR2323" s="5"/>
      <c r="BS2323" s="5"/>
      <c r="BT2323" s="7"/>
      <c r="BU2323" s="7"/>
      <c r="BV2323" s="7"/>
      <c r="BW2323" s="7"/>
      <c r="BX2323" s="7"/>
      <c r="BY2323" s="7"/>
      <c r="BZ2323" s="7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L2323" s="5">
        <v>190.63649529739649</v>
      </c>
      <c r="CM2323" s="5"/>
      <c r="CO2323" s="5"/>
      <c r="CP2323" s="5"/>
      <c r="CQ2323" s="5"/>
    </row>
    <row r="2324" spans="1:166" x14ac:dyDescent="0.25">
      <c r="A2324" t="s">
        <v>84</v>
      </c>
      <c r="B2324" t="s">
        <v>250</v>
      </c>
      <c r="C2324" s="6">
        <v>39901</v>
      </c>
      <c r="D2324" s="5">
        <v>9</v>
      </c>
      <c r="E2324" s="6" t="s">
        <v>207</v>
      </c>
      <c r="F2324" t="s">
        <v>15</v>
      </c>
      <c r="G2324">
        <v>165</v>
      </c>
      <c r="H2324" t="s">
        <v>17</v>
      </c>
      <c r="I2324" s="7">
        <v>9</v>
      </c>
      <c r="J2324">
        <v>1000</v>
      </c>
      <c r="K2324" s="5">
        <f t="shared" si="74"/>
        <v>111.11111111111111</v>
      </c>
      <c r="L2324" s="5"/>
      <c r="M2324" s="8"/>
      <c r="N2324" s="8"/>
      <c r="O2324" s="8"/>
      <c r="P2324" s="8"/>
      <c r="Q2324" s="5"/>
      <c r="R2324" s="5"/>
      <c r="S2324" s="5"/>
      <c r="T2324" s="5"/>
      <c r="U2324" s="5"/>
      <c r="V2324" s="5">
        <v>165</v>
      </c>
      <c r="W2324" s="5"/>
      <c r="X2324" s="8"/>
      <c r="Y2324" s="8"/>
      <c r="Z2324" s="8"/>
      <c r="AA2324" s="8"/>
      <c r="AB2324" s="8"/>
      <c r="AC2324" s="5"/>
      <c r="AD2324" s="8"/>
      <c r="AE2324" s="8"/>
      <c r="AF2324" s="8"/>
      <c r="AG2324" s="8"/>
      <c r="AH2324" s="8"/>
      <c r="AI2324" s="8"/>
      <c r="AJ2324" s="5"/>
      <c r="AK2324" s="8"/>
      <c r="AL2324" s="8"/>
      <c r="AM2324" s="8"/>
      <c r="AN2324" s="8"/>
      <c r="AO2324" s="8"/>
      <c r="AP2324" s="8"/>
      <c r="AQ2324" s="9"/>
      <c r="AR2324" s="8"/>
      <c r="AS2324" s="8"/>
      <c r="AT2324" s="8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8"/>
      <c r="BJ2324" s="5"/>
      <c r="BK2324" s="5"/>
      <c r="BL2324" s="5"/>
      <c r="BM2324" s="8"/>
      <c r="BN2324" s="8"/>
      <c r="BO2324" s="7"/>
      <c r="BP2324" s="5"/>
      <c r="BQ2324" s="5"/>
      <c r="BR2324" s="5"/>
      <c r="BS2324" s="5"/>
      <c r="BT2324" s="7"/>
      <c r="BU2324" s="7"/>
      <c r="BV2324" s="7"/>
      <c r="BW2324" s="7"/>
      <c r="BX2324" s="7"/>
      <c r="BY2324" s="7"/>
      <c r="BZ2324" s="7"/>
      <c r="CA2324" s="5"/>
      <c r="CB2324" s="5"/>
      <c r="CC2324" s="5">
        <v>49.1</v>
      </c>
      <c r="CD2324" s="5">
        <v>111.6</v>
      </c>
      <c r="CE2324" s="5"/>
      <c r="CF2324" s="5"/>
      <c r="CG2324" s="5"/>
      <c r="CH2324" s="5"/>
      <c r="CI2324" s="5"/>
      <c r="CJ2324" s="5"/>
      <c r="CK2324" s="8"/>
      <c r="CL2324" s="5"/>
      <c r="CM2324" s="5"/>
      <c r="CN2324" s="8"/>
      <c r="CO2324" s="5"/>
      <c r="CP2324" s="5"/>
      <c r="CQ2324" s="5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/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/>
      <c r="EB2324" s="8"/>
      <c r="EC2324" s="8"/>
      <c r="ED2324" s="8"/>
      <c r="EE2324" s="8"/>
      <c r="EF2324" s="8"/>
      <c r="EG2324" s="8"/>
      <c r="EH2324" s="8"/>
      <c r="EI2324" s="8"/>
      <c r="EJ2324" s="8"/>
      <c r="EK2324" s="8"/>
      <c r="EL2324" s="8"/>
      <c r="EM2324" s="8"/>
      <c r="EN2324" s="8"/>
      <c r="EO2324" s="8"/>
      <c r="EP2324" s="8"/>
      <c r="EQ2324" s="8"/>
      <c r="ER2324" s="8"/>
      <c r="ES2324" s="8"/>
      <c r="ET2324" s="8"/>
      <c r="EU2324" s="8"/>
      <c r="EV2324" s="8"/>
      <c r="EW2324" s="8"/>
      <c r="EX2324" s="8"/>
      <c r="EY2324" s="8"/>
      <c r="EZ2324" s="8"/>
      <c r="FA2324" s="8"/>
      <c r="FB2324" s="8"/>
      <c r="FC2324" s="8"/>
      <c r="FD2324" s="8"/>
      <c r="FE2324" s="8"/>
      <c r="FF2324" s="8"/>
      <c r="FG2324" s="8"/>
      <c r="FH2324" s="8"/>
      <c r="FI2324" s="8"/>
      <c r="FJ2324" s="8"/>
    </row>
    <row r="2325" spans="1:166" x14ac:dyDescent="0.25">
      <c r="A2325" t="s">
        <v>84</v>
      </c>
      <c r="B2325" t="s">
        <v>250</v>
      </c>
      <c r="C2325" s="6">
        <v>39902</v>
      </c>
      <c r="G2325">
        <v>166</v>
      </c>
      <c r="H2325" t="s">
        <v>17</v>
      </c>
      <c r="I2325" s="7">
        <v>9</v>
      </c>
      <c r="J2325">
        <v>1000</v>
      </c>
      <c r="K2325" s="5">
        <f t="shared" si="74"/>
        <v>111.11111111111111</v>
      </c>
      <c r="AC2325" s="5">
        <v>374.38668850216226</v>
      </c>
      <c r="AE2325" s="8"/>
      <c r="AF2325" s="8"/>
      <c r="AG2325" s="8"/>
      <c r="AH2325" s="8"/>
      <c r="AI2325" s="8"/>
      <c r="AJ2325" s="5">
        <v>209.10225171101098</v>
      </c>
      <c r="AK2325" s="8">
        <v>2.5412469492213821</v>
      </c>
      <c r="AL2325" s="8"/>
      <c r="AM2325" s="8"/>
      <c r="AN2325" s="8"/>
      <c r="AO2325" s="8"/>
      <c r="AP2325" s="8"/>
      <c r="AQ2325" s="9">
        <f>AK2325/AJ2325</f>
        <v>1.2153130482466077E-2</v>
      </c>
      <c r="AS2325" s="8"/>
      <c r="AT2325" s="8"/>
      <c r="AU2325" s="5">
        <v>0</v>
      </c>
      <c r="AV2325" s="5"/>
      <c r="AW2325" s="5"/>
      <c r="AX2325" s="5"/>
      <c r="AY2325" s="5">
        <v>192.68915199802353</v>
      </c>
      <c r="AZ2325" s="5"/>
      <c r="BA2325" s="5"/>
      <c r="BB2325" s="5"/>
      <c r="BC2325" s="5"/>
      <c r="BD2325" s="5"/>
      <c r="BE2325" s="5"/>
      <c r="BF2325" s="5"/>
      <c r="BG2325" s="5">
        <v>663.91857279777389</v>
      </c>
      <c r="BH2325" s="5">
        <v>856.60772479579737</v>
      </c>
      <c r="BJ2325" s="5"/>
      <c r="BK2325" s="5">
        <f>AC2325+AJ2325+BH2325</f>
        <v>1440.0966650089706</v>
      </c>
      <c r="BL2325" s="5"/>
      <c r="BM2325" s="8">
        <f>BH2325/BK2325</f>
        <v>0.59482654575167804</v>
      </c>
      <c r="BN2325" s="8"/>
      <c r="BO2325" s="7"/>
      <c r="BP2325" s="5"/>
      <c r="BQ2325" s="5"/>
      <c r="BR2325" s="5"/>
      <c r="BS2325" s="5"/>
      <c r="BT2325" s="7"/>
      <c r="BU2325" s="7"/>
      <c r="BV2325" s="7"/>
      <c r="BW2325" s="7"/>
      <c r="BX2325" s="8">
        <f>AC2325/BK2325</f>
        <v>0.25997330429192417</v>
      </c>
      <c r="BY2325" s="8">
        <f>AJ2325/BK2325</f>
        <v>0.14520014995639785</v>
      </c>
      <c r="BZ2325" s="8">
        <f>BH2325/BK2325</f>
        <v>0.59482654575167804</v>
      </c>
      <c r="CA2325" s="5"/>
      <c r="CB2325" s="5">
        <v>16.5</v>
      </c>
      <c r="CC2325" s="5">
        <v>46.586326242128742</v>
      </c>
      <c r="CD2325" s="5">
        <v>105.86694229834353</v>
      </c>
      <c r="CE2325" s="5"/>
      <c r="CF2325" s="5"/>
      <c r="CG2325" s="5"/>
      <c r="CH2325" s="5"/>
      <c r="CI2325" s="5"/>
      <c r="CJ2325" s="5"/>
      <c r="CL2325" s="5"/>
      <c r="CM2325" s="5"/>
      <c r="CO2325" s="5"/>
      <c r="CP2325" s="5"/>
      <c r="CQ2325" s="5"/>
    </row>
    <row r="2326" spans="1:166" x14ac:dyDescent="0.25">
      <c r="A2326" t="s">
        <v>84</v>
      </c>
      <c r="B2326" t="s">
        <v>250</v>
      </c>
      <c r="C2326" s="6">
        <v>39904</v>
      </c>
      <c r="D2326" s="5"/>
      <c r="G2326">
        <v>168</v>
      </c>
      <c r="H2326" t="s">
        <v>17</v>
      </c>
      <c r="I2326" s="7">
        <v>9</v>
      </c>
      <c r="J2326">
        <v>1000</v>
      </c>
      <c r="K2326" s="5">
        <f t="shared" si="74"/>
        <v>111.11111111111111</v>
      </c>
      <c r="AC2326" s="5"/>
      <c r="AE2326" s="8"/>
      <c r="AF2326" s="8"/>
      <c r="AG2326" s="8"/>
      <c r="AH2326" s="8"/>
      <c r="AI2326" s="8"/>
      <c r="AJ2326" s="5"/>
      <c r="AK2326" s="8"/>
      <c r="AL2326" s="8"/>
      <c r="AM2326" s="8"/>
      <c r="AN2326" s="8"/>
      <c r="AO2326" s="8"/>
      <c r="AP2326" s="8"/>
      <c r="AQ2326" s="9"/>
      <c r="AS2326" s="8"/>
      <c r="AT2326" s="8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J2326" s="5"/>
      <c r="BK2326" s="5"/>
      <c r="BL2326" s="5"/>
      <c r="BO2326" s="7"/>
      <c r="BP2326" s="5"/>
      <c r="BQ2326" s="5"/>
      <c r="BR2326" s="5"/>
      <c r="BS2326" s="5"/>
      <c r="BT2326" s="7"/>
      <c r="BU2326" s="7"/>
      <c r="BV2326" s="7"/>
      <c r="BW2326" s="7"/>
      <c r="BX2326" s="7"/>
      <c r="BY2326" s="7"/>
      <c r="BZ2326" s="7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L2326" s="5">
        <v>172.51339426313459</v>
      </c>
      <c r="CM2326" s="5"/>
      <c r="CO2326" s="5"/>
      <c r="CP2326" s="5"/>
      <c r="CQ2326" s="5"/>
    </row>
    <row r="2327" spans="1:166" x14ac:dyDescent="0.25">
      <c r="A2327" t="s">
        <v>84</v>
      </c>
      <c r="B2327" t="s">
        <v>250</v>
      </c>
      <c r="C2327" s="6">
        <v>39926</v>
      </c>
      <c r="D2327" s="5">
        <v>10</v>
      </c>
      <c r="E2327" t="s">
        <v>108</v>
      </c>
      <c r="F2327" t="s">
        <v>18</v>
      </c>
      <c r="G2327">
        <v>190</v>
      </c>
      <c r="H2327" t="s">
        <v>17</v>
      </c>
      <c r="I2327" s="7">
        <v>9</v>
      </c>
      <c r="J2327">
        <v>1000</v>
      </c>
      <c r="K2327" s="5">
        <f t="shared" si="74"/>
        <v>111.11111111111111</v>
      </c>
      <c r="L2327" s="5"/>
      <c r="M2327" s="8"/>
      <c r="N2327" s="8"/>
      <c r="O2327" s="8"/>
      <c r="P2327" s="8"/>
      <c r="Q2327" s="5"/>
      <c r="R2327" s="5"/>
      <c r="S2327" s="5"/>
      <c r="T2327" s="5"/>
      <c r="U2327" s="5"/>
      <c r="V2327" s="5"/>
      <c r="W2327" s="5"/>
      <c r="X2327" s="8"/>
      <c r="Y2327" s="8"/>
      <c r="Z2327" s="8"/>
      <c r="AA2327" s="8"/>
      <c r="AB2327" s="8"/>
      <c r="AC2327" s="5"/>
      <c r="AD2327" s="8"/>
      <c r="AE2327" s="8"/>
      <c r="AF2327" s="8"/>
      <c r="AG2327" s="8"/>
      <c r="AH2327" s="8"/>
      <c r="AI2327" s="8"/>
      <c r="AJ2327" s="5"/>
      <c r="AK2327" s="8"/>
      <c r="AL2327" s="8"/>
      <c r="AM2327" s="8"/>
      <c r="AN2327" s="8"/>
      <c r="AO2327" s="8"/>
      <c r="AP2327" s="8"/>
      <c r="AQ2327" s="9"/>
      <c r="AR2327" s="8"/>
      <c r="AS2327" s="8"/>
      <c r="AT2327" s="8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8"/>
      <c r="BJ2327" s="5"/>
      <c r="BK2327" s="5"/>
      <c r="BL2327" s="5"/>
      <c r="BM2327" s="8"/>
      <c r="BN2327" s="5">
        <f>BP2327*(1/(BO2327/100))</f>
        <v>662.53348751181909</v>
      </c>
      <c r="BO2327" s="7">
        <v>40.1</v>
      </c>
      <c r="BP2327" s="5">
        <v>265.67592849223951</v>
      </c>
      <c r="BQ2327" s="5">
        <f>BN2327-BP2327</f>
        <v>396.85755901957958</v>
      </c>
      <c r="BR2327" s="5"/>
      <c r="BS2327" s="5"/>
      <c r="BT2327" s="7">
        <v>11.703785396133899</v>
      </c>
      <c r="BU2327" s="7"/>
      <c r="BV2327" s="7"/>
      <c r="BW2327" s="7"/>
      <c r="BX2327" s="7"/>
      <c r="BY2327" s="7"/>
      <c r="BZ2327" s="7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8"/>
      <c r="CL2327" s="5"/>
      <c r="CM2327" s="5"/>
      <c r="CN2327" s="8"/>
      <c r="CO2327" s="5"/>
      <c r="CP2327" s="5"/>
      <c r="CQ2327" s="5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/>
      <c r="EI2327" s="8"/>
      <c r="EJ2327" s="8"/>
      <c r="EK2327" s="8"/>
      <c r="EL2327" s="8"/>
      <c r="EM2327" s="8"/>
      <c r="EN2327" s="8"/>
      <c r="EO2327" s="8"/>
      <c r="EP2327" s="8"/>
      <c r="EQ2327" s="8"/>
      <c r="ER2327" s="8"/>
      <c r="ES2327" s="8"/>
      <c r="ET2327" s="8"/>
      <c r="EU2327" s="8"/>
      <c r="EV2327" s="8"/>
      <c r="EW2327" s="8"/>
      <c r="EX2327" s="8"/>
      <c r="EY2327" s="8"/>
      <c r="EZ2327" s="8"/>
      <c r="FA2327" s="8"/>
      <c r="FB2327" s="8"/>
      <c r="FC2327" s="8"/>
      <c r="FD2327" s="8"/>
      <c r="FE2327" s="8"/>
      <c r="FF2327" s="8"/>
      <c r="FG2327" s="8"/>
      <c r="FH2327" s="8"/>
      <c r="FI2327" s="8"/>
      <c r="FJ2327" s="8"/>
    </row>
    <row r="2328" spans="1:166" x14ac:dyDescent="0.25">
      <c r="A2328" t="s">
        <v>87</v>
      </c>
      <c r="B2328" t="s">
        <v>251</v>
      </c>
      <c r="C2328" s="6">
        <v>39736</v>
      </c>
      <c r="D2328" s="5">
        <v>1</v>
      </c>
      <c r="E2328" s="6" t="s">
        <v>209</v>
      </c>
      <c r="F2328" t="s">
        <v>10</v>
      </c>
      <c r="G2328">
        <v>0</v>
      </c>
      <c r="H2328" t="s">
        <v>17</v>
      </c>
      <c r="I2328" s="7">
        <v>9</v>
      </c>
      <c r="J2328">
        <v>1000</v>
      </c>
      <c r="K2328" s="5">
        <f t="shared" si="74"/>
        <v>111.11111111111111</v>
      </c>
      <c r="L2328" s="5"/>
      <c r="M2328" s="8"/>
      <c r="N2328" s="8"/>
      <c r="O2328" s="8"/>
      <c r="P2328" s="8"/>
      <c r="Q2328" s="5"/>
      <c r="R2328" s="5"/>
      <c r="S2328" s="5"/>
      <c r="T2328" s="5"/>
      <c r="U2328" s="5"/>
      <c r="V2328" s="5"/>
      <c r="W2328" s="5"/>
      <c r="X2328" s="8"/>
      <c r="Y2328" s="8"/>
      <c r="Z2328" s="8"/>
      <c r="AA2328" s="8"/>
      <c r="AB2328" s="8"/>
      <c r="AC2328" s="5"/>
      <c r="AD2328" s="8"/>
      <c r="AE2328" s="8"/>
      <c r="AF2328" s="8"/>
      <c r="AG2328" s="8"/>
      <c r="AH2328" s="8"/>
      <c r="AI2328" s="8"/>
      <c r="AJ2328" s="5"/>
      <c r="AK2328" s="8"/>
      <c r="AL2328" s="8"/>
      <c r="AM2328" s="8"/>
      <c r="AN2328" s="8"/>
      <c r="AO2328" s="8"/>
      <c r="AP2328" s="8"/>
      <c r="AQ2328" s="9"/>
      <c r="AR2328" s="8"/>
      <c r="AS2328" s="8"/>
      <c r="AT2328" s="8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8"/>
      <c r="BJ2328" s="5"/>
      <c r="BK2328" s="5"/>
      <c r="BL2328" s="5"/>
      <c r="BM2328" s="8"/>
      <c r="BN2328" s="8"/>
      <c r="BO2328" s="7"/>
      <c r="BP2328" s="5"/>
      <c r="BQ2328" s="5"/>
      <c r="BR2328" s="5"/>
      <c r="BS2328" s="5"/>
      <c r="BT2328" s="7"/>
      <c r="BU2328" s="7"/>
      <c r="BV2328" s="7"/>
      <c r="BW2328" s="7"/>
      <c r="BX2328" s="7"/>
      <c r="BY2328" s="7"/>
      <c r="BZ2328" s="7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8"/>
      <c r="CL2328" s="5"/>
      <c r="CM2328" s="5"/>
      <c r="CN2328" s="8"/>
      <c r="CO2328" s="5"/>
      <c r="CP2328" s="5"/>
      <c r="CQ2328" s="5"/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/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/>
      <c r="EB2328" s="8"/>
      <c r="EC2328" s="8"/>
      <c r="ED2328" s="8"/>
      <c r="EE2328" s="8"/>
      <c r="EF2328" s="8"/>
      <c r="EG2328" s="8"/>
      <c r="EH2328" s="8"/>
      <c r="EI2328" s="8"/>
      <c r="EJ2328" s="8"/>
      <c r="EK2328" s="8"/>
      <c r="EL2328" s="8"/>
      <c r="EM2328" s="8"/>
      <c r="EN2328" s="8"/>
      <c r="EO2328" s="8"/>
      <c r="EP2328" s="8"/>
      <c r="EQ2328" s="8"/>
      <c r="ER2328" s="8"/>
      <c r="ES2328" s="8"/>
      <c r="ET2328" s="8"/>
      <c r="EU2328" s="8"/>
      <c r="EV2328" s="8"/>
      <c r="EW2328" s="8"/>
      <c r="EX2328" s="8"/>
      <c r="EY2328" s="8"/>
      <c r="EZ2328" s="8"/>
      <c r="FA2328" s="8"/>
      <c r="FB2328" s="8"/>
      <c r="FC2328" s="8"/>
      <c r="FD2328" s="8"/>
      <c r="FE2328" s="8"/>
      <c r="FF2328" s="8"/>
      <c r="FG2328" s="8"/>
      <c r="FH2328" s="8"/>
      <c r="FI2328" s="8"/>
      <c r="FJ2328" s="8"/>
    </row>
    <row r="2329" spans="1:166" x14ac:dyDescent="0.25">
      <c r="A2329" t="s">
        <v>87</v>
      </c>
      <c r="B2329" t="s">
        <v>251</v>
      </c>
      <c r="C2329" s="6">
        <v>39745</v>
      </c>
      <c r="D2329" s="5">
        <v>3</v>
      </c>
      <c r="E2329" s="6" t="s">
        <v>205</v>
      </c>
      <c r="F2329" t="s">
        <v>88</v>
      </c>
      <c r="G2329">
        <v>9</v>
      </c>
      <c r="H2329" t="s">
        <v>17</v>
      </c>
      <c r="I2329" s="7">
        <v>9</v>
      </c>
      <c r="J2329">
        <v>1000</v>
      </c>
      <c r="K2329" s="5">
        <f t="shared" si="74"/>
        <v>111.11111111111111</v>
      </c>
      <c r="L2329" s="5"/>
      <c r="M2329" s="8"/>
      <c r="N2329" s="8"/>
      <c r="O2329" s="8"/>
      <c r="P2329" s="8"/>
      <c r="Q2329" s="5">
        <v>9</v>
      </c>
      <c r="R2329" s="5"/>
      <c r="S2329" s="5"/>
      <c r="T2329" s="5"/>
      <c r="U2329" s="5"/>
      <c r="V2329" s="5"/>
      <c r="W2329" s="5"/>
      <c r="X2329" s="8"/>
      <c r="Y2329" s="8"/>
      <c r="Z2329" s="8"/>
      <c r="AA2329" s="8"/>
      <c r="AB2329" s="8"/>
      <c r="AC2329" s="5"/>
      <c r="AD2329" s="8"/>
      <c r="AE2329" s="8"/>
      <c r="AF2329" s="8"/>
      <c r="AG2329" s="8"/>
      <c r="AH2329" s="8"/>
      <c r="AI2329" s="8"/>
      <c r="AJ2329" s="5"/>
      <c r="AK2329" s="8"/>
      <c r="AL2329" s="8"/>
      <c r="AM2329" s="8"/>
      <c r="AN2329" s="8"/>
      <c r="AO2329" s="8"/>
      <c r="AP2329" s="8"/>
      <c r="AQ2329" s="9"/>
      <c r="AR2329" s="8"/>
      <c r="AS2329" s="8"/>
      <c r="AT2329" s="8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8"/>
      <c r="BJ2329" s="5"/>
      <c r="BK2329" s="5"/>
      <c r="BL2329" s="5"/>
      <c r="BM2329" s="8"/>
      <c r="BN2329" s="8"/>
      <c r="BO2329" s="7"/>
      <c r="BP2329" s="5"/>
      <c r="BQ2329" s="5"/>
      <c r="BR2329" s="5"/>
      <c r="BS2329" s="5"/>
      <c r="BT2329" s="7"/>
      <c r="BU2329" s="7"/>
      <c r="BV2329" s="7"/>
      <c r="BW2329" s="7"/>
      <c r="BX2329" s="7"/>
      <c r="BY2329" s="7"/>
      <c r="BZ2329" s="7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8"/>
      <c r="CL2329" s="5"/>
      <c r="CM2329" s="5"/>
      <c r="CN2329" s="8"/>
      <c r="CO2329" s="5"/>
      <c r="CP2329" s="5"/>
      <c r="CQ2329" s="5"/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/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/>
      <c r="EB2329" s="8"/>
      <c r="EC2329" s="8"/>
      <c r="ED2329" s="8"/>
      <c r="EE2329" s="8"/>
      <c r="EF2329" s="8"/>
      <c r="EG2329" s="8"/>
      <c r="EH2329" s="8"/>
      <c r="EI2329" s="8"/>
      <c r="EJ2329" s="8"/>
      <c r="EK2329" s="8"/>
      <c r="EL2329" s="8"/>
      <c r="EM2329" s="8"/>
      <c r="EN2329" s="8"/>
      <c r="EO2329" s="8"/>
      <c r="EP2329" s="8"/>
      <c r="EQ2329" s="8"/>
      <c r="ER2329" s="8"/>
      <c r="ES2329" s="8"/>
      <c r="ET2329" s="8"/>
      <c r="EU2329" s="8"/>
      <c r="EV2329" s="8"/>
      <c r="EW2329" s="8"/>
      <c r="EX2329" s="8"/>
      <c r="EY2329" s="8"/>
      <c r="EZ2329" s="8"/>
      <c r="FA2329" s="8"/>
      <c r="FB2329" s="8"/>
      <c r="FC2329" s="8"/>
      <c r="FD2329" s="8"/>
      <c r="FE2329" s="8"/>
      <c r="FF2329" s="8"/>
      <c r="FG2329" s="8"/>
      <c r="FH2329" s="8"/>
      <c r="FI2329" s="8"/>
      <c r="FJ2329" s="8"/>
    </row>
    <row r="2330" spans="1:166" x14ac:dyDescent="0.25">
      <c r="A2330" t="s">
        <v>87</v>
      </c>
      <c r="B2330" t="s">
        <v>251</v>
      </c>
      <c r="C2330" s="6">
        <v>39764</v>
      </c>
      <c r="D2330" s="5"/>
      <c r="G2330">
        <v>28</v>
      </c>
      <c r="H2330" t="s">
        <v>17</v>
      </c>
      <c r="I2330" s="7">
        <v>9</v>
      </c>
      <c r="J2330">
        <v>1000</v>
      </c>
      <c r="K2330" s="5">
        <f t="shared" si="74"/>
        <v>111.11111111111111</v>
      </c>
      <c r="AC2330" s="5"/>
      <c r="AE2330" s="8"/>
      <c r="AF2330" s="8"/>
      <c r="AG2330" s="8"/>
      <c r="AH2330" s="8"/>
      <c r="AI2330" s="8"/>
      <c r="AJ2330" s="5"/>
      <c r="AK2330" s="8"/>
      <c r="AL2330" s="8"/>
      <c r="AM2330" s="8"/>
      <c r="AN2330" s="8"/>
      <c r="AO2330" s="8"/>
      <c r="AP2330" s="8"/>
      <c r="AQ2330" s="9"/>
      <c r="AS2330" s="8"/>
      <c r="AT2330" s="8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J2330" s="5"/>
      <c r="BK2330" s="5"/>
      <c r="BL2330" s="5"/>
      <c r="BO2330" s="7"/>
      <c r="BP2330" s="5"/>
      <c r="BQ2330" s="5"/>
      <c r="BR2330" s="5"/>
      <c r="BS2330" s="5"/>
      <c r="BT2330" s="7"/>
      <c r="BU2330" s="7"/>
      <c r="BV2330" s="7"/>
      <c r="BW2330" s="7"/>
      <c r="BX2330" s="7"/>
      <c r="BY2330" s="7"/>
      <c r="BZ2330" s="7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L2330" s="5">
        <v>165.49500836407361</v>
      </c>
      <c r="CM2330" s="5"/>
      <c r="CO2330" s="5"/>
      <c r="CP2330" s="5"/>
      <c r="CQ2330" s="5"/>
    </row>
    <row r="2331" spans="1:166" x14ac:dyDescent="0.25">
      <c r="A2331" t="s">
        <v>87</v>
      </c>
      <c r="B2331" t="s">
        <v>251</v>
      </c>
      <c r="C2331" s="6">
        <v>39776</v>
      </c>
      <c r="D2331" s="5"/>
      <c r="G2331">
        <v>40</v>
      </c>
      <c r="H2331" t="s">
        <v>17</v>
      </c>
      <c r="I2331" s="7">
        <v>9</v>
      </c>
      <c r="J2331">
        <v>1000</v>
      </c>
      <c r="K2331" s="5">
        <f t="shared" si="74"/>
        <v>111.11111111111111</v>
      </c>
      <c r="AC2331" s="5"/>
      <c r="AE2331" s="8"/>
      <c r="AF2331" s="8"/>
      <c r="AG2331" s="8"/>
      <c r="AH2331" s="8"/>
      <c r="AI2331" s="8"/>
      <c r="AJ2331" s="5"/>
      <c r="AK2331" s="8"/>
      <c r="AL2331" s="8"/>
      <c r="AM2331" s="8"/>
      <c r="AN2331" s="8"/>
      <c r="AO2331" s="8"/>
      <c r="AP2331" s="8"/>
      <c r="AQ2331" s="9"/>
      <c r="AS2331" s="8"/>
      <c r="AT2331" s="8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J2331" s="5"/>
      <c r="BK2331" s="5"/>
      <c r="BL2331" s="5"/>
      <c r="BO2331" s="7"/>
      <c r="BP2331" s="5"/>
      <c r="BQ2331" s="5"/>
      <c r="BR2331" s="5"/>
      <c r="BS2331" s="5"/>
      <c r="BT2331" s="7"/>
      <c r="BU2331" s="7"/>
      <c r="BV2331" s="7"/>
      <c r="BW2331" s="7"/>
      <c r="BX2331" s="7"/>
      <c r="BY2331" s="7"/>
      <c r="BZ2331" s="7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L2331" s="5">
        <v>200.81701557652929</v>
      </c>
      <c r="CM2331" s="5"/>
      <c r="CO2331" s="5"/>
      <c r="CP2331" s="5"/>
      <c r="CQ2331" s="5"/>
    </row>
    <row r="2332" spans="1:166" x14ac:dyDescent="0.25">
      <c r="A2332" t="s">
        <v>87</v>
      </c>
      <c r="B2332" t="s">
        <v>251</v>
      </c>
      <c r="C2332" s="6">
        <v>39783</v>
      </c>
      <c r="D2332" s="5"/>
      <c r="G2332">
        <v>47</v>
      </c>
      <c r="H2332" t="s">
        <v>17</v>
      </c>
      <c r="I2332" s="7">
        <v>9</v>
      </c>
      <c r="J2332">
        <v>1000</v>
      </c>
      <c r="K2332" s="5">
        <f t="shared" si="74"/>
        <v>111.11111111111111</v>
      </c>
      <c r="AC2332" s="5"/>
      <c r="AE2332" s="8"/>
      <c r="AF2332" s="8"/>
      <c r="AG2332" s="8"/>
      <c r="AH2332" s="8"/>
      <c r="AI2332" s="8"/>
      <c r="AJ2332" s="5"/>
      <c r="AK2332" s="8"/>
      <c r="AL2332" s="8"/>
      <c r="AM2332" s="8"/>
      <c r="AN2332" s="8"/>
      <c r="AO2332" s="8"/>
      <c r="AP2332" s="8"/>
      <c r="AQ2332" s="9"/>
      <c r="AS2332" s="8"/>
      <c r="AT2332" s="8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J2332" s="5"/>
      <c r="BK2332" s="5"/>
      <c r="BL2332" s="5"/>
      <c r="BO2332" s="7"/>
      <c r="BP2332" s="5"/>
      <c r="BQ2332" s="5"/>
      <c r="BR2332" s="5"/>
      <c r="BS2332" s="5"/>
      <c r="BT2332" s="7"/>
      <c r="BU2332" s="7"/>
      <c r="BV2332" s="7"/>
      <c r="BW2332" s="7"/>
      <c r="BX2332" s="7"/>
      <c r="BY2332" s="7"/>
      <c r="BZ2332" s="7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L2332" s="5">
        <v>199.41261577443481</v>
      </c>
      <c r="CM2332" s="5"/>
      <c r="CO2332" s="5"/>
      <c r="CP2332" s="5"/>
      <c r="CQ2332" s="5"/>
    </row>
    <row r="2333" spans="1:166" x14ac:dyDescent="0.25">
      <c r="A2333" t="s">
        <v>87</v>
      </c>
      <c r="B2333" t="s">
        <v>251</v>
      </c>
      <c r="C2333" s="6">
        <v>39785</v>
      </c>
      <c r="D2333" s="5"/>
      <c r="G2333">
        <v>49</v>
      </c>
      <c r="H2333" t="s">
        <v>17</v>
      </c>
      <c r="I2333" s="7">
        <v>9</v>
      </c>
      <c r="J2333">
        <v>1000</v>
      </c>
      <c r="K2333" s="5">
        <f t="shared" si="74"/>
        <v>111.11111111111111</v>
      </c>
      <c r="AC2333" s="5"/>
      <c r="AE2333" s="8"/>
      <c r="AF2333" s="8"/>
      <c r="AG2333" s="8"/>
      <c r="AH2333" s="8"/>
      <c r="AI2333" s="8"/>
      <c r="AJ2333" s="5"/>
      <c r="AK2333" s="8"/>
      <c r="AL2333" s="8"/>
      <c r="AM2333" s="8"/>
      <c r="AN2333" s="8"/>
      <c r="AO2333" s="8"/>
      <c r="AP2333" s="8"/>
      <c r="AQ2333" s="9"/>
      <c r="AS2333" s="8"/>
      <c r="AT2333" s="8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J2333" s="5"/>
      <c r="BK2333" s="5"/>
      <c r="BL2333" s="5"/>
      <c r="BO2333" s="7"/>
      <c r="BP2333" s="5"/>
      <c r="BQ2333" s="5"/>
      <c r="BR2333" s="5"/>
      <c r="BS2333" s="5"/>
      <c r="BT2333" s="7"/>
      <c r="BU2333" s="7"/>
      <c r="BV2333" s="7"/>
      <c r="BW2333" s="7"/>
      <c r="BX2333" s="7"/>
      <c r="BY2333" s="7"/>
      <c r="BZ2333" s="7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L2333" s="5">
        <v>186.59437633725861</v>
      </c>
      <c r="CM2333" s="5"/>
      <c r="CO2333" s="5"/>
      <c r="CP2333" s="5"/>
      <c r="CQ2333" s="5"/>
    </row>
    <row r="2334" spans="1:166" x14ac:dyDescent="0.25">
      <c r="A2334" t="s">
        <v>87</v>
      </c>
      <c r="B2334" t="s">
        <v>251</v>
      </c>
      <c r="C2334" s="6">
        <v>39786</v>
      </c>
      <c r="D2334" s="5"/>
      <c r="G2334">
        <v>50</v>
      </c>
      <c r="H2334" t="s">
        <v>17</v>
      </c>
      <c r="I2334" s="7">
        <v>9</v>
      </c>
      <c r="J2334">
        <v>1000</v>
      </c>
      <c r="K2334" s="5">
        <f t="shared" si="74"/>
        <v>111.11111111111111</v>
      </c>
      <c r="AC2334" s="5"/>
      <c r="AE2334" s="8"/>
      <c r="AF2334" s="8"/>
      <c r="AG2334" s="8"/>
      <c r="AH2334" s="8"/>
      <c r="AI2334" s="8"/>
      <c r="AJ2334" s="5"/>
      <c r="AK2334" s="8"/>
      <c r="AL2334" s="8"/>
      <c r="AM2334" s="8"/>
      <c r="AN2334" s="8"/>
      <c r="AO2334" s="8"/>
      <c r="AP2334" s="8"/>
      <c r="AQ2334" s="9"/>
      <c r="AS2334" s="8"/>
      <c r="AT2334" s="8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J2334" s="5"/>
      <c r="BK2334" s="5"/>
      <c r="BL2334" s="5"/>
      <c r="BO2334" s="7"/>
      <c r="BP2334" s="5"/>
      <c r="BQ2334" s="5"/>
      <c r="BR2334" s="5"/>
      <c r="BS2334" s="5"/>
      <c r="BT2334" s="7"/>
      <c r="BU2334" s="7"/>
      <c r="BV2334" s="7"/>
      <c r="BW2334" s="7"/>
      <c r="BX2334" s="7"/>
      <c r="BY2334" s="7"/>
      <c r="BZ2334" s="7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L2334" s="5">
        <v>184.56837228767029</v>
      </c>
      <c r="CM2334" s="5"/>
      <c r="CO2334" s="5"/>
      <c r="CP2334" s="5"/>
      <c r="CQ2334" s="5"/>
    </row>
    <row r="2335" spans="1:166" x14ac:dyDescent="0.25">
      <c r="A2335" t="s">
        <v>87</v>
      </c>
      <c r="B2335" t="s">
        <v>251</v>
      </c>
      <c r="C2335" s="6">
        <v>39788</v>
      </c>
      <c r="D2335" s="5">
        <v>4</v>
      </c>
      <c r="E2335" t="s">
        <v>210</v>
      </c>
      <c r="F2335" t="s">
        <v>12</v>
      </c>
      <c r="G2335">
        <v>52</v>
      </c>
      <c r="H2335" t="s">
        <v>17</v>
      </c>
      <c r="I2335" s="7">
        <v>9</v>
      </c>
      <c r="J2335">
        <v>1000</v>
      </c>
      <c r="K2335" s="5">
        <f t="shared" si="74"/>
        <v>111.11111111111111</v>
      </c>
      <c r="L2335" s="5"/>
      <c r="M2335" s="8"/>
      <c r="N2335" s="8"/>
      <c r="O2335" s="8"/>
      <c r="P2335" s="8"/>
      <c r="Q2335" s="5"/>
      <c r="R2335" s="5">
        <v>52</v>
      </c>
      <c r="S2335" s="5"/>
      <c r="T2335" s="5"/>
      <c r="U2335" s="5"/>
      <c r="V2335" s="5"/>
      <c r="W2335" s="5"/>
      <c r="X2335" s="8"/>
      <c r="Y2335" s="8"/>
      <c r="Z2335" s="8"/>
      <c r="AA2335" s="8"/>
      <c r="AB2335" s="8"/>
      <c r="AC2335" s="5"/>
      <c r="AD2335" s="8"/>
      <c r="AE2335" s="8"/>
      <c r="AF2335" s="8"/>
      <c r="AG2335" s="8"/>
      <c r="AH2335" s="8"/>
      <c r="AI2335" s="8"/>
      <c r="AJ2335" s="5"/>
      <c r="AK2335" s="8"/>
      <c r="AL2335" s="8"/>
      <c r="AM2335" s="8"/>
      <c r="AN2335" s="8"/>
      <c r="AO2335" s="8"/>
      <c r="AP2335" s="8"/>
      <c r="AQ2335" s="9"/>
      <c r="AR2335" s="8"/>
      <c r="AS2335" s="8"/>
      <c r="AT2335" s="8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8"/>
      <c r="BJ2335" s="5"/>
      <c r="BK2335" s="5"/>
      <c r="BL2335" s="5"/>
      <c r="BM2335" s="8"/>
      <c r="BN2335" s="8"/>
      <c r="BO2335" s="7"/>
      <c r="BP2335" s="5"/>
      <c r="BQ2335" s="5"/>
      <c r="BR2335" s="5"/>
      <c r="BS2335" s="5"/>
      <c r="BT2335" s="7"/>
      <c r="BU2335" s="7"/>
      <c r="BV2335" s="7"/>
      <c r="BW2335" s="7"/>
      <c r="BX2335" s="7"/>
      <c r="BY2335" s="7"/>
      <c r="BZ2335" s="7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8"/>
      <c r="CL2335" s="5"/>
      <c r="CM2335" s="5"/>
      <c r="CN2335" s="8"/>
      <c r="CO2335" s="5"/>
      <c r="CP2335" s="5"/>
      <c r="CQ2335" s="5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/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/>
      <c r="EA2335" s="8"/>
      <c r="EB2335" s="8"/>
      <c r="EC2335" s="8"/>
      <c r="ED2335" s="8"/>
      <c r="EE2335" s="8"/>
      <c r="EF2335" s="8"/>
      <c r="EG2335" s="8"/>
      <c r="EH2335" s="8"/>
      <c r="EI2335" s="8"/>
      <c r="EJ2335" s="8"/>
      <c r="EK2335" s="8"/>
      <c r="EL2335" s="8"/>
      <c r="EM2335" s="8"/>
      <c r="EN2335" s="8"/>
      <c r="EO2335" s="8"/>
      <c r="EP2335" s="8"/>
      <c r="EQ2335" s="8"/>
      <c r="ER2335" s="8"/>
      <c r="ES2335" s="8"/>
      <c r="ET2335" s="8"/>
      <c r="EU2335" s="8"/>
      <c r="EV2335" s="8"/>
      <c r="EW2335" s="8"/>
      <c r="EX2335" s="8"/>
      <c r="EY2335" s="8"/>
      <c r="EZ2335" s="8"/>
      <c r="FA2335" s="8"/>
      <c r="FB2335" s="8"/>
      <c r="FC2335" s="8"/>
      <c r="FD2335" s="8"/>
      <c r="FE2335" s="8"/>
      <c r="FF2335" s="8"/>
      <c r="FG2335" s="8"/>
      <c r="FH2335" s="8"/>
      <c r="FI2335" s="8"/>
      <c r="FJ2335" s="8"/>
    </row>
    <row r="2336" spans="1:166" x14ac:dyDescent="0.25">
      <c r="A2336" t="s">
        <v>87</v>
      </c>
      <c r="B2336" t="s">
        <v>251</v>
      </c>
      <c r="C2336" s="6">
        <v>39790</v>
      </c>
      <c r="D2336" s="5"/>
      <c r="G2336">
        <v>54</v>
      </c>
      <c r="H2336" t="s">
        <v>17</v>
      </c>
      <c r="I2336" s="7">
        <v>9</v>
      </c>
      <c r="J2336">
        <v>1000</v>
      </c>
      <c r="K2336" s="5">
        <f t="shared" si="74"/>
        <v>111.11111111111111</v>
      </c>
      <c r="AC2336" s="5"/>
      <c r="AE2336" s="8"/>
      <c r="AF2336" s="8"/>
      <c r="AG2336" s="8"/>
      <c r="AH2336" s="8"/>
      <c r="AI2336" s="8"/>
      <c r="AJ2336" s="5"/>
      <c r="AK2336" s="8"/>
      <c r="AL2336" s="8"/>
      <c r="AM2336" s="8"/>
      <c r="AN2336" s="8"/>
      <c r="AO2336" s="8"/>
      <c r="AP2336" s="8"/>
      <c r="AQ2336" s="9"/>
      <c r="AS2336" s="8"/>
      <c r="AT2336" s="8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J2336" s="5"/>
      <c r="BK2336" s="5"/>
      <c r="BL2336" s="5"/>
      <c r="BO2336" s="7"/>
      <c r="BP2336" s="5"/>
      <c r="BQ2336" s="5"/>
      <c r="BR2336" s="5"/>
      <c r="BS2336" s="5"/>
      <c r="BT2336" s="7"/>
      <c r="BU2336" s="7"/>
      <c r="BV2336" s="7"/>
      <c r="BW2336" s="7"/>
      <c r="BX2336" s="7"/>
      <c r="BY2336" s="7"/>
      <c r="BZ2336" s="7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L2336" s="5">
        <v>172.75773672869451</v>
      </c>
      <c r="CM2336" s="5"/>
      <c r="CO2336" s="5"/>
      <c r="CP2336" s="5"/>
      <c r="CQ2336" s="5"/>
    </row>
    <row r="2337" spans="1:166" x14ac:dyDescent="0.25">
      <c r="A2337" t="s">
        <v>87</v>
      </c>
      <c r="B2337" t="s">
        <v>251</v>
      </c>
      <c r="C2337" s="6">
        <v>39792</v>
      </c>
      <c r="G2337">
        <v>56</v>
      </c>
      <c r="H2337" t="s">
        <v>17</v>
      </c>
      <c r="I2337" s="7">
        <v>9</v>
      </c>
      <c r="J2337">
        <v>1000</v>
      </c>
      <c r="K2337" s="5">
        <f t="shared" si="74"/>
        <v>111.11111111111111</v>
      </c>
      <c r="L2337" s="5"/>
      <c r="M2337" s="5">
        <v>297.60000000000002</v>
      </c>
      <c r="N2337" s="7">
        <v>10.282999999999999</v>
      </c>
      <c r="O2337" s="7"/>
      <c r="P2337" s="7"/>
      <c r="AC2337" s="5"/>
      <c r="AE2337" s="8"/>
      <c r="AF2337" s="8"/>
      <c r="AG2337" s="8"/>
      <c r="AH2337" s="8"/>
      <c r="AI2337" s="8"/>
      <c r="AJ2337" s="5"/>
      <c r="AK2337" s="8"/>
      <c r="AL2337" s="8"/>
      <c r="AM2337" s="8"/>
      <c r="AN2337" s="8"/>
      <c r="AO2337" s="8"/>
      <c r="AP2337" s="8"/>
      <c r="AS2337" s="8"/>
      <c r="AT2337" s="8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J2337" s="5"/>
      <c r="BK2337" s="5"/>
      <c r="BL2337" s="5"/>
      <c r="BO2337" s="7"/>
      <c r="BP2337" s="5"/>
      <c r="BQ2337" s="5"/>
      <c r="BR2337" s="5"/>
      <c r="BS2337" s="5"/>
      <c r="BT2337" s="7"/>
      <c r="BU2337" s="7"/>
      <c r="BV2337" s="7"/>
      <c r="BW2337" s="7"/>
      <c r="BX2337" s="7"/>
      <c r="BY2337" s="7"/>
      <c r="BZ2337" s="7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L2337" s="5"/>
      <c r="CM2337" s="5"/>
      <c r="CO2337" s="5"/>
      <c r="CP2337" s="5"/>
      <c r="CQ2337" s="5"/>
    </row>
    <row r="2338" spans="1:166" x14ac:dyDescent="0.25">
      <c r="A2338" t="s">
        <v>87</v>
      </c>
      <c r="B2338" t="s">
        <v>251</v>
      </c>
      <c r="C2338" s="6">
        <v>39793</v>
      </c>
      <c r="D2338" s="5"/>
      <c r="G2338">
        <v>57</v>
      </c>
      <c r="H2338" t="s">
        <v>17</v>
      </c>
      <c r="I2338" s="7">
        <v>9</v>
      </c>
      <c r="J2338">
        <v>1000</v>
      </c>
      <c r="K2338" s="5">
        <f t="shared" si="74"/>
        <v>111.11111111111111</v>
      </c>
      <c r="AC2338" s="5"/>
      <c r="AE2338" s="8"/>
      <c r="AF2338" s="8"/>
      <c r="AG2338" s="8"/>
      <c r="AH2338" s="8"/>
      <c r="AI2338" s="8"/>
      <c r="AJ2338" s="5"/>
      <c r="AK2338" s="8"/>
      <c r="AL2338" s="8"/>
      <c r="AM2338" s="8"/>
      <c r="AN2338" s="8"/>
      <c r="AO2338" s="8"/>
      <c r="AP2338" s="8"/>
      <c r="AQ2338" s="9"/>
      <c r="AS2338" s="8"/>
      <c r="AT2338" s="8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J2338" s="5"/>
      <c r="BK2338" s="5"/>
      <c r="BL2338" s="5"/>
      <c r="BO2338" s="7"/>
      <c r="BP2338" s="5"/>
      <c r="BQ2338" s="5"/>
      <c r="BR2338" s="5"/>
      <c r="BS2338" s="5"/>
      <c r="BT2338" s="7"/>
      <c r="BU2338" s="7"/>
      <c r="BV2338" s="7"/>
      <c r="BW2338" s="7"/>
      <c r="BX2338" s="7"/>
      <c r="BY2338" s="7"/>
      <c r="BZ2338" s="7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L2338" s="5">
        <v>205.8690502452348</v>
      </c>
      <c r="CM2338" s="5"/>
      <c r="CO2338" s="5"/>
      <c r="CP2338" s="5"/>
      <c r="CQ2338" s="5"/>
    </row>
    <row r="2339" spans="1:166" x14ac:dyDescent="0.25">
      <c r="A2339" t="s">
        <v>87</v>
      </c>
      <c r="B2339" t="s">
        <v>251</v>
      </c>
      <c r="C2339" s="6">
        <v>39797</v>
      </c>
      <c r="D2339" s="5"/>
      <c r="G2339">
        <v>61</v>
      </c>
      <c r="H2339" t="s">
        <v>17</v>
      </c>
      <c r="I2339" s="7">
        <v>9</v>
      </c>
      <c r="J2339">
        <v>1000</v>
      </c>
      <c r="K2339" s="5">
        <f t="shared" si="74"/>
        <v>111.11111111111111</v>
      </c>
      <c r="AC2339" s="5"/>
      <c r="AE2339" s="8"/>
      <c r="AF2339" s="8"/>
      <c r="AG2339" s="8"/>
      <c r="AH2339" s="8"/>
      <c r="AI2339" s="8"/>
      <c r="AJ2339" s="5"/>
      <c r="AK2339" s="8"/>
      <c r="AL2339" s="8"/>
      <c r="AM2339" s="8"/>
      <c r="AN2339" s="8"/>
      <c r="AO2339" s="8"/>
      <c r="AP2339" s="8"/>
      <c r="AQ2339" s="9"/>
      <c r="AS2339" s="8"/>
      <c r="AT2339" s="8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J2339" s="5"/>
      <c r="BK2339" s="5"/>
      <c r="BL2339" s="5"/>
      <c r="BO2339" s="7"/>
      <c r="BP2339" s="5"/>
      <c r="BQ2339" s="5"/>
      <c r="BR2339" s="5"/>
      <c r="BS2339" s="5"/>
      <c r="BT2339" s="7"/>
      <c r="BU2339" s="7"/>
      <c r="BV2339" s="7"/>
      <c r="BW2339" s="7"/>
      <c r="BX2339" s="7"/>
      <c r="BY2339" s="7"/>
      <c r="BZ2339" s="7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L2339" s="5">
        <v>214.10804294087811</v>
      </c>
      <c r="CM2339" s="5"/>
      <c r="CO2339" s="5"/>
      <c r="CP2339" s="5"/>
      <c r="CQ2339" s="5"/>
    </row>
    <row r="2340" spans="1:166" x14ac:dyDescent="0.25">
      <c r="A2340" t="s">
        <v>87</v>
      </c>
      <c r="B2340" t="s">
        <v>251</v>
      </c>
      <c r="C2340" s="6">
        <v>39799</v>
      </c>
      <c r="G2340">
        <v>63</v>
      </c>
      <c r="H2340" t="s">
        <v>17</v>
      </c>
      <c r="I2340" s="7">
        <v>9</v>
      </c>
      <c r="J2340">
        <v>1000</v>
      </c>
      <c r="K2340" s="5">
        <f t="shared" si="74"/>
        <v>111.11111111111111</v>
      </c>
      <c r="L2340" s="5"/>
      <c r="M2340" s="5">
        <v>297</v>
      </c>
      <c r="N2340" s="7">
        <v>12.05</v>
      </c>
      <c r="O2340" s="7"/>
      <c r="P2340" s="7"/>
      <c r="AC2340" s="5"/>
      <c r="AE2340" s="8"/>
      <c r="AF2340" s="8"/>
      <c r="AG2340" s="8"/>
      <c r="AH2340" s="8"/>
      <c r="AI2340" s="8"/>
      <c r="AJ2340" s="5"/>
      <c r="AK2340" s="8"/>
      <c r="AL2340" s="8"/>
      <c r="AM2340" s="8"/>
      <c r="AN2340" s="8"/>
      <c r="AO2340" s="8"/>
      <c r="AP2340" s="8"/>
      <c r="AS2340" s="8"/>
      <c r="AT2340" s="8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J2340" s="5"/>
      <c r="BK2340" s="5"/>
      <c r="BL2340" s="5"/>
      <c r="BO2340" s="7"/>
      <c r="BP2340" s="5"/>
      <c r="BQ2340" s="5"/>
      <c r="BR2340" s="5"/>
      <c r="BS2340" s="5"/>
      <c r="BT2340" s="7"/>
      <c r="BU2340" s="7"/>
      <c r="BV2340" s="7"/>
      <c r="BW2340" s="7"/>
      <c r="BX2340" s="7"/>
      <c r="BY2340" s="7"/>
      <c r="BZ2340" s="7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L2340" s="5"/>
      <c r="CM2340" s="5"/>
      <c r="CO2340" s="5"/>
      <c r="CP2340" s="5"/>
      <c r="CQ2340" s="5"/>
    </row>
    <row r="2341" spans="1:166" x14ac:dyDescent="0.25">
      <c r="A2341" t="s">
        <v>87</v>
      </c>
      <c r="B2341" t="s">
        <v>251</v>
      </c>
      <c r="C2341" s="6">
        <v>39801</v>
      </c>
      <c r="D2341" s="5"/>
      <c r="G2341">
        <v>65</v>
      </c>
      <c r="H2341" t="s">
        <v>17</v>
      </c>
      <c r="I2341" s="7">
        <v>9</v>
      </c>
      <c r="J2341">
        <v>1000</v>
      </c>
      <c r="K2341" s="5">
        <f t="shared" si="74"/>
        <v>111.11111111111111</v>
      </c>
      <c r="AC2341" s="5"/>
      <c r="AE2341" s="8"/>
      <c r="AF2341" s="8"/>
      <c r="AG2341" s="8"/>
      <c r="AH2341" s="8"/>
      <c r="AI2341" s="8"/>
      <c r="AJ2341" s="5"/>
      <c r="AK2341" s="8"/>
      <c r="AL2341" s="8"/>
      <c r="AM2341" s="8"/>
      <c r="AN2341" s="8"/>
      <c r="AO2341" s="8"/>
      <c r="AP2341" s="8"/>
      <c r="AQ2341" s="9"/>
      <c r="AS2341" s="8"/>
      <c r="AT2341" s="8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J2341" s="5"/>
      <c r="BK2341" s="5"/>
      <c r="BL2341" s="5"/>
      <c r="BO2341" s="7"/>
      <c r="BP2341" s="5"/>
      <c r="BQ2341" s="5"/>
      <c r="BR2341" s="5"/>
      <c r="BS2341" s="5"/>
      <c r="BT2341" s="7"/>
      <c r="BU2341" s="7"/>
      <c r="BV2341" s="7"/>
      <c r="BW2341" s="7"/>
      <c r="BX2341" s="7"/>
      <c r="BY2341" s="7"/>
      <c r="BZ2341" s="7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L2341" s="5">
        <v>193.3046135277512</v>
      </c>
      <c r="CM2341" s="5"/>
      <c r="CO2341" s="5"/>
      <c r="CP2341" s="5"/>
      <c r="CQ2341" s="5"/>
    </row>
    <row r="2342" spans="1:166" x14ac:dyDescent="0.25">
      <c r="A2342" t="s">
        <v>87</v>
      </c>
      <c r="B2342" t="s">
        <v>251</v>
      </c>
      <c r="C2342" s="6">
        <v>39803</v>
      </c>
      <c r="D2342" s="5"/>
      <c r="G2342">
        <v>67</v>
      </c>
      <c r="H2342" t="s">
        <v>17</v>
      </c>
      <c r="I2342" s="7">
        <v>9</v>
      </c>
      <c r="J2342">
        <v>1000</v>
      </c>
      <c r="K2342" s="5">
        <f t="shared" ref="K2342:K2384" si="75">1000000/I2342/J2342</f>
        <v>111.11111111111111</v>
      </c>
      <c r="AC2342" s="5"/>
      <c r="AE2342" s="8"/>
      <c r="AF2342" s="8"/>
      <c r="AG2342" s="8"/>
      <c r="AH2342" s="8"/>
      <c r="AI2342" s="8"/>
      <c r="AJ2342" s="5"/>
      <c r="AK2342" s="8"/>
      <c r="AL2342" s="8"/>
      <c r="AM2342" s="8"/>
      <c r="AN2342" s="8"/>
      <c r="AO2342" s="8"/>
      <c r="AP2342" s="8"/>
      <c r="AQ2342" s="9"/>
      <c r="AS2342" s="8"/>
      <c r="AT2342" s="8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J2342" s="5"/>
      <c r="BK2342" s="5"/>
      <c r="BL2342" s="5"/>
      <c r="BO2342" s="7"/>
      <c r="BP2342" s="5"/>
      <c r="BQ2342" s="5"/>
      <c r="BR2342" s="5"/>
      <c r="BS2342" s="5"/>
      <c r="BT2342" s="7"/>
      <c r="BU2342" s="7"/>
      <c r="BV2342" s="7"/>
      <c r="BW2342" s="7"/>
      <c r="BX2342" s="7"/>
      <c r="BY2342" s="7"/>
      <c r="BZ2342" s="7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L2342" s="5">
        <v>182.83566751397669</v>
      </c>
      <c r="CM2342" s="5"/>
      <c r="CO2342" s="5"/>
      <c r="CP2342" s="5"/>
      <c r="CQ2342" s="5"/>
    </row>
    <row r="2343" spans="1:166" x14ac:dyDescent="0.25">
      <c r="A2343" t="s">
        <v>87</v>
      </c>
      <c r="B2343" t="s">
        <v>251</v>
      </c>
      <c r="C2343" s="6">
        <v>39806</v>
      </c>
      <c r="D2343" s="5"/>
      <c r="G2343">
        <v>70</v>
      </c>
      <c r="H2343" t="s">
        <v>17</v>
      </c>
      <c r="I2343" s="7">
        <v>9</v>
      </c>
      <c r="J2343">
        <v>1000</v>
      </c>
      <c r="K2343" s="5">
        <f t="shared" si="75"/>
        <v>111.11111111111111</v>
      </c>
      <c r="L2343" s="5"/>
      <c r="M2343" s="5">
        <v>407</v>
      </c>
      <c r="N2343" s="7">
        <v>14.2</v>
      </c>
      <c r="O2343" s="7"/>
      <c r="P2343" s="7"/>
      <c r="AC2343" s="5"/>
      <c r="AE2343" s="8"/>
      <c r="AF2343" s="8"/>
      <c r="AG2343" s="8"/>
      <c r="AH2343" s="8"/>
      <c r="AI2343" s="8"/>
      <c r="AJ2343" s="5"/>
      <c r="AK2343" s="8"/>
      <c r="AL2343" s="8"/>
      <c r="AM2343" s="8"/>
      <c r="AN2343" s="8"/>
      <c r="AO2343" s="8"/>
      <c r="AP2343" s="8"/>
      <c r="AQ2343" s="9"/>
      <c r="AS2343" s="8"/>
      <c r="AT2343" s="8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J2343" s="5"/>
      <c r="BK2343" s="5"/>
      <c r="BL2343" s="5"/>
      <c r="BO2343" s="7"/>
      <c r="BP2343" s="5"/>
      <c r="BQ2343" s="5"/>
      <c r="BR2343" s="5"/>
      <c r="BS2343" s="5"/>
      <c r="BT2343" s="7"/>
      <c r="BU2343" s="7"/>
      <c r="BV2343" s="7"/>
      <c r="BW2343" s="7"/>
      <c r="BX2343" s="7"/>
      <c r="BY2343" s="7"/>
      <c r="BZ2343" s="7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L2343" s="5">
        <v>208.03043384148251</v>
      </c>
      <c r="CM2343" s="5"/>
      <c r="CO2343" s="5"/>
      <c r="CP2343" s="5"/>
      <c r="CQ2343" s="5"/>
    </row>
    <row r="2344" spans="1:166" x14ac:dyDescent="0.25">
      <c r="A2344" t="s">
        <v>87</v>
      </c>
      <c r="B2344" t="s">
        <v>251</v>
      </c>
      <c r="C2344" s="6">
        <v>39808</v>
      </c>
      <c r="D2344" s="5">
        <v>5</v>
      </c>
      <c r="E2344" t="s">
        <v>206</v>
      </c>
      <c r="F2344" t="s">
        <v>13</v>
      </c>
      <c r="G2344">
        <v>72</v>
      </c>
      <c r="H2344" t="s">
        <v>17</v>
      </c>
      <c r="I2344" s="7">
        <v>9</v>
      </c>
      <c r="J2344">
        <v>1000</v>
      </c>
      <c r="K2344" s="5">
        <f t="shared" si="75"/>
        <v>111.11111111111111</v>
      </c>
      <c r="L2344" s="5"/>
      <c r="M2344" s="8"/>
      <c r="N2344" s="8"/>
      <c r="O2344" s="8"/>
      <c r="P2344" s="8"/>
      <c r="Q2344" s="5"/>
      <c r="R2344" s="5"/>
      <c r="S2344" s="5">
        <v>72</v>
      </c>
      <c r="T2344" s="5"/>
      <c r="U2344" s="5"/>
      <c r="V2344" s="5"/>
      <c r="W2344" s="5"/>
      <c r="X2344" s="8"/>
      <c r="Y2344" s="8"/>
      <c r="Z2344" s="8"/>
      <c r="AA2344" s="8"/>
      <c r="AB2344" s="8"/>
      <c r="AC2344" s="5"/>
      <c r="AD2344" s="8"/>
      <c r="AE2344" s="8"/>
      <c r="AF2344" s="8"/>
      <c r="AG2344" s="8"/>
      <c r="AH2344" s="8"/>
      <c r="AI2344" s="8"/>
      <c r="AJ2344" s="5"/>
      <c r="AK2344" s="8"/>
      <c r="AL2344" s="8"/>
      <c r="AM2344" s="8"/>
      <c r="AN2344" s="8"/>
      <c r="AO2344" s="8"/>
      <c r="AP2344" s="8"/>
      <c r="AQ2344" s="9"/>
      <c r="AR2344" s="8"/>
      <c r="AS2344" s="8"/>
      <c r="AT2344" s="8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8"/>
      <c r="BJ2344" s="5"/>
      <c r="BK2344" s="5"/>
      <c r="BL2344" s="5"/>
      <c r="BM2344" s="8"/>
      <c r="BN2344" s="8"/>
      <c r="BO2344" s="7"/>
      <c r="BP2344" s="5"/>
      <c r="BQ2344" s="5"/>
      <c r="BR2344" s="5"/>
      <c r="BS2344" s="5"/>
      <c r="BT2344" s="7"/>
      <c r="BU2344" s="7"/>
      <c r="BV2344" s="7"/>
      <c r="BW2344" s="7"/>
      <c r="BX2344" s="7"/>
      <c r="BY2344" s="7"/>
      <c r="BZ2344" s="7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8"/>
      <c r="CL2344" s="5"/>
      <c r="CM2344" s="5"/>
      <c r="CN2344" s="8"/>
      <c r="CO2344" s="5"/>
      <c r="CP2344" s="5"/>
      <c r="CQ2344" s="5"/>
      <c r="CR2344" s="8"/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8"/>
      <c r="DE2344" s="8"/>
      <c r="DF2344" s="8"/>
      <c r="DG2344" s="8"/>
      <c r="DH2344" s="8"/>
      <c r="DI2344" s="8"/>
      <c r="DJ2344" s="8"/>
      <c r="DK2344" s="8"/>
      <c r="DL2344" s="8"/>
      <c r="DM2344" s="8"/>
      <c r="DN2344" s="8"/>
      <c r="DO2344" s="8"/>
      <c r="DP2344" s="8"/>
      <c r="DQ2344" s="8"/>
      <c r="DR2344" s="8"/>
      <c r="DS2344" s="8"/>
      <c r="DT2344" s="8"/>
      <c r="DU2344" s="8"/>
      <c r="DV2344" s="8"/>
      <c r="DW2344" s="8"/>
      <c r="DX2344" s="8"/>
      <c r="DY2344" s="8"/>
      <c r="DZ2344" s="8"/>
      <c r="EA2344" s="8"/>
      <c r="EB2344" s="8"/>
      <c r="EC2344" s="8"/>
      <c r="ED2344" s="8"/>
      <c r="EE2344" s="8"/>
      <c r="EF2344" s="8"/>
      <c r="EG2344" s="8"/>
      <c r="EH2344" s="8"/>
      <c r="EI2344" s="8"/>
      <c r="EJ2344" s="8"/>
      <c r="EK2344" s="8"/>
      <c r="EL2344" s="8"/>
      <c r="EM2344" s="8"/>
      <c r="EN2344" s="8"/>
      <c r="EO2344" s="8"/>
      <c r="EP2344" s="8"/>
      <c r="EQ2344" s="8"/>
      <c r="ER2344" s="8"/>
      <c r="ES2344" s="8"/>
      <c r="ET2344" s="8"/>
      <c r="EU2344" s="8"/>
      <c r="EV2344" s="8"/>
      <c r="EW2344" s="8"/>
      <c r="EX2344" s="8"/>
      <c r="EY2344" s="8"/>
      <c r="EZ2344" s="8"/>
      <c r="FA2344" s="8"/>
      <c r="FB2344" s="8"/>
      <c r="FC2344" s="8"/>
      <c r="FD2344" s="8"/>
      <c r="FE2344" s="8"/>
      <c r="FF2344" s="8"/>
      <c r="FG2344" s="8"/>
      <c r="FH2344" s="8"/>
      <c r="FI2344" s="8"/>
      <c r="FJ2344" s="8"/>
    </row>
    <row r="2345" spans="1:166" x14ac:dyDescent="0.25">
      <c r="A2345" t="s">
        <v>87</v>
      </c>
      <c r="B2345" t="s">
        <v>251</v>
      </c>
      <c r="C2345" s="6">
        <v>39812</v>
      </c>
      <c r="D2345" s="5"/>
      <c r="E2345" s="6"/>
      <c r="G2345">
        <v>76</v>
      </c>
      <c r="H2345" t="s">
        <v>17</v>
      </c>
      <c r="I2345" s="7">
        <v>9</v>
      </c>
      <c r="J2345">
        <v>1000</v>
      </c>
      <c r="K2345" s="5">
        <f t="shared" si="75"/>
        <v>111.11111111111111</v>
      </c>
      <c r="L2345" s="5"/>
      <c r="M2345" s="8"/>
      <c r="N2345" s="8"/>
      <c r="O2345" s="8"/>
      <c r="P2345" s="8"/>
      <c r="Q2345" s="5"/>
      <c r="R2345" s="5"/>
      <c r="S2345" s="5"/>
      <c r="T2345" s="5"/>
      <c r="U2345" s="5"/>
      <c r="V2345" s="5"/>
      <c r="W2345" s="5"/>
      <c r="X2345" s="8"/>
      <c r="Y2345" s="8"/>
      <c r="Z2345" s="8"/>
      <c r="AA2345" s="8"/>
      <c r="AB2345" s="8"/>
      <c r="AC2345" s="5"/>
      <c r="AD2345" s="8"/>
      <c r="AE2345" s="8"/>
      <c r="AF2345" s="8"/>
      <c r="AG2345" s="8"/>
      <c r="AH2345" s="8"/>
      <c r="AI2345" s="8"/>
      <c r="AJ2345" s="5"/>
      <c r="AK2345" s="8"/>
      <c r="AL2345" s="8"/>
      <c r="AM2345" s="8"/>
      <c r="AN2345" s="8"/>
      <c r="AO2345" s="8"/>
      <c r="AP2345" s="8"/>
      <c r="AQ2345" s="9"/>
      <c r="AR2345" s="8"/>
      <c r="AS2345" s="8"/>
      <c r="AT2345" s="8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8"/>
      <c r="BJ2345" s="5"/>
      <c r="BK2345" s="5"/>
      <c r="BL2345" s="5"/>
      <c r="BM2345" s="8"/>
      <c r="BN2345" s="8"/>
      <c r="BO2345" s="7"/>
      <c r="BP2345" s="5"/>
      <c r="BQ2345" s="5"/>
      <c r="BR2345" s="5"/>
      <c r="BS2345" s="5"/>
      <c r="BT2345" s="7"/>
      <c r="BU2345" s="7"/>
      <c r="BV2345" s="7"/>
      <c r="BW2345" s="7"/>
      <c r="BX2345" s="7"/>
      <c r="BY2345" s="7"/>
      <c r="BZ2345" s="7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8"/>
      <c r="CL2345" s="5">
        <v>207.93543406929541</v>
      </c>
      <c r="CM2345" s="5"/>
      <c r="CN2345" s="8"/>
      <c r="CO2345" s="5"/>
      <c r="CP2345" s="5"/>
      <c r="CQ2345" s="5"/>
      <c r="CR2345" s="8"/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8"/>
      <c r="DE2345" s="8"/>
      <c r="DF2345" s="8"/>
      <c r="DG2345" s="8"/>
      <c r="DH2345" s="8"/>
      <c r="DI2345" s="8"/>
      <c r="DJ2345" s="8"/>
      <c r="DK2345" s="8"/>
      <c r="DL2345" s="8"/>
      <c r="DM2345" s="8"/>
      <c r="DN2345" s="8"/>
      <c r="DO2345" s="8"/>
      <c r="DP2345" s="8"/>
      <c r="DQ2345" s="8"/>
      <c r="DR2345" s="8"/>
      <c r="DS2345" s="8"/>
      <c r="DT2345" s="8"/>
      <c r="DU2345" s="8"/>
      <c r="DV2345" s="8"/>
      <c r="DW2345" s="8"/>
      <c r="DX2345" s="8"/>
      <c r="DY2345" s="8"/>
      <c r="DZ2345" s="8"/>
      <c r="EA2345" s="8"/>
      <c r="EB2345" s="8"/>
      <c r="EC2345" s="8"/>
      <c r="ED2345" s="8"/>
      <c r="EE2345" s="8"/>
      <c r="EF2345" s="8"/>
      <c r="EG2345" s="8"/>
      <c r="EH2345" s="8"/>
      <c r="EI2345" s="8"/>
      <c r="EJ2345" s="8"/>
      <c r="EK2345" s="8"/>
      <c r="EL2345" s="8"/>
      <c r="EM2345" s="8"/>
      <c r="EN2345" s="8"/>
      <c r="EO2345" s="8"/>
      <c r="EP2345" s="8"/>
      <c r="EQ2345" s="8"/>
      <c r="ER2345" s="8"/>
      <c r="ES2345" s="8"/>
      <c r="ET2345" s="8"/>
      <c r="EU2345" s="8"/>
      <c r="EV2345" s="8"/>
      <c r="EW2345" s="8"/>
      <c r="EX2345" s="8"/>
      <c r="EY2345" s="8"/>
      <c r="EZ2345" s="8"/>
      <c r="FA2345" s="8"/>
      <c r="FB2345" s="8"/>
      <c r="FC2345" s="8"/>
      <c r="FD2345" s="8"/>
      <c r="FE2345" s="8"/>
      <c r="FF2345" s="8"/>
      <c r="FG2345" s="8"/>
      <c r="FH2345" s="8"/>
      <c r="FI2345" s="8"/>
      <c r="FJ2345" s="8"/>
    </row>
    <row r="2346" spans="1:166" x14ac:dyDescent="0.25">
      <c r="A2346" t="s">
        <v>87</v>
      </c>
      <c r="B2346" t="s">
        <v>251</v>
      </c>
      <c r="C2346" s="6">
        <v>39813</v>
      </c>
      <c r="G2346">
        <v>77</v>
      </c>
      <c r="H2346" t="s">
        <v>17</v>
      </c>
      <c r="I2346" s="7">
        <v>9</v>
      </c>
      <c r="J2346">
        <v>1000</v>
      </c>
      <c r="K2346" s="5">
        <f t="shared" si="75"/>
        <v>111.11111111111111</v>
      </c>
      <c r="L2346" s="5"/>
      <c r="M2346" s="5">
        <v>543</v>
      </c>
      <c r="N2346" s="7">
        <v>15.5</v>
      </c>
      <c r="O2346" s="7"/>
      <c r="P2346" s="7"/>
      <c r="AC2346" s="5">
        <v>78.099999999999994</v>
      </c>
      <c r="AE2346" s="8"/>
      <c r="AF2346" s="8"/>
      <c r="AG2346" s="8"/>
      <c r="AH2346" s="8"/>
      <c r="AI2346" s="8"/>
      <c r="AJ2346" s="5">
        <v>73.875</v>
      </c>
      <c r="AK2346" s="8">
        <v>1.0069219999999999</v>
      </c>
      <c r="AL2346" s="8"/>
      <c r="AM2346" s="8"/>
      <c r="AN2346" s="8"/>
      <c r="AO2346" s="8"/>
      <c r="AP2346" s="8"/>
      <c r="AQ2346" s="9">
        <f>AK2346/AJ2346</f>
        <v>1.3630077834179355E-2</v>
      </c>
      <c r="AS2346" s="8"/>
      <c r="AT2346" s="8"/>
      <c r="AU2346" s="5">
        <v>7.0250000000000004</v>
      </c>
      <c r="AV2346" s="5"/>
      <c r="AW2346" s="5"/>
      <c r="AX2346" s="5"/>
      <c r="AY2346" s="5">
        <v>1.0750000000000002</v>
      </c>
      <c r="AZ2346" s="5"/>
      <c r="BA2346" s="5"/>
      <c r="BB2346" s="5"/>
      <c r="BC2346" s="5"/>
      <c r="BD2346" s="5"/>
      <c r="BE2346" s="5"/>
      <c r="BF2346" s="5"/>
      <c r="BG2346" s="5">
        <v>0</v>
      </c>
      <c r="BH2346" s="5">
        <v>8.1</v>
      </c>
      <c r="BJ2346" s="5"/>
      <c r="BK2346" s="5">
        <f>AC2346+AJ2346+BH2346</f>
        <v>160.07499999999999</v>
      </c>
      <c r="BL2346" s="5"/>
      <c r="BM2346" s="8">
        <f>BH2346/BK2346</f>
        <v>5.0601280649695456E-2</v>
      </c>
      <c r="BN2346" s="8"/>
      <c r="BO2346" s="7"/>
      <c r="BP2346" s="5"/>
      <c r="BQ2346" s="5"/>
      <c r="BR2346" s="5"/>
      <c r="BS2346" s="5"/>
      <c r="BT2346" s="7"/>
      <c r="BU2346" s="7"/>
      <c r="BV2346" s="7"/>
      <c r="BW2346" s="7"/>
      <c r="BX2346" s="8">
        <f>AC2346/BK2346</f>
        <v>0.48789629861002654</v>
      </c>
      <c r="BY2346" s="8">
        <f>AJ2346/BK2346</f>
        <v>0.46150242074027803</v>
      </c>
      <c r="BZ2346" s="8">
        <f>BH2346/BK2346</f>
        <v>5.0601280649695456E-2</v>
      </c>
      <c r="CA2346" s="5">
        <f>CB2346+CC2346+CD2346+CE2346+CF2346+CG2346</f>
        <v>265.25</v>
      </c>
      <c r="CB2346" s="5">
        <v>100.5</v>
      </c>
      <c r="CC2346" s="5">
        <v>4.5</v>
      </c>
      <c r="CD2346" s="5">
        <v>0</v>
      </c>
      <c r="CE2346" s="5"/>
      <c r="CF2346" s="5">
        <v>141.74999999999997</v>
      </c>
      <c r="CG2346" s="5">
        <v>18.5</v>
      </c>
      <c r="CH2346" s="9">
        <f>AK2346/CA2346</f>
        <v>3.7961244109330815E-3</v>
      </c>
      <c r="CI2346" s="5"/>
      <c r="CJ2346" s="5"/>
      <c r="CL2346" s="5"/>
      <c r="CM2346" s="5"/>
      <c r="CO2346" s="5"/>
      <c r="CP2346" s="5"/>
      <c r="CQ2346" s="5"/>
    </row>
    <row r="2347" spans="1:166" x14ac:dyDescent="0.25">
      <c r="A2347" t="s">
        <v>87</v>
      </c>
      <c r="B2347" t="s">
        <v>251</v>
      </c>
      <c r="C2347" s="6">
        <v>39815</v>
      </c>
      <c r="D2347" s="5"/>
      <c r="G2347">
        <v>79</v>
      </c>
      <c r="H2347" t="s">
        <v>17</v>
      </c>
      <c r="I2347" s="7">
        <v>9</v>
      </c>
      <c r="J2347">
        <v>1000</v>
      </c>
      <c r="K2347" s="5">
        <f t="shared" si="75"/>
        <v>111.11111111111111</v>
      </c>
      <c r="AC2347" s="5"/>
      <c r="AE2347" s="8"/>
      <c r="AF2347" s="8"/>
      <c r="AG2347" s="8"/>
      <c r="AH2347" s="8"/>
      <c r="AI2347" s="8"/>
      <c r="AJ2347" s="5"/>
      <c r="AK2347" s="8"/>
      <c r="AL2347" s="8"/>
      <c r="AM2347" s="8"/>
      <c r="AN2347" s="8"/>
      <c r="AO2347" s="8"/>
      <c r="AP2347" s="8"/>
      <c r="AQ2347" s="9"/>
      <c r="AS2347" s="8"/>
      <c r="AT2347" s="8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J2347" s="5"/>
      <c r="BK2347" s="5"/>
      <c r="BL2347" s="5"/>
      <c r="BO2347" s="7"/>
      <c r="BP2347" s="5"/>
      <c r="BQ2347" s="5"/>
      <c r="BR2347" s="5"/>
      <c r="BS2347" s="5"/>
      <c r="BT2347" s="7"/>
      <c r="BU2347" s="7"/>
      <c r="BV2347" s="7"/>
      <c r="BW2347" s="7"/>
      <c r="BX2347" s="7"/>
      <c r="BY2347" s="7"/>
      <c r="BZ2347" s="7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L2347" s="5">
        <v>186.38042394767839</v>
      </c>
      <c r="CM2347" s="5"/>
      <c r="CO2347" s="5"/>
      <c r="CP2347" s="5"/>
      <c r="CQ2347" s="5"/>
    </row>
    <row r="2348" spans="1:166" x14ac:dyDescent="0.25">
      <c r="A2348" t="s">
        <v>87</v>
      </c>
      <c r="B2348" t="s">
        <v>251</v>
      </c>
      <c r="C2348" s="6">
        <v>39817</v>
      </c>
      <c r="D2348" s="5"/>
      <c r="G2348">
        <v>81</v>
      </c>
      <c r="H2348" t="s">
        <v>17</v>
      </c>
      <c r="I2348" s="7">
        <v>9</v>
      </c>
      <c r="J2348">
        <v>1000</v>
      </c>
      <c r="K2348" s="5">
        <f t="shared" si="75"/>
        <v>111.11111111111111</v>
      </c>
      <c r="AC2348" s="5"/>
      <c r="AE2348" s="8"/>
      <c r="AF2348" s="8"/>
      <c r="AG2348" s="8"/>
      <c r="AH2348" s="8"/>
      <c r="AI2348" s="8"/>
      <c r="AJ2348" s="5"/>
      <c r="AK2348" s="8"/>
      <c r="AL2348" s="8"/>
      <c r="AM2348" s="8"/>
      <c r="AN2348" s="8"/>
      <c r="AO2348" s="8"/>
      <c r="AP2348" s="8"/>
      <c r="AQ2348" s="9"/>
      <c r="AS2348" s="8"/>
      <c r="AT2348" s="8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J2348" s="5"/>
      <c r="BK2348" s="5"/>
      <c r="BL2348" s="5"/>
      <c r="BO2348" s="7"/>
      <c r="BP2348" s="5"/>
      <c r="BQ2348" s="5"/>
      <c r="BR2348" s="5"/>
      <c r="BS2348" s="5"/>
      <c r="BT2348" s="7"/>
      <c r="BU2348" s="7"/>
      <c r="BV2348" s="7"/>
      <c r="BW2348" s="7"/>
      <c r="BX2348" s="7"/>
      <c r="BY2348" s="7"/>
      <c r="BZ2348" s="7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L2348" s="5">
        <v>219.3649972437056</v>
      </c>
      <c r="CM2348" s="5"/>
      <c r="CO2348" s="5"/>
      <c r="CP2348" s="5"/>
      <c r="CQ2348" s="5"/>
    </row>
    <row r="2349" spans="1:166" x14ac:dyDescent="0.25">
      <c r="A2349" t="s">
        <v>87</v>
      </c>
      <c r="B2349" t="s">
        <v>251</v>
      </c>
      <c r="C2349" s="6">
        <v>39820</v>
      </c>
      <c r="G2349">
        <v>84</v>
      </c>
      <c r="H2349" t="s">
        <v>17</v>
      </c>
      <c r="I2349" s="7">
        <v>9</v>
      </c>
      <c r="J2349">
        <v>1000</v>
      </c>
      <c r="K2349" s="5">
        <f t="shared" si="75"/>
        <v>111.11111111111111</v>
      </c>
      <c r="L2349" s="5"/>
      <c r="M2349" s="5">
        <v>656</v>
      </c>
      <c r="N2349" s="7">
        <v>18.5</v>
      </c>
      <c r="O2349" s="7"/>
      <c r="P2349" s="7"/>
      <c r="AC2349" s="5"/>
      <c r="AE2349" s="8"/>
      <c r="AF2349" s="8"/>
      <c r="AG2349" s="8"/>
      <c r="AH2349" s="8"/>
      <c r="AI2349" s="8"/>
      <c r="AJ2349" s="5"/>
      <c r="AK2349" s="8"/>
      <c r="AL2349" s="8"/>
      <c r="AM2349" s="8"/>
      <c r="AN2349" s="8"/>
      <c r="AO2349" s="8"/>
      <c r="AP2349" s="8"/>
      <c r="AS2349" s="8"/>
      <c r="AT2349" s="8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J2349" s="5"/>
      <c r="BK2349" s="5"/>
      <c r="BL2349" s="5"/>
      <c r="BO2349" s="7"/>
      <c r="BP2349" s="5"/>
      <c r="BQ2349" s="5"/>
      <c r="BR2349" s="5"/>
      <c r="BS2349" s="5"/>
      <c r="BT2349" s="7"/>
      <c r="BU2349" s="7"/>
      <c r="BV2349" s="7"/>
      <c r="BW2349" s="7"/>
      <c r="BX2349" s="7"/>
      <c r="BY2349" s="7"/>
      <c r="BZ2349" s="7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L2349" s="5"/>
      <c r="CM2349" s="5"/>
      <c r="CO2349" s="5"/>
      <c r="CP2349" s="5"/>
      <c r="CQ2349" s="5"/>
    </row>
    <row r="2350" spans="1:166" x14ac:dyDescent="0.25">
      <c r="A2350" t="s">
        <v>87</v>
      </c>
      <c r="B2350" t="s">
        <v>251</v>
      </c>
      <c r="C2350" s="6">
        <v>39822</v>
      </c>
      <c r="D2350" s="5"/>
      <c r="G2350">
        <v>86</v>
      </c>
      <c r="H2350" t="s">
        <v>17</v>
      </c>
      <c r="I2350" s="7">
        <v>9</v>
      </c>
      <c r="J2350">
        <v>1000</v>
      </c>
      <c r="K2350" s="5">
        <f t="shared" si="75"/>
        <v>111.11111111111111</v>
      </c>
      <c r="AC2350" s="5"/>
      <c r="AE2350" s="8"/>
      <c r="AF2350" s="8"/>
      <c r="AG2350" s="8"/>
      <c r="AH2350" s="8"/>
      <c r="AI2350" s="8"/>
      <c r="AJ2350" s="5"/>
      <c r="AK2350" s="8"/>
      <c r="AL2350" s="8"/>
      <c r="AM2350" s="8"/>
      <c r="AN2350" s="8"/>
      <c r="AO2350" s="8"/>
      <c r="AP2350" s="8"/>
      <c r="AQ2350" s="9"/>
      <c r="AS2350" s="8"/>
      <c r="AT2350" s="8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J2350" s="5"/>
      <c r="BK2350" s="5"/>
      <c r="BL2350" s="5"/>
      <c r="BO2350" s="7"/>
      <c r="BP2350" s="5"/>
      <c r="BQ2350" s="5"/>
      <c r="BR2350" s="5"/>
      <c r="BS2350" s="5"/>
      <c r="BT2350" s="7"/>
      <c r="BU2350" s="7"/>
      <c r="BV2350" s="7"/>
      <c r="BW2350" s="7"/>
      <c r="BX2350" s="7"/>
      <c r="BY2350" s="7"/>
      <c r="BZ2350" s="7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L2350" s="5">
        <v>189.7428291262477</v>
      </c>
      <c r="CM2350" s="5"/>
      <c r="CO2350" s="5"/>
      <c r="CP2350" s="5"/>
      <c r="CQ2350" s="5"/>
    </row>
    <row r="2351" spans="1:166" x14ac:dyDescent="0.25">
      <c r="A2351" t="s">
        <v>87</v>
      </c>
      <c r="B2351" t="s">
        <v>251</v>
      </c>
      <c r="C2351" s="6">
        <v>39824</v>
      </c>
      <c r="D2351" s="5"/>
      <c r="G2351">
        <v>88</v>
      </c>
      <c r="H2351" t="s">
        <v>17</v>
      </c>
      <c r="I2351" s="7">
        <v>9</v>
      </c>
      <c r="J2351">
        <v>1000</v>
      </c>
      <c r="K2351" s="5">
        <f t="shared" si="75"/>
        <v>111.11111111111111</v>
      </c>
      <c r="AC2351" s="5"/>
      <c r="AE2351" s="8"/>
      <c r="AF2351" s="8"/>
      <c r="AG2351" s="8"/>
      <c r="AH2351" s="8"/>
      <c r="AI2351" s="8"/>
      <c r="AJ2351" s="5"/>
      <c r="AK2351" s="8"/>
      <c r="AL2351" s="8"/>
      <c r="AM2351" s="8"/>
      <c r="AN2351" s="8"/>
      <c r="AO2351" s="8"/>
      <c r="AP2351" s="8"/>
      <c r="AQ2351" s="9"/>
      <c r="AS2351" s="8"/>
      <c r="AT2351" s="8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J2351" s="5"/>
      <c r="BK2351" s="5"/>
      <c r="BL2351" s="5"/>
      <c r="BO2351" s="7"/>
      <c r="BP2351" s="5"/>
      <c r="BQ2351" s="5"/>
      <c r="BR2351" s="5"/>
      <c r="BS2351" s="5"/>
      <c r="BT2351" s="7"/>
      <c r="BU2351" s="7"/>
      <c r="BV2351" s="7"/>
      <c r="BW2351" s="7"/>
      <c r="BX2351" s="7"/>
      <c r="BY2351" s="7"/>
      <c r="BZ2351" s="7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L2351" s="5">
        <v>218.99865021323279</v>
      </c>
      <c r="CM2351" s="5"/>
      <c r="CO2351" s="5"/>
      <c r="CP2351" s="5"/>
      <c r="CQ2351" s="5"/>
    </row>
    <row r="2352" spans="1:166" x14ac:dyDescent="0.25">
      <c r="A2352" t="s">
        <v>87</v>
      </c>
      <c r="B2352" t="s">
        <v>251</v>
      </c>
      <c r="C2352" s="6">
        <v>39827</v>
      </c>
      <c r="G2352">
        <v>91</v>
      </c>
      <c r="H2352" t="s">
        <v>17</v>
      </c>
      <c r="I2352" s="7">
        <v>9</v>
      </c>
      <c r="J2352">
        <v>1000</v>
      </c>
      <c r="K2352" s="5">
        <f t="shared" si="75"/>
        <v>111.11111111111111</v>
      </c>
      <c r="L2352" s="5"/>
      <c r="M2352" s="5">
        <v>782</v>
      </c>
      <c r="N2352" s="7">
        <v>19.600000000000001</v>
      </c>
      <c r="O2352" s="7"/>
      <c r="P2352" s="7"/>
      <c r="AC2352" s="5">
        <v>167.33492001985866</v>
      </c>
      <c r="AE2352" s="8"/>
      <c r="AF2352" s="8"/>
      <c r="AG2352" s="8"/>
      <c r="AH2352" s="8"/>
      <c r="AI2352" s="8"/>
      <c r="AJ2352" s="5">
        <v>117.37060805168234</v>
      </c>
      <c r="AK2352" s="8">
        <v>1.7424016087798606</v>
      </c>
      <c r="AL2352" s="8"/>
      <c r="AM2352" s="8"/>
      <c r="AN2352" s="8"/>
      <c r="AO2352" s="8"/>
      <c r="AP2352" s="8"/>
      <c r="AQ2352" s="9">
        <f>AK2352/AJ2352</f>
        <v>1.4845297623512532E-2</v>
      </c>
      <c r="AS2352" s="8"/>
      <c r="AT2352" s="8"/>
      <c r="AU2352" s="5">
        <v>23.072425519205446</v>
      </c>
      <c r="AV2352" s="5"/>
      <c r="AW2352" s="5"/>
      <c r="AX2352" s="5"/>
      <c r="AY2352" s="5">
        <v>40.550452841072854</v>
      </c>
      <c r="AZ2352" s="5"/>
      <c r="BA2352" s="5"/>
      <c r="BB2352" s="5"/>
      <c r="BC2352" s="5"/>
      <c r="BD2352" s="5"/>
      <c r="BE2352" s="5"/>
      <c r="BF2352" s="5"/>
      <c r="BG2352" s="5">
        <v>0</v>
      </c>
      <c r="BH2352" s="5">
        <v>63.622878360278307</v>
      </c>
      <c r="BJ2352" s="5"/>
      <c r="BK2352" s="5">
        <f>AC2352+AJ2352+BH2352</f>
        <v>348.3284064318193</v>
      </c>
      <c r="BL2352" s="5"/>
      <c r="BM2352" s="8">
        <f>BH2352/BK2352</f>
        <v>0.18265199502967222</v>
      </c>
      <c r="BN2352" s="8"/>
      <c r="BO2352" s="7"/>
      <c r="BP2352" s="5"/>
      <c r="BQ2352" s="5"/>
      <c r="BR2352" s="5"/>
      <c r="BS2352" s="5"/>
      <c r="BT2352" s="7"/>
      <c r="BU2352" s="7"/>
      <c r="BV2352" s="7"/>
      <c r="BW2352" s="7"/>
      <c r="BX2352" s="8">
        <f>AC2352/BK2352</f>
        <v>0.48039412499827877</v>
      </c>
      <c r="BY2352" s="8">
        <f>AJ2352/BK2352</f>
        <v>0.33695387997204901</v>
      </c>
      <c r="BZ2352" s="8">
        <f>BH2352/BK2352</f>
        <v>0.18265199502967222</v>
      </c>
      <c r="CA2352" s="5">
        <f>CB2352+CC2352+CD2352+CE2352+CF2352+CG2352</f>
        <v>582.46715743276366</v>
      </c>
      <c r="CB2352" s="5">
        <v>176.73242158630808</v>
      </c>
      <c r="CC2352" s="5">
        <v>58.658083408143007</v>
      </c>
      <c r="CD2352" s="5">
        <v>0</v>
      </c>
      <c r="CE2352" s="5"/>
      <c r="CF2352" s="5">
        <v>300.27072105928562</v>
      </c>
      <c r="CG2352" s="5">
        <v>46.805931379026887</v>
      </c>
      <c r="CH2352" s="9">
        <f>AK2352/CA2352</f>
        <v>2.9914160593354873E-3</v>
      </c>
      <c r="CI2352" s="5"/>
      <c r="CJ2352" s="5"/>
      <c r="CL2352" s="5"/>
      <c r="CM2352" s="5"/>
      <c r="CO2352" s="5"/>
      <c r="CP2352" s="5"/>
      <c r="CQ2352" s="5"/>
    </row>
    <row r="2353" spans="1:95" x14ac:dyDescent="0.25">
      <c r="A2353" t="s">
        <v>87</v>
      </c>
      <c r="B2353" t="s">
        <v>251</v>
      </c>
      <c r="C2353" s="6">
        <v>39828</v>
      </c>
      <c r="D2353" s="5"/>
      <c r="G2353">
        <v>92</v>
      </c>
      <c r="H2353" t="s">
        <v>17</v>
      </c>
      <c r="I2353" s="7">
        <v>9</v>
      </c>
      <c r="J2353">
        <v>1000</v>
      </c>
      <c r="K2353" s="5">
        <f t="shared" si="75"/>
        <v>111.11111111111111</v>
      </c>
      <c r="AC2353" s="5"/>
      <c r="AE2353" s="8"/>
      <c r="AF2353" s="8"/>
      <c r="AG2353" s="8"/>
      <c r="AH2353" s="8"/>
      <c r="AI2353" s="8"/>
      <c r="AJ2353" s="5"/>
      <c r="AK2353" s="8"/>
      <c r="AL2353" s="8"/>
      <c r="AM2353" s="8"/>
      <c r="AN2353" s="8"/>
      <c r="AO2353" s="8"/>
      <c r="AP2353" s="8"/>
      <c r="AQ2353" s="9"/>
      <c r="AS2353" s="8"/>
      <c r="AT2353" s="8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J2353" s="5"/>
      <c r="BK2353" s="5"/>
      <c r="BL2353" s="5"/>
      <c r="BO2353" s="7"/>
      <c r="BP2353" s="5"/>
      <c r="BQ2353" s="5"/>
      <c r="BR2353" s="5"/>
      <c r="BS2353" s="5"/>
      <c r="BT2353" s="7"/>
      <c r="BU2353" s="7"/>
      <c r="BV2353" s="7"/>
      <c r="BW2353" s="7"/>
      <c r="BX2353" s="7"/>
      <c r="BY2353" s="7"/>
      <c r="BZ2353" s="7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L2353" s="5">
        <v>191.0921835145916</v>
      </c>
      <c r="CM2353" s="5"/>
      <c r="CO2353" s="5"/>
      <c r="CP2353" s="5"/>
      <c r="CQ2353" s="5"/>
    </row>
    <row r="2354" spans="1:95" x14ac:dyDescent="0.25">
      <c r="A2354" t="s">
        <v>87</v>
      </c>
      <c r="B2354" t="s">
        <v>251</v>
      </c>
      <c r="C2354" s="6">
        <v>39830</v>
      </c>
      <c r="D2354" s="5"/>
      <c r="G2354">
        <v>94</v>
      </c>
      <c r="H2354" t="s">
        <v>17</v>
      </c>
      <c r="I2354" s="7">
        <v>9</v>
      </c>
      <c r="J2354">
        <v>1000</v>
      </c>
      <c r="K2354" s="5">
        <f t="shared" si="75"/>
        <v>111.11111111111111</v>
      </c>
      <c r="AC2354" s="5"/>
      <c r="AE2354" s="8"/>
      <c r="AF2354" s="8"/>
      <c r="AG2354" s="8"/>
      <c r="AH2354" s="8"/>
      <c r="AI2354" s="8"/>
      <c r="AJ2354" s="5"/>
      <c r="AK2354" s="8"/>
      <c r="AL2354" s="8"/>
      <c r="AM2354" s="8"/>
      <c r="AN2354" s="8"/>
      <c r="AO2354" s="8"/>
      <c r="AP2354" s="8"/>
      <c r="AQ2354" s="9"/>
      <c r="AS2354" s="8"/>
      <c r="AT2354" s="8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J2354" s="5"/>
      <c r="BK2354" s="5"/>
      <c r="BL2354" s="5"/>
      <c r="BO2354" s="7"/>
      <c r="BP2354" s="5"/>
      <c r="BQ2354" s="5"/>
      <c r="BR2354" s="5"/>
      <c r="BS2354" s="5"/>
      <c r="BT2354" s="7"/>
      <c r="BU2354" s="7"/>
      <c r="BV2354" s="7"/>
      <c r="BW2354" s="7"/>
      <c r="BX2354" s="7"/>
      <c r="BY2354" s="7"/>
      <c r="BZ2354" s="7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L2354" s="5">
        <v>209.0481550301393</v>
      </c>
      <c r="CM2354" s="5"/>
      <c r="CO2354" s="5"/>
      <c r="CP2354" s="5"/>
      <c r="CQ2354" s="5"/>
    </row>
    <row r="2355" spans="1:95" x14ac:dyDescent="0.25">
      <c r="A2355" t="s">
        <v>87</v>
      </c>
      <c r="B2355" t="s">
        <v>251</v>
      </c>
      <c r="C2355" s="6">
        <v>39832</v>
      </c>
      <c r="D2355" s="5"/>
      <c r="G2355">
        <v>96</v>
      </c>
      <c r="H2355" t="s">
        <v>17</v>
      </c>
      <c r="I2355" s="7">
        <v>9</v>
      </c>
      <c r="J2355">
        <v>1000</v>
      </c>
      <c r="K2355" s="5">
        <f t="shared" si="75"/>
        <v>111.11111111111111</v>
      </c>
      <c r="AC2355" s="5"/>
      <c r="AE2355" s="8"/>
      <c r="AF2355" s="8"/>
      <c r="AG2355" s="8"/>
      <c r="AH2355" s="8"/>
      <c r="AI2355" s="8"/>
      <c r="AJ2355" s="5"/>
      <c r="AK2355" s="8"/>
      <c r="AL2355" s="8"/>
      <c r="AM2355" s="8"/>
      <c r="AN2355" s="8"/>
      <c r="AO2355" s="8"/>
      <c r="AP2355" s="8"/>
      <c r="AQ2355" s="9"/>
      <c r="AS2355" s="8"/>
      <c r="AT2355" s="8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J2355" s="5"/>
      <c r="BK2355" s="5"/>
      <c r="BL2355" s="5"/>
      <c r="BO2355" s="7"/>
      <c r="BP2355" s="5"/>
      <c r="BQ2355" s="5"/>
      <c r="BR2355" s="5"/>
      <c r="BS2355" s="5"/>
      <c r="BT2355" s="7"/>
      <c r="BU2355" s="7"/>
      <c r="BV2355" s="7"/>
      <c r="BW2355" s="7"/>
      <c r="BX2355" s="7"/>
      <c r="BY2355" s="7"/>
      <c r="BZ2355" s="7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L2355" s="5">
        <v>199.51467837672581</v>
      </c>
      <c r="CM2355" s="5"/>
      <c r="CO2355" s="5"/>
      <c r="CP2355" s="5"/>
      <c r="CQ2355" s="5"/>
    </row>
    <row r="2356" spans="1:95" x14ac:dyDescent="0.25">
      <c r="A2356" t="s">
        <v>87</v>
      </c>
      <c r="B2356" t="s">
        <v>251</v>
      </c>
      <c r="C2356" s="6">
        <v>39833</v>
      </c>
      <c r="G2356">
        <v>97</v>
      </c>
      <c r="H2356" t="s">
        <v>17</v>
      </c>
      <c r="I2356" s="7">
        <v>9</v>
      </c>
      <c r="J2356">
        <v>1000</v>
      </c>
      <c r="K2356" s="5">
        <f t="shared" si="75"/>
        <v>111.11111111111111</v>
      </c>
      <c r="L2356" s="5"/>
      <c r="M2356" s="5">
        <v>853.5</v>
      </c>
      <c r="N2356" s="7">
        <v>20.9</v>
      </c>
      <c r="O2356" s="7"/>
      <c r="P2356" s="7"/>
      <c r="AC2356" s="5"/>
      <c r="AE2356" s="8"/>
      <c r="AF2356" s="8"/>
      <c r="AG2356" s="8"/>
      <c r="AH2356" s="8"/>
      <c r="AI2356" s="8"/>
      <c r="AJ2356" s="5"/>
      <c r="AK2356" s="8"/>
      <c r="AL2356" s="8"/>
      <c r="AM2356" s="8"/>
      <c r="AN2356" s="8"/>
      <c r="AO2356" s="8"/>
      <c r="AP2356" s="8"/>
      <c r="AS2356" s="8"/>
      <c r="AT2356" s="8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J2356" s="5"/>
      <c r="BK2356" s="5"/>
      <c r="BL2356" s="5"/>
      <c r="BO2356" s="7"/>
      <c r="BP2356" s="5"/>
      <c r="BQ2356" s="5"/>
      <c r="BR2356" s="5"/>
      <c r="BS2356" s="5"/>
      <c r="BT2356" s="7"/>
      <c r="BU2356" s="7"/>
      <c r="BV2356" s="7"/>
      <c r="BW2356" s="7"/>
      <c r="BX2356" s="7"/>
      <c r="BY2356" s="7"/>
      <c r="BZ2356" s="7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L2356" s="5"/>
      <c r="CM2356" s="5"/>
      <c r="CO2356" s="5"/>
      <c r="CP2356" s="5"/>
      <c r="CQ2356" s="5"/>
    </row>
    <row r="2357" spans="1:95" x14ac:dyDescent="0.25">
      <c r="A2357" t="s">
        <v>87</v>
      </c>
      <c r="B2357" t="s">
        <v>251</v>
      </c>
      <c r="C2357" s="6">
        <v>39836</v>
      </c>
      <c r="D2357" s="5"/>
      <c r="G2357">
        <v>100</v>
      </c>
      <c r="H2357" t="s">
        <v>17</v>
      </c>
      <c r="I2357" s="7">
        <v>9</v>
      </c>
      <c r="J2357">
        <v>1000</v>
      </c>
      <c r="K2357" s="5">
        <f t="shared" si="75"/>
        <v>111.11111111111111</v>
      </c>
      <c r="AC2357" s="5"/>
      <c r="AE2357" s="8"/>
      <c r="AF2357" s="8"/>
      <c r="AG2357" s="8"/>
      <c r="AH2357" s="8"/>
      <c r="AI2357" s="8"/>
      <c r="AJ2357" s="5"/>
      <c r="AK2357" s="8"/>
      <c r="AL2357" s="8"/>
      <c r="AM2357" s="8"/>
      <c r="AN2357" s="8"/>
      <c r="AO2357" s="8"/>
      <c r="AP2357" s="8"/>
      <c r="AQ2357" s="9"/>
      <c r="AS2357" s="8"/>
      <c r="AT2357" s="8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J2357" s="5"/>
      <c r="BK2357" s="5"/>
      <c r="BL2357" s="5"/>
      <c r="BO2357" s="7"/>
      <c r="BP2357" s="5"/>
      <c r="BQ2357" s="5"/>
      <c r="BR2357" s="5"/>
      <c r="BS2357" s="5"/>
      <c r="BT2357" s="7"/>
      <c r="BU2357" s="7"/>
      <c r="BV2357" s="7"/>
      <c r="BW2357" s="7"/>
      <c r="BX2357" s="7"/>
      <c r="BY2357" s="7"/>
      <c r="BZ2357" s="7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L2357" s="5">
        <v>208.6020549725896</v>
      </c>
      <c r="CM2357" s="5"/>
      <c r="CO2357" s="5"/>
      <c r="CP2357" s="5"/>
      <c r="CQ2357" s="5"/>
    </row>
    <row r="2358" spans="1:95" x14ac:dyDescent="0.25">
      <c r="A2358" t="s">
        <v>87</v>
      </c>
      <c r="B2358" t="s">
        <v>251</v>
      </c>
      <c r="C2358" s="6">
        <v>39838</v>
      </c>
      <c r="D2358" s="5"/>
      <c r="G2358">
        <v>102</v>
      </c>
      <c r="H2358" t="s">
        <v>17</v>
      </c>
      <c r="I2358" s="7">
        <v>9</v>
      </c>
      <c r="J2358">
        <v>1000</v>
      </c>
      <c r="K2358" s="5">
        <f t="shared" si="75"/>
        <v>111.11111111111111</v>
      </c>
      <c r="AC2358" s="5"/>
      <c r="AE2358" s="8"/>
      <c r="AF2358" s="8"/>
      <c r="AG2358" s="8"/>
      <c r="AH2358" s="8"/>
      <c r="AI2358" s="8"/>
      <c r="AJ2358" s="5"/>
      <c r="AK2358" s="8"/>
      <c r="AL2358" s="8"/>
      <c r="AM2358" s="8"/>
      <c r="AN2358" s="8"/>
      <c r="AO2358" s="8"/>
      <c r="AP2358" s="8"/>
      <c r="AQ2358" s="9"/>
      <c r="AS2358" s="8"/>
      <c r="AT2358" s="8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J2358" s="5"/>
      <c r="BK2358" s="5"/>
      <c r="BL2358" s="5"/>
      <c r="BO2358" s="7"/>
      <c r="BP2358" s="5"/>
      <c r="BQ2358" s="5"/>
      <c r="BR2358" s="5"/>
      <c r="BS2358" s="5"/>
      <c r="BT2358" s="7"/>
      <c r="BU2358" s="7"/>
      <c r="BV2358" s="7"/>
      <c r="BW2358" s="7"/>
      <c r="BX2358" s="7"/>
      <c r="BY2358" s="7"/>
      <c r="BZ2358" s="7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L2358" s="5">
        <v>220.36378797063699</v>
      </c>
      <c r="CM2358" s="5"/>
      <c r="CO2358" s="5"/>
      <c r="CP2358" s="5"/>
      <c r="CQ2358" s="5"/>
    </row>
    <row r="2359" spans="1:95" x14ac:dyDescent="0.25">
      <c r="A2359" t="s">
        <v>87</v>
      </c>
      <c r="B2359" t="s">
        <v>251</v>
      </c>
      <c r="C2359" s="6">
        <v>39840</v>
      </c>
      <c r="D2359" s="5"/>
      <c r="G2359">
        <v>104</v>
      </c>
      <c r="H2359" t="s">
        <v>17</v>
      </c>
      <c r="I2359" s="7">
        <v>9</v>
      </c>
      <c r="J2359">
        <v>1000</v>
      </c>
      <c r="K2359" s="5">
        <f t="shared" si="75"/>
        <v>111.11111111111111</v>
      </c>
      <c r="AC2359" s="5"/>
      <c r="AE2359" s="8"/>
      <c r="AF2359" s="8"/>
      <c r="AG2359" s="8"/>
      <c r="AH2359" s="8"/>
      <c r="AI2359" s="8"/>
      <c r="AJ2359" s="5"/>
      <c r="AK2359" s="8"/>
      <c r="AL2359" s="8"/>
      <c r="AM2359" s="8"/>
      <c r="AN2359" s="8"/>
      <c r="AO2359" s="8"/>
      <c r="AP2359" s="8"/>
      <c r="AQ2359" s="9"/>
      <c r="AS2359" s="8"/>
      <c r="AT2359" s="8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J2359" s="5"/>
      <c r="BK2359" s="5"/>
      <c r="BL2359" s="5"/>
      <c r="BO2359" s="7"/>
      <c r="BP2359" s="5"/>
      <c r="BQ2359" s="5"/>
      <c r="BR2359" s="5"/>
      <c r="BS2359" s="5"/>
      <c r="BT2359" s="7"/>
      <c r="BU2359" s="7"/>
      <c r="BV2359" s="7"/>
      <c r="BW2359" s="7"/>
      <c r="BX2359" s="7"/>
      <c r="BY2359" s="7"/>
      <c r="BZ2359" s="7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L2359" s="5">
        <v>207.23345827257489</v>
      </c>
      <c r="CM2359" s="5"/>
      <c r="CO2359" s="5"/>
      <c r="CP2359" s="5"/>
      <c r="CQ2359" s="5"/>
    </row>
    <row r="2360" spans="1:95" x14ac:dyDescent="0.25">
      <c r="A2360" t="s">
        <v>87</v>
      </c>
      <c r="B2360" t="s">
        <v>251</v>
      </c>
      <c r="C2360" s="6">
        <v>39841</v>
      </c>
      <c r="G2360">
        <v>105</v>
      </c>
      <c r="H2360" t="s">
        <v>17</v>
      </c>
      <c r="I2360" s="7">
        <v>9</v>
      </c>
      <c r="J2360">
        <v>1000</v>
      </c>
      <c r="K2360" s="5">
        <f t="shared" si="75"/>
        <v>111.11111111111111</v>
      </c>
      <c r="L2360" s="5"/>
      <c r="M2360" s="5">
        <v>878.5</v>
      </c>
      <c r="N2360" s="7">
        <v>21.65</v>
      </c>
      <c r="O2360" s="7"/>
      <c r="P2360" s="7"/>
      <c r="AC2360" s="5"/>
      <c r="AE2360" s="8"/>
      <c r="AF2360" s="8"/>
      <c r="AG2360" s="8"/>
      <c r="AH2360" s="8"/>
      <c r="AI2360" s="8"/>
      <c r="AJ2360" s="5"/>
      <c r="AK2360" s="8"/>
      <c r="AL2360" s="8"/>
      <c r="AM2360" s="8"/>
      <c r="AN2360" s="8"/>
      <c r="AO2360" s="8"/>
      <c r="AP2360" s="8"/>
      <c r="AS2360" s="8"/>
      <c r="AT2360" s="8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J2360" s="5"/>
      <c r="BK2360" s="5"/>
      <c r="BL2360" s="5"/>
      <c r="BO2360" s="7"/>
      <c r="BP2360" s="5"/>
      <c r="BQ2360" s="5"/>
      <c r="BR2360" s="5"/>
      <c r="BS2360" s="5"/>
      <c r="BT2360" s="7"/>
      <c r="BU2360" s="7"/>
      <c r="BV2360" s="7"/>
      <c r="BW2360" s="7"/>
      <c r="BX2360" s="7"/>
      <c r="BY2360" s="7"/>
      <c r="BZ2360" s="7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L2360" s="5"/>
      <c r="CM2360" s="5"/>
      <c r="CO2360" s="5"/>
      <c r="CP2360" s="5"/>
      <c r="CQ2360" s="5"/>
    </row>
    <row r="2361" spans="1:95" x14ac:dyDescent="0.25">
      <c r="A2361" t="s">
        <v>87</v>
      </c>
      <c r="B2361" t="s">
        <v>251</v>
      </c>
      <c r="C2361" s="6">
        <v>39843</v>
      </c>
      <c r="D2361" s="5"/>
      <c r="G2361">
        <v>107</v>
      </c>
      <c r="H2361" t="s">
        <v>17</v>
      </c>
      <c r="I2361" s="7">
        <v>9</v>
      </c>
      <c r="J2361">
        <v>1000</v>
      </c>
      <c r="K2361" s="5">
        <f t="shared" si="75"/>
        <v>111.11111111111111</v>
      </c>
      <c r="AC2361" s="5"/>
      <c r="AE2361" s="8"/>
      <c r="AF2361" s="8"/>
      <c r="AG2361" s="8"/>
      <c r="AH2361" s="8"/>
      <c r="AI2361" s="8"/>
      <c r="AJ2361" s="5"/>
      <c r="AK2361" s="8"/>
      <c r="AL2361" s="8"/>
      <c r="AM2361" s="8"/>
      <c r="AN2361" s="8"/>
      <c r="AO2361" s="8"/>
      <c r="AP2361" s="8"/>
      <c r="AQ2361" s="9"/>
      <c r="AS2361" s="8"/>
      <c r="AT2361" s="8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J2361" s="5"/>
      <c r="BK2361" s="5"/>
      <c r="BL2361" s="5"/>
      <c r="BO2361" s="7"/>
      <c r="BP2361" s="5"/>
      <c r="BQ2361" s="5"/>
      <c r="BR2361" s="5"/>
      <c r="BS2361" s="5"/>
      <c r="BT2361" s="7"/>
      <c r="BU2361" s="7"/>
      <c r="BV2361" s="7"/>
      <c r="BW2361" s="7"/>
      <c r="BX2361" s="7"/>
      <c r="BY2361" s="7"/>
      <c r="BZ2361" s="7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L2361" s="5">
        <v>191.28757378360791</v>
      </c>
      <c r="CM2361" s="5"/>
      <c r="CO2361" s="5"/>
      <c r="CP2361" s="5"/>
      <c r="CQ2361" s="5"/>
    </row>
    <row r="2362" spans="1:95" x14ac:dyDescent="0.25">
      <c r="A2362" t="s">
        <v>87</v>
      </c>
      <c r="B2362" t="s">
        <v>251</v>
      </c>
      <c r="C2362" s="6">
        <v>39845</v>
      </c>
      <c r="D2362" s="5"/>
      <c r="G2362">
        <v>109</v>
      </c>
      <c r="H2362" t="s">
        <v>17</v>
      </c>
      <c r="I2362" s="7">
        <v>9</v>
      </c>
      <c r="J2362">
        <v>1000</v>
      </c>
      <c r="K2362" s="5">
        <f t="shared" si="75"/>
        <v>111.11111111111111</v>
      </c>
      <c r="AC2362" s="5"/>
      <c r="AE2362" s="8"/>
      <c r="AF2362" s="8"/>
      <c r="AG2362" s="8"/>
      <c r="AH2362" s="8"/>
      <c r="AI2362" s="8"/>
      <c r="AJ2362" s="5"/>
      <c r="AK2362" s="8"/>
      <c r="AL2362" s="8"/>
      <c r="AM2362" s="8"/>
      <c r="AN2362" s="8"/>
      <c r="AO2362" s="8"/>
      <c r="AP2362" s="8"/>
      <c r="AQ2362" s="9"/>
      <c r="AS2362" s="8"/>
      <c r="AT2362" s="8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J2362" s="5"/>
      <c r="BK2362" s="5"/>
      <c r="BL2362" s="5"/>
      <c r="BO2362" s="7"/>
      <c r="BP2362" s="5"/>
      <c r="BQ2362" s="5"/>
      <c r="BR2362" s="5"/>
      <c r="BS2362" s="5"/>
      <c r="BT2362" s="7"/>
      <c r="BU2362" s="7"/>
      <c r="BV2362" s="7"/>
      <c r="BW2362" s="7"/>
      <c r="BX2362" s="7"/>
      <c r="BY2362" s="7"/>
      <c r="BZ2362" s="7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L2362" s="5">
        <v>211.31332073900751</v>
      </c>
      <c r="CM2362" s="5"/>
      <c r="CO2362" s="5"/>
      <c r="CP2362" s="5"/>
      <c r="CQ2362" s="5"/>
    </row>
    <row r="2363" spans="1:95" x14ac:dyDescent="0.25">
      <c r="A2363" t="s">
        <v>87</v>
      </c>
      <c r="B2363" t="s">
        <v>251</v>
      </c>
      <c r="C2363" s="6">
        <v>39847</v>
      </c>
      <c r="D2363" s="5"/>
      <c r="G2363">
        <v>111</v>
      </c>
      <c r="H2363" t="s">
        <v>17</v>
      </c>
      <c r="I2363" s="7">
        <v>9</v>
      </c>
      <c r="J2363">
        <v>1000</v>
      </c>
      <c r="K2363" s="5">
        <f t="shared" si="75"/>
        <v>111.11111111111111</v>
      </c>
      <c r="AC2363" s="5"/>
      <c r="AE2363" s="8"/>
      <c r="AF2363" s="8"/>
      <c r="AG2363" s="8"/>
      <c r="AH2363" s="8"/>
      <c r="AI2363" s="8"/>
      <c r="AJ2363" s="5"/>
      <c r="AK2363" s="8"/>
      <c r="AL2363" s="8"/>
      <c r="AM2363" s="8"/>
      <c r="AN2363" s="8"/>
      <c r="AO2363" s="8"/>
      <c r="AP2363" s="8"/>
      <c r="AQ2363" s="9"/>
      <c r="AS2363" s="8"/>
      <c r="AT2363" s="8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J2363" s="5"/>
      <c r="BK2363" s="5"/>
      <c r="BL2363" s="5"/>
      <c r="BO2363" s="7"/>
      <c r="BP2363" s="5"/>
      <c r="BQ2363" s="5"/>
      <c r="BR2363" s="5"/>
      <c r="BS2363" s="5"/>
      <c r="BT2363" s="7"/>
      <c r="BU2363" s="7"/>
      <c r="BV2363" s="7"/>
      <c r="BW2363" s="7"/>
      <c r="BX2363" s="7"/>
      <c r="BY2363" s="7"/>
      <c r="BZ2363" s="7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L2363" s="5">
        <v>206.16973525851211</v>
      </c>
      <c r="CM2363" s="5"/>
      <c r="CO2363" s="5"/>
      <c r="CP2363" s="5"/>
      <c r="CQ2363" s="5"/>
    </row>
    <row r="2364" spans="1:95" x14ac:dyDescent="0.25">
      <c r="A2364" t="s">
        <v>87</v>
      </c>
      <c r="B2364" t="s">
        <v>251</v>
      </c>
      <c r="C2364" s="6">
        <v>39848</v>
      </c>
      <c r="G2364">
        <v>112</v>
      </c>
      <c r="H2364" t="s">
        <v>17</v>
      </c>
      <c r="I2364" s="7">
        <v>9</v>
      </c>
      <c r="J2364">
        <v>1000</v>
      </c>
      <c r="K2364" s="5">
        <f t="shared" si="75"/>
        <v>111.11111111111111</v>
      </c>
      <c r="L2364" s="5"/>
      <c r="M2364" s="5">
        <v>911.59999999999991</v>
      </c>
      <c r="N2364" s="7">
        <v>22.83</v>
      </c>
      <c r="O2364" s="7"/>
      <c r="P2364" s="7"/>
      <c r="AC2364" s="5"/>
      <c r="AE2364" s="8"/>
      <c r="AF2364" s="8"/>
      <c r="AG2364" s="8"/>
      <c r="AH2364" s="8"/>
      <c r="AI2364" s="8"/>
      <c r="AJ2364" s="5"/>
      <c r="AK2364" s="8"/>
      <c r="AL2364" s="8"/>
      <c r="AM2364" s="8"/>
      <c r="AN2364" s="8"/>
      <c r="AO2364" s="8"/>
      <c r="AP2364" s="8"/>
      <c r="AS2364" s="8"/>
      <c r="AT2364" s="8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J2364" s="5"/>
      <c r="BK2364" s="5"/>
      <c r="BL2364" s="5"/>
      <c r="BO2364" s="7"/>
      <c r="BP2364" s="5"/>
      <c r="BQ2364" s="5"/>
      <c r="BR2364" s="5"/>
      <c r="BS2364" s="5"/>
      <c r="BT2364" s="7"/>
      <c r="BU2364" s="7"/>
      <c r="BV2364" s="7"/>
      <c r="BW2364" s="7"/>
      <c r="BX2364" s="7"/>
      <c r="BY2364" s="7"/>
      <c r="BZ2364" s="7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L2364" s="5"/>
      <c r="CM2364" s="5"/>
      <c r="CO2364" s="5"/>
      <c r="CP2364" s="5"/>
      <c r="CQ2364" s="5"/>
    </row>
    <row r="2365" spans="1:95" x14ac:dyDescent="0.25">
      <c r="A2365" t="s">
        <v>87</v>
      </c>
      <c r="B2365" t="s">
        <v>251</v>
      </c>
      <c r="C2365" s="6">
        <v>39849</v>
      </c>
      <c r="D2365" s="5"/>
      <c r="G2365">
        <v>113</v>
      </c>
      <c r="H2365" t="s">
        <v>17</v>
      </c>
      <c r="I2365" s="7">
        <v>9</v>
      </c>
      <c r="J2365">
        <v>1000</v>
      </c>
      <c r="K2365" s="5">
        <f t="shared" si="75"/>
        <v>111.11111111111111</v>
      </c>
      <c r="AC2365" s="5"/>
      <c r="AE2365" s="8"/>
      <c r="AF2365" s="8"/>
      <c r="AG2365" s="8"/>
      <c r="AH2365" s="8"/>
      <c r="AI2365" s="8"/>
      <c r="AJ2365" s="5"/>
      <c r="AK2365" s="8"/>
      <c r="AL2365" s="8"/>
      <c r="AM2365" s="8"/>
      <c r="AN2365" s="8"/>
      <c r="AO2365" s="8"/>
      <c r="AP2365" s="8"/>
      <c r="AQ2365" s="9"/>
      <c r="AS2365" s="8"/>
      <c r="AT2365" s="8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J2365" s="5"/>
      <c r="BK2365" s="5"/>
      <c r="BL2365" s="5"/>
      <c r="BO2365" s="7"/>
      <c r="BP2365" s="5"/>
      <c r="BQ2365" s="5"/>
      <c r="BR2365" s="5"/>
      <c r="BS2365" s="5"/>
      <c r="BT2365" s="7"/>
      <c r="BU2365" s="7"/>
      <c r="BV2365" s="7"/>
      <c r="BW2365" s="7"/>
      <c r="BX2365" s="7"/>
      <c r="BY2365" s="7"/>
      <c r="BZ2365" s="7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L2365" s="5">
        <v>195.7637661378447</v>
      </c>
      <c r="CM2365" s="5"/>
      <c r="CO2365" s="5"/>
      <c r="CP2365" s="5"/>
      <c r="CQ2365" s="5"/>
    </row>
    <row r="2366" spans="1:95" x14ac:dyDescent="0.25">
      <c r="A2366" t="s">
        <v>87</v>
      </c>
      <c r="B2366" t="s">
        <v>251</v>
      </c>
      <c r="C2366" s="6">
        <v>39851</v>
      </c>
      <c r="D2366" s="5"/>
      <c r="G2366">
        <v>115</v>
      </c>
      <c r="H2366" t="s">
        <v>17</v>
      </c>
      <c r="I2366" s="7">
        <v>9</v>
      </c>
      <c r="J2366">
        <v>1000</v>
      </c>
      <c r="K2366" s="5">
        <f t="shared" si="75"/>
        <v>111.11111111111111</v>
      </c>
      <c r="AC2366" s="5"/>
      <c r="AE2366" s="8"/>
      <c r="AF2366" s="8"/>
      <c r="AG2366" s="8"/>
      <c r="AH2366" s="8"/>
      <c r="AI2366" s="8"/>
      <c r="AJ2366" s="5"/>
      <c r="AK2366" s="8"/>
      <c r="AL2366" s="8"/>
      <c r="AM2366" s="8"/>
      <c r="AN2366" s="8"/>
      <c r="AO2366" s="8"/>
      <c r="AP2366" s="8"/>
      <c r="AQ2366" s="9"/>
      <c r="AS2366" s="8"/>
      <c r="AT2366" s="8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J2366" s="5"/>
      <c r="BK2366" s="5"/>
      <c r="BL2366" s="5"/>
      <c r="BO2366" s="7"/>
      <c r="BP2366" s="5"/>
      <c r="BQ2366" s="5"/>
      <c r="BR2366" s="5"/>
      <c r="BS2366" s="5"/>
      <c r="BT2366" s="7"/>
      <c r="BU2366" s="7"/>
      <c r="BV2366" s="7"/>
      <c r="BW2366" s="7"/>
      <c r="BX2366" s="7"/>
      <c r="BY2366" s="7"/>
      <c r="BZ2366" s="7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L2366" s="5">
        <v>216.49578221672641</v>
      </c>
      <c r="CM2366" s="5"/>
      <c r="CO2366" s="5"/>
      <c r="CP2366" s="5"/>
      <c r="CQ2366" s="5"/>
    </row>
    <row r="2367" spans="1:95" x14ac:dyDescent="0.25">
      <c r="A2367" t="s">
        <v>87</v>
      </c>
      <c r="B2367" t="s">
        <v>251</v>
      </c>
      <c r="C2367" s="6">
        <v>39853</v>
      </c>
      <c r="D2367" s="5">
        <v>6</v>
      </c>
      <c r="E2367" t="s">
        <v>239</v>
      </c>
      <c r="F2367" t="s">
        <v>89</v>
      </c>
      <c r="G2367">
        <v>117</v>
      </c>
      <c r="H2367" t="s">
        <v>17</v>
      </c>
      <c r="I2367" s="7">
        <v>9</v>
      </c>
      <c r="J2367">
        <v>1000</v>
      </c>
      <c r="K2367" s="5">
        <f t="shared" si="75"/>
        <v>111.11111111111111</v>
      </c>
      <c r="T2367">
        <v>117</v>
      </c>
      <c r="AC2367" s="5">
        <v>349.62073633773099</v>
      </c>
      <c r="AE2367" s="8"/>
      <c r="AF2367" s="8"/>
      <c r="AG2367" s="8"/>
      <c r="AH2367" s="8"/>
      <c r="AI2367" s="8"/>
      <c r="AJ2367" s="5">
        <v>277.72243662312786</v>
      </c>
      <c r="AK2367" s="8">
        <v>4.8384231071206134</v>
      </c>
      <c r="AL2367" s="8"/>
      <c r="AM2367" s="8"/>
      <c r="AN2367" s="8"/>
      <c r="AO2367" s="8"/>
      <c r="AP2367" s="8"/>
      <c r="AQ2367" s="9">
        <f>AK2367/AJ2367</f>
        <v>1.7421794097559364E-2</v>
      </c>
      <c r="AS2367" s="8"/>
      <c r="AT2367" s="8"/>
      <c r="AU2367" s="5">
        <v>4.8026835529749707</v>
      </c>
      <c r="AV2367" s="5"/>
      <c r="AW2367" s="5"/>
      <c r="AX2367" s="5"/>
      <c r="AY2367" s="5">
        <v>429.75550729721112</v>
      </c>
      <c r="AZ2367" s="5"/>
      <c r="BA2367" s="5"/>
      <c r="BB2367" s="5"/>
      <c r="BC2367" s="5"/>
      <c r="BD2367" s="5"/>
      <c r="BE2367" s="5"/>
      <c r="BF2367" s="5"/>
      <c r="BG2367" s="5">
        <v>0</v>
      </c>
      <c r="BH2367" s="5">
        <v>434.55819085018607</v>
      </c>
      <c r="BJ2367" s="5"/>
      <c r="BK2367" s="5">
        <f>AC2367+AJ2367+BH2367</f>
        <v>1061.901363811045</v>
      </c>
      <c r="BL2367" s="5"/>
      <c r="BM2367" s="8">
        <f>BH2367/BK2367</f>
        <v>0.40922651167016622</v>
      </c>
      <c r="BN2367" s="8"/>
      <c r="BO2367" s="7"/>
      <c r="BP2367" s="5"/>
      <c r="BQ2367" s="5"/>
      <c r="BR2367" s="5"/>
      <c r="BS2367" s="5"/>
      <c r="BT2367" s="7"/>
      <c r="BU2367" s="7"/>
      <c r="BV2367" s="7"/>
      <c r="BW2367" s="7"/>
      <c r="BX2367" s="8">
        <f>AC2367/BK2367</f>
        <v>0.32924031200316134</v>
      </c>
      <c r="BY2367" s="8">
        <f>AJ2367/BK2367</f>
        <v>0.26153317632667233</v>
      </c>
      <c r="BZ2367" s="8">
        <f>BH2367/BK2367</f>
        <v>0.40922651167016622</v>
      </c>
      <c r="CA2367" s="5">
        <f>CB2367+CC2367+CD2367+CE2367+CF2367+CG2367</f>
        <v>562.29844931201262</v>
      </c>
      <c r="CB2367" s="5">
        <v>41.25</v>
      </c>
      <c r="CC2367" s="5">
        <v>212.45677115940043</v>
      </c>
      <c r="CD2367" s="5">
        <v>0</v>
      </c>
      <c r="CE2367" s="5"/>
      <c r="CF2367" s="5">
        <v>181.74308181871362</v>
      </c>
      <c r="CG2367" s="5">
        <v>126.84859633389857</v>
      </c>
      <c r="CH2367" s="9">
        <f>AK2367/CA2367</f>
        <v>8.6047242581596215E-3</v>
      </c>
      <c r="CI2367" s="5"/>
      <c r="CJ2367" s="5"/>
      <c r="CL2367" s="5">
        <v>199.54235945833511</v>
      </c>
      <c r="CM2367" s="5"/>
      <c r="CO2367" s="5"/>
      <c r="CP2367" s="5"/>
      <c r="CQ2367" s="5"/>
    </row>
    <row r="2368" spans="1:95" x14ac:dyDescent="0.25">
      <c r="A2368" t="s">
        <v>87</v>
      </c>
      <c r="B2368" t="s">
        <v>251</v>
      </c>
      <c r="C2368" s="6">
        <v>39854</v>
      </c>
      <c r="G2368">
        <v>118</v>
      </c>
      <c r="H2368" t="s">
        <v>17</v>
      </c>
      <c r="I2368" s="7">
        <v>9</v>
      </c>
      <c r="J2368">
        <v>1000</v>
      </c>
      <c r="K2368" s="5">
        <f t="shared" si="75"/>
        <v>111.11111111111111</v>
      </c>
      <c r="L2368" s="5"/>
      <c r="M2368" s="5">
        <v>914</v>
      </c>
      <c r="N2368" s="7">
        <v>22.83</v>
      </c>
      <c r="O2368" s="7"/>
      <c r="P2368" s="7"/>
      <c r="AC2368" s="5"/>
      <c r="AE2368" s="8"/>
      <c r="AF2368" s="8"/>
      <c r="AG2368" s="8"/>
      <c r="AH2368" s="8"/>
      <c r="AI2368" s="8"/>
      <c r="AJ2368" s="5"/>
      <c r="AK2368" s="8"/>
      <c r="AL2368" s="8"/>
      <c r="AM2368" s="8"/>
      <c r="AN2368" s="8"/>
      <c r="AO2368" s="8"/>
      <c r="AP2368" s="8"/>
      <c r="AS2368" s="8"/>
      <c r="AT2368" s="8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J2368" s="5"/>
      <c r="BK2368" s="5"/>
      <c r="BL2368" s="5"/>
      <c r="BO2368" s="7"/>
      <c r="BP2368" s="5"/>
      <c r="BQ2368" s="5"/>
      <c r="BR2368" s="5"/>
      <c r="BS2368" s="5"/>
      <c r="BT2368" s="7"/>
      <c r="BU2368" s="7"/>
      <c r="BV2368" s="7"/>
      <c r="BW2368" s="7"/>
      <c r="BX2368" s="7"/>
      <c r="BY2368" s="7"/>
      <c r="BZ2368" s="7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L2368" s="5"/>
      <c r="CM2368" s="5"/>
      <c r="CO2368" s="5"/>
      <c r="CP2368" s="5"/>
      <c r="CQ2368" s="5"/>
    </row>
    <row r="2369" spans="1:166" x14ac:dyDescent="0.25">
      <c r="A2369" t="s">
        <v>87</v>
      </c>
      <c r="B2369" t="s">
        <v>251</v>
      </c>
      <c r="C2369" s="6">
        <v>39855</v>
      </c>
      <c r="D2369" s="5"/>
      <c r="G2369">
        <v>119</v>
      </c>
      <c r="H2369" t="s">
        <v>17</v>
      </c>
      <c r="I2369" s="7">
        <v>9</v>
      </c>
      <c r="J2369">
        <v>1000</v>
      </c>
      <c r="K2369" s="5">
        <f t="shared" si="75"/>
        <v>111.11111111111111</v>
      </c>
      <c r="AC2369" s="5"/>
      <c r="AE2369" s="8"/>
      <c r="AF2369" s="8"/>
      <c r="AG2369" s="8"/>
      <c r="AH2369" s="8"/>
      <c r="AI2369" s="8"/>
      <c r="AJ2369" s="5"/>
      <c r="AK2369" s="8"/>
      <c r="AL2369" s="8"/>
      <c r="AM2369" s="8"/>
      <c r="AN2369" s="8"/>
      <c r="AO2369" s="8"/>
      <c r="AP2369" s="8"/>
      <c r="AQ2369" s="9"/>
      <c r="AS2369" s="8"/>
      <c r="AT2369" s="8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J2369" s="5"/>
      <c r="BK2369" s="5"/>
      <c r="BL2369" s="5"/>
      <c r="BO2369" s="7"/>
      <c r="BP2369" s="5"/>
      <c r="BQ2369" s="5"/>
      <c r="BR2369" s="5"/>
      <c r="BS2369" s="5"/>
      <c r="BT2369" s="7"/>
      <c r="BU2369" s="7"/>
      <c r="BV2369" s="7"/>
      <c r="BW2369" s="7"/>
      <c r="BX2369" s="7"/>
      <c r="BY2369" s="7"/>
      <c r="BZ2369" s="7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L2369" s="5">
        <v>199.17804547500251</v>
      </c>
      <c r="CM2369" s="5"/>
      <c r="CO2369" s="5"/>
      <c r="CP2369" s="5"/>
      <c r="CQ2369" s="5"/>
    </row>
    <row r="2370" spans="1:166" x14ac:dyDescent="0.25">
      <c r="A2370" t="s">
        <v>87</v>
      </c>
      <c r="B2370" t="s">
        <v>251</v>
      </c>
      <c r="C2370" s="6">
        <v>39857</v>
      </c>
      <c r="D2370" s="5"/>
      <c r="G2370">
        <v>121</v>
      </c>
      <c r="H2370" t="s">
        <v>17</v>
      </c>
      <c r="I2370" s="7">
        <v>9</v>
      </c>
      <c r="J2370">
        <v>1000</v>
      </c>
      <c r="K2370" s="5">
        <f t="shared" si="75"/>
        <v>111.11111111111111</v>
      </c>
      <c r="AC2370" s="5"/>
      <c r="AE2370" s="8"/>
      <c r="AF2370" s="8"/>
      <c r="AG2370" s="8"/>
      <c r="AH2370" s="8"/>
      <c r="AI2370" s="8"/>
      <c r="AJ2370" s="5"/>
      <c r="AK2370" s="8"/>
      <c r="AL2370" s="8"/>
      <c r="AM2370" s="8"/>
      <c r="AN2370" s="8"/>
      <c r="AO2370" s="8"/>
      <c r="AP2370" s="8"/>
      <c r="AQ2370" s="9"/>
      <c r="AS2370" s="8"/>
      <c r="AT2370" s="8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J2370" s="5"/>
      <c r="BK2370" s="5"/>
      <c r="BL2370" s="5"/>
      <c r="BO2370" s="7"/>
      <c r="BP2370" s="5"/>
      <c r="BQ2370" s="5"/>
      <c r="BR2370" s="5"/>
      <c r="BS2370" s="5"/>
      <c r="BT2370" s="7"/>
      <c r="BU2370" s="7"/>
      <c r="BV2370" s="7"/>
      <c r="BW2370" s="7"/>
      <c r="BX2370" s="7"/>
      <c r="BY2370" s="7"/>
      <c r="BZ2370" s="7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L2370" s="5">
        <v>218.10345928948851</v>
      </c>
      <c r="CM2370" s="5"/>
      <c r="CO2370" s="5"/>
      <c r="CP2370" s="5"/>
      <c r="CQ2370" s="5"/>
    </row>
    <row r="2371" spans="1:166" x14ac:dyDescent="0.25">
      <c r="A2371" t="s">
        <v>87</v>
      </c>
      <c r="B2371" t="s">
        <v>251</v>
      </c>
      <c r="C2371" s="6">
        <v>39864</v>
      </c>
      <c r="D2371" s="5"/>
      <c r="G2371">
        <v>128</v>
      </c>
      <c r="H2371" t="s">
        <v>17</v>
      </c>
      <c r="I2371" s="7">
        <v>9</v>
      </c>
      <c r="J2371">
        <v>1000</v>
      </c>
      <c r="K2371" s="5">
        <f t="shared" si="75"/>
        <v>111.11111111111111</v>
      </c>
      <c r="AC2371" s="5"/>
      <c r="AE2371" s="8"/>
      <c r="AF2371" s="8"/>
      <c r="AG2371" s="8"/>
      <c r="AH2371" s="8"/>
      <c r="AI2371" s="8"/>
      <c r="AJ2371" s="5"/>
      <c r="AK2371" s="8"/>
      <c r="AL2371" s="8"/>
      <c r="AM2371" s="8"/>
      <c r="AN2371" s="8"/>
      <c r="AO2371" s="8"/>
      <c r="AP2371" s="8"/>
      <c r="AQ2371" s="9"/>
      <c r="AS2371" s="8"/>
      <c r="AT2371" s="8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J2371" s="5"/>
      <c r="BK2371" s="5"/>
      <c r="BL2371" s="5"/>
      <c r="BO2371" s="7"/>
      <c r="BP2371" s="5"/>
      <c r="BQ2371" s="5"/>
      <c r="BR2371" s="5"/>
      <c r="BS2371" s="5"/>
      <c r="BT2371" s="7"/>
      <c r="BU2371" s="7"/>
      <c r="BV2371" s="7"/>
      <c r="BW2371" s="7"/>
      <c r="BX2371" s="7"/>
      <c r="BY2371" s="7"/>
      <c r="BZ2371" s="7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L2371" s="5">
        <v>229.2228725465672</v>
      </c>
      <c r="CM2371" s="5"/>
      <c r="CO2371" s="5"/>
      <c r="CP2371" s="5"/>
      <c r="CQ2371" s="5"/>
    </row>
    <row r="2372" spans="1:166" x14ac:dyDescent="0.25">
      <c r="A2372" t="s">
        <v>87</v>
      </c>
      <c r="B2372" t="s">
        <v>251</v>
      </c>
      <c r="C2372" s="6">
        <v>39869</v>
      </c>
      <c r="D2372" s="5"/>
      <c r="G2372">
        <v>133</v>
      </c>
      <c r="H2372" t="s">
        <v>17</v>
      </c>
      <c r="I2372" s="7">
        <v>9</v>
      </c>
      <c r="J2372">
        <v>1000</v>
      </c>
      <c r="K2372" s="5">
        <f t="shared" si="75"/>
        <v>111.11111111111111</v>
      </c>
      <c r="AC2372" s="5"/>
      <c r="AE2372" s="8"/>
      <c r="AF2372" s="8"/>
      <c r="AG2372" s="8"/>
      <c r="AH2372" s="8"/>
      <c r="AI2372" s="8"/>
      <c r="AJ2372" s="5"/>
      <c r="AK2372" s="8"/>
      <c r="AL2372" s="8"/>
      <c r="AM2372" s="8"/>
      <c r="AN2372" s="8"/>
      <c r="AO2372" s="8"/>
      <c r="AP2372" s="8"/>
      <c r="AQ2372" s="9"/>
      <c r="AS2372" s="8"/>
      <c r="AT2372" s="8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J2372" s="5"/>
      <c r="BK2372" s="5"/>
      <c r="BL2372" s="5"/>
      <c r="BO2372" s="7"/>
      <c r="BP2372" s="5"/>
      <c r="BQ2372" s="5"/>
      <c r="BR2372" s="5"/>
      <c r="BS2372" s="5"/>
      <c r="BT2372" s="7"/>
      <c r="BU2372" s="7"/>
      <c r="BV2372" s="7"/>
      <c r="BW2372" s="7"/>
      <c r="BX2372" s="7"/>
      <c r="BY2372" s="7"/>
      <c r="BZ2372" s="7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L2372" s="5">
        <v>202.39990656507581</v>
      </c>
      <c r="CM2372" s="5"/>
      <c r="CO2372" s="5"/>
      <c r="CP2372" s="5"/>
      <c r="CQ2372" s="5"/>
    </row>
    <row r="2373" spans="1:166" x14ac:dyDescent="0.25">
      <c r="A2373" t="s">
        <v>87</v>
      </c>
      <c r="B2373" t="s">
        <v>251</v>
      </c>
      <c r="C2373" s="6">
        <v>39871</v>
      </c>
      <c r="D2373" s="5"/>
      <c r="G2373">
        <v>135</v>
      </c>
      <c r="H2373" t="s">
        <v>17</v>
      </c>
      <c r="I2373" s="7">
        <v>9</v>
      </c>
      <c r="J2373">
        <v>1000</v>
      </c>
      <c r="K2373" s="5">
        <f t="shared" si="75"/>
        <v>111.11111111111111</v>
      </c>
      <c r="AC2373" s="5"/>
      <c r="AE2373" s="8"/>
      <c r="AF2373" s="8"/>
      <c r="AG2373" s="8"/>
      <c r="AH2373" s="8"/>
      <c r="AI2373" s="8"/>
      <c r="AJ2373" s="5"/>
      <c r="AK2373" s="8"/>
      <c r="AL2373" s="8"/>
      <c r="AM2373" s="8"/>
      <c r="AN2373" s="8"/>
      <c r="AO2373" s="8"/>
      <c r="AP2373" s="8"/>
      <c r="AQ2373" s="9"/>
      <c r="AS2373" s="8"/>
      <c r="AT2373" s="8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J2373" s="5"/>
      <c r="BK2373" s="5"/>
      <c r="BL2373" s="5"/>
      <c r="BO2373" s="7"/>
      <c r="BP2373" s="5"/>
      <c r="BQ2373" s="5"/>
      <c r="BR2373" s="5"/>
      <c r="BS2373" s="5"/>
      <c r="BT2373" s="7"/>
      <c r="BU2373" s="7"/>
      <c r="BV2373" s="7"/>
      <c r="BW2373" s="7"/>
      <c r="BX2373" s="7"/>
      <c r="BY2373" s="7"/>
      <c r="BZ2373" s="7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L2373" s="5">
        <v>194.75559000093369</v>
      </c>
      <c r="CM2373" s="5"/>
      <c r="CO2373" s="5"/>
      <c r="CP2373" s="5"/>
      <c r="CQ2373" s="5"/>
    </row>
    <row r="2374" spans="1:166" x14ac:dyDescent="0.25">
      <c r="A2374" t="s">
        <v>87</v>
      </c>
      <c r="B2374" t="s">
        <v>251</v>
      </c>
      <c r="C2374" s="6">
        <v>39873</v>
      </c>
      <c r="D2374" s="5"/>
      <c r="E2374" s="6"/>
      <c r="G2374">
        <v>137</v>
      </c>
      <c r="H2374" t="s">
        <v>17</v>
      </c>
      <c r="I2374" s="7">
        <v>9</v>
      </c>
      <c r="J2374">
        <v>1000</v>
      </c>
      <c r="K2374" s="5">
        <f t="shared" si="75"/>
        <v>111.11111111111111</v>
      </c>
      <c r="L2374" s="5"/>
      <c r="M2374" s="8"/>
      <c r="N2374" s="8"/>
      <c r="O2374" s="8"/>
      <c r="P2374" s="8"/>
      <c r="Q2374" s="5"/>
      <c r="R2374" s="5"/>
      <c r="S2374" s="5"/>
      <c r="T2374" s="5"/>
      <c r="U2374" s="5"/>
      <c r="V2374" s="5"/>
      <c r="W2374" s="5"/>
      <c r="X2374" s="8"/>
      <c r="Y2374" s="8"/>
      <c r="Z2374" s="8"/>
      <c r="AA2374" s="8"/>
      <c r="AB2374" s="8"/>
      <c r="AC2374" s="5"/>
      <c r="AD2374" s="8"/>
      <c r="AE2374" s="8"/>
      <c r="AF2374" s="8"/>
      <c r="AG2374" s="8"/>
      <c r="AH2374" s="8"/>
      <c r="AI2374" s="8"/>
      <c r="AJ2374" s="5"/>
      <c r="AK2374" s="8"/>
      <c r="AL2374" s="8"/>
      <c r="AM2374" s="8"/>
      <c r="AN2374" s="8"/>
      <c r="AO2374" s="8"/>
      <c r="AP2374" s="8"/>
      <c r="AQ2374" s="9"/>
      <c r="AR2374" s="8"/>
      <c r="AS2374" s="8"/>
      <c r="AT2374" s="8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8"/>
      <c r="BJ2374" s="5"/>
      <c r="BK2374" s="5"/>
      <c r="BL2374" s="5"/>
      <c r="BM2374" s="8"/>
      <c r="BN2374" s="8"/>
      <c r="BO2374" s="7"/>
      <c r="BP2374" s="5"/>
      <c r="BQ2374" s="5"/>
      <c r="BR2374" s="5"/>
      <c r="BS2374" s="5"/>
      <c r="BT2374" s="7"/>
      <c r="BU2374" s="7"/>
      <c r="BV2374" s="7"/>
      <c r="BW2374" s="7"/>
      <c r="BX2374" s="7"/>
      <c r="BY2374" s="7"/>
      <c r="BZ2374" s="7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8"/>
      <c r="CL2374" s="5">
        <v>218.98255645651929</v>
      </c>
      <c r="CM2374" s="5"/>
      <c r="CN2374" s="8"/>
      <c r="CO2374" s="5"/>
      <c r="CP2374" s="5"/>
      <c r="CQ2374" s="5"/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/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/>
      <c r="EA2374" s="8"/>
      <c r="EB2374" s="8"/>
      <c r="EC2374" s="8"/>
      <c r="ED2374" s="8"/>
      <c r="EE2374" s="8"/>
      <c r="EF2374" s="8"/>
      <c r="EG2374" s="8"/>
      <c r="EH2374" s="8"/>
      <c r="EI2374" s="8"/>
      <c r="EJ2374" s="8"/>
      <c r="EK2374" s="8"/>
      <c r="EL2374" s="8"/>
      <c r="EM2374" s="8"/>
      <c r="EN2374" s="8"/>
      <c r="EO2374" s="8"/>
      <c r="EP2374" s="8"/>
      <c r="EQ2374" s="8"/>
      <c r="ER2374" s="8"/>
      <c r="ES2374" s="8"/>
      <c r="ET2374" s="8"/>
      <c r="EU2374" s="8"/>
      <c r="EV2374" s="8"/>
      <c r="EW2374" s="8"/>
      <c r="EX2374" s="8"/>
      <c r="EY2374" s="8"/>
      <c r="EZ2374" s="8"/>
      <c r="FA2374" s="8"/>
      <c r="FB2374" s="8"/>
      <c r="FC2374" s="8"/>
      <c r="FD2374" s="8"/>
      <c r="FE2374" s="8"/>
      <c r="FF2374" s="8"/>
      <c r="FG2374" s="8"/>
      <c r="FH2374" s="8"/>
      <c r="FI2374" s="8"/>
      <c r="FJ2374" s="8"/>
    </row>
    <row r="2375" spans="1:166" x14ac:dyDescent="0.25">
      <c r="A2375" t="s">
        <v>87</v>
      </c>
      <c r="B2375" t="s">
        <v>251</v>
      </c>
      <c r="C2375" s="6">
        <v>39874</v>
      </c>
      <c r="G2375">
        <v>138</v>
      </c>
      <c r="H2375" t="s">
        <v>17</v>
      </c>
      <c r="I2375" s="7">
        <v>9</v>
      </c>
      <c r="J2375">
        <v>1000</v>
      </c>
      <c r="K2375" s="5">
        <f t="shared" si="75"/>
        <v>111.11111111111111</v>
      </c>
      <c r="AC2375" s="5">
        <v>383.22201957048082</v>
      </c>
      <c r="AE2375" s="8"/>
      <c r="AF2375" s="8"/>
      <c r="AG2375" s="8"/>
      <c r="AH2375" s="8"/>
      <c r="AI2375" s="8"/>
      <c r="AJ2375" s="5">
        <v>242.29405974790828</v>
      </c>
      <c r="AK2375" s="8">
        <v>3.4500432741775837</v>
      </c>
      <c r="AL2375" s="8"/>
      <c r="AM2375" s="8"/>
      <c r="AN2375" s="8"/>
      <c r="AO2375" s="8"/>
      <c r="AP2375" s="8"/>
      <c r="AQ2375" s="9">
        <f>AK2375/AJ2375</f>
        <v>1.4239074939629707E-2</v>
      </c>
      <c r="AS2375" s="8"/>
      <c r="AT2375" s="8"/>
      <c r="AU2375" s="5">
        <v>0</v>
      </c>
      <c r="AV2375" s="5"/>
      <c r="AW2375" s="5"/>
      <c r="AX2375" s="5"/>
      <c r="AY2375" s="5">
        <v>713.14259733728818</v>
      </c>
      <c r="AZ2375" s="5"/>
      <c r="BA2375" s="5"/>
      <c r="BB2375" s="5"/>
      <c r="BC2375" s="5"/>
      <c r="BD2375" s="5"/>
      <c r="BE2375" s="5"/>
      <c r="BF2375" s="5"/>
      <c r="BG2375" s="5">
        <v>64.039519542889096</v>
      </c>
      <c r="BH2375" s="5">
        <v>777.1821168801772</v>
      </c>
      <c r="BJ2375" s="5"/>
      <c r="BK2375" s="5">
        <f>AC2375+AJ2375+BH2375</f>
        <v>1402.6981961985662</v>
      </c>
      <c r="BL2375" s="5"/>
      <c r="BM2375" s="8">
        <f>BH2375/BK2375</f>
        <v>0.55406224873348253</v>
      </c>
      <c r="BN2375" s="8"/>
      <c r="BO2375" s="7"/>
      <c r="BP2375" s="5"/>
      <c r="BQ2375" s="5"/>
      <c r="BR2375" s="5"/>
      <c r="BS2375" s="5"/>
      <c r="BT2375" s="7"/>
      <c r="BU2375" s="7"/>
      <c r="BV2375" s="7"/>
      <c r="BW2375" s="7"/>
      <c r="BX2375" s="8">
        <f>AC2375/BK2375</f>
        <v>0.27320347356904412</v>
      </c>
      <c r="BY2375" s="8">
        <f>AJ2375/BK2375</f>
        <v>0.17273427769747349</v>
      </c>
      <c r="BZ2375" s="8">
        <f>BH2375/BK2375</f>
        <v>0.55406224873348253</v>
      </c>
      <c r="CA2375" s="5">
        <f>CB2375+CC2375+CD2375+CE2375+CF2375+CG2375</f>
        <v>712.7755515497264</v>
      </c>
      <c r="CB2375" s="5">
        <v>13.75</v>
      </c>
      <c r="CC2375" s="5">
        <v>165.43280769551868</v>
      </c>
      <c r="CD2375" s="5">
        <v>10.470848237637593</v>
      </c>
      <c r="CE2375" s="5"/>
      <c r="CF2375" s="5">
        <v>195.53750312536852</v>
      </c>
      <c r="CG2375" s="5">
        <v>327.58439249120158</v>
      </c>
      <c r="CH2375" s="9">
        <f>AK2375/CA2375</f>
        <v>4.8402940682750022E-3</v>
      </c>
      <c r="CI2375" s="5"/>
      <c r="CJ2375" s="5"/>
      <c r="CL2375" s="5"/>
      <c r="CM2375" s="5"/>
      <c r="CO2375" s="5"/>
      <c r="CP2375" s="5"/>
      <c r="CQ2375" s="5"/>
    </row>
    <row r="2376" spans="1:166" x14ac:dyDescent="0.25">
      <c r="A2376" t="s">
        <v>87</v>
      </c>
      <c r="B2376" t="s">
        <v>251</v>
      </c>
      <c r="C2376" s="6">
        <v>39877</v>
      </c>
      <c r="D2376" s="5"/>
      <c r="G2376">
        <v>141</v>
      </c>
      <c r="H2376" t="s">
        <v>17</v>
      </c>
      <c r="I2376" s="7">
        <v>9</v>
      </c>
      <c r="J2376">
        <v>1000</v>
      </c>
      <c r="K2376" s="5">
        <f t="shared" si="75"/>
        <v>111.11111111111111</v>
      </c>
      <c r="AC2376" s="5"/>
      <c r="AE2376" s="8"/>
      <c r="AF2376" s="8"/>
      <c r="AG2376" s="8"/>
      <c r="AH2376" s="8"/>
      <c r="AI2376" s="8"/>
      <c r="AJ2376" s="5"/>
      <c r="AK2376" s="8"/>
      <c r="AL2376" s="8"/>
      <c r="AM2376" s="8"/>
      <c r="AN2376" s="8"/>
      <c r="AO2376" s="8"/>
      <c r="AP2376" s="8"/>
      <c r="AQ2376" s="9"/>
      <c r="AS2376" s="8"/>
      <c r="AT2376" s="8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J2376" s="5"/>
      <c r="BK2376" s="5"/>
      <c r="BL2376" s="5"/>
      <c r="BO2376" s="7"/>
      <c r="BP2376" s="5"/>
      <c r="BQ2376" s="5"/>
      <c r="BR2376" s="5"/>
      <c r="BS2376" s="5"/>
      <c r="BT2376" s="7"/>
      <c r="BU2376" s="7"/>
      <c r="BV2376" s="7"/>
      <c r="BW2376" s="7"/>
      <c r="BX2376" s="7"/>
      <c r="BY2376" s="7"/>
      <c r="BZ2376" s="7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L2376" s="5">
        <v>209.99412284553421</v>
      </c>
      <c r="CM2376" s="5"/>
      <c r="CO2376" s="5"/>
      <c r="CP2376" s="5"/>
      <c r="CQ2376" s="5"/>
    </row>
    <row r="2377" spans="1:166" x14ac:dyDescent="0.25">
      <c r="A2377" t="s">
        <v>87</v>
      </c>
      <c r="B2377" t="s">
        <v>251</v>
      </c>
      <c r="C2377" s="6">
        <v>39882</v>
      </c>
      <c r="D2377" s="5"/>
      <c r="G2377">
        <v>146</v>
      </c>
      <c r="H2377" t="s">
        <v>17</v>
      </c>
      <c r="I2377" s="7">
        <v>9</v>
      </c>
      <c r="J2377">
        <v>1000</v>
      </c>
      <c r="K2377" s="5">
        <f t="shared" si="75"/>
        <v>111.11111111111111</v>
      </c>
      <c r="AC2377" s="5"/>
      <c r="AE2377" s="8"/>
      <c r="AF2377" s="8"/>
      <c r="AG2377" s="8"/>
      <c r="AH2377" s="8"/>
      <c r="AI2377" s="8"/>
      <c r="AJ2377" s="5"/>
      <c r="AK2377" s="8"/>
      <c r="AL2377" s="8"/>
      <c r="AM2377" s="8"/>
      <c r="AN2377" s="8"/>
      <c r="AO2377" s="8"/>
      <c r="AP2377" s="8"/>
      <c r="AQ2377" s="9"/>
      <c r="AS2377" s="8"/>
      <c r="AT2377" s="8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J2377" s="5"/>
      <c r="BK2377" s="5"/>
      <c r="BL2377" s="5"/>
      <c r="BO2377" s="7"/>
      <c r="BP2377" s="5"/>
      <c r="BQ2377" s="5"/>
      <c r="BR2377" s="5"/>
      <c r="BS2377" s="5"/>
      <c r="BT2377" s="7"/>
      <c r="BU2377" s="7"/>
      <c r="BV2377" s="7"/>
      <c r="BW2377" s="7"/>
      <c r="BX2377" s="7"/>
      <c r="BY2377" s="7"/>
      <c r="BZ2377" s="7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L2377" s="5">
        <v>187.9738286232608</v>
      </c>
      <c r="CM2377" s="5"/>
      <c r="CO2377" s="5"/>
      <c r="CP2377" s="5"/>
      <c r="CQ2377" s="5"/>
    </row>
    <row r="2378" spans="1:166" x14ac:dyDescent="0.25">
      <c r="A2378" t="s">
        <v>87</v>
      </c>
      <c r="B2378" t="s">
        <v>251</v>
      </c>
      <c r="C2378" s="6">
        <v>39885</v>
      </c>
      <c r="D2378" s="5"/>
      <c r="G2378">
        <v>149</v>
      </c>
      <c r="H2378" t="s">
        <v>17</v>
      </c>
      <c r="I2378" s="7">
        <v>9</v>
      </c>
      <c r="J2378">
        <v>1000</v>
      </c>
      <c r="K2378" s="5">
        <f t="shared" si="75"/>
        <v>111.11111111111111</v>
      </c>
      <c r="AC2378" s="5"/>
      <c r="AE2378" s="8"/>
      <c r="AF2378" s="8"/>
      <c r="AG2378" s="8"/>
      <c r="AH2378" s="8"/>
      <c r="AI2378" s="8"/>
      <c r="AJ2378" s="5"/>
      <c r="AK2378" s="8"/>
      <c r="AL2378" s="8"/>
      <c r="AM2378" s="8"/>
      <c r="AN2378" s="8"/>
      <c r="AO2378" s="8"/>
      <c r="AP2378" s="8"/>
      <c r="AQ2378" s="9"/>
      <c r="AS2378" s="8"/>
      <c r="AT2378" s="8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J2378" s="5"/>
      <c r="BK2378" s="5"/>
      <c r="BL2378" s="5"/>
      <c r="BO2378" s="7"/>
      <c r="BP2378" s="5"/>
      <c r="BQ2378" s="5"/>
      <c r="BR2378" s="5"/>
      <c r="BS2378" s="5"/>
      <c r="BT2378" s="7"/>
      <c r="BU2378" s="7"/>
      <c r="BV2378" s="7"/>
      <c r="BW2378" s="7"/>
      <c r="BX2378" s="7"/>
      <c r="BY2378" s="7"/>
      <c r="BZ2378" s="7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L2378" s="5">
        <v>177.04433054147901</v>
      </c>
      <c r="CM2378" s="5"/>
      <c r="CO2378" s="5"/>
      <c r="CP2378" s="5"/>
      <c r="CQ2378" s="5"/>
    </row>
    <row r="2379" spans="1:166" x14ac:dyDescent="0.25">
      <c r="A2379" t="s">
        <v>87</v>
      </c>
      <c r="B2379" t="s">
        <v>251</v>
      </c>
      <c r="C2379" s="6">
        <v>39887</v>
      </c>
      <c r="D2379" s="5"/>
      <c r="G2379">
        <v>151</v>
      </c>
      <c r="H2379" t="s">
        <v>17</v>
      </c>
      <c r="I2379" s="7">
        <v>9</v>
      </c>
      <c r="J2379">
        <v>1000</v>
      </c>
      <c r="K2379" s="5">
        <f t="shared" si="75"/>
        <v>111.11111111111111</v>
      </c>
      <c r="AC2379" s="5"/>
      <c r="AE2379" s="8"/>
      <c r="AF2379" s="8"/>
      <c r="AG2379" s="8"/>
      <c r="AH2379" s="8"/>
      <c r="AI2379" s="8"/>
      <c r="AJ2379" s="5"/>
      <c r="AK2379" s="8"/>
      <c r="AL2379" s="8"/>
      <c r="AM2379" s="8"/>
      <c r="AN2379" s="8"/>
      <c r="AO2379" s="8"/>
      <c r="AP2379" s="8"/>
      <c r="AQ2379" s="9"/>
      <c r="AS2379" s="8"/>
      <c r="AT2379" s="8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J2379" s="5"/>
      <c r="BK2379" s="5"/>
      <c r="BL2379" s="5"/>
      <c r="BO2379" s="7"/>
      <c r="BP2379" s="5"/>
      <c r="BQ2379" s="5"/>
      <c r="BR2379" s="5"/>
      <c r="BS2379" s="5"/>
      <c r="BT2379" s="7"/>
      <c r="BU2379" s="7"/>
      <c r="BV2379" s="7"/>
      <c r="BW2379" s="7"/>
      <c r="BX2379" s="7"/>
      <c r="BY2379" s="7"/>
      <c r="BZ2379" s="7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L2379" s="5">
        <v>223.91792393622441</v>
      </c>
      <c r="CM2379" s="5"/>
      <c r="CO2379" s="5"/>
      <c r="CP2379" s="5"/>
      <c r="CQ2379" s="5"/>
    </row>
    <row r="2380" spans="1:166" x14ac:dyDescent="0.25">
      <c r="A2380" t="s">
        <v>87</v>
      </c>
      <c r="B2380" t="s">
        <v>251</v>
      </c>
      <c r="C2380" s="6">
        <v>39895</v>
      </c>
      <c r="D2380" s="5"/>
      <c r="G2380">
        <v>159</v>
      </c>
      <c r="H2380" t="s">
        <v>17</v>
      </c>
      <c r="I2380" s="7">
        <v>9</v>
      </c>
      <c r="J2380">
        <v>1000</v>
      </c>
      <c r="K2380" s="5">
        <f t="shared" si="75"/>
        <v>111.11111111111111</v>
      </c>
      <c r="AC2380" s="5"/>
      <c r="AE2380" s="8"/>
      <c r="AF2380" s="8"/>
      <c r="AG2380" s="8"/>
      <c r="AH2380" s="8"/>
      <c r="AI2380" s="8"/>
      <c r="AJ2380" s="5"/>
      <c r="AK2380" s="8"/>
      <c r="AL2380" s="8"/>
      <c r="AM2380" s="8"/>
      <c r="AN2380" s="8"/>
      <c r="AO2380" s="8"/>
      <c r="AP2380" s="8"/>
      <c r="AQ2380" s="9"/>
      <c r="AS2380" s="8"/>
      <c r="AT2380" s="8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J2380" s="5"/>
      <c r="BK2380" s="5"/>
      <c r="BL2380" s="5"/>
      <c r="BO2380" s="7"/>
      <c r="BP2380" s="5"/>
      <c r="BQ2380" s="5"/>
      <c r="BR2380" s="5"/>
      <c r="BS2380" s="5"/>
      <c r="BT2380" s="7"/>
      <c r="BU2380" s="7"/>
      <c r="BV2380" s="7"/>
      <c r="BW2380" s="7"/>
      <c r="BX2380" s="7"/>
      <c r="BY2380" s="7"/>
      <c r="BZ2380" s="7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L2380" s="5">
        <v>195.03408899707679</v>
      </c>
      <c r="CM2380" s="5"/>
      <c r="CO2380" s="5"/>
      <c r="CP2380" s="5"/>
      <c r="CQ2380" s="5"/>
    </row>
    <row r="2381" spans="1:166" x14ac:dyDescent="0.25">
      <c r="A2381" t="s">
        <v>87</v>
      </c>
      <c r="B2381" t="s">
        <v>251</v>
      </c>
      <c r="C2381" s="6">
        <v>39901</v>
      </c>
      <c r="D2381" s="5">
        <v>9</v>
      </c>
      <c r="E2381" s="6" t="s">
        <v>207</v>
      </c>
      <c r="F2381" t="s">
        <v>15</v>
      </c>
      <c r="G2381">
        <v>165</v>
      </c>
      <c r="H2381" t="s">
        <v>17</v>
      </c>
      <c r="I2381" s="7">
        <v>9</v>
      </c>
      <c r="J2381">
        <v>1000</v>
      </c>
      <c r="K2381" s="5">
        <f t="shared" si="75"/>
        <v>111.11111111111111</v>
      </c>
      <c r="L2381" s="5"/>
      <c r="M2381" s="8"/>
      <c r="N2381" s="8"/>
      <c r="O2381" s="8"/>
      <c r="P2381" s="8"/>
      <c r="Q2381" s="5"/>
      <c r="R2381" s="5"/>
      <c r="S2381" s="5"/>
      <c r="T2381" s="5"/>
      <c r="U2381" s="5"/>
      <c r="V2381" s="5">
        <v>165</v>
      </c>
      <c r="W2381" s="5"/>
      <c r="X2381" s="8"/>
      <c r="Y2381" s="8"/>
      <c r="Z2381" s="8"/>
      <c r="AA2381" s="8"/>
      <c r="AB2381" s="8"/>
      <c r="AC2381" s="5"/>
      <c r="AD2381" s="8"/>
      <c r="AE2381" s="8"/>
      <c r="AF2381" s="8"/>
      <c r="AG2381" s="8"/>
      <c r="AH2381" s="8"/>
      <c r="AI2381" s="8"/>
      <c r="AJ2381" s="5"/>
      <c r="AK2381" s="8"/>
      <c r="AL2381" s="8"/>
      <c r="AM2381" s="8"/>
      <c r="AN2381" s="8"/>
      <c r="AO2381" s="8"/>
      <c r="AP2381" s="8"/>
      <c r="AQ2381" s="9"/>
      <c r="AR2381" s="8"/>
      <c r="AS2381" s="8"/>
      <c r="AT2381" s="8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8"/>
      <c r="BJ2381" s="5"/>
      <c r="BK2381" s="5"/>
      <c r="BL2381" s="5"/>
      <c r="BM2381" s="8"/>
      <c r="BN2381" s="8"/>
      <c r="BO2381" s="7"/>
      <c r="BP2381" s="5"/>
      <c r="BQ2381" s="5"/>
      <c r="BR2381" s="5"/>
      <c r="BS2381" s="5"/>
      <c r="BT2381" s="7"/>
      <c r="BU2381" s="7"/>
      <c r="BV2381" s="7"/>
      <c r="BW2381" s="7"/>
      <c r="BX2381" s="7"/>
      <c r="BY2381" s="7"/>
      <c r="BZ2381" s="7"/>
      <c r="CA2381" s="5"/>
      <c r="CB2381" s="5"/>
      <c r="CC2381" s="5">
        <v>39.200000000000003</v>
      </c>
      <c r="CD2381" s="5">
        <v>108.2</v>
      </c>
      <c r="CE2381" s="5"/>
      <c r="CF2381" s="5"/>
      <c r="CG2381" s="5"/>
      <c r="CH2381" s="5"/>
      <c r="CI2381" s="5"/>
      <c r="CJ2381" s="5"/>
      <c r="CK2381" s="8"/>
      <c r="CL2381" s="5"/>
      <c r="CM2381" s="5"/>
      <c r="CN2381" s="8"/>
      <c r="CO2381" s="5"/>
      <c r="CP2381" s="5"/>
      <c r="CQ2381" s="5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  <c r="EO2381" s="8"/>
      <c r="EP2381" s="8"/>
      <c r="EQ2381" s="8"/>
      <c r="ER2381" s="8"/>
      <c r="ES2381" s="8"/>
      <c r="ET2381" s="8"/>
      <c r="EU2381" s="8"/>
      <c r="EV2381" s="8"/>
      <c r="EW2381" s="8"/>
      <c r="EX2381" s="8"/>
      <c r="EY2381" s="8"/>
      <c r="EZ2381" s="8"/>
      <c r="FA2381" s="8"/>
      <c r="FB2381" s="8"/>
      <c r="FC2381" s="8"/>
      <c r="FD2381" s="8"/>
      <c r="FE2381" s="8"/>
      <c r="FF2381" s="8"/>
      <c r="FG2381" s="8"/>
      <c r="FH2381" s="8"/>
      <c r="FI2381" s="8"/>
      <c r="FJ2381" s="8"/>
    </row>
    <row r="2382" spans="1:166" x14ac:dyDescent="0.25">
      <c r="A2382" t="s">
        <v>87</v>
      </c>
      <c r="B2382" t="s">
        <v>251</v>
      </c>
      <c r="C2382" s="6">
        <v>39902</v>
      </c>
      <c r="G2382">
        <v>166</v>
      </c>
      <c r="H2382" t="s">
        <v>17</v>
      </c>
      <c r="I2382" s="7">
        <v>9</v>
      </c>
      <c r="J2382">
        <v>1000</v>
      </c>
      <c r="K2382" s="5">
        <f t="shared" si="75"/>
        <v>111.11111111111111</v>
      </c>
      <c r="AC2382" s="5">
        <v>332.55516525719736</v>
      </c>
      <c r="AE2382" s="8"/>
      <c r="AF2382" s="8"/>
      <c r="AG2382" s="8"/>
      <c r="AH2382" s="8"/>
      <c r="AI2382" s="8"/>
      <c r="AJ2382" s="5">
        <v>199.51655588268878</v>
      </c>
      <c r="AK2382" s="8">
        <v>2.3835424684351012</v>
      </c>
      <c r="AL2382" s="8"/>
      <c r="AM2382" s="8"/>
      <c r="AN2382" s="8"/>
      <c r="AO2382" s="8"/>
      <c r="AP2382" s="8"/>
      <c r="AQ2382" s="9">
        <f>AK2382/AJ2382</f>
        <v>1.1946589885185118E-2</v>
      </c>
      <c r="AS2382" s="8"/>
      <c r="AT2382" s="8"/>
      <c r="AU2382" s="5">
        <v>0</v>
      </c>
      <c r="AV2382" s="5"/>
      <c r="AW2382" s="5"/>
      <c r="AX2382" s="5"/>
      <c r="AY2382" s="5">
        <v>188.85533315536941</v>
      </c>
      <c r="AZ2382" s="5"/>
      <c r="BA2382" s="5"/>
      <c r="BB2382" s="5"/>
      <c r="BC2382" s="5"/>
      <c r="BD2382" s="5"/>
      <c r="BE2382" s="5"/>
      <c r="BF2382" s="5"/>
      <c r="BG2382" s="5">
        <v>662.81029325767679</v>
      </c>
      <c r="BH2382" s="5">
        <v>851.66562641304608</v>
      </c>
      <c r="BJ2382" s="5"/>
      <c r="BK2382" s="5">
        <f>AC2382+AJ2382+BH2382</f>
        <v>1383.7373475529321</v>
      </c>
      <c r="BL2382" s="5"/>
      <c r="BM2382" s="8">
        <f>BH2382/BK2382</f>
        <v>0.61548214183795258</v>
      </c>
      <c r="BN2382" s="8"/>
      <c r="BO2382" s="7"/>
      <c r="BP2382" s="5"/>
      <c r="BQ2382" s="5"/>
      <c r="BR2382" s="5"/>
      <c r="BS2382" s="5"/>
      <c r="BT2382" s="7"/>
      <c r="BU2382" s="7"/>
      <c r="BV2382" s="7"/>
      <c r="BW2382" s="7"/>
      <c r="BX2382" s="8">
        <f>AC2382/BK2382</f>
        <v>0.24033113353867622</v>
      </c>
      <c r="BY2382" s="8">
        <f>AJ2382/BK2382</f>
        <v>0.14418672462337126</v>
      </c>
      <c r="BZ2382" s="8">
        <f>BH2382/BK2382</f>
        <v>0.61548214183795258</v>
      </c>
      <c r="CA2382" s="5"/>
      <c r="CB2382" s="5">
        <v>8.25</v>
      </c>
      <c r="CC2382" s="5">
        <v>39.125834720228028</v>
      </c>
      <c r="CD2382" s="5">
        <v>99.432534473686218</v>
      </c>
      <c r="CE2382" s="5"/>
      <c r="CF2382" s="5"/>
      <c r="CG2382" s="5"/>
      <c r="CH2382" s="5"/>
      <c r="CI2382" s="5"/>
      <c r="CJ2382" s="5"/>
      <c r="CL2382" s="5"/>
      <c r="CM2382" s="5"/>
      <c r="CO2382" s="5"/>
      <c r="CP2382" s="5"/>
      <c r="CQ2382" s="5"/>
    </row>
    <row r="2383" spans="1:166" x14ac:dyDescent="0.25">
      <c r="A2383" t="s">
        <v>87</v>
      </c>
      <c r="B2383" t="s">
        <v>251</v>
      </c>
      <c r="C2383" s="6">
        <v>39904</v>
      </c>
      <c r="D2383" s="5"/>
      <c r="G2383">
        <v>168</v>
      </c>
      <c r="H2383" t="s">
        <v>17</v>
      </c>
      <c r="I2383" s="7">
        <v>9</v>
      </c>
      <c r="J2383">
        <v>1000</v>
      </c>
      <c r="K2383" s="5">
        <f t="shared" si="75"/>
        <v>111.11111111111111</v>
      </c>
      <c r="AC2383" s="5"/>
      <c r="AE2383" s="8"/>
      <c r="AF2383" s="8"/>
      <c r="AG2383" s="8"/>
      <c r="AH2383" s="8"/>
      <c r="AI2383" s="8"/>
      <c r="AJ2383" s="5"/>
      <c r="AK2383" s="8"/>
      <c r="AL2383" s="8"/>
      <c r="AM2383" s="8"/>
      <c r="AN2383" s="8"/>
      <c r="AO2383" s="8"/>
      <c r="AP2383" s="8"/>
      <c r="AQ2383" s="9"/>
      <c r="AS2383" s="8"/>
      <c r="AT2383" s="8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J2383" s="5"/>
      <c r="BK2383" s="5"/>
      <c r="BL2383" s="5"/>
      <c r="BO2383" s="7"/>
      <c r="BP2383" s="5"/>
      <c r="BQ2383" s="5"/>
      <c r="BR2383" s="5"/>
      <c r="BS2383" s="5"/>
      <c r="BT2383" s="7"/>
      <c r="BU2383" s="7"/>
      <c r="BV2383" s="7"/>
      <c r="BW2383" s="7"/>
      <c r="BX2383" s="7"/>
      <c r="BY2383" s="7"/>
      <c r="BZ2383" s="7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L2383" s="5">
        <v>176.0634345231544</v>
      </c>
      <c r="CM2383" s="5"/>
      <c r="CO2383" s="5"/>
      <c r="CP2383" s="5"/>
      <c r="CQ2383" s="5"/>
    </row>
    <row r="2384" spans="1:166" x14ac:dyDescent="0.25">
      <c r="A2384" t="s">
        <v>87</v>
      </c>
      <c r="B2384" t="s">
        <v>251</v>
      </c>
      <c r="C2384" s="6">
        <v>39926</v>
      </c>
      <c r="D2384" s="5">
        <v>10</v>
      </c>
      <c r="E2384" t="s">
        <v>108</v>
      </c>
      <c r="F2384" t="s">
        <v>18</v>
      </c>
      <c r="G2384">
        <v>190</v>
      </c>
      <c r="H2384" t="s">
        <v>17</v>
      </c>
      <c r="I2384" s="7">
        <v>9</v>
      </c>
      <c r="J2384">
        <v>1000</v>
      </c>
      <c r="K2384" s="5">
        <f t="shared" si="75"/>
        <v>111.11111111111111</v>
      </c>
      <c r="L2384" s="5"/>
      <c r="M2384" s="8"/>
      <c r="N2384" s="8"/>
      <c r="O2384" s="8"/>
      <c r="P2384" s="8"/>
      <c r="Q2384" s="5"/>
      <c r="R2384" s="5"/>
      <c r="S2384" s="5"/>
      <c r="T2384" s="5"/>
      <c r="U2384" s="5"/>
      <c r="V2384" s="5"/>
      <c r="W2384" s="5"/>
      <c r="X2384" s="8"/>
      <c r="Y2384" s="8"/>
      <c r="Z2384" s="8"/>
      <c r="AA2384" s="8"/>
      <c r="AB2384" s="8"/>
      <c r="AC2384" s="5"/>
      <c r="AD2384" s="8"/>
      <c r="AE2384" s="8"/>
      <c r="AF2384" s="8"/>
      <c r="AG2384" s="8"/>
      <c r="AH2384" s="8"/>
      <c r="AI2384" s="8"/>
      <c r="AJ2384" s="5"/>
      <c r="AK2384" s="8"/>
      <c r="AL2384" s="8"/>
      <c r="AM2384" s="8"/>
      <c r="AN2384" s="8"/>
      <c r="AO2384" s="8"/>
      <c r="AP2384" s="8"/>
      <c r="AQ2384" s="9"/>
      <c r="AR2384" s="8"/>
      <c r="AS2384" s="8"/>
      <c r="AT2384" s="8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8"/>
      <c r="BJ2384" s="5"/>
      <c r="BK2384" s="5"/>
      <c r="BL2384" s="5"/>
      <c r="BM2384" s="8"/>
      <c r="BN2384" s="5">
        <f>BP2384*(1/(BO2384/100))</f>
        <v>686.3454234417344</v>
      </c>
      <c r="BO2384" s="7">
        <v>40</v>
      </c>
      <c r="BP2384" s="5">
        <v>274.53816937669376</v>
      </c>
      <c r="BQ2384" s="5">
        <f>BN2384-BP2384</f>
        <v>411.80725406504064</v>
      </c>
      <c r="BR2384" s="5"/>
      <c r="BS2384" s="5"/>
      <c r="BT2384" s="7">
        <v>12.094192483554792</v>
      </c>
      <c r="BU2384" s="7"/>
      <c r="BV2384" s="7"/>
      <c r="BW2384" s="7"/>
      <c r="BX2384" s="7"/>
      <c r="BY2384" s="7"/>
      <c r="BZ2384" s="7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8"/>
      <c r="CL2384" s="5"/>
      <c r="CM2384" s="5"/>
      <c r="CN2384" s="8"/>
      <c r="CO2384" s="5"/>
      <c r="CP2384" s="5"/>
      <c r="CQ2384" s="5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  <c r="EO2384" s="8"/>
      <c r="EP2384" s="8"/>
      <c r="EQ2384" s="8"/>
      <c r="ER2384" s="8"/>
      <c r="ES2384" s="8"/>
      <c r="ET2384" s="8"/>
      <c r="EU2384" s="8"/>
      <c r="EV2384" s="8"/>
      <c r="EW2384" s="8"/>
      <c r="EX2384" s="8"/>
      <c r="EY2384" s="8"/>
      <c r="EZ2384" s="8"/>
      <c r="FA2384" s="8"/>
      <c r="FB2384" s="8"/>
      <c r="FC2384" s="8"/>
      <c r="FD2384" s="8"/>
      <c r="FE2384" s="8"/>
      <c r="FF2384" s="8"/>
      <c r="FG2384" s="8"/>
      <c r="FH2384" s="8"/>
      <c r="FI2384" s="8"/>
      <c r="FJ2384" s="8"/>
    </row>
    <row r="2385" spans="1:122" x14ac:dyDescent="0.25">
      <c r="A2385" t="s">
        <v>328</v>
      </c>
      <c r="B2385">
        <v>1</v>
      </c>
      <c r="C2385" s="26">
        <v>45211</v>
      </c>
      <c r="E2385" s="13" t="s">
        <v>329</v>
      </c>
      <c r="F2385" t="s">
        <v>10</v>
      </c>
      <c r="G2385" s="23">
        <v>0</v>
      </c>
      <c r="H2385" t="s">
        <v>11</v>
      </c>
      <c r="I2385">
        <v>11.4</v>
      </c>
      <c r="J2385">
        <v>1000</v>
      </c>
      <c r="AU2385"/>
      <c r="AV2385"/>
      <c r="AW2385"/>
      <c r="AY2385"/>
      <c r="AZ2385"/>
      <c r="BA2385"/>
      <c r="BB2385"/>
      <c r="BC2385"/>
      <c r="BD2385"/>
      <c r="CA2385" s="5"/>
      <c r="CB2385" s="5"/>
      <c r="CC2385" s="5"/>
      <c r="CD2385" s="5"/>
      <c r="CE2385" s="5"/>
      <c r="CF2385" s="5"/>
    </row>
    <row r="2386" spans="1:122" x14ac:dyDescent="0.25">
      <c r="A2386" t="s">
        <v>328</v>
      </c>
      <c r="B2386">
        <v>1</v>
      </c>
      <c r="C2386" s="26">
        <v>45232</v>
      </c>
      <c r="G2386">
        <v>21</v>
      </c>
      <c r="H2386" t="s">
        <v>11</v>
      </c>
      <c r="I2386">
        <v>11.4</v>
      </c>
      <c r="J2386">
        <v>1000</v>
      </c>
      <c r="AU2386"/>
      <c r="AV2386"/>
      <c r="AW2386"/>
      <c r="AY2386"/>
      <c r="AZ2386"/>
      <c r="BA2386"/>
      <c r="BB2386"/>
      <c r="BC2386"/>
      <c r="BD2386"/>
      <c r="CO2386" s="5">
        <f>SUM(CT2386:DR2386)</f>
        <v>586.78925000000004</v>
      </c>
      <c r="CT2386" s="5">
        <v>26.074249999999999</v>
      </c>
      <c r="CW2386" s="5">
        <v>52.148499999999999</v>
      </c>
      <c r="CZ2386" s="5">
        <v>55.445500000000003</v>
      </c>
      <c r="DC2386" s="5">
        <v>55.532500000000006</v>
      </c>
      <c r="DF2386" s="5">
        <v>54.977499999999999</v>
      </c>
      <c r="DI2386" s="5">
        <v>83.31</v>
      </c>
      <c r="DL2386" s="5">
        <v>108.767</v>
      </c>
      <c r="DO2386" s="5">
        <v>101.039</v>
      </c>
      <c r="DR2386" s="5">
        <v>49.495000000000005</v>
      </c>
    </row>
    <row r="2387" spans="1:122" x14ac:dyDescent="0.25">
      <c r="A2387" t="s">
        <v>328</v>
      </c>
      <c r="B2387">
        <v>1</v>
      </c>
      <c r="C2387" s="26">
        <v>45240</v>
      </c>
      <c r="G2387">
        <v>29</v>
      </c>
      <c r="H2387" t="s">
        <v>11</v>
      </c>
      <c r="I2387">
        <v>11.4</v>
      </c>
      <c r="J2387">
        <v>1000</v>
      </c>
      <c r="AU2387"/>
      <c r="AV2387"/>
      <c r="AW2387"/>
      <c r="AY2387"/>
      <c r="AZ2387"/>
      <c r="BA2387"/>
      <c r="BB2387"/>
      <c r="BC2387"/>
      <c r="BD2387"/>
      <c r="CO2387" s="5">
        <f>SUM(CT2387:DR2387)</f>
        <v>584.37350000000015</v>
      </c>
      <c r="CT2387" s="5">
        <v>25.660250000000001</v>
      </c>
      <c r="CW2387" s="5">
        <v>51.320500000000003</v>
      </c>
      <c r="CZ2387" s="5">
        <v>55.139499999999998</v>
      </c>
      <c r="DC2387" s="5">
        <v>56.052999999999997</v>
      </c>
      <c r="DF2387" s="5">
        <v>55.591000000000001</v>
      </c>
      <c r="DI2387" s="5">
        <v>82.340249999999997</v>
      </c>
      <c r="DL2387" s="5">
        <v>107.97800000000001</v>
      </c>
      <c r="DO2387" s="5">
        <v>101.072</v>
      </c>
      <c r="DR2387" s="5">
        <v>49.219000000000001</v>
      </c>
    </row>
    <row r="2388" spans="1:122" x14ac:dyDescent="0.25">
      <c r="A2388" t="s">
        <v>328</v>
      </c>
      <c r="B2388">
        <v>1</v>
      </c>
      <c r="C2388" s="26">
        <v>45257</v>
      </c>
      <c r="G2388">
        <v>46</v>
      </c>
      <c r="H2388" t="s">
        <v>11</v>
      </c>
      <c r="I2388">
        <v>11.4</v>
      </c>
      <c r="J2388">
        <v>1000</v>
      </c>
      <c r="AU2388"/>
      <c r="AV2388"/>
      <c r="AW2388"/>
      <c r="AY2388"/>
      <c r="AZ2388"/>
      <c r="BA2388"/>
      <c r="BB2388"/>
      <c r="BC2388"/>
      <c r="BD2388"/>
      <c r="CO2388" s="5">
        <f>SUM(CT2388:DR2388)</f>
        <v>598.04075</v>
      </c>
      <c r="CT2388" s="5">
        <v>28.009250000000009</v>
      </c>
      <c r="CW2388" s="5">
        <v>56.018500000000017</v>
      </c>
      <c r="CZ2388" s="5">
        <v>56.713000000000001</v>
      </c>
      <c r="DC2388" s="5">
        <v>57.047500000000007</v>
      </c>
      <c r="DF2388" s="5">
        <v>56.711500000000001</v>
      </c>
      <c r="DI2388" s="5">
        <v>83.786999999999992</v>
      </c>
      <c r="DL2388" s="5">
        <v>107.74100000000001</v>
      </c>
      <c r="DO2388" s="5">
        <v>102.29</v>
      </c>
      <c r="DR2388" s="5">
        <v>49.722999999999999</v>
      </c>
    </row>
    <row r="2389" spans="1:122" x14ac:dyDescent="0.25">
      <c r="A2389" t="s">
        <v>328</v>
      </c>
      <c r="B2389">
        <v>1</v>
      </c>
      <c r="C2389" s="26">
        <v>45260</v>
      </c>
      <c r="G2389">
        <v>49</v>
      </c>
      <c r="H2389" t="s">
        <v>11</v>
      </c>
      <c r="I2389">
        <v>11.4</v>
      </c>
      <c r="J2389">
        <v>1000</v>
      </c>
      <c r="M2389" s="5">
        <v>165.75</v>
      </c>
      <c r="N2389" s="5">
        <v>9.75</v>
      </c>
      <c r="AU2389"/>
      <c r="AV2389"/>
      <c r="AW2389"/>
      <c r="AY2389"/>
      <c r="AZ2389"/>
      <c r="BA2389"/>
      <c r="BB2389"/>
      <c r="BC2389"/>
      <c r="BD2389"/>
      <c r="CA2389" s="5"/>
      <c r="CB2389" s="5"/>
      <c r="CC2389" s="5"/>
      <c r="CD2389" s="5"/>
      <c r="CE2389" s="5"/>
      <c r="CF2389" s="5"/>
    </row>
    <row r="2390" spans="1:122" x14ac:dyDescent="0.25">
      <c r="A2390" t="s">
        <v>328</v>
      </c>
      <c r="B2390">
        <v>1</v>
      </c>
      <c r="C2390" s="26">
        <v>45266</v>
      </c>
      <c r="E2390" s="13" t="s">
        <v>330</v>
      </c>
      <c r="F2390" t="s">
        <v>12</v>
      </c>
      <c r="G2390">
        <v>55</v>
      </c>
      <c r="H2390" t="s">
        <v>11</v>
      </c>
      <c r="I2390">
        <v>11.4</v>
      </c>
      <c r="J2390">
        <v>1000</v>
      </c>
      <c r="R2390">
        <v>55</v>
      </c>
      <c r="AU2390"/>
      <c r="AV2390"/>
      <c r="AW2390"/>
      <c r="AY2390"/>
      <c r="AZ2390"/>
      <c r="BA2390"/>
      <c r="BB2390"/>
      <c r="BC2390"/>
      <c r="BD2390"/>
      <c r="CA2390" s="5"/>
      <c r="CB2390" s="5"/>
      <c r="CC2390" s="5"/>
      <c r="CD2390" s="5"/>
      <c r="CE2390" s="5"/>
      <c r="CF2390" s="5"/>
    </row>
    <row r="2391" spans="1:122" x14ac:dyDescent="0.25">
      <c r="A2391" t="s">
        <v>328</v>
      </c>
      <c r="B2391">
        <v>1</v>
      </c>
      <c r="C2391" s="26">
        <v>45267</v>
      </c>
      <c r="G2391">
        <v>56</v>
      </c>
      <c r="H2391" t="s">
        <v>11</v>
      </c>
      <c r="I2391">
        <v>11.4</v>
      </c>
      <c r="J2391">
        <v>1000</v>
      </c>
      <c r="M2391" s="5">
        <v>253.5</v>
      </c>
      <c r="N2391" s="5">
        <v>11.775</v>
      </c>
      <c r="AU2391"/>
      <c r="AV2391"/>
      <c r="AW2391"/>
      <c r="AY2391"/>
      <c r="AZ2391"/>
      <c r="BA2391"/>
      <c r="BB2391"/>
      <c r="BC2391"/>
      <c r="BD2391"/>
      <c r="CA2391" s="5"/>
      <c r="CB2391" s="5"/>
      <c r="CC2391" s="5"/>
      <c r="CD2391" s="5"/>
      <c r="CE2391" s="5"/>
      <c r="CF2391" s="5"/>
    </row>
    <row r="2392" spans="1:122" x14ac:dyDescent="0.25">
      <c r="A2392" t="s">
        <v>328</v>
      </c>
      <c r="B2392">
        <v>1</v>
      </c>
      <c r="C2392" s="26">
        <v>45268</v>
      </c>
      <c r="G2392">
        <v>57</v>
      </c>
      <c r="H2392" t="s">
        <v>11</v>
      </c>
      <c r="I2392">
        <v>11.4</v>
      </c>
      <c r="J2392">
        <v>1000</v>
      </c>
      <c r="AU2392"/>
      <c r="AV2392"/>
      <c r="AW2392"/>
      <c r="AY2392"/>
      <c r="AZ2392"/>
      <c r="BA2392"/>
      <c r="BB2392"/>
      <c r="BC2392"/>
      <c r="BD2392"/>
      <c r="CO2392" s="5">
        <f>SUM(CT2392:DR2392)</f>
        <v>588.36875000000009</v>
      </c>
      <c r="CT2392" s="5">
        <v>24.549499999999998</v>
      </c>
      <c r="CW2392" s="5">
        <v>49.098999999999997</v>
      </c>
      <c r="CZ2392" s="5">
        <v>54.986499999999999</v>
      </c>
      <c r="DC2392" s="5">
        <v>56.132500000000007</v>
      </c>
      <c r="DF2392" s="5">
        <v>56.636500000000005</v>
      </c>
      <c r="DI2392" s="5">
        <v>84.126750000000001</v>
      </c>
      <c r="DL2392" s="5">
        <v>109.40600000000001</v>
      </c>
      <c r="DO2392" s="5">
        <v>103.71200000000002</v>
      </c>
      <c r="DR2392" s="5">
        <v>49.72</v>
      </c>
    </row>
    <row r="2393" spans="1:122" x14ac:dyDescent="0.25">
      <c r="A2393" t="s">
        <v>328</v>
      </c>
      <c r="B2393">
        <v>1</v>
      </c>
      <c r="C2393" s="26">
        <v>45272</v>
      </c>
      <c r="G2393">
        <v>61</v>
      </c>
      <c r="H2393" t="s">
        <v>11</v>
      </c>
      <c r="I2393">
        <v>11.4</v>
      </c>
      <c r="J2393">
        <v>1000</v>
      </c>
      <c r="M2393" s="5">
        <v>304.75</v>
      </c>
      <c r="N2393" s="5">
        <v>13.225</v>
      </c>
      <c r="AU2393"/>
      <c r="AV2393"/>
      <c r="AW2393"/>
      <c r="AY2393"/>
      <c r="AZ2393"/>
      <c r="BA2393"/>
      <c r="BB2393"/>
      <c r="BC2393"/>
      <c r="BD2393"/>
      <c r="CA2393" s="5"/>
      <c r="CB2393" s="5"/>
      <c r="CC2393" s="5"/>
      <c r="CD2393" s="5"/>
      <c r="CE2393" s="5"/>
      <c r="CF2393" s="5"/>
      <c r="CO2393" s="5">
        <f>SUM(CT2393:DR2393)</f>
        <v>574.78250000000003</v>
      </c>
      <c r="CT2393" s="5">
        <v>20.4725</v>
      </c>
      <c r="CW2393" s="5">
        <v>40.945</v>
      </c>
      <c r="CZ2393" s="5">
        <v>51.964000000000006</v>
      </c>
      <c r="DC2393" s="5">
        <v>55.560999999999993</v>
      </c>
      <c r="DF2393" s="5">
        <v>56.090500000000006</v>
      </c>
      <c r="DI2393" s="5">
        <v>84.372000000000014</v>
      </c>
      <c r="DL2393" s="5">
        <v>110.282</v>
      </c>
      <c r="DO2393" s="5">
        <v>105.33200000000001</v>
      </c>
      <c r="DR2393" s="5">
        <v>49.763500000000001</v>
      </c>
    </row>
    <row r="2394" spans="1:122" x14ac:dyDescent="0.25">
      <c r="A2394" t="s">
        <v>328</v>
      </c>
      <c r="B2394">
        <v>1</v>
      </c>
      <c r="C2394" s="26">
        <v>45275</v>
      </c>
      <c r="G2394">
        <v>64</v>
      </c>
      <c r="H2394" t="s">
        <v>11</v>
      </c>
      <c r="I2394">
        <v>11.4</v>
      </c>
      <c r="J2394">
        <v>1000</v>
      </c>
      <c r="AU2394"/>
      <c r="AV2394"/>
      <c r="AW2394"/>
      <c r="AY2394"/>
      <c r="AZ2394"/>
      <c r="BA2394"/>
      <c r="BB2394"/>
      <c r="BC2394"/>
      <c r="BD2394"/>
      <c r="CO2394" s="5">
        <f>SUM(CT2394:DR2394)</f>
        <v>613.23199999999997</v>
      </c>
      <c r="CT2394" s="5">
        <v>29.099</v>
      </c>
      <c r="CW2394" s="5">
        <v>58.198</v>
      </c>
      <c r="CZ2394" s="5">
        <v>58.402000000000008</v>
      </c>
      <c r="DC2394" s="5">
        <v>57.158500000000004</v>
      </c>
      <c r="DF2394" s="5">
        <v>57.287500000000001</v>
      </c>
      <c r="DI2394" s="5">
        <v>84.691500000000019</v>
      </c>
      <c r="DL2394" s="5">
        <v>111.71599999999998</v>
      </c>
      <c r="DO2394" s="5">
        <v>105.50000000000001</v>
      </c>
      <c r="DR2394" s="5">
        <v>51.179500000000004</v>
      </c>
    </row>
    <row r="2395" spans="1:122" x14ac:dyDescent="0.25">
      <c r="A2395" t="s">
        <v>328</v>
      </c>
      <c r="B2395">
        <v>1</v>
      </c>
      <c r="C2395" s="26">
        <v>45279</v>
      </c>
      <c r="G2395">
        <v>68</v>
      </c>
      <c r="H2395" t="s">
        <v>11</v>
      </c>
      <c r="I2395">
        <v>11.4</v>
      </c>
      <c r="J2395">
        <v>1000</v>
      </c>
      <c r="M2395" s="5">
        <v>432.5</v>
      </c>
      <c r="N2395" s="5">
        <v>15.625</v>
      </c>
      <c r="AU2395"/>
      <c r="AV2395"/>
      <c r="AW2395"/>
      <c r="AY2395"/>
      <c r="AZ2395"/>
      <c r="BA2395"/>
      <c r="BB2395"/>
      <c r="BC2395"/>
      <c r="BD2395"/>
      <c r="CA2395" s="5"/>
      <c r="CB2395" s="5"/>
      <c r="CC2395" s="5"/>
      <c r="CD2395" s="5"/>
      <c r="CE2395" s="5"/>
      <c r="CF2395" s="5"/>
    </row>
    <row r="2396" spans="1:122" x14ac:dyDescent="0.25">
      <c r="A2396" t="s">
        <v>328</v>
      </c>
      <c r="B2396">
        <v>1</v>
      </c>
      <c r="C2396" s="26">
        <v>45282</v>
      </c>
      <c r="G2396">
        <v>71</v>
      </c>
      <c r="H2396" t="s">
        <v>11</v>
      </c>
      <c r="I2396">
        <v>11.4</v>
      </c>
      <c r="J2396">
        <v>1000</v>
      </c>
      <c r="AU2396"/>
      <c r="AV2396"/>
      <c r="AW2396"/>
      <c r="AY2396"/>
      <c r="AZ2396"/>
      <c r="BA2396"/>
      <c r="BB2396"/>
      <c r="BC2396"/>
      <c r="BD2396"/>
      <c r="CO2396" s="5">
        <f>SUM(CT2396:DR2396)</f>
        <v>612.4325</v>
      </c>
      <c r="CT2396" s="5">
        <v>28.308499999999999</v>
      </c>
      <c r="CW2396" s="5">
        <v>56.616999999999997</v>
      </c>
      <c r="CZ2396" s="5">
        <v>57.991</v>
      </c>
      <c r="DC2396" s="5">
        <v>57.765999999999998</v>
      </c>
      <c r="DF2396" s="5">
        <v>57.092500000000001</v>
      </c>
      <c r="DI2396" s="5">
        <v>84.484499999999997</v>
      </c>
      <c r="DL2396" s="5">
        <v>111.518</v>
      </c>
      <c r="DO2396" s="5">
        <v>106.57399999999998</v>
      </c>
      <c r="DR2396" s="5">
        <v>52.080999999999996</v>
      </c>
    </row>
    <row r="2397" spans="1:122" x14ac:dyDescent="0.25">
      <c r="A2397" t="s">
        <v>328</v>
      </c>
      <c r="B2397">
        <v>1</v>
      </c>
      <c r="C2397" s="26">
        <v>45286</v>
      </c>
      <c r="E2397" s="13" t="s">
        <v>331</v>
      </c>
      <c r="F2397" t="s">
        <v>13</v>
      </c>
      <c r="G2397">
        <v>75</v>
      </c>
      <c r="H2397" t="s">
        <v>11</v>
      </c>
      <c r="I2397">
        <v>11.4</v>
      </c>
      <c r="J2397">
        <v>1000</v>
      </c>
      <c r="S2397">
        <v>75</v>
      </c>
      <c r="AU2397"/>
      <c r="AV2397"/>
      <c r="AW2397"/>
      <c r="AY2397"/>
      <c r="AZ2397"/>
      <c r="BA2397"/>
      <c r="BB2397"/>
      <c r="BC2397"/>
      <c r="BD2397"/>
      <c r="CA2397" s="5"/>
      <c r="CB2397" s="5"/>
      <c r="CC2397" s="5"/>
      <c r="CD2397" s="5"/>
      <c r="CE2397" s="5"/>
      <c r="CF2397" s="5"/>
    </row>
    <row r="2398" spans="1:122" x14ac:dyDescent="0.25">
      <c r="A2398" t="s">
        <v>328</v>
      </c>
      <c r="B2398">
        <v>1</v>
      </c>
      <c r="C2398" s="26">
        <v>45287</v>
      </c>
      <c r="G2398">
        <v>76</v>
      </c>
      <c r="H2398" t="s">
        <v>11</v>
      </c>
      <c r="I2398">
        <v>11.4</v>
      </c>
      <c r="J2398">
        <v>1000</v>
      </c>
      <c r="M2398" s="5">
        <v>518.46153846153845</v>
      </c>
      <c r="N2398" s="5">
        <v>16.820512820512821</v>
      </c>
      <c r="AU2398"/>
      <c r="AV2398"/>
      <c r="AW2398"/>
      <c r="AY2398"/>
      <c r="AZ2398"/>
      <c r="BA2398"/>
      <c r="BB2398"/>
      <c r="BC2398"/>
      <c r="BD2398"/>
      <c r="CA2398" s="5"/>
      <c r="CB2398" s="5"/>
      <c r="CC2398" s="5"/>
      <c r="CD2398" s="5"/>
      <c r="CE2398" s="5"/>
      <c r="CF2398" s="5"/>
      <c r="CO2398" s="5">
        <f>SUM(CT2398:DR2398)</f>
        <v>593.39299999999992</v>
      </c>
      <c r="CT2398" s="5">
        <v>23.619499999999999</v>
      </c>
      <c r="CW2398" s="5">
        <v>47.238999999999997</v>
      </c>
      <c r="CZ2398" s="5">
        <v>51.896499999999996</v>
      </c>
      <c r="DC2398" s="5">
        <v>55.753</v>
      </c>
      <c r="DF2398" s="5">
        <v>57.4405</v>
      </c>
      <c r="DI2398" s="5">
        <v>85.870500000000007</v>
      </c>
      <c r="DL2398" s="5">
        <v>111.12200000000001</v>
      </c>
      <c r="DO2398" s="5">
        <v>107.456</v>
      </c>
      <c r="DR2398" s="5">
        <v>52.995999999999995</v>
      </c>
    </row>
    <row r="2399" spans="1:122" x14ac:dyDescent="0.25">
      <c r="A2399" t="s">
        <v>328</v>
      </c>
      <c r="B2399">
        <v>1</v>
      </c>
      <c r="C2399" s="26">
        <v>45294</v>
      </c>
      <c r="G2399">
        <v>83</v>
      </c>
      <c r="H2399" t="s">
        <v>11</v>
      </c>
      <c r="I2399">
        <v>11.4</v>
      </c>
      <c r="J2399">
        <v>1000</v>
      </c>
      <c r="M2399" s="5">
        <v>608.5</v>
      </c>
      <c r="N2399" s="5">
        <v>18.7</v>
      </c>
      <c r="Z2399" s="7">
        <v>10.3</v>
      </c>
      <c r="AC2399" s="5">
        <v>161.334</v>
      </c>
      <c r="AD2399">
        <v>1.2800000000000001E-2</v>
      </c>
      <c r="AE2399" s="8">
        <f>AC2399*AD2399</f>
        <v>2.0650752000000003</v>
      </c>
      <c r="AJ2399" s="5">
        <v>117.3245</v>
      </c>
      <c r="AK2399" s="7">
        <v>1.5281726</v>
      </c>
      <c r="AQ2399" s="9">
        <f>AK2399/AJ2399</f>
        <v>1.3025178884205771E-2</v>
      </c>
      <c r="AR2399">
        <v>4.0800000000000003E-2</v>
      </c>
      <c r="AS2399" s="8">
        <f>AJ2399*AR2399</f>
        <v>4.7868396000000004</v>
      </c>
      <c r="AU2399" s="5">
        <v>19.3535</v>
      </c>
      <c r="AV2399" s="21">
        <v>3.6684999999999995E-2</v>
      </c>
      <c r="AW2399" s="8">
        <f>AU2399*AV2399</f>
        <v>0.70998314749999991</v>
      </c>
      <c r="AY2399" s="5">
        <v>9.5380000000000003</v>
      </c>
      <c r="AZ2399" s="21">
        <v>3.2197500000000004E-2</v>
      </c>
      <c r="BA2399" s="8">
        <f>AY2399*AZ2399</f>
        <v>0.30709975500000003</v>
      </c>
      <c r="BB2399"/>
      <c r="BC2399"/>
      <c r="BD2399"/>
      <c r="BH2399" s="5">
        <f>AU2399+AY2399+BG2399</f>
        <v>28.891500000000001</v>
      </c>
      <c r="BJ2399" s="8">
        <f>AW2399+BA2399</f>
        <v>1.0170829024999999</v>
      </c>
      <c r="BK2399" s="5">
        <v>307.55</v>
      </c>
      <c r="CA2399" s="5">
        <v>237.55</v>
      </c>
      <c r="CB2399" s="5">
        <v>200.3</v>
      </c>
      <c r="CC2399" s="5">
        <v>23.9</v>
      </c>
      <c r="CD2399" s="5"/>
      <c r="CE2399" s="5"/>
      <c r="CF2399" s="5">
        <v>231.1</v>
      </c>
      <c r="CG2399" s="5"/>
    </row>
    <row r="2400" spans="1:122" x14ac:dyDescent="0.25">
      <c r="A2400" t="s">
        <v>328</v>
      </c>
      <c r="B2400">
        <v>1</v>
      </c>
      <c r="C2400" s="26">
        <v>45295</v>
      </c>
      <c r="G2400">
        <v>84</v>
      </c>
      <c r="H2400" t="s">
        <v>11</v>
      </c>
      <c r="I2400">
        <v>11.4</v>
      </c>
      <c r="J2400">
        <v>1000</v>
      </c>
      <c r="AU2400" s="5"/>
      <c r="AV2400" s="21"/>
      <c r="AW2400" s="8"/>
      <c r="AY2400" s="5"/>
      <c r="AZ2400"/>
      <c r="BA2400" s="8"/>
      <c r="BB2400"/>
      <c r="BC2400"/>
      <c r="BD2400"/>
      <c r="CO2400" s="5">
        <f>SUM(CT2400:DR2400)</f>
        <v>530.89924999999994</v>
      </c>
      <c r="CT2400" s="5">
        <v>14.014999999999999</v>
      </c>
      <c r="CW2400" s="5">
        <v>28.029999999999998</v>
      </c>
      <c r="CZ2400" s="5">
        <v>37.967500000000001</v>
      </c>
      <c r="DC2400" s="5">
        <v>47.900500000000008</v>
      </c>
      <c r="DF2400" s="5">
        <v>52.853500000000011</v>
      </c>
      <c r="DI2400" s="5">
        <v>82.17825000000002</v>
      </c>
      <c r="DL2400" s="5">
        <v>109.44800000000001</v>
      </c>
      <c r="DO2400" s="5">
        <v>105.785</v>
      </c>
      <c r="DR2400" s="5">
        <v>52.721500000000006</v>
      </c>
    </row>
    <row r="2401" spans="1:122" x14ac:dyDescent="0.25">
      <c r="A2401" t="s">
        <v>328</v>
      </c>
      <c r="B2401">
        <v>1</v>
      </c>
      <c r="C2401" s="26">
        <v>45297</v>
      </c>
      <c r="G2401">
        <v>86</v>
      </c>
      <c r="H2401" t="s">
        <v>11</v>
      </c>
      <c r="I2401">
        <v>11.4</v>
      </c>
      <c r="J2401">
        <v>1000</v>
      </c>
      <c r="AU2401" s="5"/>
      <c r="AV2401" s="21"/>
      <c r="AW2401" s="8"/>
      <c r="AY2401" s="5"/>
      <c r="AZ2401"/>
      <c r="BA2401" s="8"/>
      <c r="BB2401"/>
      <c r="BC2401"/>
      <c r="BD2401"/>
      <c r="CO2401" s="5">
        <f>SUM(CT2401:DR2401)</f>
        <v>612.5675</v>
      </c>
      <c r="CT2401" s="5">
        <v>29.186</v>
      </c>
      <c r="CW2401" s="5">
        <v>58.372</v>
      </c>
      <c r="CZ2401" s="5">
        <v>58.558</v>
      </c>
      <c r="DC2401" s="5">
        <v>57.481000000000002</v>
      </c>
      <c r="DF2401" s="5">
        <v>56.249499999999998</v>
      </c>
      <c r="DI2401" s="5">
        <v>83.566500000000005</v>
      </c>
      <c r="DL2401" s="5">
        <v>109.86200000000002</v>
      </c>
      <c r="DO2401" s="5">
        <v>106.964</v>
      </c>
      <c r="DR2401" s="5">
        <v>52.328499999999998</v>
      </c>
    </row>
    <row r="2402" spans="1:122" x14ac:dyDescent="0.25">
      <c r="A2402" t="s">
        <v>328</v>
      </c>
      <c r="B2402">
        <v>1</v>
      </c>
      <c r="C2402" s="26">
        <v>45303</v>
      </c>
      <c r="G2402">
        <v>92</v>
      </c>
      <c r="H2402" t="s">
        <v>11</v>
      </c>
      <c r="I2402">
        <v>11.4</v>
      </c>
      <c r="J2402">
        <v>1000</v>
      </c>
      <c r="M2402" s="5">
        <v>659.74358974358984</v>
      </c>
      <c r="N2402" s="5">
        <v>20.23076923076923</v>
      </c>
      <c r="AU2402" s="5"/>
      <c r="AV2402" s="21"/>
      <c r="AW2402" s="8"/>
      <c r="AY2402" s="5"/>
      <c r="AZ2402"/>
      <c r="BA2402" s="8"/>
      <c r="BB2402"/>
      <c r="BC2402"/>
      <c r="BD2402"/>
      <c r="CA2402" s="5"/>
      <c r="CB2402" s="5"/>
      <c r="CC2402" s="5"/>
      <c r="CD2402" s="5"/>
      <c r="CE2402" s="5"/>
      <c r="CF2402" s="5"/>
      <c r="CO2402" s="5">
        <f>SUM(CT2402:DR2402)</f>
        <v>605.26400000000001</v>
      </c>
      <c r="CT2402" s="5">
        <v>28.355</v>
      </c>
      <c r="CW2402" s="5">
        <v>56.71</v>
      </c>
      <c r="CZ2402" s="5">
        <v>56.951500000000003</v>
      </c>
      <c r="DC2402" s="5">
        <v>56.489500000000007</v>
      </c>
      <c r="DF2402" s="5">
        <v>55.818999999999996</v>
      </c>
      <c r="DI2402" s="5">
        <v>82.648499999999999</v>
      </c>
      <c r="DL2402" s="5">
        <v>110.08699999999999</v>
      </c>
      <c r="DO2402" s="5">
        <v>106.01599999999999</v>
      </c>
      <c r="DR2402" s="5">
        <v>52.187500000000007</v>
      </c>
    </row>
    <row r="2403" spans="1:122" x14ac:dyDescent="0.25">
      <c r="A2403" t="s">
        <v>328</v>
      </c>
      <c r="B2403">
        <v>1</v>
      </c>
      <c r="C2403" s="26">
        <v>45308</v>
      </c>
      <c r="G2403">
        <v>97</v>
      </c>
      <c r="H2403" t="s">
        <v>11</v>
      </c>
      <c r="I2403">
        <v>11.4</v>
      </c>
      <c r="J2403">
        <v>1000</v>
      </c>
      <c r="M2403" s="5">
        <v>665.12820512820508</v>
      </c>
      <c r="N2403" s="5">
        <v>21</v>
      </c>
      <c r="AU2403" s="5"/>
      <c r="AV2403" s="21"/>
      <c r="AW2403" s="8"/>
      <c r="AY2403" s="5"/>
      <c r="AZ2403"/>
      <c r="BA2403" s="8"/>
      <c r="BB2403"/>
      <c r="BC2403"/>
      <c r="BD2403"/>
      <c r="CA2403" s="5"/>
      <c r="CB2403" s="5"/>
      <c r="CC2403" s="5"/>
      <c r="CD2403" s="5"/>
      <c r="CE2403" s="5"/>
      <c r="CF2403" s="5"/>
    </row>
    <row r="2404" spans="1:122" x14ac:dyDescent="0.25">
      <c r="A2404" t="s">
        <v>328</v>
      </c>
      <c r="B2404">
        <v>1</v>
      </c>
      <c r="C2404" s="26">
        <v>45309</v>
      </c>
      <c r="E2404" s="13" t="s">
        <v>332</v>
      </c>
      <c r="F2404" t="s">
        <v>89</v>
      </c>
      <c r="G2404">
        <v>98</v>
      </c>
      <c r="H2404" t="s">
        <v>11</v>
      </c>
      <c r="I2404">
        <v>11.4</v>
      </c>
      <c r="J2404">
        <v>1000</v>
      </c>
      <c r="T2404">
        <v>98</v>
      </c>
      <c r="AU2404" s="5"/>
      <c r="AV2404" s="21"/>
      <c r="AW2404" s="8"/>
      <c r="AY2404" s="5"/>
      <c r="AZ2404"/>
      <c r="BA2404" s="8"/>
      <c r="BB2404"/>
      <c r="BC2404"/>
      <c r="BD2404"/>
      <c r="CA2404" s="5"/>
      <c r="CB2404" s="5"/>
      <c r="CC2404" s="5"/>
      <c r="CD2404" s="5"/>
      <c r="CE2404" s="5"/>
      <c r="CF2404" s="5"/>
    </row>
    <row r="2405" spans="1:122" x14ac:dyDescent="0.25">
      <c r="A2405" t="s">
        <v>328</v>
      </c>
      <c r="B2405">
        <v>1</v>
      </c>
      <c r="C2405" s="26">
        <v>45310</v>
      </c>
      <c r="G2405">
        <v>99</v>
      </c>
      <c r="H2405" t="s">
        <v>11</v>
      </c>
      <c r="I2405">
        <v>11.4</v>
      </c>
      <c r="J2405">
        <v>1000</v>
      </c>
      <c r="AU2405" s="5"/>
      <c r="AV2405" s="21"/>
      <c r="AW2405" s="8"/>
      <c r="AY2405" s="5"/>
      <c r="AZ2405"/>
      <c r="BA2405" s="8"/>
      <c r="BB2405"/>
      <c r="BC2405"/>
      <c r="BD2405"/>
      <c r="CO2405" s="5">
        <f>SUM(CT2405:DR2405)</f>
        <v>611.20324999999991</v>
      </c>
      <c r="CT2405" s="5">
        <v>29.507749999999998</v>
      </c>
      <c r="CW2405" s="5">
        <v>59.015499999999996</v>
      </c>
      <c r="CZ2405" s="5">
        <v>57.870999999999995</v>
      </c>
      <c r="DC2405" s="5">
        <v>57.13450000000001</v>
      </c>
      <c r="DF2405" s="5">
        <v>56.022999999999996</v>
      </c>
      <c r="DI2405" s="5">
        <v>84.07950000000001</v>
      </c>
      <c r="DL2405" s="5">
        <v>109.04899999999999</v>
      </c>
      <c r="DO2405" s="5">
        <v>105.86</v>
      </c>
      <c r="DR2405" s="5">
        <v>52.663000000000004</v>
      </c>
    </row>
    <row r="2406" spans="1:122" x14ac:dyDescent="0.25">
      <c r="A2406" t="s">
        <v>328</v>
      </c>
      <c r="B2406">
        <v>1</v>
      </c>
      <c r="C2406" s="26">
        <v>45313</v>
      </c>
      <c r="G2406">
        <v>102</v>
      </c>
      <c r="H2406" t="s">
        <v>11</v>
      </c>
      <c r="I2406">
        <v>11.4</v>
      </c>
      <c r="J2406">
        <v>1000</v>
      </c>
      <c r="M2406" s="5">
        <v>671.25</v>
      </c>
      <c r="N2406" s="5">
        <v>21.375</v>
      </c>
      <c r="AU2406" s="5"/>
      <c r="AV2406" s="21"/>
      <c r="AW2406" s="8"/>
      <c r="AY2406" s="5"/>
      <c r="AZ2406"/>
      <c r="BA2406" s="8"/>
      <c r="BB2406"/>
      <c r="BC2406"/>
      <c r="BD2406"/>
      <c r="CA2406" s="5"/>
      <c r="CB2406" s="5"/>
      <c r="CC2406" s="5"/>
      <c r="CD2406" s="5"/>
      <c r="CE2406" s="5"/>
      <c r="CF2406" s="5"/>
    </row>
    <row r="2407" spans="1:122" x14ac:dyDescent="0.25">
      <c r="A2407" t="s">
        <v>328</v>
      </c>
      <c r="B2407">
        <v>1</v>
      </c>
      <c r="C2407" s="26">
        <v>45320</v>
      </c>
      <c r="G2407">
        <v>109</v>
      </c>
      <c r="H2407" t="s">
        <v>11</v>
      </c>
      <c r="I2407">
        <v>11.4</v>
      </c>
      <c r="J2407">
        <v>1000</v>
      </c>
      <c r="M2407" s="5">
        <v>676.5</v>
      </c>
      <c r="N2407" s="5">
        <v>21.824999999999999</v>
      </c>
      <c r="AU2407" s="5"/>
      <c r="AV2407" s="21"/>
      <c r="AW2407" s="8"/>
      <c r="AY2407" s="5"/>
      <c r="AZ2407"/>
      <c r="BA2407" s="8"/>
      <c r="BB2407"/>
      <c r="BC2407"/>
      <c r="BD2407"/>
      <c r="CA2407" s="5"/>
      <c r="CB2407" s="5"/>
      <c r="CC2407" s="5"/>
      <c r="CD2407" s="5"/>
      <c r="CE2407" s="5"/>
      <c r="CF2407" s="5"/>
    </row>
    <row r="2408" spans="1:122" x14ac:dyDescent="0.25">
      <c r="A2408" t="s">
        <v>328</v>
      </c>
      <c r="B2408">
        <v>1</v>
      </c>
      <c r="C2408" s="26">
        <v>45329</v>
      </c>
      <c r="G2408">
        <v>118</v>
      </c>
      <c r="H2408" t="s">
        <v>11</v>
      </c>
      <c r="I2408">
        <v>11.4</v>
      </c>
      <c r="J2408">
        <v>1000</v>
      </c>
      <c r="M2408" s="5">
        <v>679</v>
      </c>
      <c r="N2408" s="5">
        <v>22.2</v>
      </c>
      <c r="AU2408" s="5"/>
      <c r="AV2408" s="21"/>
      <c r="AW2408" s="8"/>
      <c r="AY2408" s="5"/>
      <c r="AZ2408"/>
      <c r="BA2408" s="8"/>
      <c r="BB2408"/>
      <c r="BC2408"/>
      <c r="BD2408"/>
      <c r="CA2408" s="5"/>
      <c r="CB2408" s="5"/>
      <c r="CC2408" s="5"/>
      <c r="CD2408" s="5"/>
      <c r="CE2408" s="5"/>
      <c r="CF2408" s="5"/>
      <c r="CO2408" s="5">
        <f>SUM(CT2408:DR2408)</f>
        <v>525.42499999999995</v>
      </c>
      <c r="CT2408" s="5">
        <v>19.113500000000002</v>
      </c>
      <c r="CW2408" s="5">
        <v>38.227000000000004</v>
      </c>
      <c r="CZ2408" s="5">
        <v>42.676000000000002</v>
      </c>
      <c r="DC2408" s="5">
        <v>43.892499999999998</v>
      </c>
      <c r="DF2408" s="5">
        <v>46.421500000000002</v>
      </c>
      <c r="DI2408" s="5">
        <v>73.423500000000004</v>
      </c>
      <c r="DL2408" s="5">
        <v>105.128</v>
      </c>
      <c r="DO2408" s="5">
        <v>104.58200000000001</v>
      </c>
      <c r="DR2408" s="5">
        <v>51.960999999999999</v>
      </c>
    </row>
    <row r="2409" spans="1:122" x14ac:dyDescent="0.25">
      <c r="A2409" t="s">
        <v>328</v>
      </c>
      <c r="B2409">
        <v>1</v>
      </c>
      <c r="C2409" s="26">
        <v>45331</v>
      </c>
      <c r="G2409">
        <v>120</v>
      </c>
      <c r="H2409" t="s">
        <v>11</v>
      </c>
      <c r="I2409">
        <v>11.4</v>
      </c>
      <c r="J2409">
        <v>1000</v>
      </c>
      <c r="AU2409" s="5"/>
      <c r="AV2409" s="21"/>
      <c r="AW2409" s="8"/>
      <c r="AY2409" s="5"/>
      <c r="AZ2409"/>
      <c r="BA2409" s="8"/>
      <c r="BB2409"/>
      <c r="BC2409"/>
      <c r="BD2409"/>
      <c r="CO2409" s="5">
        <f>SUM(CT2409:DR2409)</f>
        <v>606.08750000000009</v>
      </c>
      <c r="CT2409" s="5">
        <v>28.099250000000005</v>
      </c>
      <c r="CW2409" s="5">
        <v>56.19850000000001</v>
      </c>
      <c r="CZ2409" s="5">
        <v>57.814000000000007</v>
      </c>
      <c r="DC2409" s="5">
        <v>56.964999999999996</v>
      </c>
      <c r="DF2409" s="5">
        <v>56.356000000000009</v>
      </c>
      <c r="DI2409" s="5">
        <v>83.213250000000002</v>
      </c>
      <c r="DL2409" s="5">
        <v>108.71600000000001</v>
      </c>
      <c r="DO2409" s="5">
        <v>105.497</v>
      </c>
      <c r="DR2409" s="5">
        <v>53.228500000000004</v>
      </c>
    </row>
    <row r="2410" spans="1:122" x14ac:dyDescent="0.25">
      <c r="A2410" t="s">
        <v>328</v>
      </c>
      <c r="B2410">
        <v>1</v>
      </c>
      <c r="C2410" s="26">
        <v>45335</v>
      </c>
      <c r="G2410">
        <v>124</v>
      </c>
      <c r="H2410" t="s">
        <v>11</v>
      </c>
      <c r="I2410">
        <v>11.4</v>
      </c>
      <c r="J2410">
        <v>1000</v>
      </c>
      <c r="M2410" s="7">
        <v>754.5</v>
      </c>
      <c r="N2410" s="7">
        <v>20.85</v>
      </c>
      <c r="Z2410" s="7">
        <v>9.15</v>
      </c>
      <c r="AC2410" s="5">
        <v>279.81200000000001</v>
      </c>
      <c r="AD2410">
        <v>9.1000000000000004E-3</v>
      </c>
      <c r="AE2410" s="8">
        <f>AC2410*AD2410</f>
        <v>2.5462892000000004</v>
      </c>
      <c r="AJ2410" s="5">
        <v>189.2115</v>
      </c>
      <c r="AK2410" s="7">
        <v>2.4968305957214549</v>
      </c>
      <c r="AQ2410" s="9">
        <f>AK2410/AJ2410</f>
        <v>1.3195976966101189E-2</v>
      </c>
      <c r="AR2410">
        <v>2.6800000000000001E-2</v>
      </c>
      <c r="AS2410" s="8">
        <f>AJ2410*AR2410</f>
        <v>5.0708682000000005</v>
      </c>
      <c r="AU2410" s="5">
        <v>0.67599999999999993</v>
      </c>
      <c r="AV2410" s="21">
        <v>3.0679999999999999E-2</v>
      </c>
      <c r="AW2410" s="8">
        <f>AU2410*AV2410</f>
        <v>2.0739679999999996E-2</v>
      </c>
      <c r="AY2410" s="5">
        <v>484.5745</v>
      </c>
      <c r="AZ2410"/>
      <c r="BA2410" s="8"/>
      <c r="BB2410"/>
      <c r="BC2410" s="21">
        <v>1.409E-2</v>
      </c>
      <c r="BD2410"/>
      <c r="BH2410" s="5">
        <f>AU2410+AY2410+BG2410</f>
        <v>485.25049999999999</v>
      </c>
      <c r="BK2410" s="5">
        <v>954.274</v>
      </c>
      <c r="CA2410" s="5">
        <v>292.25</v>
      </c>
      <c r="CB2410" s="5">
        <v>4.4000000000000004</v>
      </c>
      <c r="CC2410" s="5">
        <v>126.65</v>
      </c>
      <c r="CD2410" s="5"/>
      <c r="CE2410" s="5"/>
      <c r="CF2410" s="5">
        <v>171.9</v>
      </c>
      <c r="CG2410" s="5"/>
    </row>
    <row r="2411" spans="1:122" x14ac:dyDescent="0.25">
      <c r="A2411" t="s">
        <v>328</v>
      </c>
      <c r="B2411">
        <v>1</v>
      </c>
      <c r="C2411" s="26">
        <v>45355</v>
      </c>
      <c r="E2411" s="13" t="s">
        <v>333</v>
      </c>
      <c r="F2411" t="s">
        <v>15</v>
      </c>
      <c r="G2411">
        <v>144</v>
      </c>
      <c r="H2411" t="s">
        <v>11</v>
      </c>
      <c r="I2411">
        <v>11.4</v>
      </c>
      <c r="J2411">
        <v>1000</v>
      </c>
      <c r="V2411">
        <v>144</v>
      </c>
      <c r="AU2411" s="5"/>
      <c r="AV2411" s="21"/>
      <c r="AW2411" s="8"/>
      <c r="AY2411" s="5"/>
      <c r="AZ2411"/>
      <c r="BA2411" s="8"/>
      <c r="BB2411"/>
      <c r="BC2411"/>
      <c r="BD2411"/>
      <c r="CA2411" s="5"/>
      <c r="CB2411" s="5"/>
      <c r="CC2411" s="5"/>
      <c r="CD2411" s="5"/>
      <c r="CE2411" s="5"/>
      <c r="CF2411" s="5"/>
    </row>
    <row r="2412" spans="1:122" x14ac:dyDescent="0.25">
      <c r="A2412" t="s">
        <v>328</v>
      </c>
      <c r="B2412">
        <v>1</v>
      </c>
      <c r="C2412" s="26">
        <v>45370</v>
      </c>
      <c r="G2412">
        <v>159</v>
      </c>
      <c r="H2412" t="s">
        <v>11</v>
      </c>
      <c r="I2412">
        <v>11.4</v>
      </c>
      <c r="J2412">
        <v>1000</v>
      </c>
      <c r="M2412" s="7">
        <v>821.5</v>
      </c>
      <c r="N2412" s="7">
        <v>24.1</v>
      </c>
      <c r="Z2412" s="7">
        <v>8.6</v>
      </c>
      <c r="AC2412" s="5">
        <v>465.78100000000001</v>
      </c>
      <c r="AD2412">
        <v>8.2000000000000007E-3</v>
      </c>
      <c r="AE2412" s="8">
        <f>AC2412*AD2412</f>
        <v>3.8194042000000006</v>
      </c>
      <c r="AJ2412" s="5">
        <v>223.70750000000004</v>
      </c>
      <c r="AK2412" s="7">
        <v>2.7200899126375933</v>
      </c>
      <c r="AQ2412" s="9">
        <f>AK2412/AJ2412</f>
        <v>1.2159135981751138E-2</v>
      </c>
      <c r="AR2412">
        <v>1.89E-2</v>
      </c>
      <c r="AS2412" s="8">
        <f>AJ2412*AR2412</f>
        <v>4.2280717500000007</v>
      </c>
      <c r="AU2412" s="5">
        <v>4.1829999999999998</v>
      </c>
      <c r="AV2412" s="21">
        <v>2.61125E-2</v>
      </c>
      <c r="AW2412" s="8">
        <f>AU2412*AV2412</f>
        <v>0.1092285875</v>
      </c>
      <c r="AY2412" s="5">
        <v>828.01250000000005</v>
      </c>
      <c r="AZ2412"/>
      <c r="BA2412" s="8"/>
      <c r="BB2412"/>
      <c r="BC2412"/>
      <c r="BD2412"/>
      <c r="BH2412" s="5">
        <f>AU2412+AY2412+BG2412</f>
        <v>832.19550000000004</v>
      </c>
      <c r="BK2412" s="5">
        <v>1521.684</v>
      </c>
      <c r="BR2412" s="21">
        <v>3.2227500000000006E-2</v>
      </c>
      <c r="CA2412" s="5">
        <v>398.05</v>
      </c>
      <c r="CB2412" s="5">
        <v>30.2</v>
      </c>
      <c r="CC2412" s="5">
        <v>11</v>
      </c>
      <c r="CD2412" s="5"/>
      <c r="CE2412" s="5"/>
      <c r="CF2412" s="5">
        <v>184.15</v>
      </c>
      <c r="CG2412" s="5"/>
    </row>
    <row r="2413" spans="1:122" x14ac:dyDescent="0.25">
      <c r="A2413" t="s">
        <v>328</v>
      </c>
      <c r="B2413">
        <v>1</v>
      </c>
      <c r="C2413" s="26">
        <v>45415</v>
      </c>
      <c r="E2413" s="13" t="s">
        <v>334</v>
      </c>
      <c r="F2413" t="s">
        <v>18</v>
      </c>
      <c r="G2413">
        <v>210</v>
      </c>
      <c r="H2413" t="s">
        <v>11</v>
      </c>
      <c r="I2413">
        <v>11.4</v>
      </c>
      <c r="J2413">
        <v>1000</v>
      </c>
      <c r="W2413">
        <v>210</v>
      </c>
      <c r="AQ2413" s="9"/>
      <c r="AU2413"/>
      <c r="AV2413"/>
      <c r="AW2413"/>
      <c r="AY2413"/>
      <c r="AZ2413"/>
      <c r="BA2413"/>
      <c r="BB2413"/>
      <c r="BC2413"/>
      <c r="BD2413"/>
      <c r="BN2413" s="5">
        <v>456.17500000000007</v>
      </c>
      <c r="BO2413" s="5">
        <v>45.059448339772842</v>
      </c>
      <c r="BP2413" s="5">
        <v>205.5499384639588</v>
      </c>
      <c r="BQ2413" s="5">
        <v>250.62506153604127</v>
      </c>
      <c r="BR2413" s="21">
        <v>3.0167499999999996E-2</v>
      </c>
      <c r="BS2413" s="7">
        <f>BQ2413*BR2413</f>
        <v>7.5607315438885241</v>
      </c>
      <c r="BT2413" s="7">
        <v>9.0550633684563344</v>
      </c>
      <c r="CA2413" s="5"/>
      <c r="CB2413" s="5"/>
      <c r="CC2413" s="5"/>
      <c r="CD2413" s="5"/>
      <c r="CE2413" s="5"/>
      <c r="CF2413" s="5"/>
    </row>
    <row r="2414" spans="1:122" x14ac:dyDescent="0.25">
      <c r="A2414" t="s">
        <v>335</v>
      </c>
      <c r="B2414">
        <v>3</v>
      </c>
      <c r="C2414" s="26">
        <v>45211</v>
      </c>
      <c r="E2414" s="13" t="s">
        <v>329</v>
      </c>
      <c r="F2414" t="s">
        <v>10</v>
      </c>
      <c r="G2414">
        <v>0</v>
      </c>
      <c r="H2414" t="s">
        <v>11</v>
      </c>
      <c r="I2414">
        <v>11.6</v>
      </c>
      <c r="J2414">
        <v>1000</v>
      </c>
      <c r="AU2414"/>
      <c r="AV2414"/>
      <c r="AW2414"/>
      <c r="AY2414"/>
      <c r="AZ2414"/>
      <c r="BA2414"/>
      <c r="BB2414"/>
      <c r="BC2414"/>
      <c r="BD2414"/>
      <c r="CA2414" s="5"/>
      <c r="CB2414" s="5"/>
      <c r="CC2414" s="5"/>
      <c r="CD2414" s="5"/>
      <c r="CE2414" s="5"/>
      <c r="CF2414" s="5"/>
    </row>
    <row r="2415" spans="1:122" x14ac:dyDescent="0.25">
      <c r="A2415" t="s">
        <v>335</v>
      </c>
      <c r="B2415">
        <v>3</v>
      </c>
      <c r="C2415" s="26">
        <v>45232</v>
      </c>
      <c r="G2415">
        <v>21</v>
      </c>
      <c r="H2415" t="s">
        <v>11</v>
      </c>
      <c r="I2415">
        <v>11.6</v>
      </c>
      <c r="J2415">
        <v>1000</v>
      </c>
      <c r="AU2415"/>
      <c r="AV2415"/>
      <c r="AW2415"/>
      <c r="AY2415"/>
      <c r="AZ2415"/>
      <c r="BA2415"/>
      <c r="BB2415"/>
      <c r="BC2415"/>
      <c r="BD2415"/>
      <c r="CO2415" s="5">
        <f>SUM(CT2415:DR2415)</f>
        <v>583.35950000000003</v>
      </c>
      <c r="CT2415" s="5">
        <v>25.553750000000001</v>
      </c>
      <c r="CW2415" s="5">
        <v>51.107500000000002</v>
      </c>
      <c r="CZ2415" s="5">
        <v>53.983000000000004</v>
      </c>
      <c r="DC2415" s="5">
        <v>54.745000000000005</v>
      </c>
      <c r="DF2415" s="5">
        <v>54.533500000000004</v>
      </c>
      <c r="DI2415" s="5">
        <v>81.215249999999997</v>
      </c>
      <c r="DL2415" s="5">
        <v>106.57399999999998</v>
      </c>
      <c r="DO2415" s="5">
        <v>103.53500000000003</v>
      </c>
      <c r="DR2415" s="5">
        <v>52.112500000000004</v>
      </c>
    </row>
    <row r="2416" spans="1:122" x14ac:dyDescent="0.25">
      <c r="A2416" t="s">
        <v>335</v>
      </c>
      <c r="B2416">
        <v>3</v>
      </c>
      <c r="C2416" s="26">
        <v>45240</v>
      </c>
      <c r="G2416">
        <v>29</v>
      </c>
      <c r="H2416" t="s">
        <v>11</v>
      </c>
      <c r="I2416">
        <v>11.6</v>
      </c>
      <c r="J2416">
        <v>1000</v>
      </c>
      <c r="AU2416"/>
      <c r="AV2416"/>
      <c r="AW2416"/>
      <c r="AY2416"/>
      <c r="AZ2416"/>
      <c r="BA2416"/>
      <c r="BB2416"/>
      <c r="BC2416"/>
      <c r="BD2416"/>
      <c r="CO2416" s="5">
        <f>SUM(CT2416:DR2416)</f>
        <v>587.54675000000009</v>
      </c>
      <c r="CT2416" s="5">
        <v>26.030750000000001</v>
      </c>
      <c r="CW2416" s="5">
        <v>52.061500000000002</v>
      </c>
      <c r="CZ2416" s="5">
        <v>54.874000000000002</v>
      </c>
      <c r="DC2416" s="5">
        <v>54.791499999999999</v>
      </c>
      <c r="DF2416" s="5">
        <v>54.799000000000007</v>
      </c>
      <c r="DI2416" s="5">
        <v>82.176000000000016</v>
      </c>
      <c r="DL2416" s="5">
        <v>106.06400000000001</v>
      </c>
      <c r="DO2416" s="5">
        <v>104.429</v>
      </c>
      <c r="DR2416" s="5">
        <v>52.320999999999998</v>
      </c>
    </row>
    <row r="2417" spans="1:122" x14ac:dyDescent="0.25">
      <c r="A2417" t="s">
        <v>335</v>
      </c>
      <c r="B2417">
        <v>3</v>
      </c>
      <c r="C2417" s="26">
        <v>45257</v>
      </c>
      <c r="G2417">
        <v>46</v>
      </c>
      <c r="H2417" t="s">
        <v>11</v>
      </c>
      <c r="I2417">
        <v>11.6</v>
      </c>
      <c r="J2417">
        <v>1000</v>
      </c>
      <c r="AU2417"/>
      <c r="AV2417"/>
      <c r="AW2417"/>
      <c r="AY2417"/>
      <c r="AZ2417"/>
      <c r="BA2417"/>
      <c r="BB2417"/>
      <c r="BC2417"/>
      <c r="BD2417"/>
      <c r="CO2417" s="5">
        <f>SUM(CT2417:DR2417)</f>
        <v>599.73125000000005</v>
      </c>
      <c r="CT2417" s="5">
        <v>27.525500000000001</v>
      </c>
      <c r="CW2417" s="5">
        <v>55.051000000000002</v>
      </c>
      <c r="CZ2417" s="5">
        <v>55.906000000000006</v>
      </c>
      <c r="DC2417" s="5">
        <v>55.865499999999997</v>
      </c>
      <c r="DF2417" s="5">
        <v>55.617999999999995</v>
      </c>
      <c r="DI2417" s="5">
        <v>83.622749999999996</v>
      </c>
      <c r="DL2417" s="5">
        <v>108.06200000000001</v>
      </c>
      <c r="DO2417" s="5">
        <v>104.72</v>
      </c>
      <c r="DR2417" s="5">
        <v>53.360500000000002</v>
      </c>
    </row>
    <row r="2418" spans="1:122" x14ac:dyDescent="0.25">
      <c r="A2418" t="s">
        <v>335</v>
      </c>
      <c r="B2418">
        <v>3</v>
      </c>
      <c r="C2418" s="26">
        <v>45260</v>
      </c>
      <c r="G2418">
        <v>49</v>
      </c>
      <c r="H2418" t="s">
        <v>11</v>
      </c>
      <c r="I2418">
        <v>11.6</v>
      </c>
      <c r="J2418">
        <v>1000</v>
      </c>
      <c r="M2418" s="5">
        <v>164.75</v>
      </c>
      <c r="N2418" s="5">
        <v>9.4</v>
      </c>
      <c r="AU2418"/>
      <c r="AV2418"/>
      <c r="AW2418"/>
      <c r="AY2418"/>
      <c r="AZ2418"/>
      <c r="BA2418"/>
      <c r="BB2418"/>
      <c r="BC2418"/>
      <c r="BD2418"/>
      <c r="CA2418" s="5"/>
      <c r="CB2418" s="5"/>
      <c r="CC2418" s="5"/>
      <c r="CD2418" s="5"/>
      <c r="CE2418" s="5"/>
      <c r="CF2418" s="5"/>
    </row>
    <row r="2419" spans="1:122" x14ac:dyDescent="0.25">
      <c r="A2419" t="s">
        <v>335</v>
      </c>
      <c r="B2419">
        <v>3</v>
      </c>
      <c r="C2419" s="26">
        <v>45266</v>
      </c>
      <c r="E2419" s="13" t="s">
        <v>330</v>
      </c>
      <c r="F2419" t="s">
        <v>12</v>
      </c>
      <c r="G2419">
        <v>55</v>
      </c>
      <c r="H2419" t="s">
        <v>11</v>
      </c>
      <c r="I2419">
        <v>11.6</v>
      </c>
      <c r="J2419">
        <v>1000</v>
      </c>
      <c r="R2419">
        <v>55</v>
      </c>
      <c r="AU2419"/>
      <c r="AV2419"/>
      <c r="AW2419"/>
      <c r="AY2419"/>
      <c r="AZ2419"/>
      <c r="BA2419"/>
      <c r="BB2419"/>
      <c r="BC2419"/>
      <c r="BD2419"/>
      <c r="CA2419" s="5"/>
      <c r="CB2419" s="5"/>
      <c r="CC2419" s="5"/>
      <c r="CD2419" s="5"/>
      <c r="CE2419" s="5"/>
      <c r="CF2419" s="5"/>
    </row>
    <row r="2420" spans="1:122" x14ac:dyDescent="0.25">
      <c r="A2420" t="s">
        <v>335</v>
      </c>
      <c r="B2420">
        <v>3</v>
      </c>
      <c r="C2420" s="26">
        <v>45267</v>
      </c>
      <c r="G2420">
        <v>56</v>
      </c>
      <c r="H2420" t="s">
        <v>11</v>
      </c>
      <c r="I2420">
        <v>11.6</v>
      </c>
      <c r="J2420">
        <v>1000</v>
      </c>
      <c r="M2420" s="5">
        <v>245.25</v>
      </c>
      <c r="N2420" s="5">
        <v>11.225</v>
      </c>
      <c r="AU2420"/>
      <c r="AV2420"/>
      <c r="AW2420"/>
      <c r="AY2420"/>
      <c r="AZ2420"/>
      <c r="BA2420"/>
      <c r="BB2420"/>
      <c r="BC2420"/>
      <c r="BD2420"/>
      <c r="CA2420" s="5"/>
      <c r="CB2420" s="5"/>
      <c r="CC2420" s="5"/>
      <c r="CD2420" s="5"/>
      <c r="CE2420" s="5"/>
      <c r="CF2420" s="5"/>
    </row>
    <row r="2421" spans="1:122" x14ac:dyDescent="0.25">
      <c r="A2421" t="s">
        <v>335</v>
      </c>
      <c r="B2421">
        <v>3</v>
      </c>
      <c r="C2421" s="26">
        <v>45268</v>
      </c>
      <c r="G2421">
        <v>57</v>
      </c>
      <c r="H2421" t="s">
        <v>11</v>
      </c>
      <c r="I2421">
        <v>11.6</v>
      </c>
      <c r="J2421">
        <v>1000</v>
      </c>
      <c r="AU2421"/>
      <c r="AV2421"/>
      <c r="AW2421"/>
      <c r="AY2421"/>
      <c r="AZ2421"/>
      <c r="BA2421"/>
      <c r="BB2421"/>
      <c r="BC2421"/>
      <c r="BD2421"/>
      <c r="CO2421" s="5">
        <f>SUM(CT2421:DR2421)</f>
        <v>586.45400000000006</v>
      </c>
      <c r="CT2421" s="5">
        <v>24.292999999999999</v>
      </c>
      <c r="CW2421" s="5">
        <v>48.585999999999999</v>
      </c>
      <c r="CZ2421" s="5">
        <v>54.266500000000001</v>
      </c>
      <c r="DC2421" s="5">
        <v>55.681000000000004</v>
      </c>
      <c r="DF2421" s="5">
        <v>55.658499999999997</v>
      </c>
      <c r="DI2421" s="5">
        <v>83.044499999999999</v>
      </c>
      <c r="DL2421" s="5">
        <v>107.489</v>
      </c>
      <c r="DO2421" s="5">
        <v>104.51300000000002</v>
      </c>
      <c r="DR2421" s="5">
        <v>52.922499999999999</v>
      </c>
    </row>
    <row r="2422" spans="1:122" x14ac:dyDescent="0.25">
      <c r="A2422" t="s">
        <v>335</v>
      </c>
      <c r="B2422">
        <v>3</v>
      </c>
      <c r="C2422" s="26">
        <v>45272</v>
      </c>
      <c r="G2422">
        <v>61</v>
      </c>
      <c r="H2422" t="s">
        <v>11</v>
      </c>
      <c r="I2422">
        <v>11.6</v>
      </c>
      <c r="J2422">
        <v>1000</v>
      </c>
      <c r="M2422" s="5">
        <v>291.75</v>
      </c>
      <c r="N2422" s="5">
        <v>12.5</v>
      </c>
      <c r="AU2422"/>
      <c r="AV2422"/>
      <c r="AW2422"/>
      <c r="AY2422"/>
      <c r="AZ2422"/>
      <c r="BA2422"/>
      <c r="BB2422"/>
      <c r="BC2422"/>
      <c r="BD2422"/>
      <c r="CA2422" s="5"/>
      <c r="CB2422" s="5"/>
      <c r="CC2422" s="5"/>
      <c r="CD2422" s="5"/>
      <c r="CE2422" s="5"/>
      <c r="CF2422" s="5"/>
      <c r="CO2422" s="5">
        <f>SUM(CT2422:DR2422)</f>
        <v>575.37425000000007</v>
      </c>
      <c r="CT2422" s="5">
        <v>21.232999999999997</v>
      </c>
      <c r="CW2422" s="5">
        <v>42.465999999999994</v>
      </c>
      <c r="CZ2422" s="5">
        <v>52.400500000000008</v>
      </c>
      <c r="DC2422" s="5">
        <v>54.889000000000003</v>
      </c>
      <c r="DF2422" s="5">
        <v>55.258000000000003</v>
      </c>
      <c r="DI2422" s="5">
        <v>83.114250000000013</v>
      </c>
      <c r="DL2422" s="5">
        <v>106.964</v>
      </c>
      <c r="DO2422" s="5">
        <v>105.965</v>
      </c>
      <c r="DR2422" s="5">
        <v>53.084500000000006</v>
      </c>
    </row>
    <row r="2423" spans="1:122" x14ac:dyDescent="0.25">
      <c r="A2423" t="s">
        <v>335</v>
      </c>
      <c r="B2423">
        <v>3</v>
      </c>
      <c r="C2423" s="26">
        <v>45275</v>
      </c>
      <c r="G2423">
        <v>64</v>
      </c>
      <c r="H2423" t="s">
        <v>11</v>
      </c>
      <c r="I2423">
        <v>11.6</v>
      </c>
      <c r="J2423">
        <v>1000</v>
      </c>
      <c r="AU2423"/>
      <c r="AV2423"/>
      <c r="AW2423"/>
      <c r="AY2423"/>
      <c r="AZ2423"/>
      <c r="BA2423"/>
      <c r="BB2423"/>
      <c r="BC2423"/>
      <c r="BD2423"/>
      <c r="CO2423" s="5">
        <f>SUM(CT2423:DR2423)</f>
        <v>608.02925000000005</v>
      </c>
      <c r="CT2423" s="5">
        <v>28.597250000000003</v>
      </c>
      <c r="CW2423" s="5">
        <v>57.194500000000005</v>
      </c>
      <c r="CZ2423" s="5">
        <v>56.987500000000004</v>
      </c>
      <c r="DC2423" s="5">
        <v>56.053000000000004</v>
      </c>
      <c r="DF2423" s="5">
        <v>56.738500000000002</v>
      </c>
      <c r="DI2423" s="5">
        <v>83.296500000000009</v>
      </c>
      <c r="DL2423" s="5">
        <v>109.08500000000001</v>
      </c>
      <c r="DO2423" s="5">
        <v>106.262</v>
      </c>
      <c r="DR2423" s="5">
        <v>53.814999999999998</v>
      </c>
    </row>
    <row r="2424" spans="1:122" x14ac:dyDescent="0.25">
      <c r="A2424" t="s">
        <v>335</v>
      </c>
      <c r="B2424">
        <v>3</v>
      </c>
      <c r="C2424" s="26">
        <v>45279</v>
      </c>
      <c r="G2424">
        <v>68</v>
      </c>
      <c r="H2424" t="s">
        <v>11</v>
      </c>
      <c r="I2424">
        <v>11.6</v>
      </c>
      <c r="J2424">
        <v>1000</v>
      </c>
      <c r="M2424" s="5">
        <v>409.5</v>
      </c>
      <c r="N2424" s="5">
        <v>14.95</v>
      </c>
      <c r="AU2424"/>
      <c r="AV2424"/>
      <c r="AW2424"/>
      <c r="AY2424"/>
      <c r="AZ2424"/>
      <c r="BA2424"/>
      <c r="BB2424"/>
      <c r="BC2424"/>
      <c r="BD2424"/>
      <c r="CA2424" s="5"/>
      <c r="CB2424" s="5"/>
      <c r="CC2424" s="5"/>
      <c r="CD2424" s="5"/>
      <c r="CE2424" s="5"/>
      <c r="CF2424" s="5"/>
    </row>
    <row r="2425" spans="1:122" x14ac:dyDescent="0.25">
      <c r="A2425" t="s">
        <v>335</v>
      </c>
      <c r="B2425">
        <v>3</v>
      </c>
      <c r="C2425" s="26">
        <v>45282</v>
      </c>
      <c r="G2425">
        <v>71</v>
      </c>
      <c r="H2425" t="s">
        <v>11</v>
      </c>
      <c r="I2425">
        <v>11.6</v>
      </c>
      <c r="J2425">
        <v>1000</v>
      </c>
      <c r="AU2425"/>
      <c r="AV2425"/>
      <c r="AW2425"/>
      <c r="AY2425"/>
      <c r="AZ2425"/>
      <c r="BA2425"/>
      <c r="BB2425"/>
      <c r="BC2425"/>
      <c r="BD2425"/>
      <c r="CO2425" s="5">
        <f>SUM(CT2425:DR2425)</f>
        <v>608.11175000000003</v>
      </c>
      <c r="CT2425" s="5">
        <v>28.043000000000003</v>
      </c>
      <c r="CW2425" s="5">
        <v>56.086000000000006</v>
      </c>
      <c r="CZ2425" s="5">
        <v>56.3155</v>
      </c>
      <c r="DC2425" s="5">
        <v>56.6965</v>
      </c>
      <c r="DF2425" s="5">
        <v>56.492499999999993</v>
      </c>
      <c r="DI2425" s="5">
        <v>83.573250000000002</v>
      </c>
      <c r="DL2425" s="5">
        <v>109.75700000000001</v>
      </c>
      <c r="DO2425" s="5">
        <v>106.08800000000001</v>
      </c>
      <c r="DR2425" s="5">
        <v>55.06</v>
      </c>
    </row>
    <row r="2426" spans="1:122" x14ac:dyDescent="0.25">
      <c r="A2426" t="s">
        <v>335</v>
      </c>
      <c r="B2426">
        <v>3</v>
      </c>
      <c r="C2426" s="26">
        <v>45286</v>
      </c>
      <c r="E2426" s="13" t="s">
        <v>331</v>
      </c>
      <c r="F2426" t="s">
        <v>13</v>
      </c>
      <c r="G2426">
        <v>75</v>
      </c>
      <c r="H2426" t="s">
        <v>11</v>
      </c>
      <c r="I2426">
        <v>11.6</v>
      </c>
      <c r="J2426">
        <v>1000</v>
      </c>
      <c r="S2426">
        <v>75</v>
      </c>
      <c r="AU2426"/>
      <c r="AV2426"/>
      <c r="AW2426"/>
      <c r="AY2426"/>
      <c r="AZ2426"/>
      <c r="BA2426"/>
      <c r="BB2426"/>
      <c r="BC2426"/>
      <c r="BD2426"/>
      <c r="CA2426" s="5"/>
      <c r="CB2426" s="5"/>
      <c r="CC2426" s="5"/>
      <c r="CD2426" s="5"/>
      <c r="CE2426" s="5"/>
      <c r="CF2426" s="5"/>
    </row>
    <row r="2427" spans="1:122" x14ac:dyDescent="0.25">
      <c r="A2427" t="s">
        <v>335</v>
      </c>
      <c r="B2427">
        <v>3</v>
      </c>
      <c r="C2427" s="26">
        <v>45287</v>
      </c>
      <c r="G2427">
        <v>76</v>
      </c>
      <c r="H2427" t="s">
        <v>11</v>
      </c>
      <c r="I2427">
        <v>11.6</v>
      </c>
      <c r="J2427">
        <v>1000</v>
      </c>
      <c r="M2427" s="5">
        <v>555.75</v>
      </c>
      <c r="N2427" s="5">
        <v>16.824999999999999</v>
      </c>
      <c r="AU2427"/>
      <c r="AV2427"/>
      <c r="AW2427"/>
      <c r="AY2427"/>
      <c r="AZ2427"/>
      <c r="BA2427"/>
      <c r="BB2427"/>
      <c r="BC2427"/>
      <c r="BD2427"/>
      <c r="CA2427" s="5"/>
      <c r="CB2427" s="5"/>
      <c r="CC2427" s="5"/>
      <c r="CD2427" s="5"/>
      <c r="CE2427" s="5"/>
      <c r="CF2427" s="5"/>
      <c r="CO2427" s="5">
        <f>SUM(CT2427:DR2427)</f>
        <v>589.71050000000002</v>
      </c>
      <c r="CT2427" s="5">
        <v>23.759</v>
      </c>
      <c r="CW2427" s="5">
        <v>47.518000000000001</v>
      </c>
      <c r="CZ2427" s="5">
        <v>53.596000000000004</v>
      </c>
      <c r="DC2427" s="5">
        <v>54.997</v>
      </c>
      <c r="DF2427" s="5">
        <v>56.033500000000004</v>
      </c>
      <c r="DI2427" s="5">
        <v>82.545000000000002</v>
      </c>
      <c r="DL2427" s="5">
        <v>108.76700000000001</v>
      </c>
      <c r="DO2427" s="5">
        <v>106.754</v>
      </c>
      <c r="DR2427" s="5">
        <v>55.741</v>
      </c>
    </row>
    <row r="2428" spans="1:122" x14ac:dyDescent="0.25">
      <c r="A2428" t="s">
        <v>335</v>
      </c>
      <c r="B2428">
        <v>3</v>
      </c>
      <c r="C2428" s="26">
        <v>45294</v>
      </c>
      <c r="G2428">
        <v>83</v>
      </c>
      <c r="H2428" t="s">
        <v>11</v>
      </c>
      <c r="I2428">
        <v>11.6</v>
      </c>
      <c r="J2428">
        <v>1000</v>
      </c>
      <c r="M2428" s="5">
        <v>608.5</v>
      </c>
      <c r="N2428" s="5">
        <v>18.125</v>
      </c>
      <c r="Z2428" s="7">
        <v>11.1</v>
      </c>
      <c r="AC2428" s="5">
        <v>172.99200000000002</v>
      </c>
      <c r="AD2428" s="21">
        <v>1.2960000000000001E-2</v>
      </c>
      <c r="AE2428" s="8">
        <f>AC2428*AD2428</f>
        <v>2.2419763200000005</v>
      </c>
      <c r="AJ2428" s="5">
        <v>128.01849999999999</v>
      </c>
      <c r="AK2428" s="7">
        <v>1.63138775</v>
      </c>
      <c r="AQ2428" s="9">
        <f>AK2428/AJ2428</f>
        <v>1.2743374980959784E-2</v>
      </c>
      <c r="AR2428" s="21">
        <v>4.3092499999999999E-2</v>
      </c>
      <c r="AS2428" s="8">
        <f>AJ2428*AR2428</f>
        <v>5.5166372112499991</v>
      </c>
      <c r="AU2428" s="5">
        <v>23.605</v>
      </c>
      <c r="AV2428" s="21">
        <v>3.8545000000000003E-2</v>
      </c>
      <c r="AW2428" s="8">
        <f>AU2428*AV2428</f>
        <v>0.90985472500000009</v>
      </c>
      <c r="AY2428" s="5">
        <v>14.282999999999999</v>
      </c>
      <c r="AZ2428" s="21">
        <v>3.2402500000000001E-2</v>
      </c>
      <c r="BA2428" s="8">
        <f>AY2428*AZ2428</f>
        <v>0.46280490749999997</v>
      </c>
      <c r="BB2428" s="21"/>
      <c r="BC2428" s="21"/>
      <c r="BD2428"/>
      <c r="BH2428" s="5">
        <f>AU2428+AY2428</f>
        <v>37.887999999999998</v>
      </c>
      <c r="BJ2428" s="8">
        <f>AW2428+BA2428</f>
        <v>1.3726596325</v>
      </c>
      <c r="BK2428" s="5">
        <v>338.89850000000001</v>
      </c>
      <c r="CA2428" s="5">
        <v>265.45</v>
      </c>
      <c r="CB2428" s="5">
        <v>217.35</v>
      </c>
      <c r="CC2428" s="5">
        <v>29.6</v>
      </c>
      <c r="CD2428" s="5"/>
      <c r="CE2428" s="5"/>
      <c r="CF2428" s="5">
        <v>255.6</v>
      </c>
      <c r="CG2428" s="5"/>
    </row>
    <row r="2429" spans="1:122" x14ac:dyDescent="0.25">
      <c r="A2429" t="s">
        <v>335</v>
      </c>
      <c r="B2429">
        <v>3</v>
      </c>
      <c r="C2429" s="26">
        <v>45295</v>
      </c>
      <c r="G2429">
        <v>84</v>
      </c>
      <c r="H2429" t="s">
        <v>11</v>
      </c>
      <c r="I2429">
        <v>11.6</v>
      </c>
      <c r="J2429">
        <v>1000</v>
      </c>
      <c r="AU2429" s="5"/>
      <c r="AV2429" s="21"/>
      <c r="AW2429"/>
      <c r="AY2429" s="5"/>
      <c r="AZ2429" s="21"/>
      <c r="BA2429" s="21"/>
      <c r="BB2429" s="21"/>
      <c r="BC2429" s="21"/>
      <c r="BD2429"/>
      <c r="CO2429" s="5">
        <f>SUM(CT2429:DR2429)</f>
        <v>539.78525000000002</v>
      </c>
      <c r="CT2429" s="5">
        <v>15.436250000000001</v>
      </c>
      <c r="CW2429" s="5">
        <v>30.872500000000002</v>
      </c>
      <c r="CZ2429" s="5">
        <v>40.741</v>
      </c>
      <c r="DC2429" s="5">
        <v>48.704499999999996</v>
      </c>
      <c r="DF2429" s="5">
        <v>52.857999999999997</v>
      </c>
      <c r="DI2429" s="5">
        <v>81.923999999999992</v>
      </c>
      <c r="DL2429" s="5">
        <v>106.874</v>
      </c>
      <c r="DO2429" s="5">
        <v>107.444</v>
      </c>
      <c r="DR2429" s="5">
        <v>54.930999999999997</v>
      </c>
    </row>
    <row r="2430" spans="1:122" x14ac:dyDescent="0.25">
      <c r="A2430" t="s">
        <v>335</v>
      </c>
      <c r="B2430">
        <v>3</v>
      </c>
      <c r="C2430" s="26">
        <v>45297</v>
      </c>
      <c r="G2430">
        <v>86</v>
      </c>
      <c r="H2430" t="s">
        <v>11</v>
      </c>
      <c r="I2430">
        <v>11.6</v>
      </c>
      <c r="J2430">
        <v>1000</v>
      </c>
      <c r="AU2430" s="5"/>
      <c r="AV2430" s="21"/>
      <c r="AW2430"/>
      <c r="AY2430" s="5"/>
      <c r="AZ2430" s="21"/>
      <c r="BA2430" s="21"/>
      <c r="BB2430" s="21"/>
      <c r="BC2430" s="21"/>
      <c r="BD2430"/>
      <c r="CO2430" s="5">
        <f>SUM(CT2430:DR2430)</f>
        <v>607.69175000000007</v>
      </c>
      <c r="CT2430" s="5">
        <v>28.924249999999997</v>
      </c>
      <c r="CW2430" s="5">
        <v>57.848499999999994</v>
      </c>
      <c r="CZ2430" s="5">
        <v>56.810500000000005</v>
      </c>
      <c r="DC2430" s="5">
        <v>55.358499999999999</v>
      </c>
      <c r="DF2430" s="5">
        <v>55.189</v>
      </c>
      <c r="DI2430" s="5">
        <v>83.40900000000002</v>
      </c>
      <c r="DL2430" s="5">
        <v>107.58500000000001</v>
      </c>
      <c r="DO2430" s="5">
        <v>106.53200000000001</v>
      </c>
      <c r="DR2430" s="5">
        <v>56.034999999999997</v>
      </c>
    </row>
    <row r="2431" spans="1:122" x14ac:dyDescent="0.25">
      <c r="A2431" t="s">
        <v>335</v>
      </c>
      <c r="B2431">
        <v>3</v>
      </c>
      <c r="C2431" s="26">
        <v>45303</v>
      </c>
      <c r="G2431">
        <v>92</v>
      </c>
      <c r="H2431" t="s">
        <v>11</v>
      </c>
      <c r="I2431">
        <v>11.6</v>
      </c>
      <c r="J2431">
        <v>1000</v>
      </c>
      <c r="M2431" s="5">
        <v>692</v>
      </c>
      <c r="N2431" s="5">
        <v>20</v>
      </c>
      <c r="AU2431" s="5"/>
      <c r="AV2431" s="21"/>
      <c r="AW2431"/>
      <c r="AY2431" s="5"/>
      <c r="AZ2431" s="21"/>
      <c r="BA2431" s="21"/>
      <c r="BB2431" s="21"/>
      <c r="BC2431" s="21"/>
      <c r="BD2431"/>
      <c r="CA2431" s="5"/>
      <c r="CB2431" s="5"/>
      <c r="CC2431" s="5"/>
      <c r="CD2431" s="5"/>
      <c r="CE2431" s="5"/>
      <c r="CF2431" s="5"/>
      <c r="CO2431" s="5">
        <f>SUM(CT2431:DR2431)</f>
        <v>605.46725000000004</v>
      </c>
      <c r="CT2431" s="5">
        <v>28.176500000000004</v>
      </c>
      <c r="CW2431" s="5">
        <v>56.353000000000009</v>
      </c>
      <c r="CZ2431" s="5">
        <v>56.336500000000001</v>
      </c>
      <c r="DC2431" s="5">
        <v>55.426000000000009</v>
      </c>
      <c r="DF2431" s="5">
        <v>55.334499999999991</v>
      </c>
      <c r="DI2431" s="5">
        <v>83.98275000000001</v>
      </c>
      <c r="DL2431" s="5">
        <v>107.822</v>
      </c>
      <c r="DO2431" s="5">
        <v>106.595</v>
      </c>
      <c r="DR2431" s="5">
        <v>55.441000000000003</v>
      </c>
    </row>
    <row r="2432" spans="1:122" x14ac:dyDescent="0.25">
      <c r="A2432" t="s">
        <v>335</v>
      </c>
      <c r="B2432">
        <v>3</v>
      </c>
      <c r="C2432" s="26">
        <v>45308</v>
      </c>
      <c r="G2432">
        <v>97</v>
      </c>
      <c r="H2432" t="s">
        <v>11</v>
      </c>
      <c r="I2432">
        <v>11.6</v>
      </c>
      <c r="J2432">
        <v>1000</v>
      </c>
      <c r="M2432" s="5">
        <v>702.5</v>
      </c>
      <c r="N2432" s="5">
        <v>21.15</v>
      </c>
      <c r="AU2432" s="5"/>
      <c r="AV2432" s="21"/>
      <c r="AW2432"/>
      <c r="AY2432" s="5"/>
      <c r="AZ2432" s="21"/>
      <c r="BA2432" s="21"/>
      <c r="BB2432" s="21"/>
      <c r="BC2432" s="21"/>
      <c r="BD2432"/>
      <c r="CA2432" s="5"/>
      <c r="CB2432" s="5"/>
      <c r="CC2432" s="5"/>
      <c r="CD2432" s="5"/>
      <c r="CE2432" s="5"/>
      <c r="CF2432" s="5"/>
    </row>
    <row r="2433" spans="1:122" x14ac:dyDescent="0.25">
      <c r="A2433" t="s">
        <v>335</v>
      </c>
      <c r="B2433">
        <v>3</v>
      </c>
      <c r="C2433" s="26">
        <v>45310</v>
      </c>
      <c r="G2433">
        <v>99</v>
      </c>
      <c r="H2433" t="s">
        <v>11</v>
      </c>
      <c r="I2433">
        <v>11.6</v>
      </c>
      <c r="J2433">
        <v>1000</v>
      </c>
      <c r="AU2433" s="5"/>
      <c r="AV2433" s="21"/>
      <c r="AW2433"/>
      <c r="AY2433" s="5"/>
      <c r="AZ2433" s="21"/>
      <c r="BA2433" s="21"/>
      <c r="BB2433" s="21"/>
      <c r="BC2433" s="21"/>
      <c r="BD2433"/>
      <c r="CO2433" s="5">
        <f>SUM(CT2433:DR2433)</f>
        <v>608.54075</v>
      </c>
      <c r="CT2433" s="5">
        <v>28.955749999999998</v>
      </c>
      <c r="CW2433" s="5">
        <v>57.911499999999997</v>
      </c>
      <c r="CZ2433" s="5">
        <v>56.335000000000008</v>
      </c>
      <c r="DC2433" s="5">
        <v>55.849000000000004</v>
      </c>
      <c r="DF2433" s="5">
        <v>55.651000000000003</v>
      </c>
      <c r="DI2433" s="5">
        <v>83.283000000000001</v>
      </c>
      <c r="DL2433" s="5">
        <v>108.70700000000002</v>
      </c>
      <c r="DO2433" s="5">
        <v>106.82299999999999</v>
      </c>
      <c r="DR2433" s="5">
        <v>55.025500000000008</v>
      </c>
    </row>
    <row r="2434" spans="1:122" x14ac:dyDescent="0.25">
      <c r="A2434" t="s">
        <v>335</v>
      </c>
      <c r="B2434">
        <v>3</v>
      </c>
      <c r="C2434" s="26">
        <v>45312</v>
      </c>
      <c r="E2434" s="13" t="s">
        <v>332</v>
      </c>
      <c r="F2434" t="s">
        <v>89</v>
      </c>
      <c r="G2434">
        <v>101</v>
      </c>
      <c r="H2434" t="s">
        <v>11</v>
      </c>
      <c r="I2434">
        <v>11.6</v>
      </c>
      <c r="J2434">
        <v>1000</v>
      </c>
      <c r="T2434">
        <v>101</v>
      </c>
      <c r="AU2434" s="5"/>
      <c r="AV2434" s="21"/>
      <c r="AW2434"/>
      <c r="AY2434" s="5"/>
      <c r="AZ2434" s="21"/>
      <c r="BA2434" s="21"/>
      <c r="BB2434" s="21"/>
      <c r="BC2434" s="21"/>
      <c r="BD2434"/>
      <c r="CA2434" s="5"/>
      <c r="CB2434" s="5"/>
      <c r="CC2434" s="5"/>
      <c r="CD2434" s="5"/>
      <c r="CE2434" s="5"/>
      <c r="CF2434" s="5"/>
    </row>
    <row r="2435" spans="1:122" x14ac:dyDescent="0.25">
      <c r="A2435" t="s">
        <v>335</v>
      </c>
      <c r="B2435">
        <v>3</v>
      </c>
      <c r="C2435" s="26">
        <v>45313</v>
      </c>
      <c r="G2435">
        <v>102</v>
      </c>
      <c r="H2435" t="s">
        <v>11</v>
      </c>
      <c r="I2435">
        <v>11.6</v>
      </c>
      <c r="J2435">
        <v>1000</v>
      </c>
      <c r="M2435" s="5">
        <v>722</v>
      </c>
      <c r="N2435" s="5">
        <v>21.774999999999999</v>
      </c>
      <c r="AU2435" s="5"/>
      <c r="AV2435" s="21"/>
      <c r="AW2435"/>
      <c r="AY2435" s="5"/>
      <c r="AZ2435" s="21"/>
      <c r="BA2435" s="21"/>
      <c r="BB2435" s="21"/>
      <c r="BC2435" s="21"/>
      <c r="BD2435"/>
      <c r="CA2435" s="5"/>
      <c r="CB2435" s="5"/>
      <c r="CC2435" s="5"/>
      <c r="CD2435" s="5"/>
      <c r="CE2435" s="5"/>
      <c r="CF2435" s="5"/>
    </row>
    <row r="2436" spans="1:122" x14ac:dyDescent="0.25">
      <c r="A2436" t="s">
        <v>335</v>
      </c>
      <c r="B2436">
        <v>3</v>
      </c>
      <c r="C2436" s="26">
        <v>45320</v>
      </c>
      <c r="G2436">
        <v>109</v>
      </c>
      <c r="H2436" t="s">
        <v>11</v>
      </c>
      <c r="I2436">
        <v>11.6</v>
      </c>
      <c r="J2436">
        <v>1000</v>
      </c>
      <c r="M2436" s="5">
        <v>726.25</v>
      </c>
      <c r="N2436" s="5">
        <v>21.95</v>
      </c>
      <c r="AU2436" s="5"/>
      <c r="AV2436" s="21"/>
      <c r="AW2436"/>
      <c r="AY2436" s="5"/>
      <c r="AZ2436" s="21"/>
      <c r="BA2436" s="21"/>
      <c r="BB2436" s="21"/>
      <c r="BC2436" s="21"/>
      <c r="BD2436"/>
      <c r="CA2436" s="5"/>
      <c r="CB2436" s="5"/>
      <c r="CC2436" s="5"/>
      <c r="CD2436" s="5"/>
      <c r="CE2436" s="5"/>
      <c r="CF2436" s="5"/>
    </row>
    <row r="2437" spans="1:122" x14ac:dyDescent="0.25">
      <c r="A2437" t="s">
        <v>335</v>
      </c>
      <c r="B2437">
        <v>3</v>
      </c>
      <c r="C2437" s="26">
        <v>45329</v>
      </c>
      <c r="G2437">
        <v>118</v>
      </c>
      <c r="H2437" t="s">
        <v>11</v>
      </c>
      <c r="I2437">
        <v>11.6</v>
      </c>
      <c r="J2437">
        <v>1000</v>
      </c>
      <c r="M2437" s="5">
        <v>726.25</v>
      </c>
      <c r="N2437" s="5">
        <v>22.3</v>
      </c>
      <c r="AU2437" s="5"/>
      <c r="AV2437" s="21"/>
      <c r="AW2437"/>
      <c r="AY2437" s="5"/>
      <c r="AZ2437" s="21"/>
      <c r="BA2437" s="21"/>
      <c r="BB2437" s="21"/>
      <c r="BC2437" s="21"/>
      <c r="BD2437"/>
      <c r="CA2437" s="5"/>
      <c r="CB2437" s="5"/>
      <c r="CC2437" s="5"/>
      <c r="CD2437" s="5"/>
      <c r="CE2437" s="5"/>
      <c r="CF2437" s="5"/>
      <c r="CO2437" s="5">
        <f>SUM(CT2437:DR2437)</f>
        <v>529.58974999999998</v>
      </c>
      <c r="CT2437" s="5">
        <v>18.278750000000002</v>
      </c>
      <c r="CW2437" s="5">
        <v>36.557500000000005</v>
      </c>
      <c r="CZ2437" s="5">
        <v>41.6905</v>
      </c>
      <c r="DC2437" s="5">
        <v>44.327500000000008</v>
      </c>
      <c r="DF2437" s="5">
        <v>46.877500000000005</v>
      </c>
      <c r="DI2437" s="5">
        <v>75.588000000000008</v>
      </c>
      <c r="DL2437" s="5">
        <v>104.393</v>
      </c>
      <c r="DO2437" s="5">
        <v>105.86599999999999</v>
      </c>
      <c r="DR2437" s="5">
        <v>56.01100000000001</v>
      </c>
    </row>
    <row r="2438" spans="1:122" x14ac:dyDescent="0.25">
      <c r="A2438" t="s">
        <v>335</v>
      </c>
      <c r="B2438">
        <v>3</v>
      </c>
      <c r="C2438" s="26">
        <v>45331</v>
      </c>
      <c r="G2438">
        <v>120</v>
      </c>
      <c r="H2438" t="s">
        <v>11</v>
      </c>
      <c r="I2438">
        <v>11.6</v>
      </c>
      <c r="J2438">
        <v>1000</v>
      </c>
      <c r="AU2438" s="5"/>
      <c r="AV2438" s="21"/>
      <c r="AW2438"/>
      <c r="AY2438" s="5"/>
      <c r="AZ2438" s="21"/>
      <c r="BA2438" s="21"/>
      <c r="BB2438" s="21"/>
      <c r="BC2438" s="21"/>
      <c r="BD2438"/>
      <c r="CO2438" s="5">
        <f>SUM(CT2438:DR2438)</f>
        <v>603.68149999999991</v>
      </c>
      <c r="CT2438" s="5">
        <v>28.667750000000002</v>
      </c>
      <c r="CW2438" s="5">
        <v>57.335500000000003</v>
      </c>
      <c r="CZ2438" s="5">
        <v>57.482500000000002</v>
      </c>
      <c r="DC2438" s="5">
        <v>55.9435</v>
      </c>
      <c r="DF2438" s="5">
        <v>54.991</v>
      </c>
      <c r="DI2438" s="5">
        <v>82.353749999999991</v>
      </c>
      <c r="DL2438" s="5">
        <v>105.65600000000001</v>
      </c>
      <c r="DO2438" s="5">
        <v>104.91800000000001</v>
      </c>
      <c r="DR2438" s="5">
        <v>56.333500000000001</v>
      </c>
    </row>
    <row r="2439" spans="1:122" x14ac:dyDescent="0.25">
      <c r="A2439" t="s">
        <v>335</v>
      </c>
      <c r="B2439">
        <v>3</v>
      </c>
      <c r="C2439" s="26">
        <v>45335</v>
      </c>
      <c r="G2439">
        <v>124</v>
      </c>
      <c r="H2439" t="s">
        <v>11</v>
      </c>
      <c r="I2439">
        <v>11.6</v>
      </c>
      <c r="J2439">
        <v>1000</v>
      </c>
      <c r="M2439" s="7">
        <v>785.5</v>
      </c>
      <c r="N2439" s="7">
        <v>21.85</v>
      </c>
      <c r="Z2439" s="7">
        <v>8.85</v>
      </c>
      <c r="AC2439" s="5">
        <v>235.04249999999999</v>
      </c>
      <c r="AD2439" s="21">
        <v>1.01525E-2</v>
      </c>
      <c r="AE2439" s="8">
        <f>AC2439*AD2439</f>
        <v>2.3862689812499998</v>
      </c>
      <c r="AJ2439" s="5">
        <v>155.39100000000002</v>
      </c>
      <c r="AK2439" s="7">
        <v>2.252959570585281</v>
      </c>
      <c r="AQ2439" s="9">
        <f>AK2439/AJ2439</f>
        <v>1.4498649024623568E-2</v>
      </c>
      <c r="AR2439" s="21">
        <v>2.7895000000000003E-2</v>
      </c>
      <c r="AS2439" s="8">
        <f>AJ2439*AR2439</f>
        <v>4.3346319450000008</v>
      </c>
      <c r="AU2439" s="5">
        <v>0.33749999999999997</v>
      </c>
      <c r="AV2439" s="21">
        <v>3.3319999999999995E-2</v>
      </c>
      <c r="AW2439" s="8">
        <f>AU2439*AV2439</f>
        <v>1.1245499999999997E-2</v>
      </c>
      <c r="AY2439" s="5">
        <v>432.12349999999998</v>
      </c>
      <c r="AZ2439" s="21"/>
      <c r="BA2439" s="21"/>
      <c r="BB2439" s="21"/>
      <c r="BC2439" s="21">
        <v>1.3875000000000002E-2</v>
      </c>
      <c r="BD2439"/>
      <c r="BH2439" s="5">
        <f>AU2439+AY2439</f>
        <v>432.46099999999996</v>
      </c>
      <c r="BK2439" s="5">
        <v>822.89449999999988</v>
      </c>
      <c r="CA2439" s="5">
        <v>266.95</v>
      </c>
      <c r="CB2439" s="5">
        <v>6.75</v>
      </c>
      <c r="CC2439" s="5">
        <v>101.6</v>
      </c>
      <c r="CD2439" s="5"/>
      <c r="CE2439" s="5"/>
      <c r="CF2439" s="5">
        <v>145.5</v>
      </c>
      <c r="CG2439" s="5"/>
    </row>
    <row r="2440" spans="1:122" x14ac:dyDescent="0.25">
      <c r="A2440" t="s">
        <v>335</v>
      </c>
      <c r="B2440">
        <v>3</v>
      </c>
      <c r="C2440" s="26">
        <v>45351</v>
      </c>
      <c r="E2440" s="13" t="s">
        <v>333</v>
      </c>
      <c r="F2440" t="s">
        <v>15</v>
      </c>
      <c r="G2440">
        <v>140</v>
      </c>
      <c r="H2440" t="s">
        <v>11</v>
      </c>
      <c r="I2440">
        <v>11.6</v>
      </c>
      <c r="J2440">
        <v>1000</v>
      </c>
      <c r="V2440">
        <v>140</v>
      </c>
      <c r="AU2440" s="5"/>
      <c r="AV2440" s="21"/>
      <c r="AW2440"/>
      <c r="AY2440" s="5"/>
      <c r="AZ2440"/>
      <c r="BA2440"/>
      <c r="BB2440"/>
      <c r="BC2440"/>
      <c r="BD2440"/>
      <c r="CA2440" s="5"/>
      <c r="CB2440" s="5"/>
      <c r="CC2440" s="5"/>
      <c r="CD2440" s="5"/>
      <c r="CE2440" s="5"/>
      <c r="CF2440" s="5"/>
    </row>
    <row r="2441" spans="1:122" x14ac:dyDescent="0.25">
      <c r="A2441" t="s">
        <v>335</v>
      </c>
      <c r="B2441">
        <v>3</v>
      </c>
      <c r="C2441" s="26">
        <v>45370</v>
      </c>
      <c r="G2441">
        <v>159</v>
      </c>
      <c r="H2441" t="s">
        <v>11</v>
      </c>
      <c r="I2441">
        <v>11.6</v>
      </c>
      <c r="J2441">
        <v>1000</v>
      </c>
      <c r="M2441" s="7">
        <v>856</v>
      </c>
      <c r="N2441" s="7">
        <v>25.2</v>
      </c>
      <c r="Z2441" s="7">
        <v>8.8000000000000007</v>
      </c>
      <c r="AC2441" s="5">
        <v>442.15949999999998</v>
      </c>
      <c r="AD2441" s="21">
        <v>8.8242500000000005E-3</v>
      </c>
      <c r="AE2441" s="8">
        <f>AC2441*AD2441</f>
        <v>3.901725967875</v>
      </c>
      <c r="AJ2441" s="5">
        <v>226.61450000000002</v>
      </c>
      <c r="AK2441" s="7">
        <v>2.7436913698420833</v>
      </c>
      <c r="AQ2441" s="9">
        <f>AK2441/AJ2441</f>
        <v>1.2107307210448065E-2</v>
      </c>
      <c r="AR2441" s="21">
        <v>2.0787500000000004E-2</v>
      </c>
      <c r="AS2441" s="8">
        <f>AJ2441*AR2441</f>
        <v>4.7107489187500011</v>
      </c>
      <c r="AU2441" s="5">
        <v>6.6830000000000007</v>
      </c>
      <c r="AV2441" s="21">
        <v>3.0942500000000001E-2</v>
      </c>
      <c r="AW2441" s="8">
        <f>AU2441*AV2441</f>
        <v>0.20678872750000002</v>
      </c>
      <c r="AY2441" s="5">
        <v>756.41250000000014</v>
      </c>
      <c r="AZ2441"/>
      <c r="BA2441"/>
      <c r="BB2441"/>
      <c r="BC2441"/>
      <c r="BD2441"/>
      <c r="BH2441" s="5">
        <f>AU2441+AY2441</f>
        <v>763.09550000000013</v>
      </c>
      <c r="BK2441" s="5">
        <v>1431.8695</v>
      </c>
      <c r="BR2441" s="21">
        <v>3.1292500000000001E-2</v>
      </c>
      <c r="CA2441" s="5">
        <v>418.3</v>
      </c>
      <c r="CB2441" s="5">
        <v>44.9</v>
      </c>
      <c r="CC2441" s="5">
        <v>7</v>
      </c>
      <c r="CD2441" s="5"/>
      <c r="CE2441" s="5"/>
      <c r="CF2441" s="5">
        <v>180.2</v>
      </c>
      <c r="CG2441" s="5"/>
    </row>
    <row r="2442" spans="1:122" x14ac:dyDescent="0.25">
      <c r="A2442" t="s">
        <v>335</v>
      </c>
      <c r="B2442">
        <v>3</v>
      </c>
      <c r="C2442" s="26">
        <v>45415</v>
      </c>
      <c r="E2442" s="13" t="s">
        <v>334</v>
      </c>
      <c r="F2442" t="s">
        <v>18</v>
      </c>
      <c r="G2442">
        <v>210</v>
      </c>
      <c r="H2442" t="s">
        <v>11</v>
      </c>
      <c r="I2442">
        <v>11.6</v>
      </c>
      <c r="J2442">
        <v>1000</v>
      </c>
      <c r="W2442">
        <v>210</v>
      </c>
      <c r="AU2442"/>
      <c r="AV2442"/>
      <c r="AW2442"/>
      <c r="AY2442"/>
      <c r="AZ2442"/>
      <c r="BA2442"/>
      <c r="BB2442"/>
      <c r="BC2442"/>
      <c r="BD2442"/>
      <c r="BN2442" s="5">
        <v>519.75</v>
      </c>
      <c r="BO2442" s="5">
        <v>45.116500983145187</v>
      </c>
      <c r="BP2442" s="5">
        <v>234.4930138598971</v>
      </c>
      <c r="BQ2442" s="5">
        <v>285.25698614010287</v>
      </c>
      <c r="BR2442" s="21">
        <v>3.2247500000000005E-2</v>
      </c>
      <c r="BS2442" s="7">
        <f>BQ2442*BR2442</f>
        <v>9.1988246605529689</v>
      </c>
      <c r="BT2442" s="7">
        <v>10.330088716295027</v>
      </c>
      <c r="CA2442" s="5"/>
      <c r="CB2442" s="5"/>
      <c r="CC2442" s="5"/>
      <c r="CD2442" s="5"/>
      <c r="CE2442" s="5"/>
      <c r="CF2442" s="5"/>
    </row>
    <row r="2443" spans="1:122" x14ac:dyDescent="0.25">
      <c r="A2443" t="s">
        <v>336</v>
      </c>
      <c r="B2443">
        <v>5</v>
      </c>
      <c r="C2443" s="26">
        <v>45211</v>
      </c>
      <c r="E2443" s="13" t="s">
        <v>329</v>
      </c>
      <c r="F2443" t="s">
        <v>10</v>
      </c>
      <c r="G2443">
        <v>0</v>
      </c>
      <c r="H2443" t="s">
        <v>11</v>
      </c>
      <c r="I2443">
        <v>12.1</v>
      </c>
      <c r="J2443">
        <v>1000</v>
      </c>
      <c r="AU2443"/>
      <c r="AV2443"/>
      <c r="AW2443"/>
      <c r="AY2443"/>
      <c r="AZ2443"/>
      <c r="BA2443"/>
      <c r="BB2443"/>
      <c r="BC2443"/>
      <c r="BD2443"/>
      <c r="CA2443" s="5"/>
      <c r="CB2443" s="5"/>
      <c r="CC2443" s="5"/>
      <c r="CD2443" s="5"/>
      <c r="CE2443" s="5"/>
      <c r="CF2443" s="5"/>
    </row>
    <row r="2444" spans="1:122" x14ac:dyDescent="0.25">
      <c r="A2444" t="s">
        <v>336</v>
      </c>
      <c r="B2444">
        <v>5</v>
      </c>
      <c r="C2444" s="26">
        <v>45232</v>
      </c>
      <c r="G2444">
        <v>21</v>
      </c>
      <c r="H2444" t="s">
        <v>11</v>
      </c>
      <c r="I2444">
        <v>12.1</v>
      </c>
      <c r="J2444">
        <v>1000</v>
      </c>
      <c r="AU2444"/>
      <c r="AV2444"/>
      <c r="AW2444"/>
      <c r="AY2444"/>
      <c r="AZ2444"/>
      <c r="BA2444"/>
      <c r="BB2444"/>
      <c r="BC2444"/>
      <c r="BD2444"/>
      <c r="CO2444" s="5">
        <f>SUM(CT2444:DR2444)</f>
        <v>572.34050000000002</v>
      </c>
      <c r="CT2444" s="5">
        <v>25.550750000000001</v>
      </c>
      <c r="CW2444" s="5">
        <v>51.101500000000001</v>
      </c>
      <c r="CZ2444" s="5">
        <v>54.317500000000003</v>
      </c>
      <c r="DC2444" s="5">
        <v>55.037500000000009</v>
      </c>
      <c r="DF2444" s="5">
        <v>54.533500000000004</v>
      </c>
      <c r="DI2444" s="5">
        <v>82.560749999999999</v>
      </c>
      <c r="DL2444" s="5">
        <v>104.96900000000001</v>
      </c>
      <c r="DO2444" s="5">
        <v>96.998000000000005</v>
      </c>
      <c r="DR2444" s="5">
        <v>47.272000000000006</v>
      </c>
    </row>
    <row r="2445" spans="1:122" x14ac:dyDescent="0.25">
      <c r="A2445" t="s">
        <v>336</v>
      </c>
      <c r="B2445">
        <v>5</v>
      </c>
      <c r="C2445" s="26">
        <v>45240</v>
      </c>
      <c r="G2445">
        <v>29</v>
      </c>
      <c r="H2445" t="s">
        <v>11</v>
      </c>
      <c r="I2445">
        <v>12.1</v>
      </c>
      <c r="J2445">
        <v>1000</v>
      </c>
      <c r="AU2445"/>
      <c r="AV2445"/>
      <c r="AW2445"/>
      <c r="AY2445"/>
      <c r="AZ2445"/>
      <c r="BA2445"/>
      <c r="BB2445"/>
      <c r="BC2445"/>
      <c r="BD2445"/>
      <c r="CO2445" s="5">
        <f>SUM(CT2445:DR2445)</f>
        <v>572.9615</v>
      </c>
      <c r="CT2445" s="5">
        <v>25.985749999999999</v>
      </c>
      <c r="CW2445" s="5">
        <v>51.971499999999999</v>
      </c>
      <c r="CZ2445" s="5">
        <v>55.013500000000001</v>
      </c>
      <c r="DC2445" s="5">
        <v>55.220500000000008</v>
      </c>
      <c r="DF2445" s="5">
        <v>54.652000000000001</v>
      </c>
      <c r="DI2445" s="5">
        <v>81.660749999999993</v>
      </c>
      <c r="DL2445" s="5">
        <v>104.80399999999999</v>
      </c>
      <c r="DO2445" s="5">
        <v>95.366000000000014</v>
      </c>
      <c r="DR2445" s="5">
        <v>48.287499999999994</v>
      </c>
    </row>
    <row r="2446" spans="1:122" x14ac:dyDescent="0.25">
      <c r="A2446" t="s">
        <v>336</v>
      </c>
      <c r="B2446">
        <v>5</v>
      </c>
      <c r="C2446" s="26">
        <v>45257</v>
      </c>
      <c r="G2446">
        <v>46</v>
      </c>
      <c r="H2446" t="s">
        <v>11</v>
      </c>
      <c r="I2446">
        <v>12.1</v>
      </c>
      <c r="J2446">
        <v>1000</v>
      </c>
      <c r="AU2446"/>
      <c r="AV2446"/>
      <c r="AW2446"/>
      <c r="AY2446"/>
      <c r="AZ2446"/>
      <c r="BA2446"/>
      <c r="BB2446"/>
      <c r="BC2446"/>
      <c r="BD2446"/>
      <c r="CO2446" s="5">
        <f>SUM(CT2446:DR2446)</f>
        <v>594.08899999999994</v>
      </c>
      <c r="CT2446" s="5">
        <v>27.480499999999999</v>
      </c>
      <c r="CW2446" s="5">
        <v>54.960999999999999</v>
      </c>
      <c r="CZ2446" s="5">
        <v>56.217999999999996</v>
      </c>
      <c r="DC2446" s="5">
        <v>56.348500000000001</v>
      </c>
      <c r="DF2446" s="5">
        <v>56.212000000000003</v>
      </c>
      <c r="DI2446" s="5">
        <v>83.463000000000008</v>
      </c>
      <c r="DL2446" s="5">
        <v>108.839</v>
      </c>
      <c r="DO2446" s="5">
        <v>101.735</v>
      </c>
      <c r="DR2446" s="5">
        <v>48.832000000000001</v>
      </c>
    </row>
    <row r="2447" spans="1:122" x14ac:dyDescent="0.25">
      <c r="A2447" t="s">
        <v>336</v>
      </c>
      <c r="B2447">
        <v>5</v>
      </c>
      <c r="C2447" s="26">
        <v>45260</v>
      </c>
      <c r="G2447">
        <v>49</v>
      </c>
      <c r="H2447" t="s">
        <v>11</v>
      </c>
      <c r="I2447">
        <v>12.1</v>
      </c>
      <c r="J2447">
        <v>1000</v>
      </c>
      <c r="M2447" s="5">
        <v>164</v>
      </c>
      <c r="N2447" s="5">
        <v>9.6</v>
      </c>
      <c r="AU2447"/>
      <c r="AV2447"/>
      <c r="AW2447"/>
      <c r="AY2447"/>
      <c r="AZ2447"/>
      <c r="BA2447"/>
      <c r="BB2447"/>
      <c r="BC2447"/>
      <c r="BD2447"/>
      <c r="CA2447" s="5"/>
      <c r="CB2447" s="5"/>
      <c r="CC2447" s="5"/>
      <c r="CD2447" s="5"/>
      <c r="CE2447" s="5"/>
      <c r="CF2447" s="5"/>
    </row>
    <row r="2448" spans="1:122" x14ac:dyDescent="0.25">
      <c r="A2448" t="s">
        <v>336</v>
      </c>
      <c r="B2448">
        <v>5</v>
      </c>
      <c r="C2448" s="26">
        <v>45266</v>
      </c>
      <c r="E2448" s="13" t="s">
        <v>330</v>
      </c>
      <c r="F2448" t="s">
        <v>12</v>
      </c>
      <c r="G2448">
        <v>55</v>
      </c>
      <c r="H2448" t="s">
        <v>11</v>
      </c>
      <c r="I2448">
        <v>12.1</v>
      </c>
      <c r="J2448">
        <v>1000</v>
      </c>
      <c r="R2448">
        <v>55</v>
      </c>
      <c r="AU2448"/>
      <c r="AV2448"/>
      <c r="AW2448"/>
      <c r="AY2448"/>
      <c r="AZ2448"/>
      <c r="BA2448"/>
      <c r="BB2448"/>
      <c r="BC2448"/>
      <c r="BD2448"/>
      <c r="CA2448" s="5"/>
      <c r="CB2448" s="5"/>
      <c r="CC2448" s="5"/>
      <c r="CD2448" s="5"/>
      <c r="CE2448" s="5"/>
      <c r="CF2448" s="5"/>
    </row>
    <row r="2449" spans="1:122" x14ac:dyDescent="0.25">
      <c r="A2449" t="s">
        <v>336</v>
      </c>
      <c r="B2449">
        <v>5</v>
      </c>
      <c r="C2449" s="26">
        <v>45267</v>
      </c>
      <c r="G2449">
        <v>56</v>
      </c>
      <c r="H2449" t="s">
        <v>11</v>
      </c>
      <c r="I2449">
        <v>12.1</v>
      </c>
      <c r="J2449">
        <v>1000</v>
      </c>
      <c r="M2449" s="5">
        <v>246.25</v>
      </c>
      <c r="N2449" s="5">
        <v>11.574999999999999</v>
      </c>
      <c r="AU2449"/>
      <c r="AV2449"/>
      <c r="AW2449"/>
      <c r="AY2449"/>
      <c r="AZ2449"/>
      <c r="BA2449"/>
      <c r="BB2449"/>
      <c r="BC2449"/>
      <c r="BD2449"/>
      <c r="CA2449" s="5"/>
      <c r="CB2449" s="5"/>
      <c r="CC2449" s="5"/>
      <c r="CD2449" s="5"/>
      <c r="CE2449" s="5"/>
      <c r="CF2449" s="5"/>
    </row>
    <row r="2450" spans="1:122" x14ac:dyDescent="0.25">
      <c r="A2450" t="s">
        <v>336</v>
      </c>
      <c r="B2450">
        <v>5</v>
      </c>
      <c r="C2450" s="26">
        <v>45268</v>
      </c>
      <c r="G2450">
        <v>57</v>
      </c>
      <c r="H2450" t="s">
        <v>11</v>
      </c>
      <c r="I2450">
        <v>12.1</v>
      </c>
      <c r="J2450">
        <v>1000</v>
      </c>
      <c r="AU2450"/>
      <c r="AV2450"/>
      <c r="AW2450"/>
      <c r="AY2450"/>
      <c r="AZ2450"/>
      <c r="BA2450"/>
      <c r="BB2450"/>
      <c r="BC2450"/>
      <c r="BD2450"/>
      <c r="CO2450" s="5">
        <f>SUM(CT2450:DR2450)</f>
        <v>579.99950000000001</v>
      </c>
      <c r="CT2450" s="5">
        <v>23.995250000000002</v>
      </c>
      <c r="CW2450" s="5">
        <v>47.990500000000004</v>
      </c>
      <c r="CZ2450" s="5">
        <v>54.180999999999997</v>
      </c>
      <c r="DC2450" s="5">
        <v>55.748500000000007</v>
      </c>
      <c r="DF2450" s="5">
        <v>54.934000000000005</v>
      </c>
      <c r="DI2450" s="5">
        <v>82.60575</v>
      </c>
      <c r="DL2450" s="5">
        <v>108.44300000000001</v>
      </c>
      <c r="DO2450" s="5">
        <v>103.559</v>
      </c>
      <c r="DR2450" s="5">
        <v>48.542499999999997</v>
      </c>
    </row>
    <row r="2451" spans="1:122" x14ac:dyDescent="0.25">
      <c r="A2451" t="s">
        <v>336</v>
      </c>
      <c r="B2451">
        <v>5</v>
      </c>
      <c r="C2451" s="26">
        <v>45272</v>
      </c>
      <c r="G2451">
        <v>61</v>
      </c>
      <c r="H2451" t="s">
        <v>11</v>
      </c>
      <c r="I2451">
        <v>12.1</v>
      </c>
      <c r="J2451">
        <v>1000</v>
      </c>
      <c r="M2451" s="5">
        <v>294.25</v>
      </c>
      <c r="N2451" s="5">
        <v>13.1</v>
      </c>
      <c r="AU2451"/>
      <c r="AV2451"/>
      <c r="AW2451"/>
      <c r="AY2451"/>
      <c r="AZ2451"/>
      <c r="BA2451"/>
      <c r="BB2451"/>
      <c r="BC2451"/>
      <c r="BD2451"/>
      <c r="CA2451" s="5"/>
      <c r="CB2451" s="5"/>
      <c r="CC2451" s="5"/>
      <c r="CD2451" s="5"/>
      <c r="CE2451" s="5"/>
      <c r="CF2451" s="5"/>
      <c r="CO2451" s="5">
        <f>SUM(CT2451:DR2451)</f>
        <v>569.13425000000007</v>
      </c>
      <c r="CT2451" s="5">
        <v>21.181250000000006</v>
      </c>
      <c r="CW2451" s="5">
        <v>42.362500000000011</v>
      </c>
      <c r="CZ2451" s="5">
        <v>50.957500000000003</v>
      </c>
      <c r="DC2451" s="5">
        <v>54.067</v>
      </c>
      <c r="DF2451" s="5">
        <v>55.640500000000003</v>
      </c>
      <c r="DI2451" s="5">
        <v>83.903999999999996</v>
      </c>
      <c r="DL2451" s="5">
        <v>107.89100000000001</v>
      </c>
      <c r="DO2451" s="5">
        <v>104.15600000000002</v>
      </c>
      <c r="DR2451" s="5">
        <v>48.974500000000006</v>
      </c>
    </row>
    <row r="2452" spans="1:122" x14ac:dyDescent="0.25">
      <c r="A2452" t="s">
        <v>336</v>
      </c>
      <c r="B2452">
        <v>5</v>
      </c>
      <c r="C2452" s="26">
        <v>45275</v>
      </c>
      <c r="G2452">
        <v>64</v>
      </c>
      <c r="H2452" t="s">
        <v>11</v>
      </c>
      <c r="I2452">
        <v>12.1</v>
      </c>
      <c r="J2452">
        <v>1000</v>
      </c>
      <c r="AU2452"/>
      <c r="AV2452"/>
      <c r="AW2452"/>
      <c r="AY2452"/>
      <c r="AZ2452"/>
      <c r="BA2452"/>
      <c r="BB2452"/>
      <c r="BC2452"/>
      <c r="BD2452"/>
      <c r="CO2452" s="5">
        <f>SUM(CT2452:DR2452)</f>
        <v>606.67325000000005</v>
      </c>
      <c r="CT2452" s="5">
        <v>28.579250000000002</v>
      </c>
      <c r="CW2452" s="5">
        <v>57.158500000000004</v>
      </c>
      <c r="CZ2452" s="5">
        <v>57.358000000000011</v>
      </c>
      <c r="DC2452" s="5">
        <v>55.937499999999993</v>
      </c>
      <c r="DF2452" s="5">
        <v>56.510500000000008</v>
      </c>
      <c r="DI2452" s="5">
        <v>84.1965</v>
      </c>
      <c r="DL2452" s="5">
        <v>108.983</v>
      </c>
      <c r="DO2452" s="5">
        <v>105.221</v>
      </c>
      <c r="DR2452" s="5">
        <v>52.728999999999999</v>
      </c>
    </row>
    <row r="2453" spans="1:122" x14ac:dyDescent="0.25">
      <c r="A2453" t="s">
        <v>336</v>
      </c>
      <c r="B2453">
        <v>5</v>
      </c>
      <c r="C2453" s="26">
        <v>45279</v>
      </c>
      <c r="G2453">
        <v>68</v>
      </c>
      <c r="H2453" t="s">
        <v>11</v>
      </c>
      <c r="I2453">
        <v>12.1</v>
      </c>
      <c r="J2453">
        <v>1000</v>
      </c>
      <c r="M2453" s="5">
        <v>412.05128205128204</v>
      </c>
      <c r="N2453" s="5">
        <v>15.282051282051283</v>
      </c>
      <c r="AU2453"/>
      <c r="AV2453"/>
      <c r="AW2453"/>
      <c r="AY2453"/>
      <c r="AZ2453"/>
      <c r="BA2453"/>
      <c r="BB2453"/>
      <c r="BC2453"/>
      <c r="BD2453"/>
      <c r="CA2453" s="5"/>
      <c r="CB2453" s="5"/>
      <c r="CC2453" s="5"/>
      <c r="CD2453" s="5"/>
      <c r="CE2453" s="5"/>
      <c r="CF2453" s="5"/>
    </row>
    <row r="2454" spans="1:122" x14ac:dyDescent="0.25">
      <c r="A2454" t="s">
        <v>336</v>
      </c>
      <c r="B2454">
        <v>5</v>
      </c>
      <c r="C2454" s="26">
        <v>45282</v>
      </c>
      <c r="G2454">
        <v>71</v>
      </c>
      <c r="H2454" t="s">
        <v>11</v>
      </c>
      <c r="I2454">
        <v>12.1</v>
      </c>
      <c r="J2454">
        <v>1000</v>
      </c>
      <c r="AU2454"/>
      <c r="AV2454"/>
      <c r="AW2454"/>
      <c r="AY2454"/>
      <c r="AZ2454"/>
      <c r="BA2454"/>
      <c r="BB2454"/>
      <c r="BC2454"/>
      <c r="BD2454"/>
      <c r="CO2454" s="5">
        <f>SUM(CT2454:DR2454)</f>
        <v>608.92999999999995</v>
      </c>
      <c r="CT2454" s="5">
        <v>28.043750000000003</v>
      </c>
      <c r="CW2454" s="5">
        <v>56.087500000000006</v>
      </c>
      <c r="CZ2454" s="5">
        <v>56.623000000000005</v>
      </c>
      <c r="DC2454" s="5">
        <v>56.866</v>
      </c>
      <c r="DF2454" s="5">
        <v>55.811500000000002</v>
      </c>
      <c r="DI2454" s="5">
        <v>83.136750000000006</v>
      </c>
      <c r="DL2454" s="5">
        <v>109.502</v>
      </c>
      <c r="DO2454" s="5">
        <v>109.00700000000001</v>
      </c>
      <c r="DR2454" s="5">
        <v>53.852500000000006</v>
      </c>
    </row>
    <row r="2455" spans="1:122" x14ac:dyDescent="0.25">
      <c r="A2455" t="s">
        <v>336</v>
      </c>
      <c r="B2455">
        <v>5</v>
      </c>
      <c r="C2455" s="26">
        <v>45284</v>
      </c>
      <c r="E2455" s="13" t="s">
        <v>331</v>
      </c>
      <c r="F2455" t="s">
        <v>13</v>
      </c>
      <c r="G2455">
        <v>73</v>
      </c>
      <c r="H2455" t="s">
        <v>11</v>
      </c>
      <c r="I2455">
        <v>12.1</v>
      </c>
      <c r="J2455">
        <v>1000</v>
      </c>
      <c r="S2455">
        <v>73</v>
      </c>
      <c r="AU2455"/>
      <c r="AV2455"/>
      <c r="AW2455"/>
      <c r="AY2455"/>
      <c r="AZ2455"/>
      <c r="BA2455"/>
      <c r="BB2455"/>
      <c r="BC2455"/>
      <c r="BD2455"/>
      <c r="CA2455" s="5"/>
      <c r="CB2455" s="5"/>
      <c r="CC2455" s="5"/>
      <c r="CD2455" s="5"/>
      <c r="CE2455" s="5"/>
      <c r="CF2455" s="5"/>
    </row>
    <row r="2456" spans="1:122" x14ac:dyDescent="0.25">
      <c r="A2456" t="s">
        <v>336</v>
      </c>
      <c r="B2456">
        <v>5</v>
      </c>
      <c r="C2456" s="26">
        <v>45287</v>
      </c>
      <c r="G2456">
        <v>76</v>
      </c>
      <c r="H2456" t="s">
        <v>11</v>
      </c>
      <c r="I2456">
        <v>12.1</v>
      </c>
      <c r="J2456">
        <v>1000</v>
      </c>
      <c r="M2456" s="5">
        <v>540</v>
      </c>
      <c r="N2456" s="5">
        <v>17.175000000000001</v>
      </c>
      <c r="AU2456"/>
      <c r="AV2456"/>
      <c r="AW2456"/>
      <c r="AY2456"/>
      <c r="AZ2456"/>
      <c r="BA2456"/>
      <c r="BB2456"/>
      <c r="BC2456"/>
      <c r="BD2456"/>
      <c r="CA2456" s="5"/>
      <c r="CB2456" s="5"/>
      <c r="CC2456" s="5"/>
      <c r="CD2456" s="5"/>
      <c r="CE2456" s="5"/>
      <c r="CF2456" s="5"/>
      <c r="CO2456" s="5">
        <f>SUM(CT2456:DR2456)</f>
        <v>592.32350000000008</v>
      </c>
      <c r="CT2456" s="5">
        <v>23.694499999999998</v>
      </c>
      <c r="CW2456" s="5">
        <v>47.388999999999996</v>
      </c>
      <c r="CZ2456" s="5">
        <v>53.47</v>
      </c>
      <c r="DC2456" s="5">
        <v>55.81</v>
      </c>
      <c r="DF2456" s="5">
        <v>55.874499999999998</v>
      </c>
      <c r="DI2456" s="5">
        <v>83.845500000000001</v>
      </c>
      <c r="DL2456" s="5">
        <v>109.628</v>
      </c>
      <c r="DO2456" s="5">
        <v>108.28700000000001</v>
      </c>
      <c r="DR2456" s="5">
        <v>54.325000000000003</v>
      </c>
    </row>
    <row r="2457" spans="1:122" x14ac:dyDescent="0.25">
      <c r="A2457" t="s">
        <v>336</v>
      </c>
      <c r="B2457">
        <v>5</v>
      </c>
      <c r="C2457" s="26">
        <v>45294</v>
      </c>
      <c r="G2457">
        <v>83</v>
      </c>
      <c r="H2457" t="s">
        <v>11</v>
      </c>
      <c r="I2457">
        <v>12.1</v>
      </c>
      <c r="J2457">
        <v>1000</v>
      </c>
      <c r="M2457" s="5">
        <v>616.66666666666663</v>
      </c>
      <c r="N2457" s="5">
        <v>18.615384615384617</v>
      </c>
      <c r="Z2457" s="7">
        <v>11.2</v>
      </c>
      <c r="AC2457" s="5">
        <v>182.75550000000001</v>
      </c>
      <c r="AD2457" s="21">
        <v>1.6025000000000001E-2</v>
      </c>
      <c r="AE2457" s="8">
        <f>AC2457*AD2457</f>
        <v>2.9286568875000003</v>
      </c>
      <c r="AJ2457" s="5">
        <v>136.01599999999999</v>
      </c>
      <c r="AK2457" s="7">
        <v>1.7383221</v>
      </c>
      <c r="AQ2457" s="9">
        <f>AK2457/AJ2457</f>
        <v>1.2780276585107634E-2</v>
      </c>
      <c r="AR2457" s="21">
        <v>4.4622500000000002E-2</v>
      </c>
      <c r="AS2457" s="8">
        <f>AJ2457*AR2457</f>
        <v>6.0693739600000001</v>
      </c>
      <c r="AU2457" s="5">
        <v>26.206500000000002</v>
      </c>
      <c r="AV2457" s="21">
        <v>3.9642499999999997E-2</v>
      </c>
      <c r="AW2457" s="8">
        <f>AU2457*AV2457</f>
        <v>1.0388911762499999</v>
      </c>
      <c r="AY2457" s="5">
        <v>15.7835</v>
      </c>
      <c r="AZ2457" s="21">
        <v>3.3787499999999998E-2</v>
      </c>
      <c r="BA2457" s="8">
        <f>AY2457*AZ2457</f>
        <v>0.53328500624999997</v>
      </c>
      <c r="BB2457"/>
      <c r="BC2457"/>
      <c r="BD2457"/>
      <c r="BH2457" s="5">
        <f>AU2457+AY2457</f>
        <v>41.99</v>
      </c>
      <c r="BJ2457" s="8">
        <f>AW2457+BA2457</f>
        <v>1.5721761824999998</v>
      </c>
      <c r="BK2457" s="5">
        <v>360.76150000000007</v>
      </c>
      <c r="CA2457" s="5">
        <v>297.10000000000002</v>
      </c>
      <c r="CB2457" s="5">
        <v>299.05</v>
      </c>
      <c r="CC2457" s="5">
        <v>36.299999999999997</v>
      </c>
      <c r="CD2457" s="5"/>
      <c r="CE2457" s="5"/>
      <c r="CF2457" s="5">
        <v>267.10000000000002</v>
      </c>
      <c r="CG2457" s="5"/>
    </row>
    <row r="2458" spans="1:122" x14ac:dyDescent="0.25">
      <c r="A2458" t="s">
        <v>336</v>
      </c>
      <c r="B2458">
        <v>5</v>
      </c>
      <c r="C2458" s="26">
        <v>45295</v>
      </c>
      <c r="G2458">
        <v>84</v>
      </c>
      <c r="H2458" t="s">
        <v>11</v>
      </c>
      <c r="I2458">
        <v>12.1</v>
      </c>
      <c r="J2458">
        <v>1000</v>
      </c>
      <c r="AU2458" s="5"/>
      <c r="AV2458"/>
      <c r="AW2458"/>
      <c r="AY2458" s="5"/>
      <c r="AZ2458"/>
      <c r="BA2458"/>
      <c r="BB2458"/>
      <c r="BC2458"/>
      <c r="BD2458"/>
      <c r="CO2458" s="5">
        <f>SUM(CT2458:DR2458)</f>
        <v>528.5172500000001</v>
      </c>
      <c r="CT2458" s="5">
        <v>15.141500000000001</v>
      </c>
      <c r="CW2458" s="5">
        <v>30.283000000000001</v>
      </c>
      <c r="CZ2458" s="5">
        <v>39.781000000000006</v>
      </c>
      <c r="DC2458" s="5">
        <v>45.983500000000006</v>
      </c>
      <c r="DF2458" s="5">
        <v>49.729000000000006</v>
      </c>
      <c r="DI2458" s="5">
        <v>79.212750000000014</v>
      </c>
      <c r="DL2458" s="5">
        <v>108.167</v>
      </c>
      <c r="DO2458" s="5">
        <v>106.568</v>
      </c>
      <c r="DR2458" s="5">
        <v>53.651499999999999</v>
      </c>
    </row>
    <row r="2459" spans="1:122" x14ac:dyDescent="0.25">
      <c r="A2459" t="s">
        <v>336</v>
      </c>
      <c r="B2459">
        <v>5</v>
      </c>
      <c r="C2459" s="26">
        <v>45297</v>
      </c>
      <c r="G2459">
        <v>86</v>
      </c>
      <c r="H2459" t="s">
        <v>11</v>
      </c>
      <c r="I2459">
        <v>12.1</v>
      </c>
      <c r="J2459">
        <v>1000</v>
      </c>
      <c r="AU2459" s="5"/>
      <c r="AV2459"/>
      <c r="AW2459"/>
      <c r="AY2459" s="5"/>
      <c r="AZ2459"/>
      <c r="BA2459"/>
      <c r="BB2459"/>
      <c r="BC2459"/>
      <c r="BD2459"/>
      <c r="CO2459" s="5">
        <f>SUM(CT2459:DR2459)</f>
        <v>605.32325000000003</v>
      </c>
      <c r="CT2459" s="5">
        <v>28.193749999999998</v>
      </c>
      <c r="CW2459" s="5">
        <v>56.387499999999996</v>
      </c>
      <c r="CZ2459" s="5">
        <v>56.714500000000001</v>
      </c>
      <c r="DC2459" s="5">
        <v>56.1145</v>
      </c>
      <c r="DF2459" s="5">
        <v>55.375</v>
      </c>
      <c r="DI2459" s="5">
        <v>83.260499999999993</v>
      </c>
      <c r="DL2459" s="5">
        <v>109.37899999999999</v>
      </c>
      <c r="DO2459" s="5">
        <v>106.61900000000001</v>
      </c>
      <c r="DR2459" s="5">
        <v>53.279499999999999</v>
      </c>
    </row>
    <row r="2460" spans="1:122" x14ac:dyDescent="0.25">
      <c r="A2460" t="s">
        <v>336</v>
      </c>
      <c r="B2460">
        <v>5</v>
      </c>
      <c r="C2460" s="26">
        <v>45303</v>
      </c>
      <c r="G2460">
        <v>92</v>
      </c>
      <c r="H2460" t="s">
        <v>11</v>
      </c>
      <c r="I2460">
        <v>12.1</v>
      </c>
      <c r="J2460">
        <v>1000</v>
      </c>
      <c r="M2460" s="5">
        <v>670.5</v>
      </c>
      <c r="N2460" s="5">
        <v>20.475000000000001</v>
      </c>
      <c r="AU2460" s="5"/>
      <c r="AV2460"/>
      <c r="AW2460"/>
      <c r="AY2460" s="5"/>
      <c r="AZ2460"/>
      <c r="BA2460"/>
      <c r="BB2460"/>
      <c r="BC2460"/>
      <c r="BD2460"/>
      <c r="CA2460" s="5"/>
      <c r="CB2460" s="5"/>
      <c r="CC2460" s="5"/>
      <c r="CD2460" s="5"/>
      <c r="CE2460" s="5"/>
      <c r="CF2460" s="5"/>
      <c r="CO2460" s="5">
        <f>SUM(CT2460:DR2460)</f>
        <v>602.75675000000001</v>
      </c>
      <c r="CT2460" s="5">
        <v>27.721999999999998</v>
      </c>
      <c r="CW2460" s="5">
        <v>55.443999999999996</v>
      </c>
      <c r="CZ2460" s="5">
        <v>56.578000000000003</v>
      </c>
      <c r="DC2460" s="5">
        <v>56.105500000000006</v>
      </c>
      <c r="DF2460" s="5">
        <v>55.475499999999997</v>
      </c>
      <c r="DI2460" s="5">
        <v>81.44025000000002</v>
      </c>
      <c r="DL2460" s="5">
        <v>109.10300000000001</v>
      </c>
      <c r="DO2460" s="5">
        <v>106.95500000000003</v>
      </c>
      <c r="DR2460" s="5">
        <v>53.933500000000002</v>
      </c>
    </row>
    <row r="2461" spans="1:122" x14ac:dyDescent="0.25">
      <c r="A2461" t="s">
        <v>336</v>
      </c>
      <c r="B2461">
        <v>5</v>
      </c>
      <c r="C2461" s="26">
        <v>45308</v>
      </c>
      <c r="G2461">
        <v>97</v>
      </c>
      <c r="H2461" t="s">
        <v>11</v>
      </c>
      <c r="I2461">
        <v>12.1</v>
      </c>
      <c r="J2461">
        <v>1000</v>
      </c>
      <c r="M2461" s="5">
        <v>736.92307692307691</v>
      </c>
      <c r="N2461" s="5">
        <v>21.974358974358974</v>
      </c>
      <c r="AU2461" s="5"/>
      <c r="AV2461"/>
      <c r="AW2461"/>
      <c r="AY2461" s="5"/>
      <c r="AZ2461"/>
      <c r="BA2461"/>
      <c r="BB2461"/>
      <c r="BC2461"/>
      <c r="BD2461"/>
      <c r="CA2461" s="5"/>
      <c r="CB2461" s="5"/>
      <c r="CC2461" s="5"/>
      <c r="CD2461" s="5"/>
      <c r="CE2461" s="5"/>
      <c r="CF2461" s="5"/>
    </row>
    <row r="2462" spans="1:122" x14ac:dyDescent="0.25">
      <c r="A2462" t="s">
        <v>336</v>
      </c>
      <c r="B2462">
        <v>5</v>
      </c>
      <c r="C2462" s="26">
        <v>45310</v>
      </c>
      <c r="G2462">
        <v>99</v>
      </c>
      <c r="H2462" t="s">
        <v>11</v>
      </c>
      <c r="I2462">
        <v>12.1</v>
      </c>
      <c r="J2462">
        <v>1000</v>
      </c>
      <c r="AU2462" s="5"/>
      <c r="AV2462"/>
      <c r="AW2462"/>
      <c r="AY2462" s="5"/>
      <c r="AZ2462"/>
      <c r="BA2462"/>
      <c r="BB2462"/>
      <c r="BC2462"/>
      <c r="BD2462"/>
      <c r="CO2462" s="5">
        <f>SUM(CT2462:DR2462)</f>
        <v>607.7577500000001</v>
      </c>
      <c r="CT2462" s="5">
        <v>28.979749999999999</v>
      </c>
      <c r="CW2462" s="5">
        <v>57.959499999999998</v>
      </c>
      <c r="CZ2462" s="5">
        <v>57.026499999999999</v>
      </c>
      <c r="DC2462" s="5">
        <v>56.141499999999994</v>
      </c>
      <c r="DF2462" s="5">
        <v>55.652500000000003</v>
      </c>
      <c r="DI2462" s="5">
        <v>82.365000000000009</v>
      </c>
      <c r="DL2462" s="5">
        <v>108.40100000000001</v>
      </c>
      <c r="DO2462" s="5">
        <v>106.628</v>
      </c>
      <c r="DR2462" s="5">
        <v>54.603999999999999</v>
      </c>
    </row>
    <row r="2463" spans="1:122" x14ac:dyDescent="0.25">
      <c r="A2463" t="s">
        <v>336</v>
      </c>
      <c r="B2463">
        <v>5</v>
      </c>
      <c r="C2463" s="26">
        <v>45313</v>
      </c>
      <c r="G2463">
        <v>102</v>
      </c>
      <c r="H2463" t="s">
        <v>11</v>
      </c>
      <c r="I2463">
        <v>12.1</v>
      </c>
      <c r="J2463">
        <v>1000</v>
      </c>
      <c r="M2463" s="5">
        <v>769.48717948717945</v>
      </c>
      <c r="N2463" s="5">
        <v>23.076923076923077</v>
      </c>
      <c r="AU2463" s="5"/>
      <c r="AV2463"/>
      <c r="AW2463"/>
      <c r="AY2463" s="5"/>
      <c r="AZ2463"/>
      <c r="BA2463"/>
      <c r="BB2463"/>
      <c r="BC2463"/>
      <c r="BD2463"/>
      <c r="CA2463" s="5"/>
      <c r="CB2463" s="5"/>
      <c r="CC2463" s="5"/>
      <c r="CD2463" s="5"/>
      <c r="CE2463" s="5"/>
      <c r="CF2463" s="5"/>
    </row>
    <row r="2464" spans="1:122" x14ac:dyDescent="0.25">
      <c r="A2464" t="s">
        <v>336</v>
      </c>
      <c r="B2464">
        <v>5</v>
      </c>
      <c r="C2464" s="26">
        <v>45316</v>
      </c>
      <c r="E2464" s="13" t="s">
        <v>332</v>
      </c>
      <c r="F2464" t="s">
        <v>89</v>
      </c>
      <c r="G2464">
        <v>105</v>
      </c>
      <c r="H2464" t="s">
        <v>11</v>
      </c>
      <c r="I2464">
        <v>12.1</v>
      </c>
      <c r="J2464">
        <v>1000</v>
      </c>
      <c r="T2464">
        <v>105</v>
      </c>
      <c r="AU2464" s="5"/>
      <c r="AV2464"/>
      <c r="AW2464"/>
      <c r="AY2464" s="5"/>
      <c r="AZ2464"/>
      <c r="BA2464"/>
      <c r="BB2464"/>
      <c r="BC2464"/>
      <c r="BD2464"/>
      <c r="CA2464" s="5"/>
      <c r="CB2464" s="5"/>
      <c r="CC2464" s="5"/>
      <c r="CD2464" s="5"/>
      <c r="CE2464" s="5"/>
      <c r="CF2464" s="5"/>
    </row>
    <row r="2465" spans="1:145" x14ac:dyDescent="0.25">
      <c r="A2465" t="s">
        <v>336</v>
      </c>
      <c r="B2465">
        <v>5</v>
      </c>
      <c r="C2465" s="26">
        <v>45320</v>
      </c>
      <c r="G2465">
        <v>109</v>
      </c>
      <c r="H2465" t="s">
        <v>11</v>
      </c>
      <c r="I2465">
        <v>12.1</v>
      </c>
      <c r="J2465">
        <v>1000</v>
      </c>
      <c r="M2465" s="5">
        <v>782.30769230769226</v>
      </c>
      <c r="N2465" s="5">
        <v>23.564102564102566</v>
      </c>
      <c r="AU2465" s="5"/>
      <c r="AV2465"/>
      <c r="AW2465"/>
      <c r="AY2465" s="5"/>
      <c r="AZ2465"/>
      <c r="BA2465"/>
      <c r="BB2465"/>
      <c r="BC2465"/>
      <c r="BD2465"/>
      <c r="CA2465" s="5"/>
      <c r="CB2465" s="5"/>
      <c r="CC2465" s="5"/>
      <c r="CD2465" s="5"/>
      <c r="CE2465" s="5"/>
      <c r="CF2465" s="5"/>
    </row>
    <row r="2466" spans="1:145" x14ac:dyDescent="0.25">
      <c r="A2466" t="s">
        <v>336</v>
      </c>
      <c r="B2466">
        <v>5</v>
      </c>
      <c r="C2466" s="26">
        <v>45329</v>
      </c>
      <c r="G2466">
        <v>118</v>
      </c>
      <c r="H2466" t="s">
        <v>11</v>
      </c>
      <c r="I2466">
        <v>12.1</v>
      </c>
      <c r="J2466">
        <v>1000</v>
      </c>
      <c r="M2466" s="5">
        <v>788.46153846153834</v>
      </c>
      <c r="N2466" s="5">
        <v>23.846153846153847</v>
      </c>
      <c r="AU2466" s="5"/>
      <c r="AV2466"/>
      <c r="AW2466"/>
      <c r="AY2466" s="5"/>
      <c r="AZ2466"/>
      <c r="BA2466"/>
      <c r="BB2466"/>
      <c r="BC2466"/>
      <c r="BD2466"/>
      <c r="CA2466" s="5"/>
      <c r="CB2466" s="5"/>
      <c r="CC2466" s="5"/>
      <c r="CD2466" s="5"/>
      <c r="CE2466" s="5"/>
      <c r="CF2466" s="5"/>
      <c r="CO2466" s="5">
        <f>SUM(CT2466:DR2466)</f>
        <v>504.09725000000009</v>
      </c>
      <c r="CT2466" s="5">
        <v>16.34375</v>
      </c>
      <c r="CW2466" s="5">
        <v>32.6875</v>
      </c>
      <c r="CZ2466" s="5">
        <v>38.768500000000003</v>
      </c>
      <c r="DC2466" s="5">
        <v>41.221000000000004</v>
      </c>
      <c r="DF2466" s="5">
        <v>42.832000000000008</v>
      </c>
      <c r="DI2466" s="5">
        <v>69.576000000000008</v>
      </c>
      <c r="DL2466" s="5">
        <v>103.553</v>
      </c>
      <c r="DO2466" s="5">
        <v>105.215</v>
      </c>
      <c r="DR2466" s="5">
        <v>53.900500000000008</v>
      </c>
    </row>
    <row r="2467" spans="1:145" x14ac:dyDescent="0.25">
      <c r="A2467" t="s">
        <v>336</v>
      </c>
      <c r="B2467">
        <v>5</v>
      </c>
      <c r="C2467" s="26">
        <v>45331</v>
      </c>
      <c r="G2467">
        <v>120</v>
      </c>
      <c r="H2467" t="s">
        <v>11</v>
      </c>
      <c r="I2467">
        <v>12.1</v>
      </c>
      <c r="J2467">
        <v>1000</v>
      </c>
      <c r="AU2467" s="5"/>
      <c r="AV2467"/>
      <c r="AW2467"/>
      <c r="AY2467" s="5"/>
      <c r="AZ2467"/>
      <c r="BA2467"/>
      <c r="BB2467"/>
      <c r="BC2467"/>
      <c r="BD2467"/>
      <c r="CO2467" s="5">
        <f>SUM(CT2467:DR2467)</f>
        <v>604.83124999999995</v>
      </c>
      <c r="CT2467" s="5">
        <v>28.636250000000004</v>
      </c>
      <c r="CW2467" s="5">
        <v>57.272500000000008</v>
      </c>
      <c r="CZ2467" s="5">
        <v>58.108000000000004</v>
      </c>
      <c r="DC2467" s="5">
        <v>57.4375</v>
      </c>
      <c r="DF2467" s="5">
        <v>55.496500000000005</v>
      </c>
      <c r="DI2467" s="5">
        <v>81.600000000000009</v>
      </c>
      <c r="DL2467" s="5">
        <v>106.38500000000001</v>
      </c>
      <c r="DO2467" s="5">
        <v>105.764</v>
      </c>
      <c r="DR2467" s="5">
        <v>54.131499999999996</v>
      </c>
    </row>
    <row r="2468" spans="1:145" x14ac:dyDescent="0.25">
      <c r="A2468" t="s">
        <v>336</v>
      </c>
      <c r="B2468">
        <v>5</v>
      </c>
      <c r="C2468" s="26">
        <v>45335</v>
      </c>
      <c r="G2468">
        <v>124</v>
      </c>
      <c r="H2468" t="s">
        <v>11</v>
      </c>
      <c r="I2468">
        <v>12.1</v>
      </c>
      <c r="J2468">
        <v>1000</v>
      </c>
      <c r="M2468" s="7">
        <v>870</v>
      </c>
      <c r="N2468" s="7">
        <v>22.75</v>
      </c>
      <c r="Z2468" s="7">
        <v>8.9</v>
      </c>
      <c r="AC2468" s="5">
        <v>334.69849999999997</v>
      </c>
      <c r="AD2468" s="21">
        <v>8.8367499999999991E-3</v>
      </c>
      <c r="AE2468" s="8">
        <f>AC2468*AD2468</f>
        <v>2.9576469698749994</v>
      </c>
      <c r="AJ2468" s="5">
        <v>223.25300000000001</v>
      </c>
      <c r="AK2468" s="7">
        <v>3.1169915825983208</v>
      </c>
      <c r="AQ2468" s="9">
        <f>AK2468/AJ2468</f>
        <v>1.3961700772658465E-2</v>
      </c>
      <c r="AR2468" s="21">
        <v>2.7872500000000001E-2</v>
      </c>
      <c r="AS2468" s="8">
        <f>AJ2468*AR2468</f>
        <v>6.2226192425000004</v>
      </c>
      <c r="AU2468" s="5">
        <v>0.40300000000000002</v>
      </c>
      <c r="AV2468" s="21">
        <v>3.4509999999999999E-2</v>
      </c>
      <c r="AW2468" s="8">
        <f>AU2468*AV2468</f>
        <v>1.3907530000000001E-2</v>
      </c>
      <c r="AY2468" s="5">
        <v>608.09950000000003</v>
      </c>
      <c r="AZ2468"/>
      <c r="BA2468"/>
      <c r="BB2468"/>
      <c r="BC2468">
        <v>1.3100000000000001E-2</v>
      </c>
      <c r="BD2468"/>
      <c r="BH2468" s="5">
        <f>AU2468+AY2468</f>
        <v>608.50250000000005</v>
      </c>
      <c r="BK2468" s="5">
        <v>1166.454</v>
      </c>
      <c r="CA2468" s="5">
        <v>357.2</v>
      </c>
      <c r="CB2468" s="5">
        <v>3.85</v>
      </c>
      <c r="CC2468" s="5">
        <v>148.30000000000001</v>
      </c>
      <c r="CD2468" s="5"/>
      <c r="CE2468" s="5"/>
      <c r="CF2468" s="5">
        <v>204</v>
      </c>
      <c r="CG2468" s="5"/>
    </row>
    <row r="2469" spans="1:145" x14ac:dyDescent="0.25">
      <c r="A2469" t="s">
        <v>336</v>
      </c>
      <c r="B2469">
        <v>5</v>
      </c>
      <c r="C2469" s="26">
        <v>45370</v>
      </c>
      <c r="E2469" s="13" t="s">
        <v>333</v>
      </c>
      <c r="F2469" t="s">
        <v>15</v>
      </c>
      <c r="G2469">
        <v>159</v>
      </c>
      <c r="H2469" t="s">
        <v>11</v>
      </c>
      <c r="I2469">
        <v>12.1</v>
      </c>
      <c r="J2469">
        <v>1000</v>
      </c>
      <c r="M2469" s="7">
        <v>901</v>
      </c>
      <c r="N2469" s="7">
        <v>27.35</v>
      </c>
      <c r="V2469">
        <v>159</v>
      </c>
      <c r="Z2469" s="7">
        <v>8.8000000000000007</v>
      </c>
      <c r="AC2469" s="5">
        <v>394.97549999999995</v>
      </c>
      <c r="AD2469" s="21">
        <v>1.0012500000000001E-2</v>
      </c>
      <c r="AE2469" s="8">
        <f>AC2469*AD2469</f>
        <v>3.9546921937499997</v>
      </c>
      <c r="AJ2469" s="5">
        <v>209.44400000000002</v>
      </c>
      <c r="AK2469" s="7">
        <v>2.7060270594204816</v>
      </c>
      <c r="AQ2469" s="9">
        <f>AK2469/AJ2469</f>
        <v>1.2920050511929114E-2</v>
      </c>
      <c r="AR2469" s="21">
        <v>2.4882500000000002E-2</v>
      </c>
      <c r="AS2469" s="8">
        <f>AJ2469*AR2469</f>
        <v>5.2114903300000011</v>
      </c>
      <c r="AU2469" s="5">
        <v>5.5324999999999998</v>
      </c>
      <c r="AV2469" s="21">
        <v>3.0699999999999998E-2</v>
      </c>
      <c r="AW2469" s="8">
        <f>AU2469*AV2469</f>
        <v>0.16984774999999999</v>
      </c>
      <c r="AY2469" s="5">
        <v>762.35649999999998</v>
      </c>
      <c r="AZ2469"/>
      <c r="BA2469"/>
      <c r="BB2469"/>
      <c r="BC2469"/>
      <c r="BD2469"/>
      <c r="BH2469" s="5">
        <f>AU2469+AY2469</f>
        <v>767.88900000000001</v>
      </c>
      <c r="BK2469" s="5">
        <v>1372.3085000000001</v>
      </c>
      <c r="BR2469" s="21">
        <v>3.8272500000000001E-2</v>
      </c>
      <c r="CA2469" s="5">
        <v>376.75</v>
      </c>
      <c r="CB2469" s="5">
        <v>36.65</v>
      </c>
      <c r="CC2469" s="5">
        <v>22.2</v>
      </c>
      <c r="CD2469" s="5"/>
      <c r="CE2469" s="5"/>
      <c r="CF2469" s="5">
        <v>177.3</v>
      </c>
      <c r="CG2469" s="5"/>
    </row>
    <row r="2470" spans="1:145" x14ac:dyDescent="0.25">
      <c r="A2470" t="s">
        <v>336</v>
      </c>
      <c r="B2470">
        <v>5</v>
      </c>
      <c r="C2470" s="26">
        <v>45415</v>
      </c>
      <c r="E2470" s="13" t="s">
        <v>334</v>
      </c>
      <c r="F2470" t="s">
        <v>18</v>
      </c>
      <c r="G2470">
        <v>210</v>
      </c>
      <c r="H2470" t="s">
        <v>11</v>
      </c>
      <c r="I2470">
        <v>12.1</v>
      </c>
      <c r="J2470">
        <v>1000</v>
      </c>
      <c r="W2470">
        <v>210</v>
      </c>
      <c r="AU2470"/>
      <c r="AV2470"/>
      <c r="AW2470"/>
      <c r="AY2470"/>
      <c r="AZ2470"/>
      <c r="BA2470"/>
      <c r="BB2470"/>
      <c r="BC2470"/>
      <c r="BD2470"/>
      <c r="BN2470" s="5">
        <v>595.85</v>
      </c>
      <c r="BO2470" s="5">
        <v>42.846152471728729</v>
      </c>
      <c r="BP2470" s="5">
        <v>255.29879950279562</v>
      </c>
      <c r="BQ2470" s="5">
        <v>340.55120049720438</v>
      </c>
      <c r="BR2470" s="21">
        <v>3.6049999999999999E-2</v>
      </c>
      <c r="BS2470" s="7">
        <f>BQ2470*BR2470</f>
        <v>12.276870777924218</v>
      </c>
      <c r="BT2470" s="7">
        <v>11.246643149902891</v>
      </c>
    </row>
    <row r="2471" spans="1:145" x14ac:dyDescent="0.25">
      <c r="A2471" t="s">
        <v>308</v>
      </c>
      <c r="B2471" t="s">
        <v>309</v>
      </c>
      <c r="C2471" s="26">
        <v>37530</v>
      </c>
      <c r="D2471" s="27"/>
      <c r="E2471" s="27"/>
      <c r="F2471" s="27"/>
      <c r="G2471">
        <v>-9</v>
      </c>
      <c r="H2471" t="s">
        <v>311</v>
      </c>
      <c r="I2471" s="12">
        <v>12</v>
      </c>
      <c r="J2471">
        <v>1000</v>
      </c>
      <c r="AC2471" s="5"/>
      <c r="AJ2471" s="5"/>
      <c r="AK2471" s="7"/>
      <c r="AL2471" s="7"/>
      <c r="AM2471" s="7"/>
      <c r="AN2471" s="7"/>
      <c r="AO2471" s="7"/>
      <c r="AP2471" s="7"/>
      <c r="AU2471" s="5"/>
      <c r="AV2471" s="5"/>
      <c r="AW2471" s="5"/>
      <c r="AY2471" s="5"/>
      <c r="AZ2471" s="5"/>
      <c r="BA2471" s="5"/>
      <c r="BB2471" s="5"/>
      <c r="BC2471" s="5"/>
      <c r="BD2471" s="5"/>
      <c r="BG2471" s="5"/>
      <c r="BH2471" s="5"/>
      <c r="BK2471" s="5"/>
      <c r="BL2471" s="5"/>
      <c r="BM2471" s="8"/>
      <c r="BN2471" s="8"/>
      <c r="BX2471" s="8"/>
      <c r="BY2471" s="8"/>
      <c r="BZ2471" s="8"/>
      <c r="EB2471">
        <v>52.5</v>
      </c>
      <c r="EC2471">
        <v>37.5</v>
      </c>
      <c r="EE2471">
        <v>11</v>
      </c>
      <c r="EG2471">
        <v>2</v>
      </c>
      <c r="EI2471">
        <v>0.5</v>
      </c>
      <c r="EK2471">
        <v>0.5</v>
      </c>
      <c r="EM2471">
        <v>0.5</v>
      </c>
      <c r="EO2471">
        <v>0.5</v>
      </c>
    </row>
    <row r="2472" spans="1:145" x14ac:dyDescent="0.25">
      <c r="A2472" t="s">
        <v>308</v>
      </c>
      <c r="B2472" t="s">
        <v>309</v>
      </c>
      <c r="C2472" s="26">
        <v>37539</v>
      </c>
      <c r="D2472" s="5">
        <v>1</v>
      </c>
      <c r="E2472" s="6" t="s">
        <v>209</v>
      </c>
      <c r="F2472" t="s">
        <v>10</v>
      </c>
      <c r="G2472">
        <v>0</v>
      </c>
      <c r="H2472" t="s">
        <v>311</v>
      </c>
      <c r="I2472" s="12">
        <v>12</v>
      </c>
      <c r="J2472">
        <v>1000</v>
      </c>
      <c r="M2472" s="8"/>
      <c r="N2472" s="8"/>
      <c r="O2472" s="8"/>
      <c r="P2472" s="8"/>
      <c r="AC2472" s="8"/>
      <c r="AJ2472" s="8"/>
      <c r="AK2472" s="8"/>
      <c r="AL2472" s="8"/>
      <c r="AM2472" s="8"/>
      <c r="AN2472" s="8"/>
      <c r="AO2472" s="8"/>
      <c r="AP2472" s="8"/>
      <c r="AQ2472" s="9"/>
      <c r="AR2472" s="8"/>
      <c r="AU2472" s="8"/>
      <c r="AV2472" s="8"/>
      <c r="AW2472" s="8"/>
      <c r="AY2472" s="8"/>
      <c r="AZ2472" s="8"/>
      <c r="BA2472" s="8"/>
      <c r="BB2472" s="8"/>
      <c r="BC2472" s="8"/>
      <c r="BD2472" s="8"/>
      <c r="BG2472" s="8"/>
      <c r="BH2472" s="8"/>
      <c r="BK2472" s="8"/>
      <c r="BM2472" s="8"/>
      <c r="BN2472" s="8"/>
      <c r="BO2472" s="8"/>
      <c r="BP2472" s="8"/>
      <c r="BQ2472" s="8"/>
      <c r="BR2472" s="8"/>
      <c r="BS2472" s="8"/>
      <c r="BU2472" s="8"/>
      <c r="BV2472" s="8"/>
      <c r="CB2472" s="8"/>
      <c r="CC2472" s="8"/>
      <c r="CD2472" s="8"/>
      <c r="CJ2472" s="8"/>
    </row>
    <row r="2473" spans="1:145" x14ac:dyDescent="0.25">
      <c r="A2473" t="s">
        <v>308</v>
      </c>
      <c r="B2473" t="s">
        <v>309</v>
      </c>
      <c r="C2473" s="26">
        <v>37592</v>
      </c>
      <c r="D2473" s="5">
        <v>4</v>
      </c>
      <c r="E2473" t="s">
        <v>210</v>
      </c>
      <c r="F2473" t="s">
        <v>12</v>
      </c>
      <c r="G2473">
        <v>53</v>
      </c>
      <c r="H2473" t="s">
        <v>311</v>
      </c>
      <c r="I2473" s="12">
        <v>12</v>
      </c>
      <c r="J2473">
        <v>1000</v>
      </c>
      <c r="M2473" s="8"/>
      <c r="N2473" s="8"/>
      <c r="O2473" s="8"/>
      <c r="P2473" s="8"/>
      <c r="R2473">
        <v>53</v>
      </c>
      <c r="AC2473" s="8"/>
      <c r="AJ2473" s="8"/>
      <c r="AK2473" s="8"/>
      <c r="AL2473" s="8"/>
      <c r="AM2473" s="8"/>
      <c r="AN2473" s="8"/>
      <c r="AO2473" s="8"/>
      <c r="AP2473" s="8"/>
      <c r="AQ2473" s="9"/>
      <c r="AR2473" s="8"/>
      <c r="AU2473" s="8"/>
      <c r="AV2473" s="8"/>
      <c r="AW2473" s="8"/>
      <c r="AY2473" s="8"/>
      <c r="AZ2473" s="8"/>
      <c r="BA2473" s="8"/>
      <c r="BB2473" s="8"/>
      <c r="BC2473" s="8"/>
      <c r="BD2473" s="8"/>
      <c r="BG2473" s="8"/>
      <c r="BH2473" s="8"/>
      <c r="BK2473" s="8"/>
      <c r="BM2473" s="8"/>
      <c r="BN2473" s="8"/>
      <c r="BO2473" s="8"/>
      <c r="BP2473" s="8"/>
      <c r="BQ2473" s="8"/>
      <c r="BR2473" s="8"/>
      <c r="BS2473" s="8"/>
      <c r="BU2473" s="8"/>
      <c r="BV2473" s="8"/>
      <c r="CB2473" s="8"/>
      <c r="CC2473" s="8"/>
      <c r="CD2473" s="8"/>
      <c r="CJ2473" s="8"/>
    </row>
    <row r="2474" spans="1:145" x14ac:dyDescent="0.25">
      <c r="A2474" t="s">
        <v>308</v>
      </c>
      <c r="B2474" t="s">
        <v>309</v>
      </c>
      <c r="C2474" s="26">
        <v>37594</v>
      </c>
      <c r="G2474">
        <v>55</v>
      </c>
      <c r="H2474" t="s">
        <v>311</v>
      </c>
      <c r="I2474" s="12">
        <v>12</v>
      </c>
      <c r="J2474">
        <v>1000</v>
      </c>
      <c r="M2474" s="8"/>
      <c r="N2474" s="8"/>
      <c r="O2474" s="8"/>
      <c r="P2474" s="8"/>
      <c r="AC2474" s="5">
        <v>14.100237330727348</v>
      </c>
      <c r="AJ2474" s="5">
        <v>22.814514376765409</v>
      </c>
      <c r="AK2474" s="9">
        <v>0.30199999999999999</v>
      </c>
      <c r="AL2474" s="9"/>
      <c r="AM2474" s="9"/>
      <c r="AN2474" s="9"/>
      <c r="AO2474" s="9"/>
      <c r="AP2474" s="5">
        <v>3020</v>
      </c>
      <c r="AQ2474" s="9">
        <v>1.3220000000000001E-2</v>
      </c>
      <c r="AR2474" s="9">
        <v>4.5276938112542665E-2</v>
      </c>
      <c r="AS2474" s="8">
        <f>AJ2474*AR2474</f>
        <v>1.0329713555045223</v>
      </c>
      <c r="AT2474" s="8">
        <f>AR2474*(AJ2474/(AP2474/10000))</f>
        <v>3.4204349520017296</v>
      </c>
      <c r="AU2474" s="5">
        <v>0.20279568334902587</v>
      </c>
      <c r="AV2474" s="5"/>
      <c r="AW2474" s="5"/>
      <c r="AY2474" s="5">
        <v>0</v>
      </c>
      <c r="AZ2474" s="5"/>
      <c r="BA2474" s="5"/>
      <c r="BB2474" s="5"/>
      <c r="BC2474" s="5"/>
      <c r="BD2474" s="5"/>
      <c r="BG2474" s="5">
        <v>0</v>
      </c>
      <c r="BH2474" s="5">
        <f>SUM(BG2474,AY2474,AU2474)</f>
        <v>0.20279568334902587</v>
      </c>
      <c r="BI2474" s="5"/>
      <c r="BJ2474" s="5"/>
      <c r="BK2474" s="5">
        <f>SUM(BH2474,AJ2474,AC2474)</f>
        <v>37.117547390841786</v>
      </c>
      <c r="BM2474" s="28">
        <v>5.3E-3</v>
      </c>
      <c r="BN2474" s="28"/>
      <c r="BO2474" s="8"/>
      <c r="BP2474" s="8"/>
      <c r="BQ2474" s="8"/>
      <c r="BR2474" s="8"/>
      <c r="BS2474" s="8"/>
      <c r="BU2474" s="8"/>
      <c r="BV2474" s="8">
        <v>0.65038176616463839</v>
      </c>
      <c r="CA2474" s="5">
        <f>SUM(CB2474:CD2474)</f>
        <v>8</v>
      </c>
      <c r="CB2474" s="5">
        <v>8</v>
      </c>
      <c r="CC2474" s="5">
        <v>0</v>
      </c>
      <c r="CD2474" s="5">
        <v>0</v>
      </c>
      <c r="CJ2474" s="8"/>
    </row>
    <row r="2475" spans="1:145" x14ac:dyDescent="0.25">
      <c r="A2475" t="s">
        <v>308</v>
      </c>
      <c r="B2475" t="s">
        <v>309</v>
      </c>
      <c r="C2475" s="26">
        <v>37595</v>
      </c>
      <c r="G2475">
        <v>56</v>
      </c>
      <c r="H2475" t="s">
        <v>311</v>
      </c>
      <c r="I2475" s="12">
        <v>12</v>
      </c>
      <c r="J2475">
        <v>1000</v>
      </c>
      <c r="P2475" s="8">
        <v>0.22240889723649346</v>
      </c>
      <c r="AJ2475" s="5"/>
      <c r="AK2475" s="9"/>
      <c r="AL2475" s="9"/>
      <c r="AM2475" s="9"/>
      <c r="AN2475" s="9"/>
      <c r="AO2475" s="9"/>
      <c r="AP2475" s="5"/>
      <c r="AR2475" s="9"/>
      <c r="AU2475"/>
      <c r="AV2475"/>
      <c r="AW2475"/>
      <c r="AY2475" s="5"/>
      <c r="AZ2475" s="5"/>
      <c r="BA2475" s="5"/>
      <c r="BB2475" s="5"/>
      <c r="BC2475" s="5"/>
      <c r="BD2475" s="5"/>
      <c r="BH2475" s="5"/>
      <c r="BI2475" s="5"/>
      <c r="BJ2475" s="5"/>
      <c r="BK2475" s="5"/>
      <c r="BM2475" s="12"/>
      <c r="BN2475" s="12"/>
    </row>
    <row r="2476" spans="1:145" x14ac:dyDescent="0.25">
      <c r="A2476" t="s">
        <v>308</v>
      </c>
      <c r="B2476" t="s">
        <v>309</v>
      </c>
      <c r="C2476" s="26">
        <v>37599</v>
      </c>
      <c r="G2476">
        <v>60</v>
      </c>
      <c r="H2476" t="s">
        <v>311</v>
      </c>
      <c r="I2476" s="12">
        <v>12</v>
      </c>
      <c r="J2476">
        <v>1000</v>
      </c>
      <c r="P2476" s="8"/>
      <c r="AJ2476" s="5"/>
      <c r="AK2476" s="9"/>
      <c r="AL2476" s="9"/>
      <c r="AM2476" s="9"/>
      <c r="AN2476" s="9"/>
      <c r="AO2476" s="9"/>
      <c r="AP2476" s="5"/>
      <c r="AR2476" s="9"/>
      <c r="AU2476"/>
      <c r="AV2476"/>
      <c r="AW2476"/>
      <c r="AY2476" s="5"/>
      <c r="AZ2476" s="5"/>
      <c r="BA2476" s="5"/>
      <c r="BB2476" s="5"/>
      <c r="BC2476" s="5"/>
      <c r="BD2476" s="5"/>
      <c r="BH2476" s="5"/>
      <c r="BI2476" s="5"/>
      <c r="BJ2476" s="5"/>
      <c r="BK2476" s="5"/>
      <c r="BM2476" s="12"/>
      <c r="BN2476" s="12"/>
      <c r="CO2476" s="5">
        <f>SUM(CT2476,CW2476,CZ2476,DC2476,DF2476,DI2476,DL2476,DO2476,DR2476)</f>
        <v>464.47498117251683</v>
      </c>
      <c r="CS2476">
        <v>50</v>
      </c>
      <c r="CT2476">
        <v>22.224677998651742</v>
      </c>
      <c r="CV2476">
        <v>150</v>
      </c>
      <c r="CW2476">
        <v>29.769867310436624</v>
      </c>
      <c r="CY2476">
        <v>250</v>
      </c>
      <c r="CZ2476">
        <v>34.148669739603761</v>
      </c>
      <c r="DB2476">
        <v>350</v>
      </c>
      <c r="DC2476">
        <v>37.750023526841005</v>
      </c>
      <c r="DE2476">
        <v>450</v>
      </c>
      <c r="DF2476">
        <v>48.663972744195952</v>
      </c>
      <c r="DH2476">
        <v>600</v>
      </c>
      <c r="DI2476">
        <v>69.211948417945436</v>
      </c>
      <c r="DK2476">
        <v>800</v>
      </c>
      <c r="DL2476">
        <v>77.007212598030591</v>
      </c>
      <c r="DN2476">
        <v>1000</v>
      </c>
      <c r="DO2476">
        <v>73.265704602491368</v>
      </c>
      <c r="DQ2476">
        <v>1200</v>
      </c>
      <c r="DR2476">
        <v>72.432904234320333</v>
      </c>
    </row>
    <row r="2477" spans="1:145" x14ac:dyDescent="0.25">
      <c r="A2477" t="s">
        <v>308</v>
      </c>
      <c r="B2477" t="s">
        <v>309</v>
      </c>
      <c r="C2477" s="26">
        <v>37602</v>
      </c>
      <c r="G2477">
        <v>63</v>
      </c>
      <c r="H2477" t="s">
        <v>311</v>
      </c>
      <c r="I2477" s="12">
        <v>12</v>
      </c>
      <c r="J2477">
        <v>1000</v>
      </c>
      <c r="P2477" s="8">
        <v>0.33731543685906962</v>
      </c>
      <c r="AJ2477" s="5"/>
      <c r="AK2477" s="9"/>
      <c r="AL2477" s="9"/>
      <c r="AM2477" s="9"/>
      <c r="AN2477" s="9"/>
      <c r="AO2477" s="9"/>
      <c r="AP2477" s="5"/>
      <c r="AU2477"/>
      <c r="AV2477"/>
      <c r="AW2477"/>
      <c r="AY2477" s="5"/>
      <c r="AZ2477" s="5"/>
      <c r="BA2477" s="5"/>
      <c r="BB2477" s="5"/>
      <c r="BC2477" s="5"/>
      <c r="BD2477" s="5"/>
      <c r="BH2477" s="5"/>
      <c r="BI2477" s="5"/>
      <c r="BJ2477" s="5"/>
      <c r="BK2477" s="5"/>
      <c r="BM2477" s="12"/>
      <c r="BN2477" s="12"/>
    </row>
    <row r="2478" spans="1:145" x14ac:dyDescent="0.25">
      <c r="A2478" t="s">
        <v>308</v>
      </c>
      <c r="B2478" t="s">
        <v>309</v>
      </c>
      <c r="C2478" s="26">
        <v>37606</v>
      </c>
      <c r="G2478">
        <v>67</v>
      </c>
      <c r="H2478" t="s">
        <v>311</v>
      </c>
      <c r="I2478" s="12">
        <v>12</v>
      </c>
      <c r="J2478">
        <v>1000</v>
      </c>
      <c r="M2478" s="8"/>
      <c r="N2478" s="8"/>
      <c r="O2478" s="8"/>
      <c r="P2478" s="8">
        <v>0.37895014829661294</v>
      </c>
      <c r="AC2478" s="5">
        <v>36.158034343152309</v>
      </c>
      <c r="AJ2478" s="5">
        <v>45.991163902368363</v>
      </c>
      <c r="AK2478" s="9">
        <v>0.53500000000000003</v>
      </c>
      <c r="AL2478" s="9"/>
      <c r="AM2478" s="9"/>
      <c r="AN2478" s="9"/>
      <c r="AO2478" s="9"/>
      <c r="AP2478" s="5">
        <v>4933</v>
      </c>
      <c r="AQ2478" s="9">
        <v>1.1610000000000001E-2</v>
      </c>
      <c r="AR2478" s="9">
        <v>3.7869350752067182E-2</v>
      </c>
      <c r="AS2478" s="8">
        <f>AJ2478*AR2478</f>
        <v>1.7416555173145984</v>
      </c>
      <c r="AT2478" s="8">
        <f>AR2478*(AJ2478/(AP2478/10000))</f>
        <v>3.5306213608647847</v>
      </c>
      <c r="AU2478" s="5">
        <v>3.9979720431665093</v>
      </c>
      <c r="AV2478" s="5"/>
      <c r="AW2478" s="5"/>
      <c r="AY2478" s="5">
        <v>0</v>
      </c>
      <c r="AZ2478" s="5"/>
      <c r="BA2478" s="5"/>
      <c r="BB2478" s="5"/>
      <c r="BC2478" s="5"/>
      <c r="BD2478" s="5"/>
      <c r="BG2478" s="5">
        <v>0</v>
      </c>
      <c r="BH2478" s="5">
        <f>SUM(BG2478,AY2478,AU2478)</f>
        <v>3.9979720431665093</v>
      </c>
      <c r="BI2478" s="5"/>
      <c r="BJ2478" s="5"/>
      <c r="BK2478" s="5">
        <f>SUM(BH2478,AJ2478,AC2478)</f>
        <v>86.147170288687178</v>
      </c>
      <c r="BM2478" s="28">
        <v>4.53E-2</v>
      </c>
      <c r="BN2478" s="28"/>
      <c r="BO2478" s="8"/>
      <c r="BP2478" s="8"/>
      <c r="BQ2478" s="8"/>
      <c r="BR2478" s="8"/>
      <c r="BS2478" s="8"/>
      <c r="BU2478" s="8">
        <v>0.52446666666666664</v>
      </c>
      <c r="BV2478">
        <v>1.0701845763384108</v>
      </c>
      <c r="CA2478" s="5">
        <f>SUM(CB2478:CD2478)</f>
        <v>43.1</v>
      </c>
      <c r="CB2478" s="5">
        <v>43.1</v>
      </c>
      <c r="CC2478" s="5">
        <v>0</v>
      </c>
      <c r="CD2478" s="5">
        <v>0</v>
      </c>
      <c r="CJ2478" s="8"/>
      <c r="CO2478" s="5">
        <f>SUM(CT2478,CW2478,CZ2478,DC2478,DF2478,DI2478,DL2478,DO2478,DR2478)</f>
        <v>488.5970080783672</v>
      </c>
      <c r="CS2478">
        <v>50</v>
      </c>
      <c r="CT2478">
        <v>26.139394561583618</v>
      </c>
      <c r="CV2478">
        <v>150</v>
      </c>
      <c r="CW2478">
        <v>37.045159009435636</v>
      </c>
      <c r="CY2478">
        <v>250</v>
      </c>
      <c r="CZ2478">
        <v>40.3124080742746</v>
      </c>
      <c r="DB2478">
        <v>350</v>
      </c>
      <c r="DC2478">
        <v>39.950850841263758</v>
      </c>
      <c r="DE2478">
        <v>450</v>
      </c>
      <c r="DF2478">
        <v>50.045202623113795</v>
      </c>
      <c r="DH2478">
        <v>600</v>
      </c>
      <c r="DI2478">
        <v>69.814459172113075</v>
      </c>
      <c r="DK2478">
        <v>800</v>
      </c>
      <c r="DL2478">
        <v>77.8725124927644</v>
      </c>
      <c r="DN2478">
        <v>1000</v>
      </c>
      <c r="DO2478">
        <v>74.108661072713303</v>
      </c>
      <c r="DQ2478">
        <v>1200</v>
      </c>
      <c r="DR2478">
        <v>73.308360231105027</v>
      </c>
    </row>
    <row r="2479" spans="1:145" x14ac:dyDescent="0.25">
      <c r="A2479" t="s">
        <v>308</v>
      </c>
      <c r="B2479" t="s">
        <v>309</v>
      </c>
      <c r="C2479" s="26">
        <v>37608</v>
      </c>
      <c r="G2479">
        <v>69</v>
      </c>
      <c r="H2479" t="s">
        <v>311</v>
      </c>
      <c r="I2479" s="12">
        <v>12</v>
      </c>
      <c r="J2479">
        <v>1000</v>
      </c>
      <c r="M2479" s="5">
        <v>369.88095238095195</v>
      </c>
      <c r="N2479" s="5">
        <v>14.1666666666667</v>
      </c>
      <c r="O2479" s="7">
        <f>(M2479/10/N2479)</f>
        <v>2.6109243697478903</v>
      </c>
      <c r="P2479" s="8"/>
      <c r="AC2479" s="8"/>
      <c r="AJ2479" s="5"/>
      <c r="AK2479" s="9"/>
      <c r="AL2479" s="9"/>
      <c r="AM2479" s="9"/>
      <c r="AN2479" s="9"/>
      <c r="AO2479" s="9"/>
      <c r="AP2479" s="5"/>
      <c r="AQ2479" s="9"/>
      <c r="AR2479" s="8"/>
      <c r="AU2479" s="8"/>
      <c r="AV2479" s="8"/>
      <c r="AW2479" s="8"/>
      <c r="AY2479" s="5"/>
      <c r="AZ2479" s="5"/>
      <c r="BA2479" s="5"/>
      <c r="BB2479" s="5"/>
      <c r="BC2479" s="5"/>
      <c r="BD2479" s="5"/>
      <c r="BG2479" s="8"/>
      <c r="BH2479" s="5"/>
      <c r="BI2479" s="5"/>
      <c r="BJ2479" s="5"/>
      <c r="BK2479" s="5"/>
      <c r="BM2479" s="29"/>
      <c r="BN2479" s="29"/>
      <c r="BO2479" s="8"/>
      <c r="BP2479" s="8"/>
      <c r="BQ2479" s="8"/>
      <c r="BR2479" s="8"/>
      <c r="BS2479" s="8"/>
      <c r="BU2479" s="8"/>
      <c r="CB2479" s="8"/>
      <c r="CC2479" s="8"/>
      <c r="CD2479" s="8"/>
      <c r="CJ2479" s="8"/>
    </row>
    <row r="2480" spans="1:145" x14ac:dyDescent="0.25">
      <c r="A2480" t="s">
        <v>308</v>
      </c>
      <c r="B2480" t="s">
        <v>309</v>
      </c>
      <c r="C2480" s="26">
        <v>37613</v>
      </c>
      <c r="G2480">
        <v>74</v>
      </c>
      <c r="H2480" t="s">
        <v>311</v>
      </c>
      <c r="I2480" s="12">
        <v>12</v>
      </c>
      <c r="J2480">
        <v>1000</v>
      </c>
      <c r="M2480" s="5">
        <v>474.22619047619003</v>
      </c>
      <c r="N2480" s="5">
        <v>16.0694444444444</v>
      </c>
      <c r="O2480" s="7">
        <f>(M2480/10/N2480)</f>
        <v>2.9511050747005854</v>
      </c>
      <c r="P2480" s="8"/>
      <c r="AC2480" s="5">
        <v>70.780399274047184</v>
      </c>
      <c r="AJ2480" s="5">
        <v>68.878105308901283</v>
      </c>
      <c r="AK2480">
        <v>1.159</v>
      </c>
      <c r="AP2480" s="5">
        <v>11505</v>
      </c>
      <c r="AQ2480" s="9">
        <v>1.307E-2</v>
      </c>
      <c r="AR2480" s="9">
        <v>3.9362383713775366E-2</v>
      </c>
      <c r="AS2480" s="8">
        <f>AJ2480*AR2480</f>
        <v>2.7112064106468003</v>
      </c>
      <c r="AT2480" s="8">
        <f>AR2480*(AJ2480/(AP2480/10000))</f>
        <v>2.356546206559583</v>
      </c>
      <c r="AU2480" s="5">
        <v>7.4382559571231974</v>
      </c>
      <c r="AV2480" s="5"/>
      <c r="AW2480" s="5"/>
      <c r="AY2480" s="5">
        <v>0</v>
      </c>
      <c r="AZ2480" s="5"/>
      <c r="BA2480" s="5"/>
      <c r="BB2480" s="5"/>
      <c r="BC2480" s="5"/>
      <c r="BD2480" s="5"/>
      <c r="BG2480" s="5">
        <v>0</v>
      </c>
      <c r="BH2480" s="5">
        <f>SUM(BG2480,AY2480,AU2480)</f>
        <v>7.4382559571231974</v>
      </c>
      <c r="BI2480" s="5"/>
      <c r="BJ2480" s="5"/>
      <c r="BK2480" s="5">
        <f>SUM(BH2480,AJ2480,AC2480)</f>
        <v>147.09676054007167</v>
      </c>
      <c r="BM2480" s="28">
        <v>5.1900000000000002E-2</v>
      </c>
      <c r="BN2480" s="28"/>
      <c r="BO2480" s="8"/>
      <c r="BP2480" s="8"/>
      <c r="BQ2480" s="8"/>
      <c r="BR2480" s="8"/>
      <c r="BS2480" s="8"/>
      <c r="BU2480" s="8">
        <v>0.90766666666666662</v>
      </c>
      <c r="BV2480">
        <v>1.6995110154788649</v>
      </c>
      <c r="CA2480" s="5">
        <f>SUM(CB2480:CD2480)</f>
        <v>102.8</v>
      </c>
      <c r="CB2480" s="5">
        <v>102.3</v>
      </c>
      <c r="CC2480" s="5">
        <v>0.5</v>
      </c>
      <c r="CD2480" s="5">
        <v>0</v>
      </c>
      <c r="CJ2480" s="8"/>
      <c r="CO2480" s="5">
        <f>SUM(CT2480,CW2480,CZ2480,DC2480,DF2480,DI2480,DL2480,DO2480,DR2480)</f>
        <v>479.46694964314531</v>
      </c>
      <c r="CS2480">
        <v>50</v>
      </c>
      <c r="CT2480">
        <v>25.889852149271359</v>
      </c>
      <c r="CV2480">
        <v>150</v>
      </c>
      <c r="CW2480">
        <v>34.336252300286198</v>
      </c>
      <c r="CY2480">
        <v>250</v>
      </c>
      <c r="CZ2480">
        <v>35.540055720572461</v>
      </c>
      <c r="DB2480">
        <v>350</v>
      </c>
      <c r="DC2480">
        <v>37.911505549449778</v>
      </c>
      <c r="DE2480">
        <v>450</v>
      </c>
      <c r="DF2480">
        <v>48.55987269817458</v>
      </c>
      <c r="DH2480">
        <v>600</v>
      </c>
      <c r="DI2480">
        <v>69.851782847150034</v>
      </c>
      <c r="DK2480">
        <v>800</v>
      </c>
      <c r="DL2480">
        <v>77.344395186119343</v>
      </c>
      <c r="DN2480">
        <v>1000</v>
      </c>
      <c r="DO2480">
        <v>75.96722774802187</v>
      </c>
      <c r="DQ2480">
        <v>1200</v>
      </c>
      <c r="DR2480">
        <v>74.066005444099673</v>
      </c>
    </row>
    <row r="2481" spans="1:122" x14ac:dyDescent="0.25">
      <c r="A2481" t="s">
        <v>308</v>
      </c>
      <c r="B2481" t="s">
        <v>309</v>
      </c>
      <c r="C2481" s="26">
        <v>37616</v>
      </c>
      <c r="D2481" s="5">
        <v>5</v>
      </c>
      <c r="E2481" t="s">
        <v>206</v>
      </c>
      <c r="F2481" t="s">
        <v>13</v>
      </c>
      <c r="G2481">
        <v>77</v>
      </c>
      <c r="H2481" t="s">
        <v>311</v>
      </c>
      <c r="I2481" s="12">
        <v>12</v>
      </c>
      <c r="J2481">
        <v>1000</v>
      </c>
      <c r="M2481" s="8"/>
      <c r="N2481" s="8"/>
      <c r="O2481" s="8"/>
      <c r="P2481" s="8"/>
      <c r="S2481">
        <v>77</v>
      </c>
      <c r="AC2481" s="8"/>
      <c r="AJ2481" s="5"/>
      <c r="AK2481" s="9"/>
      <c r="AL2481" s="9"/>
      <c r="AM2481" s="9"/>
      <c r="AN2481" s="9"/>
      <c r="AO2481" s="9"/>
      <c r="AP2481" s="5"/>
      <c r="AQ2481" s="9"/>
      <c r="AR2481" s="8"/>
      <c r="AU2481" s="8"/>
      <c r="AV2481" s="8"/>
      <c r="AW2481" s="8"/>
      <c r="AY2481" s="5"/>
      <c r="AZ2481" s="5"/>
      <c r="BA2481" s="5"/>
      <c r="BB2481" s="5"/>
      <c r="BC2481" s="5"/>
      <c r="BD2481" s="5"/>
      <c r="BG2481" s="8"/>
      <c r="BH2481" s="5"/>
      <c r="BI2481" s="5"/>
      <c r="BJ2481" s="5"/>
      <c r="BK2481" s="5"/>
      <c r="BM2481" s="29"/>
      <c r="BN2481" s="29"/>
      <c r="BO2481" s="8"/>
      <c r="BP2481" s="8"/>
      <c r="BQ2481" s="8"/>
      <c r="BR2481" s="8"/>
      <c r="BS2481" s="8"/>
      <c r="BU2481" s="8"/>
      <c r="CB2481" s="8"/>
      <c r="CC2481" s="8"/>
      <c r="CD2481" s="8"/>
      <c r="CJ2481" s="8"/>
    </row>
    <row r="2482" spans="1:122" x14ac:dyDescent="0.25">
      <c r="A2482" t="s">
        <v>308</v>
      </c>
      <c r="B2482" t="s">
        <v>309</v>
      </c>
      <c r="C2482" s="26">
        <v>37620</v>
      </c>
      <c r="G2482">
        <v>81</v>
      </c>
      <c r="H2482" t="s">
        <v>311</v>
      </c>
      <c r="I2482" s="12">
        <v>12</v>
      </c>
      <c r="J2482">
        <v>1000</v>
      </c>
      <c r="M2482" s="5">
        <v>610.77380952380997</v>
      </c>
      <c r="N2482" s="5">
        <v>18.0416666666667</v>
      </c>
      <c r="O2482" s="7">
        <f>(M2482/10/N2482)</f>
        <v>3.3853513691850838</v>
      </c>
      <c r="P2482" s="8"/>
      <c r="AC2482" s="8"/>
      <c r="AJ2482" s="5"/>
      <c r="AK2482" s="9"/>
      <c r="AL2482" s="9"/>
      <c r="AM2482" s="9"/>
      <c r="AN2482" s="9"/>
      <c r="AO2482" s="9"/>
      <c r="AP2482" s="5"/>
      <c r="AQ2482" s="9"/>
      <c r="AR2482" s="8"/>
      <c r="AU2482" s="8"/>
      <c r="AV2482" s="8"/>
      <c r="AW2482" s="8"/>
      <c r="AY2482" s="5"/>
      <c r="AZ2482" s="5"/>
      <c r="BA2482" s="5"/>
      <c r="BB2482" s="5"/>
      <c r="BC2482" s="5"/>
      <c r="BD2482" s="5"/>
      <c r="BG2482" s="8"/>
      <c r="BH2482" s="5"/>
      <c r="BI2482" s="5"/>
      <c r="BJ2482" s="5"/>
      <c r="BK2482" s="5"/>
      <c r="BM2482" s="29"/>
      <c r="BN2482" s="29"/>
      <c r="BO2482" s="8"/>
      <c r="BP2482" s="8"/>
      <c r="BQ2482" s="8"/>
      <c r="BR2482" s="8"/>
      <c r="BS2482" s="8"/>
      <c r="BU2482" s="8"/>
      <c r="CB2482" s="8"/>
      <c r="CC2482" s="8"/>
      <c r="CD2482" s="8"/>
      <c r="CJ2482" s="8"/>
    </row>
    <row r="2483" spans="1:122" x14ac:dyDescent="0.25">
      <c r="A2483" t="s">
        <v>308</v>
      </c>
      <c r="B2483" t="s">
        <v>309</v>
      </c>
      <c r="C2483" s="26">
        <v>37621</v>
      </c>
      <c r="G2483">
        <v>82</v>
      </c>
      <c r="H2483" t="s">
        <v>311</v>
      </c>
      <c r="I2483" s="12">
        <v>12</v>
      </c>
      <c r="J2483">
        <v>1000</v>
      </c>
      <c r="M2483" s="5"/>
      <c r="N2483" s="5"/>
      <c r="O2483" s="7"/>
      <c r="P2483" s="8"/>
      <c r="AC2483" s="8"/>
      <c r="AJ2483" s="5"/>
      <c r="AK2483" s="9"/>
      <c r="AL2483" s="9"/>
      <c r="AM2483" s="9"/>
      <c r="AN2483" s="9"/>
      <c r="AO2483" s="9"/>
      <c r="AP2483" s="5"/>
      <c r="AQ2483" s="9"/>
      <c r="AR2483" s="8"/>
      <c r="AU2483" s="8"/>
      <c r="AV2483" s="8"/>
      <c r="AW2483" s="8"/>
      <c r="AY2483" s="5"/>
      <c r="AZ2483" s="5"/>
      <c r="BA2483" s="5"/>
      <c r="BB2483" s="5"/>
      <c r="BC2483" s="5"/>
      <c r="BD2483" s="5"/>
      <c r="BG2483" s="8"/>
      <c r="BH2483" s="5"/>
      <c r="BI2483" s="5"/>
      <c r="BJ2483" s="5"/>
      <c r="BK2483" s="5"/>
      <c r="BM2483" s="29"/>
      <c r="BN2483" s="29"/>
      <c r="BO2483" s="8"/>
      <c r="BP2483" s="8"/>
      <c r="BQ2483" s="8"/>
      <c r="BR2483" s="8"/>
      <c r="BS2483" s="8"/>
      <c r="BU2483" s="8"/>
      <c r="CB2483" s="8"/>
      <c r="CC2483" s="8"/>
      <c r="CD2483" s="8"/>
      <c r="CJ2483" s="8"/>
      <c r="CO2483" s="5">
        <f>SUM(CT2483,CW2483,CZ2483,DC2483,DF2483,DI2483,DL2483,DO2483,DR2483)</f>
        <v>429.33933270154881</v>
      </c>
      <c r="CS2483">
        <v>50</v>
      </c>
      <c r="CT2483">
        <v>22.78926371255157</v>
      </c>
      <c r="CV2483">
        <v>150</v>
      </c>
      <c r="CW2483">
        <v>28.806845365134375</v>
      </c>
      <c r="CY2483">
        <v>250</v>
      </c>
      <c r="CZ2483">
        <v>31.680669512270885</v>
      </c>
      <c r="DB2483">
        <v>350</v>
      </c>
      <c r="DC2483">
        <v>33.322713527345144</v>
      </c>
      <c r="DE2483">
        <v>450</v>
      </c>
      <c r="DF2483">
        <v>43.685094248379471</v>
      </c>
      <c r="DH2483">
        <v>600</v>
      </c>
      <c r="DI2483">
        <v>61.932641949020272</v>
      </c>
      <c r="DK2483">
        <v>800</v>
      </c>
      <c r="DL2483">
        <v>70.779820321019926</v>
      </c>
      <c r="DN2483">
        <v>1000</v>
      </c>
      <c r="DO2483">
        <v>68.89920894804709</v>
      </c>
      <c r="DQ2483">
        <v>1200</v>
      </c>
      <c r="DR2483">
        <v>67.443075117780097</v>
      </c>
    </row>
    <row r="2484" spans="1:122" x14ac:dyDescent="0.25">
      <c r="A2484" t="s">
        <v>308</v>
      </c>
      <c r="B2484" t="s">
        <v>309</v>
      </c>
      <c r="C2484" s="26">
        <v>37623</v>
      </c>
      <c r="G2484">
        <v>84</v>
      </c>
      <c r="H2484" t="s">
        <v>311</v>
      </c>
      <c r="I2484" s="12">
        <v>12</v>
      </c>
      <c r="J2484">
        <v>1000</v>
      </c>
      <c r="M2484" s="8"/>
      <c r="N2484" s="8"/>
      <c r="O2484" s="8"/>
      <c r="P2484" s="8"/>
      <c r="AC2484" s="5">
        <v>147.42426357671366</v>
      </c>
      <c r="AJ2484" s="5">
        <v>131.59991308756426</v>
      </c>
      <c r="AK2484" s="9">
        <v>1.982</v>
      </c>
      <c r="AL2484" s="9"/>
      <c r="AM2484" s="9"/>
      <c r="AN2484" s="9"/>
      <c r="AO2484" s="9"/>
      <c r="AP2484" s="5">
        <v>20004</v>
      </c>
      <c r="AQ2484" s="9">
        <v>1.506E-2</v>
      </c>
      <c r="AR2484" s="9">
        <v>3.6067822349802763E-2</v>
      </c>
      <c r="AS2484" s="8">
        <f>AJ2484*AR2484</f>
        <v>4.7465222864917509</v>
      </c>
      <c r="AT2484" s="8">
        <f>AR2484*(AJ2484/(AP2484/10000))</f>
        <v>2.3727865859286901</v>
      </c>
      <c r="AU2484" s="5">
        <v>17.72289418410951</v>
      </c>
      <c r="AV2484" s="5"/>
      <c r="AW2484" s="5"/>
      <c r="AY2484" s="5">
        <v>7.9383080063506464</v>
      </c>
      <c r="AZ2484" s="5"/>
      <c r="BA2484" s="5"/>
      <c r="BB2484" s="5"/>
      <c r="BC2484" s="5"/>
      <c r="BD2484" s="5"/>
      <c r="BG2484" s="5">
        <v>0</v>
      </c>
      <c r="BH2484" s="5">
        <f>SUM(BG2484,AY2484,AU2484)</f>
        <v>25.661202190460155</v>
      </c>
      <c r="BI2484" s="5"/>
      <c r="BJ2484" s="5"/>
      <c r="BK2484" s="5">
        <f>SUM(BH2484,AJ2484,AC2484)</f>
        <v>304.68537885473808</v>
      </c>
      <c r="BM2484" s="28">
        <v>8.7800000000000003E-2</v>
      </c>
      <c r="BN2484" s="28"/>
      <c r="BO2484" s="8"/>
      <c r="BP2484" s="8"/>
      <c r="BQ2484" s="8"/>
      <c r="BR2484" s="8"/>
      <c r="BS2484" s="8"/>
      <c r="BU2484" s="8">
        <v>0.77429999999999988</v>
      </c>
      <c r="BV2484" s="8">
        <v>0.65139195099292346</v>
      </c>
      <c r="CA2484" s="5">
        <f>SUM(CB2484:CD2484)</f>
        <v>203.79999999999998</v>
      </c>
      <c r="CB2484" s="5">
        <v>180.6</v>
      </c>
      <c r="CC2484" s="5">
        <v>23.2</v>
      </c>
      <c r="CD2484" s="5">
        <v>0</v>
      </c>
      <c r="CJ2484" s="8"/>
    </row>
    <row r="2485" spans="1:122" x14ac:dyDescent="0.25">
      <c r="A2485" t="s">
        <v>308</v>
      </c>
      <c r="B2485" t="s">
        <v>309</v>
      </c>
      <c r="C2485" s="26">
        <v>37627</v>
      </c>
      <c r="G2485">
        <v>88</v>
      </c>
      <c r="H2485" t="s">
        <v>311</v>
      </c>
      <c r="I2485" s="12">
        <v>12</v>
      </c>
      <c r="J2485">
        <v>1000</v>
      </c>
      <c r="P2485" s="8">
        <v>0.75843704767032827</v>
      </c>
      <c r="AJ2485" s="5"/>
      <c r="AK2485" s="9"/>
      <c r="AL2485" s="9"/>
      <c r="AM2485" s="9"/>
      <c r="AN2485" s="9"/>
      <c r="AO2485" s="9"/>
      <c r="AP2485" s="5"/>
      <c r="AU2485"/>
      <c r="AV2485"/>
      <c r="AW2485"/>
      <c r="AY2485" s="5"/>
      <c r="AZ2485" s="5"/>
      <c r="BA2485" s="5"/>
      <c r="BB2485" s="5"/>
      <c r="BC2485" s="5"/>
      <c r="BD2485" s="5"/>
      <c r="BH2485" s="5"/>
      <c r="BI2485" s="5"/>
      <c r="BJ2485" s="5"/>
      <c r="BK2485" s="5"/>
      <c r="BM2485" s="12"/>
      <c r="BN2485" s="12"/>
      <c r="CO2485" s="5">
        <f>SUM(CT2485,CW2485,CZ2485,DC2485,DF2485,DI2485,DL2485,DO2485,DR2485)</f>
        <v>485.76923713113706</v>
      </c>
      <c r="CS2485">
        <v>50</v>
      </c>
      <c r="CT2485">
        <v>26.437183970386467</v>
      </c>
      <c r="CV2485">
        <v>150</v>
      </c>
      <c r="CW2485">
        <v>35.206376783247457</v>
      </c>
      <c r="CY2485">
        <v>250</v>
      </c>
      <c r="CZ2485">
        <v>39.256173460984492</v>
      </c>
      <c r="DB2485">
        <v>350</v>
      </c>
      <c r="DC2485">
        <v>39.966084994340058</v>
      </c>
      <c r="DE2485">
        <v>450</v>
      </c>
      <c r="DF2485">
        <v>49.61102926043926</v>
      </c>
      <c r="DH2485">
        <v>600</v>
      </c>
      <c r="DI2485">
        <v>68.922245606944458</v>
      </c>
      <c r="DK2485">
        <v>800</v>
      </c>
      <c r="DL2485">
        <v>76.82643398152517</v>
      </c>
      <c r="DN2485">
        <v>1000</v>
      </c>
      <c r="DO2485">
        <v>75.47567240875992</v>
      </c>
      <c r="DQ2485">
        <v>1200</v>
      </c>
      <c r="DR2485">
        <v>74.068036664509833</v>
      </c>
    </row>
    <row r="2486" spans="1:122" x14ac:dyDescent="0.25">
      <c r="A2486" t="s">
        <v>308</v>
      </c>
      <c r="B2486" t="s">
        <v>309</v>
      </c>
      <c r="C2486" s="26">
        <v>37628</v>
      </c>
      <c r="G2486">
        <v>89</v>
      </c>
      <c r="H2486" t="s">
        <v>311</v>
      </c>
      <c r="I2486" s="12">
        <v>12</v>
      </c>
      <c r="J2486">
        <v>1000</v>
      </c>
      <c r="M2486" s="5">
        <v>744.88095238095195</v>
      </c>
      <c r="N2486" s="5">
        <v>19.6527777777778</v>
      </c>
      <c r="O2486" s="7">
        <f>(M2486/10/N2486)</f>
        <v>3.7902069661786912</v>
      </c>
      <c r="P2486" s="8"/>
      <c r="AC2486" s="8"/>
      <c r="AJ2486" s="5"/>
      <c r="AK2486" s="9"/>
      <c r="AL2486" s="9"/>
      <c r="AM2486" s="9"/>
      <c r="AN2486" s="9"/>
      <c r="AO2486" s="9"/>
      <c r="AP2486" s="5"/>
      <c r="AQ2486" s="9"/>
      <c r="AR2486" s="8"/>
      <c r="AU2486" s="8"/>
      <c r="AV2486" s="8"/>
      <c r="AW2486" s="8"/>
      <c r="AY2486" s="5"/>
      <c r="AZ2486" s="5"/>
      <c r="BA2486" s="5"/>
      <c r="BB2486" s="5"/>
      <c r="BC2486" s="5"/>
      <c r="BD2486" s="5"/>
      <c r="BG2486" s="8"/>
      <c r="BH2486" s="5"/>
      <c r="BI2486" s="5"/>
      <c r="BJ2486" s="5"/>
      <c r="BK2486" s="5"/>
      <c r="BM2486" s="29"/>
      <c r="BN2486" s="29"/>
      <c r="BO2486" s="8"/>
      <c r="BP2486" s="8"/>
      <c r="BQ2486" s="8"/>
      <c r="BR2486" s="8"/>
      <c r="BS2486" s="8"/>
      <c r="BU2486" s="8"/>
      <c r="CB2486" s="8"/>
      <c r="CC2486" s="8"/>
      <c r="CD2486" s="8"/>
      <c r="CJ2486" s="8"/>
    </row>
    <row r="2487" spans="1:122" x14ac:dyDescent="0.25">
      <c r="A2487" t="s">
        <v>308</v>
      </c>
      <c r="B2487" t="s">
        <v>309</v>
      </c>
      <c r="C2487" s="26">
        <v>37631</v>
      </c>
      <c r="G2487">
        <v>92</v>
      </c>
      <c r="H2487" t="s">
        <v>311</v>
      </c>
      <c r="I2487" s="12">
        <v>12</v>
      </c>
      <c r="J2487">
        <v>1000</v>
      </c>
      <c r="M2487" s="8"/>
      <c r="N2487" s="8"/>
      <c r="O2487" s="8"/>
      <c r="P2487" s="8"/>
      <c r="AC2487" s="5">
        <v>181.97682535250593</v>
      </c>
      <c r="AJ2487" s="5">
        <v>139.85659448106031</v>
      </c>
      <c r="AK2487" s="9">
        <v>2.1259999999999999</v>
      </c>
      <c r="AL2487" s="9"/>
      <c r="AM2487" s="9"/>
      <c r="AN2487" s="9"/>
      <c r="AO2487" s="9"/>
      <c r="AP2487" s="5">
        <v>21260</v>
      </c>
      <c r="AQ2487" s="9">
        <v>1.519E-2</v>
      </c>
      <c r="AR2487" s="9">
        <v>3.3912080340780755E-2</v>
      </c>
      <c r="AS2487" s="8">
        <f>AJ2487*AR2487</f>
        <v>4.7428280682297119</v>
      </c>
      <c r="AT2487" s="8">
        <f>AR2487*(AJ2487/(AP2487/10000))</f>
        <v>2.2308692700986419</v>
      </c>
      <c r="AU2487" s="5">
        <v>22.568262475555876</v>
      </c>
      <c r="AV2487" s="5"/>
      <c r="AW2487" s="5"/>
      <c r="AY2487" s="5">
        <v>27.217056021773644</v>
      </c>
      <c r="AZ2487" s="5"/>
      <c r="BA2487" s="5"/>
      <c r="BB2487" s="5"/>
      <c r="BC2487" s="5"/>
      <c r="BD2487" s="5"/>
      <c r="BG2487" s="5">
        <v>0</v>
      </c>
      <c r="BH2487" s="5">
        <f>SUM(BG2487,AY2487,AU2487)</f>
        <v>49.78531849732952</v>
      </c>
      <c r="BI2487" s="5"/>
      <c r="BJ2487" s="5"/>
      <c r="BK2487" s="5">
        <f>SUM(BH2487,AJ2487,AC2487)</f>
        <v>371.61873833089578</v>
      </c>
      <c r="BM2487" s="28">
        <v>0.14810000000000001</v>
      </c>
      <c r="BN2487" s="28"/>
      <c r="BO2487" s="8"/>
      <c r="BP2487" s="8"/>
      <c r="BQ2487" s="8"/>
      <c r="BR2487" s="8"/>
      <c r="BS2487" s="8"/>
      <c r="BU2487" s="8">
        <v>1.1913333333333334</v>
      </c>
      <c r="BV2487" s="8">
        <v>0.72792235040952524</v>
      </c>
      <c r="CA2487" s="5">
        <f>SUM(CB2487:CD2487)</f>
        <v>201.3</v>
      </c>
      <c r="CB2487" s="5">
        <v>156</v>
      </c>
      <c r="CC2487" s="5">
        <v>45.3</v>
      </c>
      <c r="CD2487" s="5">
        <v>0</v>
      </c>
      <c r="CJ2487" s="8"/>
    </row>
    <row r="2488" spans="1:122" x14ac:dyDescent="0.25">
      <c r="A2488" t="s">
        <v>308</v>
      </c>
      <c r="B2488" t="s">
        <v>309</v>
      </c>
      <c r="C2488" s="26">
        <v>37634</v>
      </c>
      <c r="G2488">
        <v>95</v>
      </c>
      <c r="H2488" t="s">
        <v>311</v>
      </c>
      <c r="I2488" s="12">
        <v>12</v>
      </c>
      <c r="J2488">
        <v>1000</v>
      </c>
      <c r="P2488" s="8">
        <v>0.82875302679901452</v>
      </c>
      <c r="AJ2488" s="5"/>
      <c r="AK2488" s="9"/>
      <c r="AL2488" s="9"/>
      <c r="AM2488" s="9"/>
      <c r="AN2488" s="9"/>
      <c r="AO2488" s="9"/>
      <c r="AP2488" s="5"/>
      <c r="AU2488"/>
      <c r="AV2488"/>
      <c r="AW2488"/>
      <c r="AY2488" s="5"/>
      <c r="AZ2488" s="5"/>
      <c r="BA2488" s="5"/>
      <c r="BB2488" s="5"/>
      <c r="BC2488" s="5"/>
      <c r="BD2488" s="5"/>
      <c r="BH2488" s="5"/>
      <c r="BI2488" s="5"/>
      <c r="BJ2488" s="5"/>
      <c r="BK2488" s="5"/>
      <c r="BM2488" s="12"/>
      <c r="BN2488" s="12"/>
      <c r="CO2488" s="5">
        <f>SUM(CT2488,CW2488,CZ2488,DC2488,DF2488,DI2488,DL2488,DO2488,DR2488)</f>
        <v>444.81396427018802</v>
      </c>
      <c r="CS2488">
        <v>50</v>
      </c>
      <c r="CT2488">
        <v>22.472942344831807</v>
      </c>
      <c r="CV2488">
        <v>150</v>
      </c>
      <c r="CW2488">
        <v>27.726439082158251</v>
      </c>
      <c r="CY2488">
        <v>250</v>
      </c>
      <c r="CZ2488">
        <v>28.17485051328411</v>
      </c>
      <c r="DB2488">
        <v>350</v>
      </c>
      <c r="DC2488">
        <v>33.104622448774677</v>
      </c>
      <c r="DE2488">
        <v>450</v>
      </c>
      <c r="DF2488">
        <v>44.124195127458655</v>
      </c>
      <c r="DH2488">
        <v>600</v>
      </c>
      <c r="DI2488">
        <v>64.429186059641154</v>
      </c>
      <c r="DK2488">
        <v>800</v>
      </c>
      <c r="DL2488">
        <v>76.192693213551095</v>
      </c>
      <c r="DN2488">
        <v>1000</v>
      </c>
      <c r="DO2488">
        <v>75.073490767545607</v>
      </c>
      <c r="DQ2488">
        <v>1200</v>
      </c>
      <c r="DR2488">
        <v>73.515544712942699</v>
      </c>
    </row>
    <row r="2489" spans="1:122" x14ac:dyDescent="0.25">
      <c r="A2489" t="s">
        <v>308</v>
      </c>
      <c r="B2489" t="s">
        <v>309</v>
      </c>
      <c r="C2489" s="26">
        <v>37636</v>
      </c>
      <c r="G2489">
        <v>97</v>
      </c>
      <c r="H2489" t="s">
        <v>311</v>
      </c>
      <c r="I2489" s="12">
        <v>12</v>
      </c>
      <c r="J2489">
        <v>1000</v>
      </c>
      <c r="M2489" s="5">
        <v>826.54761904761904</v>
      </c>
      <c r="N2489" s="5">
        <v>21.0277777777778</v>
      </c>
      <c r="O2489" s="7">
        <f>(M2489/10/N2489)</f>
        <v>3.9307416493678007</v>
      </c>
      <c r="P2489" s="8"/>
      <c r="AC2489" s="8"/>
      <c r="AJ2489" s="5"/>
      <c r="AK2489" s="9"/>
      <c r="AL2489" s="9"/>
      <c r="AM2489" s="9"/>
      <c r="AN2489" s="9"/>
      <c r="AO2489" s="9"/>
      <c r="AP2489" s="5"/>
      <c r="AQ2489" s="9"/>
      <c r="AR2489" s="8"/>
      <c r="AU2489" s="8"/>
      <c r="AV2489" s="8"/>
      <c r="AW2489" s="8"/>
      <c r="AY2489" s="5"/>
      <c r="AZ2489" s="5"/>
      <c r="BA2489" s="5"/>
      <c r="BB2489" s="5"/>
      <c r="BC2489" s="5"/>
      <c r="BD2489" s="5"/>
      <c r="BG2489" s="8"/>
      <c r="BH2489" s="5"/>
      <c r="BI2489" s="5"/>
      <c r="BJ2489" s="5"/>
      <c r="BK2489" s="5"/>
      <c r="BM2489" s="29"/>
      <c r="BN2489" s="29"/>
      <c r="BO2489" s="8"/>
      <c r="BP2489" s="8"/>
      <c r="BQ2489" s="8"/>
      <c r="BR2489" s="8"/>
      <c r="BS2489" s="8"/>
      <c r="BU2489" s="8"/>
      <c r="CB2489" s="8"/>
      <c r="CC2489" s="8"/>
      <c r="CD2489" s="8"/>
      <c r="CJ2489" s="8"/>
    </row>
    <row r="2490" spans="1:122" x14ac:dyDescent="0.25">
      <c r="A2490" t="s">
        <v>308</v>
      </c>
      <c r="B2490" t="s">
        <v>309</v>
      </c>
      <c r="C2490" s="26">
        <v>37641</v>
      </c>
      <c r="G2490">
        <v>102</v>
      </c>
      <c r="H2490" t="s">
        <v>311</v>
      </c>
      <c r="I2490" s="12">
        <v>12</v>
      </c>
      <c r="J2490">
        <v>1000</v>
      </c>
      <c r="P2490" s="8">
        <v>0.84226048678169019</v>
      </c>
      <c r="AJ2490" s="5"/>
      <c r="AK2490" s="9"/>
      <c r="AL2490" s="9"/>
      <c r="AM2490" s="9"/>
      <c r="AN2490" s="9"/>
      <c r="AO2490" s="9"/>
      <c r="AP2490" s="5"/>
      <c r="AU2490"/>
      <c r="AV2490"/>
      <c r="AW2490"/>
      <c r="AY2490" s="5"/>
      <c r="AZ2490" s="5"/>
      <c r="BA2490" s="5"/>
      <c r="BB2490" s="5"/>
      <c r="BC2490" s="5"/>
      <c r="BD2490" s="5"/>
      <c r="BH2490" s="5"/>
      <c r="BI2490" s="5"/>
      <c r="BJ2490" s="5"/>
      <c r="BK2490" s="5"/>
      <c r="BM2490" s="12"/>
      <c r="BN2490" s="12"/>
    </row>
    <row r="2491" spans="1:122" x14ac:dyDescent="0.25">
      <c r="A2491" t="s">
        <v>308</v>
      </c>
      <c r="B2491" t="s">
        <v>309</v>
      </c>
      <c r="C2491" s="26">
        <v>37642</v>
      </c>
      <c r="G2491">
        <v>103</v>
      </c>
      <c r="H2491" t="s">
        <v>311</v>
      </c>
      <c r="I2491" s="12">
        <v>12</v>
      </c>
      <c r="J2491">
        <v>1000</v>
      </c>
      <c r="M2491" s="5">
        <v>842.08333333333303</v>
      </c>
      <c r="N2491" s="5">
        <v>21.375</v>
      </c>
      <c r="O2491" s="7">
        <f>(M2491/10/N2491)</f>
        <v>3.9395711500974642</v>
      </c>
      <c r="P2491" s="8"/>
      <c r="AC2491" s="5">
        <v>316.4875052352366</v>
      </c>
      <c r="AJ2491" s="5">
        <v>183.67494749040341</v>
      </c>
      <c r="AK2491" s="9">
        <v>2.7240000000000002</v>
      </c>
      <c r="AL2491" s="9"/>
      <c r="AM2491" s="9"/>
      <c r="AN2491" s="9"/>
      <c r="AO2491" s="9"/>
      <c r="AP2491" s="5">
        <v>18403</v>
      </c>
      <c r="AQ2491" s="9">
        <v>1.4789999999999999E-2</v>
      </c>
      <c r="AR2491" s="9">
        <v>3.1399358282657559E-2</v>
      </c>
      <c r="AS2491" s="8">
        <f>AJ2491*AR2491</f>
        <v>5.7672754837994908</v>
      </c>
      <c r="AT2491" s="8">
        <f>AR2491*(AJ2491/(AP2491/10000))</f>
        <v>3.1338778915391461</v>
      </c>
      <c r="AU2491" s="5">
        <v>25.414644745418993</v>
      </c>
      <c r="AV2491" s="5"/>
      <c r="AW2491" s="5"/>
      <c r="AY2491" s="5">
        <v>167.83851213427081</v>
      </c>
      <c r="AZ2491" s="5"/>
      <c r="BA2491" s="5"/>
      <c r="BB2491" s="5"/>
      <c r="BC2491" s="5"/>
      <c r="BD2491" s="5"/>
      <c r="BG2491" s="5">
        <v>0</v>
      </c>
      <c r="BH2491" s="5">
        <f>SUM(BG2491,AY2491,AU2491)</f>
        <v>193.25315687968981</v>
      </c>
      <c r="BI2491" s="5"/>
      <c r="BJ2491" s="5"/>
      <c r="BK2491" s="5">
        <f>SUM(BH2491,AJ2491,AC2491)</f>
        <v>693.41560960532979</v>
      </c>
      <c r="BM2491" s="28">
        <v>0.32379999999999998</v>
      </c>
      <c r="BN2491" s="28"/>
      <c r="BO2491" s="8"/>
      <c r="BP2491" s="8"/>
      <c r="BQ2491" s="8"/>
      <c r="BR2491" s="8"/>
      <c r="BS2491" s="8"/>
      <c r="BU2491" s="8">
        <v>1.4673733333333334</v>
      </c>
      <c r="BV2491" s="8">
        <v>0.66805621696686235</v>
      </c>
      <c r="CA2491" s="5">
        <f>SUM(CB2491:CD2491)</f>
        <v>191</v>
      </c>
      <c r="CB2491" s="5">
        <v>96.6</v>
      </c>
      <c r="CC2491" s="5">
        <v>94.4</v>
      </c>
      <c r="CD2491" s="5">
        <v>0</v>
      </c>
      <c r="CJ2491" s="8"/>
    </row>
    <row r="2492" spans="1:122" x14ac:dyDescent="0.25">
      <c r="A2492" t="s">
        <v>308</v>
      </c>
      <c r="B2492" t="s">
        <v>309</v>
      </c>
      <c r="C2492" s="26">
        <v>37645</v>
      </c>
      <c r="G2492">
        <v>106</v>
      </c>
      <c r="H2492" t="s">
        <v>311</v>
      </c>
      <c r="I2492" s="12">
        <v>12</v>
      </c>
      <c r="J2492">
        <v>1000</v>
      </c>
      <c r="M2492" s="5"/>
      <c r="N2492" s="5"/>
      <c r="O2492" s="7"/>
      <c r="P2492" s="8"/>
      <c r="AC2492" s="5"/>
      <c r="AJ2492" s="5"/>
      <c r="AK2492" s="9"/>
      <c r="AL2492" s="9"/>
      <c r="AM2492" s="9"/>
      <c r="AN2492" s="9"/>
      <c r="AO2492" s="9"/>
      <c r="AP2492" s="5"/>
      <c r="AQ2492" s="9"/>
      <c r="AR2492" s="9"/>
      <c r="AS2492" s="8"/>
      <c r="AT2492" s="8"/>
      <c r="AU2492" s="5"/>
      <c r="AV2492" s="5"/>
      <c r="AW2492" s="5"/>
      <c r="AY2492" s="5"/>
      <c r="AZ2492" s="5"/>
      <c r="BA2492" s="5"/>
      <c r="BB2492" s="5"/>
      <c r="BC2492" s="5"/>
      <c r="BD2492" s="5"/>
      <c r="BG2492" s="5"/>
      <c r="BH2492" s="5"/>
      <c r="BI2492" s="5"/>
      <c r="BJ2492" s="5"/>
      <c r="BK2492" s="5"/>
      <c r="BM2492" s="28"/>
      <c r="BN2492" s="28"/>
      <c r="BO2492" s="8"/>
      <c r="BP2492" s="8"/>
      <c r="BQ2492" s="8"/>
      <c r="BR2492" s="8"/>
      <c r="BS2492" s="8"/>
      <c r="BU2492" s="8"/>
      <c r="BV2492" s="8"/>
      <c r="CB2492" s="5"/>
      <c r="CC2492" s="5"/>
      <c r="CD2492" s="5"/>
      <c r="CJ2492" s="8"/>
      <c r="CO2492" s="5">
        <f>SUM(CT2492,CW2492,CZ2492,DC2492,DF2492,DI2492,DL2492,DO2492,DR2492)</f>
        <v>457.97255101038525</v>
      </c>
      <c r="CS2492">
        <v>50</v>
      </c>
      <c r="CT2492">
        <v>23.034971926467222</v>
      </c>
      <c r="CV2492">
        <v>150</v>
      </c>
      <c r="CW2492">
        <v>30.860302057376469</v>
      </c>
      <c r="CY2492">
        <v>250</v>
      </c>
      <c r="CZ2492">
        <v>33.575865583934892</v>
      </c>
      <c r="DB2492">
        <v>350</v>
      </c>
      <c r="DC2492">
        <v>36.649102064527078</v>
      </c>
      <c r="DE2492">
        <v>450</v>
      </c>
      <c r="DF2492">
        <v>46.684802357033362</v>
      </c>
      <c r="DH2492">
        <v>600</v>
      </c>
      <c r="DI2492">
        <v>65.069020488845737</v>
      </c>
      <c r="DK2492">
        <v>800</v>
      </c>
      <c r="DL2492">
        <v>73.844602419390768</v>
      </c>
      <c r="DN2492">
        <v>1000</v>
      </c>
      <c r="DO2492">
        <v>73.889289268414586</v>
      </c>
      <c r="DQ2492">
        <v>1200</v>
      </c>
      <c r="DR2492">
        <v>74.364594844395143</v>
      </c>
    </row>
    <row r="2493" spans="1:122" x14ac:dyDescent="0.25">
      <c r="A2493" t="s">
        <v>308</v>
      </c>
      <c r="B2493" t="s">
        <v>309</v>
      </c>
      <c r="C2493" s="26">
        <v>37650</v>
      </c>
      <c r="G2493">
        <v>111</v>
      </c>
      <c r="H2493" t="s">
        <v>311</v>
      </c>
      <c r="I2493" s="12">
        <v>12</v>
      </c>
      <c r="J2493">
        <v>1000</v>
      </c>
      <c r="M2493" s="5">
        <v>848.15476190476204</v>
      </c>
      <c r="N2493" s="5">
        <v>21.625</v>
      </c>
      <c r="O2493" s="7">
        <f>(M2493/10/N2493)</f>
        <v>3.9221029452243332</v>
      </c>
      <c r="P2493" s="8"/>
      <c r="AC2493" s="8"/>
      <c r="AJ2493" s="5"/>
      <c r="AK2493" s="9"/>
      <c r="AL2493" s="9"/>
      <c r="AM2493" s="9"/>
      <c r="AN2493" s="9"/>
      <c r="AO2493" s="9"/>
      <c r="AP2493" s="5"/>
      <c r="AQ2493" s="9"/>
      <c r="AR2493" s="8"/>
      <c r="AU2493" s="8"/>
      <c r="AV2493" s="8"/>
      <c r="AW2493" s="8"/>
      <c r="AY2493" s="5"/>
      <c r="AZ2493" s="5"/>
      <c r="BA2493" s="5"/>
      <c r="BB2493" s="5"/>
      <c r="BC2493" s="5"/>
      <c r="BD2493" s="5"/>
      <c r="BG2493" s="8"/>
      <c r="BH2493" s="5"/>
      <c r="BI2493" s="5"/>
      <c r="BJ2493" s="5"/>
      <c r="BK2493" s="5"/>
      <c r="BM2493" s="29"/>
      <c r="BN2493" s="29"/>
      <c r="BO2493" s="8"/>
      <c r="BP2493" s="8"/>
      <c r="BQ2493" s="8"/>
      <c r="BR2493" s="8"/>
      <c r="BS2493" s="8"/>
      <c r="BU2493" s="8"/>
      <c r="CB2493" s="8"/>
      <c r="CC2493" s="8"/>
      <c r="CD2493" s="8"/>
      <c r="CJ2493" s="8"/>
    </row>
    <row r="2494" spans="1:122" x14ac:dyDescent="0.25">
      <c r="A2494" t="s">
        <v>308</v>
      </c>
      <c r="B2494" t="s">
        <v>309</v>
      </c>
      <c r="C2494" s="26">
        <v>37652</v>
      </c>
      <c r="G2494">
        <v>113</v>
      </c>
      <c r="H2494" t="s">
        <v>311</v>
      </c>
      <c r="I2494" s="12">
        <v>12</v>
      </c>
      <c r="J2494">
        <v>1000</v>
      </c>
      <c r="M2494" s="8"/>
      <c r="N2494" s="8"/>
      <c r="O2494" s="8"/>
      <c r="P2494" s="8"/>
      <c r="AC2494" s="5">
        <v>299.80455116571267</v>
      </c>
      <c r="AJ2494" s="5">
        <v>177.95321213877017</v>
      </c>
      <c r="AK2494" s="9">
        <v>2.444</v>
      </c>
      <c r="AL2494" s="9"/>
      <c r="AM2494" s="9"/>
      <c r="AN2494" s="9"/>
      <c r="AO2494" s="9"/>
      <c r="AP2494" s="5">
        <v>21478</v>
      </c>
      <c r="AQ2494" s="9">
        <v>1.388E-2</v>
      </c>
      <c r="AR2494" s="9">
        <v>2.5890642174485907E-2</v>
      </c>
      <c r="AS2494" s="8">
        <f>AJ2494*AR2494</f>
        <v>4.6073229392852806</v>
      </c>
      <c r="AT2494" s="8">
        <f>AR2494*(AJ2494/(AP2494/10000))</f>
        <v>2.1451359247999253</v>
      </c>
      <c r="AU2494" s="5">
        <v>3.976243934236257</v>
      </c>
      <c r="AV2494" s="5"/>
      <c r="AW2494" s="5"/>
      <c r="AY2494" s="5">
        <v>396.3483783170787</v>
      </c>
      <c r="AZ2494" s="5"/>
      <c r="BA2494" s="5"/>
      <c r="BB2494" s="5"/>
      <c r="BC2494" s="5"/>
      <c r="BD2494" s="5"/>
      <c r="BG2494" s="5">
        <v>0</v>
      </c>
      <c r="BH2494" s="5">
        <f>SUM(BG2494,AY2494,AU2494)</f>
        <v>400.32462225131496</v>
      </c>
      <c r="BI2494" s="5"/>
      <c r="BJ2494" s="5"/>
      <c r="BK2494" s="5">
        <f>SUM(BH2494,AJ2494,AC2494)</f>
        <v>878.08238555579783</v>
      </c>
      <c r="BM2494" s="28">
        <v>0.51060000000000005</v>
      </c>
      <c r="BN2494" s="28"/>
      <c r="BO2494" s="8"/>
      <c r="BP2494" s="8"/>
      <c r="BQ2494" s="8"/>
      <c r="BR2494" s="8"/>
      <c r="BS2494" s="8"/>
      <c r="BU2494" s="8">
        <v>1.1616666666666668</v>
      </c>
      <c r="BV2494" s="8">
        <v>0.78827408125105591</v>
      </c>
      <c r="CA2494" s="5">
        <f>SUM(CB2494:CD2494)</f>
        <v>155.4</v>
      </c>
      <c r="CB2494" s="5">
        <v>17.8</v>
      </c>
      <c r="CC2494" s="5">
        <v>137.6</v>
      </c>
      <c r="CD2494" s="5">
        <v>0</v>
      </c>
      <c r="CJ2494" s="8"/>
    </row>
    <row r="2495" spans="1:122" x14ac:dyDescent="0.25">
      <c r="A2495" t="s">
        <v>308</v>
      </c>
      <c r="B2495" t="s">
        <v>309</v>
      </c>
      <c r="C2495" s="26">
        <v>37655</v>
      </c>
      <c r="G2495">
        <v>116</v>
      </c>
      <c r="H2495" t="s">
        <v>311</v>
      </c>
      <c r="I2495" s="12">
        <v>12</v>
      </c>
      <c r="J2495">
        <v>1000</v>
      </c>
      <c r="P2495" s="8">
        <v>0.89868729098399325</v>
      </c>
      <c r="AJ2495" s="5"/>
      <c r="AK2495" s="9"/>
      <c r="AL2495" s="9"/>
      <c r="AM2495" s="9"/>
      <c r="AN2495" s="9"/>
      <c r="AO2495" s="9"/>
      <c r="AP2495" s="5"/>
      <c r="AU2495"/>
      <c r="AV2495"/>
      <c r="AW2495"/>
      <c r="AY2495" s="5"/>
      <c r="AZ2495" s="5"/>
      <c r="BA2495" s="5"/>
      <c r="BB2495" s="5"/>
      <c r="BC2495" s="5"/>
      <c r="BD2495" s="5"/>
      <c r="BH2495" s="5"/>
      <c r="BI2495" s="5"/>
      <c r="BJ2495" s="5"/>
      <c r="BK2495" s="5"/>
      <c r="BM2495" s="12"/>
      <c r="BN2495" s="12"/>
      <c r="CO2495" s="5">
        <f>SUM(CT2495,CW2495,CZ2495,DC2495,DF2495,DI2495,DL2495,DO2495,DR2495)</f>
        <v>474.36010481440292</v>
      </c>
      <c r="CS2495">
        <v>50</v>
      </c>
      <c r="CT2495">
        <v>24.514972507556063</v>
      </c>
      <c r="CV2495">
        <v>150</v>
      </c>
      <c r="CW2495">
        <v>33.333739539429544</v>
      </c>
      <c r="CY2495">
        <v>250</v>
      </c>
      <c r="CZ2495">
        <v>37.44026241428957</v>
      </c>
      <c r="DB2495">
        <v>350</v>
      </c>
      <c r="DC2495">
        <v>38.888522566743127</v>
      </c>
      <c r="DE2495">
        <v>450</v>
      </c>
      <c r="DF2495">
        <v>48.983889958798244</v>
      </c>
      <c r="DH2495">
        <v>600</v>
      </c>
      <c r="DI2495">
        <v>67.519941816271071</v>
      </c>
      <c r="DK2495">
        <v>800</v>
      </c>
      <c r="DL2495">
        <v>75.569108547627891</v>
      </c>
      <c r="DN2495">
        <v>1000</v>
      </c>
      <c r="DO2495">
        <v>73.992881509333429</v>
      </c>
      <c r="DQ2495">
        <v>1200</v>
      </c>
      <c r="DR2495">
        <v>74.116785954353986</v>
      </c>
    </row>
    <row r="2496" spans="1:122" x14ac:dyDescent="0.25">
      <c r="A2496" t="s">
        <v>308</v>
      </c>
      <c r="B2496" t="s">
        <v>309</v>
      </c>
      <c r="C2496" s="26">
        <v>37657</v>
      </c>
      <c r="G2496">
        <v>118</v>
      </c>
      <c r="H2496" t="s">
        <v>311</v>
      </c>
      <c r="I2496" s="12">
        <v>12</v>
      </c>
      <c r="J2496">
        <v>1000</v>
      </c>
      <c r="M2496" s="5">
        <v>850.47619047618991</v>
      </c>
      <c r="N2496" s="5">
        <v>21.8333333333333</v>
      </c>
      <c r="O2496" s="7">
        <f>(M2496/10/N2496)</f>
        <v>3.8953107960741584</v>
      </c>
      <c r="P2496" s="8"/>
      <c r="AC2496" s="8"/>
      <c r="AJ2496" s="5"/>
      <c r="AK2496" s="9"/>
      <c r="AL2496" s="9"/>
      <c r="AM2496" s="9"/>
      <c r="AN2496" s="9"/>
      <c r="AO2496" s="9"/>
      <c r="AP2496" s="5"/>
      <c r="AQ2496" s="9"/>
      <c r="AR2496" s="8"/>
      <c r="AU2496" s="8"/>
      <c r="AV2496" s="8"/>
      <c r="AW2496" s="8"/>
      <c r="AY2496" s="5"/>
      <c r="AZ2496" s="5"/>
      <c r="BA2496" s="5"/>
      <c r="BB2496" s="5"/>
      <c r="BC2496" s="5"/>
      <c r="BD2496" s="5"/>
      <c r="BG2496" s="8"/>
      <c r="BH2496" s="5"/>
      <c r="BI2496" s="5"/>
      <c r="BJ2496" s="5"/>
      <c r="BK2496" s="5"/>
      <c r="BM2496" s="29"/>
      <c r="BN2496" s="29"/>
      <c r="BO2496" s="8"/>
      <c r="BP2496" s="8"/>
      <c r="BQ2496" s="8"/>
      <c r="BR2496" s="8"/>
      <c r="BS2496" s="8"/>
      <c r="BU2496" s="8"/>
      <c r="BV2496" s="8"/>
      <c r="CB2496" s="8"/>
      <c r="CC2496" s="8"/>
      <c r="CD2496" s="8"/>
      <c r="CJ2496" s="8"/>
    </row>
    <row r="2497" spans="1:122" x14ac:dyDescent="0.25">
      <c r="A2497" t="s">
        <v>308</v>
      </c>
      <c r="B2497" t="s">
        <v>309</v>
      </c>
      <c r="C2497" s="26">
        <v>37662</v>
      </c>
      <c r="G2497">
        <v>123</v>
      </c>
      <c r="H2497" t="s">
        <v>311</v>
      </c>
      <c r="I2497" s="12">
        <v>12</v>
      </c>
      <c r="J2497">
        <v>1000</v>
      </c>
      <c r="M2497" s="8"/>
      <c r="N2497" s="8"/>
      <c r="O2497" s="8"/>
      <c r="P2497" s="8"/>
      <c r="AC2497" s="5">
        <v>272.51151752059189</v>
      </c>
      <c r="AJ2497" s="5">
        <v>178.24292025784021</v>
      </c>
      <c r="AK2497" s="9">
        <v>2.6360000000000001</v>
      </c>
      <c r="AL2497" s="9"/>
      <c r="AM2497" s="9"/>
      <c r="AN2497" s="9"/>
      <c r="AO2497" s="9"/>
      <c r="AP2497" s="5">
        <v>33156</v>
      </c>
      <c r="AQ2497" s="9">
        <v>1.477E-2</v>
      </c>
      <c r="AR2497" s="9">
        <v>2.0677410811094536E-2</v>
      </c>
      <c r="AS2497" s="8">
        <f>AJ2497*AR2497</f>
        <v>3.6856020863405266</v>
      </c>
      <c r="AT2497" s="8">
        <f>AR2497*(AJ2497/(AP2497/10000))</f>
        <v>1.1115943076186894</v>
      </c>
      <c r="AU2497" s="5">
        <v>0</v>
      </c>
      <c r="AV2497" s="5"/>
      <c r="AW2497" s="5"/>
      <c r="AY2497" s="5">
        <v>536.40281242912226</v>
      </c>
      <c r="AZ2497" s="5"/>
      <c r="BA2497" s="5"/>
      <c r="BB2497" s="5"/>
      <c r="BC2497" s="5"/>
      <c r="BD2497" s="5"/>
      <c r="BG2497" s="5">
        <v>5.1031980040825582</v>
      </c>
      <c r="BH2497" s="5">
        <f>SUM(BG2497,AY2497,AU2497)</f>
        <v>541.50601043320478</v>
      </c>
      <c r="BI2497" s="5"/>
      <c r="BJ2497" s="5"/>
      <c r="BK2497" s="5">
        <f>SUM(BH2497,AJ2497,AC2497)</f>
        <v>992.26044821163691</v>
      </c>
      <c r="BM2497" s="28">
        <v>0.60240000000000005</v>
      </c>
      <c r="BN2497" s="28"/>
      <c r="BO2497" s="8"/>
      <c r="BP2497" s="8"/>
      <c r="BQ2497" s="8"/>
      <c r="BR2497" s="8"/>
      <c r="BS2497" s="8"/>
      <c r="BU2497" s="8"/>
      <c r="BV2497" s="8">
        <v>0.77563843539451172</v>
      </c>
      <c r="CA2497" s="5">
        <f>SUM(CB2497:CD2497)</f>
        <v>172.43</v>
      </c>
      <c r="CB2497" s="5">
        <v>0</v>
      </c>
      <c r="CC2497" s="5">
        <v>171.6</v>
      </c>
      <c r="CD2497" s="5">
        <v>0.83</v>
      </c>
      <c r="CJ2497" s="8"/>
      <c r="CO2497" s="5">
        <f>SUM(CT2497,CW2497,CZ2497,DC2497,DF2497,DI2497,DL2497,DO2497,DR2497)</f>
        <v>434.6434252804865</v>
      </c>
      <c r="CS2497">
        <v>50</v>
      </c>
      <c r="CT2497">
        <v>22.757951092312641</v>
      </c>
      <c r="CV2497">
        <v>150</v>
      </c>
      <c r="CW2497">
        <v>29.639500227623611</v>
      </c>
      <c r="CY2497">
        <v>250</v>
      </c>
      <c r="CZ2497">
        <v>31.268399197978027</v>
      </c>
      <c r="DB2497">
        <v>350</v>
      </c>
      <c r="DC2497">
        <v>33.986172106789894</v>
      </c>
      <c r="DE2497">
        <v>450</v>
      </c>
      <c r="DF2497">
        <v>43.57576561671187</v>
      </c>
      <c r="DH2497">
        <v>600</v>
      </c>
      <c r="DI2497">
        <v>60.053429491025334</v>
      </c>
      <c r="DK2497">
        <v>800</v>
      </c>
      <c r="DL2497">
        <v>69.382011178240035</v>
      </c>
      <c r="DN2497">
        <v>1000</v>
      </c>
      <c r="DO2497">
        <v>71.149172935090817</v>
      </c>
      <c r="DQ2497">
        <v>1200</v>
      </c>
      <c r="DR2497">
        <v>72.831023434714282</v>
      </c>
    </row>
    <row r="2498" spans="1:122" x14ac:dyDescent="0.25">
      <c r="A2498" t="s">
        <v>308</v>
      </c>
      <c r="B2498" t="s">
        <v>309</v>
      </c>
      <c r="C2498" s="26">
        <v>37663</v>
      </c>
      <c r="G2498">
        <v>124</v>
      </c>
      <c r="H2498" t="s">
        <v>311</v>
      </c>
      <c r="I2498" s="12">
        <v>12</v>
      </c>
      <c r="J2498">
        <v>1000</v>
      </c>
      <c r="P2498" s="8">
        <v>0.80815371934306313</v>
      </c>
      <c r="AJ2498" s="5"/>
      <c r="AK2498" s="9"/>
      <c r="AL2498" s="9"/>
      <c r="AM2498" s="9"/>
      <c r="AN2498" s="9"/>
      <c r="AO2498" s="9"/>
      <c r="AP2498" s="5"/>
      <c r="AU2498"/>
      <c r="AV2498"/>
      <c r="AW2498"/>
      <c r="AY2498" s="5"/>
      <c r="AZ2498" s="5"/>
      <c r="BA2498" s="5"/>
      <c r="BB2498" s="5"/>
      <c r="BC2498" s="5"/>
      <c r="BD2498" s="5"/>
      <c r="BH2498" s="5"/>
      <c r="BI2498" s="5"/>
      <c r="BJ2498" s="5"/>
      <c r="BK2498" s="5"/>
      <c r="BM2498" s="12"/>
      <c r="BN2498" s="12"/>
    </row>
    <row r="2499" spans="1:122" x14ac:dyDescent="0.25">
      <c r="A2499" t="s">
        <v>308</v>
      </c>
      <c r="B2499" t="s">
        <v>309</v>
      </c>
      <c r="C2499" s="26">
        <v>37669</v>
      </c>
      <c r="E2499" t="s">
        <v>310</v>
      </c>
      <c r="G2499">
        <v>130</v>
      </c>
      <c r="H2499" t="s">
        <v>311</v>
      </c>
      <c r="I2499" s="12">
        <v>12</v>
      </c>
      <c r="J2499">
        <v>1000</v>
      </c>
      <c r="P2499" s="8"/>
      <c r="AJ2499" s="5"/>
      <c r="AK2499" s="9"/>
      <c r="AL2499" s="9"/>
      <c r="AM2499" s="9"/>
      <c r="AN2499" s="9"/>
      <c r="AO2499" s="9"/>
      <c r="AP2499" s="5"/>
      <c r="AU2499"/>
      <c r="AV2499"/>
      <c r="AW2499"/>
      <c r="AY2499" s="5"/>
      <c r="AZ2499" s="5"/>
      <c r="BA2499" s="5"/>
      <c r="BB2499" s="5"/>
      <c r="BC2499" s="5"/>
      <c r="BD2499" s="5"/>
      <c r="BH2499" s="5"/>
      <c r="BI2499" s="5"/>
      <c r="BJ2499" s="5"/>
      <c r="BK2499" s="5"/>
      <c r="BM2499" s="12"/>
      <c r="BN2499" s="12"/>
      <c r="CJ2499" s="5">
        <v>7.5645800506135688</v>
      </c>
    </row>
    <row r="2500" spans="1:122" x14ac:dyDescent="0.25">
      <c r="A2500" t="s">
        <v>308</v>
      </c>
      <c r="B2500" t="s">
        <v>309</v>
      </c>
      <c r="C2500" s="26">
        <v>37670</v>
      </c>
      <c r="G2500">
        <v>131</v>
      </c>
      <c r="H2500" t="s">
        <v>311</v>
      </c>
      <c r="I2500" s="12">
        <v>12</v>
      </c>
      <c r="J2500">
        <v>1000</v>
      </c>
      <c r="P2500" s="8"/>
      <c r="AJ2500" s="5"/>
      <c r="AK2500" s="9"/>
      <c r="AL2500" s="9"/>
      <c r="AM2500" s="9"/>
      <c r="AN2500" s="9"/>
      <c r="AO2500" s="9"/>
      <c r="AP2500" s="5"/>
      <c r="AU2500"/>
      <c r="AV2500"/>
      <c r="AW2500"/>
      <c r="AY2500" s="5"/>
      <c r="AZ2500" s="5"/>
      <c r="BA2500" s="5"/>
      <c r="BB2500" s="5"/>
      <c r="BC2500" s="5"/>
      <c r="BD2500" s="5"/>
      <c r="BH2500" s="5"/>
      <c r="BI2500" s="5"/>
      <c r="BJ2500" s="5"/>
      <c r="BK2500" s="5"/>
      <c r="BM2500" s="12"/>
      <c r="BN2500" s="12"/>
      <c r="CJ2500" s="5"/>
      <c r="CO2500" s="5">
        <f>SUM(CT2500,CW2500,CZ2500,DC2500,DF2500,DI2500,DL2500,DO2500,DR2500)</f>
        <v>476.79207601374992</v>
      </c>
      <c r="CS2500">
        <v>50</v>
      </c>
      <c r="CT2500">
        <v>24.406975919385072</v>
      </c>
      <c r="CV2500">
        <v>150</v>
      </c>
      <c r="CW2500">
        <v>33.809225682557617</v>
      </c>
      <c r="CY2500">
        <v>250</v>
      </c>
      <c r="CZ2500">
        <v>38.026269502624565</v>
      </c>
      <c r="DB2500">
        <v>350</v>
      </c>
      <c r="DC2500">
        <v>39.718276104298916</v>
      </c>
      <c r="DE2500">
        <v>450</v>
      </c>
      <c r="DF2500">
        <v>48.870903323482366</v>
      </c>
      <c r="DH2500">
        <v>600</v>
      </c>
      <c r="DI2500">
        <v>68.230868959831739</v>
      </c>
      <c r="DK2500">
        <v>800</v>
      </c>
      <c r="DL2500">
        <v>76.030195580737228</v>
      </c>
      <c r="DN2500">
        <v>1000</v>
      </c>
      <c r="DO2500">
        <v>74.384907048496871</v>
      </c>
      <c r="DQ2500">
        <v>1200</v>
      </c>
      <c r="DR2500">
        <v>73.31445389233555</v>
      </c>
    </row>
    <row r="2501" spans="1:122" x14ac:dyDescent="0.25">
      <c r="A2501" t="s">
        <v>308</v>
      </c>
      <c r="B2501" t="s">
        <v>309</v>
      </c>
      <c r="C2501" s="26">
        <v>37677</v>
      </c>
      <c r="E2501" t="s">
        <v>310</v>
      </c>
      <c r="G2501">
        <v>138</v>
      </c>
      <c r="H2501" t="s">
        <v>311</v>
      </c>
      <c r="I2501" s="12">
        <v>12</v>
      </c>
      <c r="J2501">
        <v>1000</v>
      </c>
      <c r="M2501" s="8"/>
      <c r="N2501" s="8"/>
      <c r="O2501" s="8"/>
      <c r="P2501" s="8">
        <v>0.83046900346417196</v>
      </c>
      <c r="AC2501" s="5">
        <v>285.77411699008792</v>
      </c>
      <c r="AJ2501" s="5">
        <v>174.54914173969726</v>
      </c>
      <c r="AK2501" s="9">
        <v>2.2690000000000001</v>
      </c>
      <c r="AL2501" s="9"/>
      <c r="AM2501" s="9"/>
      <c r="AN2501" s="9"/>
      <c r="AO2501" s="9"/>
      <c r="AP2501" s="5">
        <v>19058</v>
      </c>
      <c r="AQ2501" s="9">
        <v>1.303E-2</v>
      </c>
      <c r="AR2501" s="9">
        <v>1.267146587143804E-2</v>
      </c>
      <c r="AS2501" s="8">
        <f>AJ2501*AR2501</f>
        <v>2.2117934924433746</v>
      </c>
      <c r="AT2501" s="8">
        <f>AR2501*(AJ2501/(AP2501/10000))</f>
        <v>1.1605590788348068</v>
      </c>
      <c r="AU2501" s="5">
        <v>0</v>
      </c>
      <c r="AV2501" s="5"/>
      <c r="AW2501" s="5"/>
      <c r="AY2501" s="5">
        <v>585.16670446813339</v>
      </c>
      <c r="AZ2501" s="5"/>
      <c r="BA2501" s="5"/>
      <c r="BB2501" s="5"/>
      <c r="BC2501" s="5"/>
      <c r="BD2501" s="5"/>
      <c r="BG2501" s="5">
        <v>171.80766613744612</v>
      </c>
      <c r="BH2501" s="5">
        <f>SUM(BG2501,AY2501,AU2501)</f>
        <v>756.97437060557945</v>
      </c>
      <c r="BI2501" s="5"/>
      <c r="BJ2501" s="5"/>
      <c r="BK2501" s="5">
        <f>SUM(BH2501,AJ2501,AC2501)</f>
        <v>1217.2976293353645</v>
      </c>
      <c r="BL2501">
        <v>16.8</v>
      </c>
      <c r="BM2501" s="28">
        <v>0.67449999999999999</v>
      </c>
      <c r="BN2501" s="28"/>
      <c r="BO2501" s="8"/>
      <c r="BP2501" s="8"/>
      <c r="BQ2501" s="8"/>
      <c r="BR2501" s="8"/>
      <c r="BS2501" s="8"/>
      <c r="BU2501" s="8"/>
      <c r="BV2501" s="8"/>
      <c r="CA2501" s="5">
        <f>SUM(CB2501:CD2501)</f>
        <v>111.83</v>
      </c>
      <c r="CB2501" s="5">
        <v>0</v>
      </c>
      <c r="CC2501" s="5">
        <v>91</v>
      </c>
      <c r="CD2501" s="5">
        <v>20.83</v>
      </c>
      <c r="CJ2501" s="5">
        <v>22.162536408346469</v>
      </c>
    </row>
    <row r="2502" spans="1:122" x14ac:dyDescent="0.25">
      <c r="A2502" t="s">
        <v>308</v>
      </c>
      <c r="B2502" t="s">
        <v>309</v>
      </c>
      <c r="C2502" s="26">
        <v>37678</v>
      </c>
      <c r="G2502">
        <v>139</v>
      </c>
      <c r="H2502" t="s">
        <v>311</v>
      </c>
      <c r="I2502" s="12">
        <v>12</v>
      </c>
      <c r="J2502">
        <v>1000</v>
      </c>
      <c r="M2502" s="8"/>
      <c r="N2502" s="8"/>
      <c r="O2502" s="8"/>
      <c r="P2502" s="8"/>
      <c r="AC2502" s="5"/>
      <c r="AJ2502" s="5"/>
      <c r="AK2502" s="9"/>
      <c r="AL2502" s="9"/>
      <c r="AM2502" s="9"/>
      <c r="AN2502" s="9"/>
      <c r="AO2502" s="9"/>
      <c r="AP2502" s="5"/>
      <c r="AQ2502" s="9"/>
      <c r="AR2502" s="9"/>
      <c r="AS2502" s="8"/>
      <c r="AT2502" s="8"/>
      <c r="AU2502" s="5"/>
      <c r="AV2502" s="5"/>
      <c r="AW2502" s="5"/>
      <c r="AY2502" s="5"/>
      <c r="AZ2502" s="5"/>
      <c r="BA2502" s="5"/>
      <c r="BB2502" s="5"/>
      <c r="BC2502" s="5"/>
      <c r="BD2502" s="5"/>
      <c r="BG2502" s="5"/>
      <c r="BH2502" s="5"/>
      <c r="BI2502" s="5"/>
      <c r="BJ2502" s="5"/>
      <c r="BK2502" s="5"/>
      <c r="BM2502" s="28"/>
      <c r="BN2502" s="28"/>
      <c r="BO2502" s="8"/>
      <c r="BP2502" s="8"/>
      <c r="BQ2502" s="8"/>
      <c r="BR2502" s="8"/>
      <c r="BS2502" s="8"/>
      <c r="BU2502" s="8"/>
      <c r="BV2502" s="8"/>
      <c r="CB2502" s="5"/>
      <c r="CC2502" s="5"/>
      <c r="CD2502" s="5"/>
      <c r="CJ2502" s="5"/>
      <c r="CO2502" s="5">
        <f>SUM(CT2502,CW2502,CZ2502,DC2502,DF2502,DI2502,DL2502,DO2502,DR2502)</f>
        <v>475.3926194563083</v>
      </c>
      <c r="CS2502">
        <v>50</v>
      </c>
      <c r="CT2502">
        <v>24.007899769605288</v>
      </c>
      <c r="CV2502">
        <v>150</v>
      </c>
      <c r="CW2502">
        <v>34.526749936799781</v>
      </c>
      <c r="CY2502">
        <v>250</v>
      </c>
      <c r="CZ2502">
        <v>39.182033916013175</v>
      </c>
      <c r="DB2502">
        <v>350</v>
      </c>
      <c r="DC2502">
        <v>40.413969094783262</v>
      </c>
      <c r="DE2502">
        <v>450</v>
      </c>
      <c r="DF2502">
        <v>50.598710184886016</v>
      </c>
      <c r="DH2502">
        <v>600</v>
      </c>
      <c r="DI2502">
        <v>68.470806870783449</v>
      </c>
      <c r="DK2502">
        <v>800</v>
      </c>
      <c r="DL2502">
        <v>73.588668647708943</v>
      </c>
      <c r="DN2502">
        <v>1000</v>
      </c>
      <c r="DO2502">
        <v>72.168845580997811</v>
      </c>
      <c r="DQ2502">
        <v>1200</v>
      </c>
      <c r="DR2502">
        <v>72.434935454730507</v>
      </c>
    </row>
    <row r="2503" spans="1:122" x14ac:dyDescent="0.25">
      <c r="A2503" t="s">
        <v>308</v>
      </c>
      <c r="B2503" t="s">
        <v>309</v>
      </c>
      <c r="C2503" s="26">
        <v>37683</v>
      </c>
      <c r="E2503" t="s">
        <v>310</v>
      </c>
      <c r="G2503">
        <v>144</v>
      </c>
      <c r="H2503" t="s">
        <v>311</v>
      </c>
      <c r="I2503" s="12">
        <v>12</v>
      </c>
      <c r="J2503">
        <v>1000</v>
      </c>
      <c r="P2503" s="8"/>
      <c r="AJ2503" s="5"/>
      <c r="AK2503" s="9"/>
      <c r="AL2503" s="9"/>
      <c r="AM2503" s="9"/>
      <c r="AN2503" s="9"/>
      <c r="AO2503" s="9"/>
      <c r="AP2503" s="5"/>
      <c r="AU2503"/>
      <c r="AV2503"/>
      <c r="AW2503"/>
      <c r="AY2503" s="5"/>
      <c r="AZ2503" s="5"/>
      <c r="BA2503" s="5"/>
      <c r="BB2503" s="5"/>
      <c r="BC2503" s="5"/>
      <c r="BD2503" s="5"/>
      <c r="BH2503" s="5"/>
      <c r="BI2503" s="5"/>
      <c r="BJ2503" s="5"/>
      <c r="BK2503" s="5"/>
      <c r="BM2503" s="12"/>
      <c r="BN2503" s="12"/>
      <c r="CJ2503" s="5">
        <v>46.083416893472759</v>
      </c>
      <c r="CO2503" s="5">
        <f>SUM(CT2503,CW2503,CZ2503,DC2503,DF2503,DI2503,DL2503,DO2503,DR2503)</f>
        <v>461.88263957792879</v>
      </c>
      <c r="CS2503">
        <v>50</v>
      </c>
      <c r="CT2503">
        <v>23.872424759591976</v>
      </c>
      <c r="CV2503">
        <v>150</v>
      </c>
      <c r="CW2503">
        <v>33.387301209112401</v>
      </c>
      <c r="CY2503">
        <v>250</v>
      </c>
      <c r="CZ2503">
        <v>36.696835744166144</v>
      </c>
      <c r="DB2503">
        <v>350</v>
      </c>
      <c r="DC2503">
        <v>38.771727393158159</v>
      </c>
      <c r="DE2503">
        <v>450</v>
      </c>
      <c r="DF2503">
        <v>48.253920123892236</v>
      </c>
      <c r="DH2503">
        <v>600</v>
      </c>
      <c r="DI2503">
        <v>65.728405414498255</v>
      </c>
      <c r="DK2503">
        <v>800</v>
      </c>
      <c r="DL2503">
        <v>72.004316727773769</v>
      </c>
      <c r="DN2503">
        <v>1000</v>
      </c>
      <c r="DO2503">
        <v>71.939317674648223</v>
      </c>
      <c r="DQ2503">
        <v>1200</v>
      </c>
      <c r="DR2503">
        <v>71.22839053108757</v>
      </c>
    </row>
    <row r="2504" spans="1:122" x14ac:dyDescent="0.25">
      <c r="A2504" t="s">
        <v>308</v>
      </c>
      <c r="B2504" t="s">
        <v>309</v>
      </c>
      <c r="C2504" s="26">
        <v>37687</v>
      </c>
      <c r="D2504" s="5">
        <v>9</v>
      </c>
      <c r="E2504" s="6" t="s">
        <v>207</v>
      </c>
      <c r="F2504" s="6" t="s">
        <v>15</v>
      </c>
      <c r="G2504">
        <v>148</v>
      </c>
      <c r="H2504" t="s">
        <v>311</v>
      </c>
      <c r="I2504" s="12">
        <v>12</v>
      </c>
      <c r="J2504">
        <v>1000</v>
      </c>
      <c r="M2504" s="8"/>
      <c r="N2504" s="8"/>
      <c r="O2504" s="8"/>
      <c r="P2504" s="8"/>
      <c r="V2504">
        <v>148</v>
      </c>
      <c r="AC2504" s="8"/>
      <c r="AJ2504" s="5"/>
      <c r="AK2504" s="9"/>
      <c r="AL2504" s="9"/>
      <c r="AM2504" s="9"/>
      <c r="AN2504" s="9"/>
      <c r="AO2504" s="9"/>
      <c r="AP2504" s="5"/>
      <c r="AQ2504" s="9"/>
      <c r="AR2504" s="8"/>
      <c r="AU2504" s="8"/>
      <c r="AV2504" s="8"/>
      <c r="AW2504" s="8"/>
      <c r="AY2504" s="5"/>
      <c r="AZ2504" s="5"/>
      <c r="BA2504" s="5"/>
      <c r="BB2504" s="5"/>
      <c r="BC2504" s="5"/>
      <c r="BD2504" s="5"/>
      <c r="BG2504" s="8"/>
      <c r="BH2504" s="5"/>
      <c r="BI2504" s="5"/>
      <c r="BJ2504" s="5"/>
      <c r="BK2504" s="5"/>
      <c r="BM2504" s="29"/>
      <c r="BN2504" s="29"/>
      <c r="BO2504" s="8"/>
      <c r="BP2504" s="8"/>
      <c r="BQ2504" s="8"/>
      <c r="BR2504" s="8"/>
      <c r="BS2504" s="8"/>
      <c r="BU2504" s="8"/>
      <c r="BV2504" s="8"/>
      <c r="CB2504" s="8"/>
      <c r="CC2504" s="8"/>
      <c r="CD2504" s="8"/>
      <c r="CJ2504" s="8"/>
    </row>
    <row r="2505" spans="1:122" x14ac:dyDescent="0.25">
      <c r="A2505" t="s">
        <v>308</v>
      </c>
      <c r="B2505" t="s">
        <v>309</v>
      </c>
      <c r="C2505" s="26">
        <v>37690</v>
      </c>
      <c r="G2505">
        <v>151</v>
      </c>
      <c r="H2505" t="s">
        <v>311</v>
      </c>
      <c r="I2505" s="12">
        <v>12</v>
      </c>
      <c r="J2505">
        <v>1000</v>
      </c>
      <c r="P2505" s="8">
        <v>0.91878648348018765</v>
      </c>
      <c r="AJ2505" s="5"/>
      <c r="AK2505" s="9"/>
      <c r="AL2505" s="9"/>
      <c r="AM2505" s="9"/>
      <c r="AN2505" s="9"/>
      <c r="AO2505" s="9"/>
      <c r="AP2505" s="5"/>
      <c r="AU2505"/>
      <c r="AV2505"/>
      <c r="AW2505"/>
      <c r="AY2505" s="5"/>
      <c r="AZ2505" s="5"/>
      <c r="BA2505" s="5"/>
      <c r="BB2505" s="5"/>
      <c r="BC2505" s="5"/>
      <c r="BD2505" s="5"/>
      <c r="BH2505" s="5"/>
      <c r="BI2505" s="5"/>
      <c r="BJ2505" s="5"/>
      <c r="BK2505" s="5"/>
      <c r="BM2505" s="12"/>
      <c r="BN2505" s="12"/>
      <c r="CO2505" s="5">
        <f>SUM(CT2505,CW2505,CZ2505,DC2505,DF2505,DI2505,DL2505,DO2505,DR2505)</f>
        <v>439.48360294283111</v>
      </c>
      <c r="CS2505">
        <v>50</v>
      </c>
      <c r="CT2505">
        <v>22.438115042729322</v>
      </c>
      <c r="CV2505">
        <v>150</v>
      </c>
      <c r="CW2505">
        <v>29.802711730525171</v>
      </c>
      <c r="CY2505">
        <v>250</v>
      </c>
      <c r="CZ2505">
        <v>32.344946015369871</v>
      </c>
      <c r="DB2505">
        <v>350</v>
      </c>
      <c r="DC2505">
        <v>35.594898671647144</v>
      </c>
      <c r="DE2505">
        <v>450</v>
      </c>
      <c r="DF2505">
        <v>45.570170156950759</v>
      </c>
      <c r="DH2505">
        <v>600</v>
      </c>
      <c r="DI2505">
        <v>62.810049490181768</v>
      </c>
      <c r="DK2505">
        <v>800</v>
      </c>
      <c r="DL2505">
        <v>69.587164439667561</v>
      </c>
      <c r="DN2505">
        <v>1000</v>
      </c>
      <c r="DO2505">
        <v>69.956846554319085</v>
      </c>
      <c r="DQ2505">
        <v>1200</v>
      </c>
      <c r="DR2505">
        <v>71.378700841440391</v>
      </c>
    </row>
    <row r="2506" spans="1:122" x14ac:dyDescent="0.25">
      <c r="A2506" t="s">
        <v>308</v>
      </c>
      <c r="B2506" t="s">
        <v>309</v>
      </c>
      <c r="C2506" s="26">
        <v>37692</v>
      </c>
      <c r="E2506" t="s">
        <v>310</v>
      </c>
      <c r="G2506">
        <v>153</v>
      </c>
      <c r="H2506" t="s">
        <v>311</v>
      </c>
      <c r="I2506" s="12">
        <v>12</v>
      </c>
      <c r="J2506">
        <v>1000</v>
      </c>
      <c r="P2506" s="8"/>
      <c r="AJ2506" s="5"/>
      <c r="AK2506" s="9"/>
      <c r="AL2506" s="9"/>
      <c r="AM2506" s="9"/>
      <c r="AN2506" s="9"/>
      <c r="AO2506" s="9"/>
      <c r="AP2506" s="5"/>
      <c r="AU2506"/>
      <c r="AV2506"/>
      <c r="AW2506"/>
      <c r="AY2506" s="5"/>
      <c r="AZ2506" s="5"/>
      <c r="BA2506" s="5"/>
      <c r="BB2506" s="5"/>
      <c r="BC2506" s="5"/>
      <c r="BD2506" s="5"/>
      <c r="BH2506" s="5"/>
      <c r="BI2506" s="5"/>
      <c r="BJ2506" s="5"/>
      <c r="BK2506" s="5"/>
      <c r="BM2506" s="12"/>
      <c r="BN2506" s="12"/>
      <c r="CJ2506" s="5">
        <v>73.285823425488232</v>
      </c>
    </row>
    <row r="2507" spans="1:122" x14ac:dyDescent="0.25">
      <c r="A2507" t="s">
        <v>308</v>
      </c>
      <c r="B2507" t="s">
        <v>309</v>
      </c>
      <c r="C2507" s="26">
        <v>37697</v>
      </c>
      <c r="G2507">
        <v>158</v>
      </c>
      <c r="H2507" t="s">
        <v>311</v>
      </c>
      <c r="I2507" s="12">
        <v>12</v>
      </c>
      <c r="J2507">
        <v>1000</v>
      </c>
      <c r="P2507" s="8"/>
      <c r="AC2507" s="5">
        <v>379.03113220717574</v>
      </c>
      <c r="AJ2507" s="5">
        <v>189.97609908017674</v>
      </c>
      <c r="AK2507" s="9">
        <v>2.3439999999999999</v>
      </c>
      <c r="AL2507" s="9"/>
      <c r="AM2507" s="9"/>
      <c r="AN2507" s="9"/>
      <c r="AO2507" s="9"/>
      <c r="AP2507" s="5">
        <v>19051</v>
      </c>
      <c r="AQ2507" s="9">
        <v>1.2279999999999999E-2</v>
      </c>
      <c r="AR2507" s="9">
        <v>1.8611111486553727E-2</v>
      </c>
      <c r="AS2507" s="8">
        <f>AJ2507*AR2507</f>
        <v>3.5356663597617461</v>
      </c>
      <c r="AT2507" s="8">
        <f>AR2507*(AJ2507/(AP2507/10000))</f>
        <v>1.8558954174383215</v>
      </c>
      <c r="AU2507" s="5">
        <v>0</v>
      </c>
      <c r="AV2507" s="5"/>
      <c r="AW2507" s="5"/>
      <c r="AY2507" s="5">
        <v>195.05556815604444</v>
      </c>
      <c r="AZ2507" s="5"/>
      <c r="BA2507" s="5"/>
      <c r="BB2507" s="5"/>
      <c r="BC2507" s="5"/>
      <c r="BD2507" s="5"/>
      <c r="BG2507" s="5">
        <v>790.42866863234292</v>
      </c>
      <c r="BH2507" s="5">
        <f>SUM(BG2507,AY2507,AU2507)</f>
        <v>985.48423678838731</v>
      </c>
      <c r="BI2507" s="5"/>
      <c r="BJ2507" s="5"/>
      <c r="BK2507" s="5">
        <f>SUM(BH2507,AJ2507,AC2507)</f>
        <v>1554.4914680757397</v>
      </c>
      <c r="BM2507" s="28">
        <v>0.67789999999999995</v>
      </c>
      <c r="BN2507" s="28"/>
      <c r="BO2507" s="8"/>
      <c r="CA2507" s="5">
        <f>SUM(CB2507:CD2507)</f>
        <v>118.47</v>
      </c>
      <c r="CB2507" s="5">
        <v>0</v>
      </c>
      <c r="CC2507" s="5">
        <v>21.8</v>
      </c>
      <c r="CD2507" s="5">
        <v>96.67</v>
      </c>
    </row>
    <row r="2508" spans="1:122" x14ac:dyDescent="0.25">
      <c r="A2508" t="s">
        <v>308</v>
      </c>
      <c r="B2508" t="s">
        <v>309</v>
      </c>
      <c r="C2508" s="26">
        <v>37698</v>
      </c>
      <c r="G2508">
        <v>159</v>
      </c>
      <c r="H2508" t="s">
        <v>311</v>
      </c>
      <c r="I2508" s="12">
        <v>12</v>
      </c>
      <c r="J2508">
        <v>1000</v>
      </c>
      <c r="P2508" s="8"/>
      <c r="AC2508" s="5"/>
      <c r="AJ2508" s="5"/>
      <c r="AK2508" s="9"/>
      <c r="AL2508" s="9"/>
      <c r="AM2508" s="9"/>
      <c r="AN2508" s="9"/>
      <c r="AO2508" s="9"/>
      <c r="AP2508" s="5"/>
      <c r="AQ2508" s="9"/>
      <c r="AR2508" s="9"/>
      <c r="AS2508" s="8"/>
      <c r="AT2508" s="8"/>
      <c r="AU2508" s="5"/>
      <c r="AV2508" s="5"/>
      <c r="AW2508" s="5"/>
      <c r="AY2508" s="5"/>
      <c r="AZ2508" s="5"/>
      <c r="BA2508" s="5"/>
      <c r="BB2508" s="5"/>
      <c r="BC2508" s="5"/>
      <c r="BD2508" s="5"/>
      <c r="BG2508" s="5"/>
      <c r="BH2508" s="5"/>
      <c r="BI2508" s="5"/>
      <c r="BJ2508" s="5"/>
      <c r="BK2508" s="5"/>
      <c r="BM2508" s="28"/>
      <c r="BN2508" s="28"/>
      <c r="BO2508" s="8"/>
      <c r="CB2508" s="5"/>
      <c r="CC2508" s="5"/>
      <c r="CD2508" s="5"/>
      <c r="CO2508" s="5">
        <f>SUM(CT2508,CW2508,CZ2508,DC2508,DF2508,DI2508,DL2508,DO2508,DR2508)</f>
        <v>400.38249029362578</v>
      </c>
      <c r="CS2508">
        <v>50</v>
      </c>
      <c r="CT2508">
        <v>21.40256195911341</v>
      </c>
      <c r="CV2508">
        <v>150</v>
      </c>
      <c r="CW2508">
        <v>26.010949755994783</v>
      </c>
      <c r="CY2508">
        <v>250</v>
      </c>
      <c r="CZ2508">
        <v>24.886304669213555</v>
      </c>
      <c r="DB2508">
        <v>350</v>
      </c>
      <c r="DC2508">
        <v>29.524596475844262</v>
      </c>
      <c r="DE2508">
        <v>450</v>
      </c>
      <c r="DF2508">
        <v>39.360983265602293</v>
      </c>
      <c r="DH2508">
        <v>600</v>
      </c>
      <c r="DI2508">
        <v>56.129111658570544</v>
      </c>
      <c r="DK2508">
        <v>800</v>
      </c>
      <c r="DL2508">
        <v>65.989873093250665</v>
      </c>
      <c r="DN2508">
        <v>1000</v>
      </c>
      <c r="DO2508">
        <v>67.478757653907678</v>
      </c>
      <c r="DQ2508">
        <v>1200</v>
      </c>
      <c r="DR2508">
        <v>69.599351762128592</v>
      </c>
    </row>
    <row r="2509" spans="1:122" x14ac:dyDescent="0.25">
      <c r="A2509" t="s">
        <v>308</v>
      </c>
      <c r="B2509" t="s">
        <v>309</v>
      </c>
      <c r="C2509" s="26">
        <v>37699</v>
      </c>
      <c r="E2509" t="s">
        <v>310</v>
      </c>
      <c r="G2509">
        <v>160</v>
      </c>
      <c r="H2509" t="s">
        <v>311</v>
      </c>
      <c r="I2509" s="12">
        <v>12</v>
      </c>
      <c r="J2509">
        <v>1000</v>
      </c>
      <c r="P2509" s="8">
        <v>0.85958384604401195</v>
      </c>
      <c r="AJ2509" s="5"/>
      <c r="AK2509" s="9"/>
      <c r="AL2509" s="9"/>
      <c r="AM2509" s="9"/>
      <c r="AN2509" s="9"/>
      <c r="AO2509" s="9"/>
      <c r="AP2509" s="5"/>
      <c r="AU2509"/>
      <c r="AV2509"/>
      <c r="AW2509"/>
      <c r="AY2509" s="5"/>
      <c r="AZ2509" s="5"/>
      <c r="BA2509" s="5"/>
      <c r="BB2509" s="5"/>
      <c r="BC2509" s="5"/>
      <c r="BD2509" s="5"/>
      <c r="BH2509" s="5"/>
      <c r="BI2509" s="5"/>
      <c r="BJ2509" s="5"/>
      <c r="BK2509" s="5"/>
      <c r="BM2509" s="12"/>
      <c r="BN2509" s="12"/>
      <c r="CJ2509" s="5">
        <v>92.72549300482261</v>
      </c>
    </row>
    <row r="2510" spans="1:122" x14ac:dyDescent="0.25">
      <c r="A2510" t="s">
        <v>308</v>
      </c>
      <c r="B2510" t="s">
        <v>309</v>
      </c>
      <c r="C2510" s="26">
        <v>37708</v>
      </c>
      <c r="E2510" t="s">
        <v>310</v>
      </c>
      <c r="G2510">
        <v>169</v>
      </c>
      <c r="H2510" t="s">
        <v>311</v>
      </c>
      <c r="I2510" s="12">
        <v>12</v>
      </c>
      <c r="J2510">
        <v>1000</v>
      </c>
      <c r="AJ2510" s="5"/>
      <c r="AK2510" s="9"/>
      <c r="AL2510" s="9"/>
      <c r="AM2510" s="9"/>
      <c r="AN2510" s="9"/>
      <c r="AO2510" s="9"/>
      <c r="AP2510" s="5"/>
      <c r="AU2510"/>
      <c r="AV2510"/>
      <c r="AW2510"/>
      <c r="AY2510" s="5"/>
      <c r="AZ2510" s="5"/>
      <c r="BA2510" s="5"/>
      <c r="BB2510" s="5"/>
      <c r="BC2510" s="5"/>
      <c r="BD2510" s="5"/>
      <c r="BH2510" s="5"/>
      <c r="BI2510" s="5"/>
      <c r="BJ2510" s="5"/>
      <c r="BK2510" s="5"/>
      <c r="BM2510" s="12"/>
      <c r="BN2510" s="12"/>
      <c r="CJ2510" s="5">
        <v>97.945614286396406</v>
      </c>
    </row>
    <row r="2511" spans="1:122" x14ac:dyDescent="0.25">
      <c r="A2511" t="s">
        <v>308</v>
      </c>
      <c r="B2511" t="s">
        <v>309</v>
      </c>
      <c r="C2511" s="26">
        <v>37712</v>
      </c>
      <c r="G2511">
        <v>173</v>
      </c>
      <c r="H2511" t="s">
        <v>311</v>
      </c>
      <c r="I2511" s="12">
        <v>12</v>
      </c>
      <c r="J2511">
        <v>1000</v>
      </c>
      <c r="AC2511" s="5">
        <v>389.36199916236205</v>
      </c>
      <c r="AJ2511" s="5">
        <v>125.37118852755847</v>
      </c>
      <c r="AK2511" s="9">
        <v>1.37</v>
      </c>
      <c r="AL2511" s="9"/>
      <c r="AM2511" s="9"/>
      <c r="AN2511" s="9"/>
      <c r="AO2511" s="9"/>
      <c r="AP2511" s="5">
        <v>13403</v>
      </c>
      <c r="AQ2511" s="9">
        <v>1.103E-2</v>
      </c>
      <c r="AR2511" s="9">
        <v>2.042243466546776E-2</v>
      </c>
      <c r="AS2511" s="8">
        <f>AJ2511*AR2511</f>
        <v>2.560384906636104</v>
      </c>
      <c r="AT2511" s="8">
        <f>AR2511*(AJ2511/(AP2511/10000))</f>
        <v>1.9103073242080908</v>
      </c>
      <c r="AU2511" s="5">
        <v>0</v>
      </c>
      <c r="AV2511" s="5"/>
      <c r="AW2511" s="5"/>
      <c r="AY2511" s="5">
        <v>0</v>
      </c>
      <c r="AZ2511" s="5"/>
      <c r="BA2511" s="5"/>
      <c r="BB2511" s="5"/>
      <c r="BC2511" s="5"/>
      <c r="BD2511" s="5"/>
      <c r="BG2511" s="5">
        <v>845.99682467679747</v>
      </c>
      <c r="BH2511" s="5">
        <f>SUM(BG2511,AY2511,AU2511)</f>
        <v>845.99682467679747</v>
      </c>
      <c r="BI2511" s="5"/>
      <c r="BJ2511" s="5"/>
      <c r="BK2511" s="5">
        <f>SUM(BH2511,AJ2511,AC2511)</f>
        <v>1360.730012366718</v>
      </c>
      <c r="BM2511" s="28">
        <v>0.67110000000000003</v>
      </c>
      <c r="BN2511" s="28"/>
      <c r="BO2511" s="8"/>
      <c r="CA2511" s="5">
        <f>SUM(CB2511:CD2511)</f>
        <v>127.08</v>
      </c>
      <c r="CB2511" s="5">
        <v>0</v>
      </c>
      <c r="CC2511" s="5">
        <v>0</v>
      </c>
      <c r="CD2511" s="5">
        <v>127.08</v>
      </c>
    </row>
    <row r="2512" spans="1:122" x14ac:dyDescent="0.25">
      <c r="A2512" t="s">
        <v>308</v>
      </c>
      <c r="B2512" t="s">
        <v>309</v>
      </c>
      <c r="C2512" s="26">
        <v>37718</v>
      </c>
      <c r="E2512" t="s">
        <v>310</v>
      </c>
      <c r="G2512">
        <v>179</v>
      </c>
      <c r="H2512" t="s">
        <v>311</v>
      </c>
      <c r="I2512" s="12">
        <v>12</v>
      </c>
      <c r="J2512">
        <v>1000</v>
      </c>
      <c r="AU2512"/>
      <c r="AV2512"/>
      <c r="AW2512"/>
      <c r="AY2512"/>
      <c r="AZ2512"/>
      <c r="BA2512"/>
      <c r="BB2512"/>
      <c r="BC2512"/>
      <c r="BD2512"/>
      <c r="BH2512" s="5"/>
      <c r="BI2512" s="5"/>
      <c r="BJ2512" s="5"/>
      <c r="BK2512" s="5"/>
      <c r="BM2512" s="12"/>
      <c r="BN2512" s="12"/>
      <c r="CJ2512" s="5">
        <v>99.358974358974365</v>
      </c>
    </row>
    <row r="2513" spans="1:166" x14ac:dyDescent="0.25">
      <c r="A2513" t="s">
        <v>308</v>
      </c>
      <c r="B2513" t="s">
        <v>309</v>
      </c>
      <c r="C2513" s="26">
        <v>37722</v>
      </c>
      <c r="D2513" s="5">
        <v>10</v>
      </c>
      <c r="E2513" t="s">
        <v>108</v>
      </c>
      <c r="F2513" s="6" t="s">
        <v>18</v>
      </c>
      <c r="G2513">
        <v>183</v>
      </c>
      <c r="H2513" t="s">
        <v>311</v>
      </c>
      <c r="I2513" s="12">
        <v>12</v>
      </c>
      <c r="J2513">
        <v>1000</v>
      </c>
      <c r="W2513">
        <v>183</v>
      </c>
      <c r="AU2513"/>
      <c r="AV2513"/>
      <c r="AW2513"/>
      <c r="AY2513"/>
      <c r="AZ2513"/>
      <c r="BA2513"/>
      <c r="BB2513"/>
      <c r="BC2513"/>
      <c r="BD2513"/>
      <c r="BH2513" s="5"/>
      <c r="BI2513" s="5"/>
      <c r="BJ2513" s="5"/>
      <c r="BK2513" s="5"/>
      <c r="BN2513" s="5">
        <f>BP2513*(1/(BO2513))</f>
        <v>935.19045292166948</v>
      </c>
      <c r="BO2513" s="8">
        <v>0.43025104181679286</v>
      </c>
      <c r="BP2513" s="5">
        <v>402.36666666666662</v>
      </c>
      <c r="BQ2513" s="5">
        <v>510.16666666666669</v>
      </c>
      <c r="BR2513" s="5"/>
      <c r="BS2513" s="5"/>
      <c r="BT2513" s="7">
        <v>17.725403817914799</v>
      </c>
      <c r="BU2513" s="7"/>
      <c r="BV2513" s="7"/>
      <c r="CJ2513" s="5">
        <v>100</v>
      </c>
    </row>
    <row r="2514" spans="1:166" x14ac:dyDescent="0.25">
      <c r="A2514" t="s">
        <v>174</v>
      </c>
      <c r="C2514" s="6">
        <v>43773</v>
      </c>
      <c r="D2514" s="5">
        <v>1</v>
      </c>
      <c r="E2514" s="6" t="s">
        <v>209</v>
      </c>
      <c r="F2514" t="s">
        <v>10</v>
      </c>
      <c r="G2514">
        <v>0</v>
      </c>
      <c r="H2514" t="s">
        <v>113</v>
      </c>
      <c r="I2514" s="7">
        <v>7</v>
      </c>
      <c r="J2514">
        <v>1000</v>
      </c>
      <c r="K2514" s="5">
        <f t="shared" ref="K2514:K2545" si="76">1000000/I2514/J2514</f>
        <v>142.85714285714286</v>
      </c>
      <c r="L2514" s="5"/>
      <c r="M2514" s="8"/>
      <c r="N2514" s="8"/>
      <c r="O2514" s="8"/>
      <c r="P2514" s="8"/>
      <c r="Q2514" s="5"/>
      <c r="R2514" s="5"/>
      <c r="S2514" s="5"/>
      <c r="T2514" s="5"/>
      <c r="U2514" s="5"/>
      <c r="V2514" s="5"/>
      <c r="W2514" s="5"/>
      <c r="X2514" s="8"/>
      <c r="Y2514" s="8"/>
      <c r="Z2514" s="8"/>
      <c r="AA2514" s="8"/>
      <c r="AB2514" s="8"/>
      <c r="AC2514" s="5"/>
      <c r="AE2514" s="8"/>
      <c r="AF2514" s="8"/>
      <c r="AG2514" s="8"/>
      <c r="AH2514" s="8"/>
      <c r="AI2514" s="8"/>
      <c r="AJ2514" s="5"/>
      <c r="AK2514" s="8"/>
      <c r="AL2514" s="8"/>
      <c r="AM2514" s="8"/>
      <c r="AN2514" s="8"/>
      <c r="AO2514" s="8"/>
      <c r="AP2514" s="8"/>
      <c r="AQ2514" s="9"/>
      <c r="AS2514" s="8"/>
      <c r="AT2514" s="8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J2514" s="5"/>
      <c r="BK2514" s="5"/>
      <c r="BL2514" s="5"/>
      <c r="BM2514" s="8"/>
      <c r="BN2514" s="8"/>
      <c r="BO2514" s="7"/>
      <c r="BP2514" s="5"/>
      <c r="BQ2514" s="5"/>
      <c r="BR2514" s="5"/>
      <c r="BS2514" s="5"/>
      <c r="BT2514" s="7"/>
      <c r="BU2514" s="7"/>
      <c r="BV2514" s="7"/>
      <c r="BW2514" s="7"/>
      <c r="BX2514" s="7"/>
      <c r="BY2514" s="7"/>
      <c r="BZ2514" s="7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8"/>
      <c r="CL2514" s="5"/>
      <c r="CM2514" s="5"/>
      <c r="CN2514" s="8"/>
      <c r="CO2514" s="5"/>
      <c r="CP2514" s="5"/>
      <c r="CQ2514" s="5"/>
      <c r="CR2514" s="8"/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8"/>
      <c r="DE2514" s="8"/>
      <c r="DF2514" s="8"/>
      <c r="DG2514" s="8"/>
      <c r="DH2514" s="8"/>
      <c r="DI2514" s="8"/>
      <c r="DJ2514" s="8"/>
      <c r="DK2514" s="8"/>
      <c r="DL2514" s="8"/>
      <c r="DM2514" s="8"/>
      <c r="DN2514" s="8"/>
      <c r="DO2514" s="8"/>
      <c r="DP2514" s="8"/>
      <c r="DQ2514" s="8"/>
      <c r="DR2514" s="8"/>
      <c r="DS2514" s="8"/>
      <c r="DT2514" s="8"/>
      <c r="DU2514" s="8"/>
      <c r="DV2514" s="8"/>
      <c r="DW2514" s="8"/>
      <c r="DX2514" s="8"/>
      <c r="DY2514" s="8"/>
      <c r="DZ2514" s="8"/>
      <c r="EA2514" s="8"/>
      <c r="EB2514" s="8"/>
      <c r="EC2514" s="8"/>
      <c r="ED2514" s="8"/>
      <c r="EE2514" s="8"/>
      <c r="EF2514" s="8"/>
      <c r="EG2514" s="8"/>
      <c r="EH2514" s="8"/>
      <c r="EI2514" s="8"/>
      <c r="EJ2514" s="8"/>
      <c r="EK2514" s="8"/>
      <c r="EL2514" s="8"/>
      <c r="EM2514" s="8"/>
      <c r="EN2514" s="8"/>
      <c r="EO2514" s="8"/>
      <c r="EP2514" s="8"/>
      <c r="EQ2514" s="8"/>
      <c r="ER2514" s="8"/>
      <c r="ES2514" s="8"/>
      <c r="ET2514" s="8"/>
      <c r="EU2514" s="8"/>
      <c r="EV2514" s="8"/>
      <c r="EW2514" s="8"/>
      <c r="EX2514" s="8"/>
      <c r="EY2514" s="8"/>
      <c r="EZ2514" s="8"/>
      <c r="FA2514" s="8"/>
      <c r="FB2514" s="8"/>
      <c r="FC2514" s="8"/>
      <c r="FD2514" s="8"/>
      <c r="FE2514" s="8"/>
      <c r="FF2514" s="8"/>
      <c r="FG2514" s="8"/>
      <c r="FH2514" s="8"/>
      <c r="FI2514" s="8"/>
      <c r="FJ2514" s="8"/>
    </row>
    <row r="2515" spans="1:166" x14ac:dyDescent="0.25">
      <c r="A2515" t="s">
        <v>174</v>
      </c>
      <c r="C2515" s="6">
        <v>43850</v>
      </c>
      <c r="D2515" s="5">
        <v>6</v>
      </c>
      <c r="E2515" s="6" t="s">
        <v>239</v>
      </c>
      <c r="F2515" t="s">
        <v>89</v>
      </c>
      <c r="G2515" s="5">
        <v>77</v>
      </c>
      <c r="H2515" t="s">
        <v>113</v>
      </c>
      <c r="I2515" s="7">
        <v>7</v>
      </c>
      <c r="J2515">
        <v>1000</v>
      </c>
      <c r="K2515" s="5">
        <f t="shared" si="76"/>
        <v>142.85714285714286</v>
      </c>
      <c r="L2515" s="5"/>
      <c r="M2515" s="8"/>
      <c r="N2515" s="8"/>
      <c r="O2515" s="8"/>
      <c r="P2515" s="8"/>
      <c r="Q2515" s="5"/>
      <c r="R2515" s="5"/>
      <c r="S2515" s="5"/>
      <c r="T2515" s="5">
        <v>77</v>
      </c>
      <c r="U2515" s="5"/>
      <c r="V2515" s="5"/>
      <c r="W2515" s="5"/>
      <c r="X2515" s="8"/>
      <c r="Y2515" s="8"/>
      <c r="Z2515" s="8"/>
      <c r="AA2515" s="8"/>
      <c r="AB2515" s="8"/>
      <c r="AC2515" s="5">
        <v>193.0018799233894</v>
      </c>
      <c r="AD2515" s="9">
        <v>1.3005333333333334E-2</v>
      </c>
      <c r="AE2515" s="7">
        <f>AC2515*AD2515</f>
        <v>2.5100537823636535</v>
      </c>
      <c r="AF2515" s="7"/>
      <c r="AG2515" s="7"/>
      <c r="AH2515" s="7"/>
      <c r="AI2515" s="7"/>
      <c r="AJ2515" s="5">
        <v>162.77161556732096</v>
      </c>
      <c r="AK2515" s="8"/>
      <c r="AL2515" s="8"/>
      <c r="AM2515" s="8"/>
      <c r="AN2515" s="8"/>
      <c r="AO2515" s="8"/>
      <c r="AP2515" s="8"/>
      <c r="AQ2515" s="9"/>
      <c r="AR2515" s="9">
        <v>3.5306666666666667E-2</v>
      </c>
      <c r="AS2515" s="7">
        <f>AJ2515*AR2515</f>
        <v>5.7469231736302122</v>
      </c>
      <c r="AT2515" s="7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21"/>
      <c r="BH2515" s="5">
        <v>41.261862049583485</v>
      </c>
      <c r="BI2515" s="9">
        <v>2.3281666666666666E-2</v>
      </c>
      <c r="BJ2515" s="7">
        <f>BH2515*BI2515</f>
        <v>0.96064491828438614</v>
      </c>
      <c r="BK2515" s="5">
        <f>AC2515+AJ2515+BH2515</f>
        <v>397.03535754029389</v>
      </c>
      <c r="BL2515" s="5"/>
      <c r="BM2515" s="8">
        <f>BH2515/BK2515</f>
        <v>0.10392490559331595</v>
      </c>
      <c r="BN2515" s="8"/>
      <c r="BO2515" s="7"/>
      <c r="BP2515" s="5"/>
      <c r="BQ2515" s="5"/>
      <c r="BR2515" s="5"/>
      <c r="BS2515" s="5"/>
      <c r="BT2515" s="7"/>
      <c r="BU2515" s="7"/>
      <c r="BV2515" s="7"/>
      <c r="BW2515" s="7"/>
      <c r="BX2515" s="8">
        <f>AC2515/BK2515</f>
        <v>0.48610753742203483</v>
      </c>
      <c r="BY2515" s="8">
        <f>AJ2515/BK2515</f>
        <v>0.4099675569846491</v>
      </c>
      <c r="BZ2515" s="8">
        <f>BH2515/BK2515</f>
        <v>0.10392490559331595</v>
      </c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8"/>
      <c r="CL2515" s="5"/>
      <c r="CM2515" s="5"/>
      <c r="CN2515" s="8"/>
      <c r="CO2515" s="5"/>
      <c r="CP2515" s="5"/>
      <c r="CQ2515" s="5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/>
      <c r="DU2515" s="8"/>
      <c r="DV2515" s="8"/>
      <c r="DW2515" s="8"/>
      <c r="DX2515" s="8"/>
      <c r="DY2515" s="8"/>
      <c r="DZ2515" s="8"/>
      <c r="EA2515" s="8"/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  <c r="EN2515" s="8"/>
      <c r="EO2515" s="8"/>
      <c r="EP2515" s="8"/>
      <c r="EQ2515" s="8"/>
      <c r="ER2515" s="8"/>
      <c r="ES2515" s="8"/>
      <c r="ET2515" s="8"/>
      <c r="EU2515" s="8"/>
      <c r="EV2515" s="8"/>
      <c r="EW2515" s="8"/>
      <c r="EX2515" s="8"/>
      <c r="EY2515" s="8"/>
      <c r="EZ2515" s="8"/>
      <c r="FA2515" s="8"/>
      <c r="FB2515" s="8"/>
      <c r="FC2515" s="8"/>
      <c r="FD2515" s="8"/>
      <c r="FE2515" s="8"/>
      <c r="FF2515" s="8"/>
      <c r="FG2515" s="8"/>
      <c r="FH2515" s="8"/>
      <c r="FI2515" s="8"/>
      <c r="FJ2515" s="8"/>
    </row>
    <row r="2516" spans="1:166" x14ac:dyDescent="0.25">
      <c r="A2516" t="s">
        <v>174</v>
      </c>
      <c r="C2516" s="6">
        <v>43865</v>
      </c>
      <c r="D2516" s="5"/>
      <c r="E2516" s="6"/>
      <c r="F2516" s="6"/>
      <c r="G2516" s="5">
        <v>92</v>
      </c>
      <c r="H2516" t="s">
        <v>113</v>
      </c>
      <c r="I2516" s="7">
        <v>7</v>
      </c>
      <c r="J2516">
        <v>1000</v>
      </c>
      <c r="K2516" s="5">
        <f t="shared" si="76"/>
        <v>142.85714285714286</v>
      </c>
      <c r="L2516" s="5"/>
      <c r="M2516" s="8"/>
      <c r="N2516" s="8"/>
      <c r="O2516" s="8"/>
      <c r="P2516" s="8"/>
      <c r="Q2516" s="5"/>
      <c r="R2516" s="5"/>
      <c r="S2516" s="5"/>
      <c r="T2516" s="5"/>
      <c r="U2516" s="5"/>
      <c r="V2516" s="5"/>
      <c r="W2516" s="5"/>
      <c r="X2516" s="8"/>
      <c r="Y2516" s="8"/>
      <c r="Z2516" s="8"/>
      <c r="AA2516" s="8"/>
      <c r="AB2516" s="8"/>
      <c r="AC2516" s="5">
        <v>256.84685485251157</v>
      </c>
      <c r="AD2516" s="9">
        <v>1.1968999999999999E-2</v>
      </c>
      <c r="AE2516" s="7">
        <f>AC2516*AD2516</f>
        <v>3.0742000057297107</v>
      </c>
      <c r="AF2516" s="7"/>
      <c r="AG2516" s="7"/>
      <c r="AH2516" s="7"/>
      <c r="AI2516" s="7"/>
      <c r="AJ2516" s="5">
        <v>194.12214361388317</v>
      </c>
      <c r="AK2516" s="8"/>
      <c r="AL2516" s="8"/>
      <c r="AM2516" s="8"/>
      <c r="AN2516" s="8"/>
      <c r="AO2516" s="8"/>
      <c r="AP2516" s="8"/>
      <c r="AQ2516" s="9"/>
      <c r="AR2516" s="9">
        <v>3.7959166666666669E-2</v>
      </c>
      <c r="AS2516" s="7">
        <f>AJ2516*AR2516</f>
        <v>7.3687148031299943</v>
      </c>
      <c r="AT2516" s="7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21"/>
      <c r="BH2516" s="5">
        <v>146.89783788048052</v>
      </c>
      <c r="BI2516" s="9">
        <v>2.9405833333333336E-2</v>
      </c>
      <c r="BJ2516" s="7">
        <f>BH2516*BI2516</f>
        <v>4.3196533377404309</v>
      </c>
      <c r="BK2516" s="5">
        <f>AC2516+AJ2516+BH2516</f>
        <v>597.86683634687529</v>
      </c>
      <c r="BL2516" s="5"/>
      <c r="BM2516" s="8">
        <f>BH2516/BK2516</f>
        <v>0.24570327194942809</v>
      </c>
      <c r="BN2516" s="8"/>
      <c r="BO2516" s="7"/>
      <c r="BP2516" s="5"/>
      <c r="BQ2516" s="5"/>
      <c r="BR2516" s="5"/>
      <c r="BS2516" s="5"/>
      <c r="BT2516" s="7"/>
      <c r="BU2516" s="7"/>
      <c r="BV2516" s="7"/>
      <c r="BW2516" s="7"/>
      <c r="BX2516" s="8">
        <f>AC2516/BK2516</f>
        <v>0.42960545599403688</v>
      </c>
      <c r="BY2516" s="8">
        <f>AJ2516/BK2516</f>
        <v>0.32469127205653497</v>
      </c>
      <c r="BZ2516" s="8">
        <f>BH2516/BK2516</f>
        <v>0.24570327194942809</v>
      </c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8"/>
      <c r="CL2516" s="5"/>
      <c r="CM2516" s="5"/>
      <c r="CN2516" s="8"/>
      <c r="CO2516" s="5"/>
      <c r="CP2516" s="5"/>
      <c r="CQ2516" s="5"/>
      <c r="CR2516" s="8"/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8"/>
      <c r="DE2516" s="8"/>
      <c r="DF2516" s="8"/>
      <c r="DG2516" s="8"/>
      <c r="DH2516" s="8"/>
      <c r="DI2516" s="8"/>
      <c r="DJ2516" s="8"/>
      <c r="DK2516" s="8"/>
      <c r="DL2516" s="8"/>
      <c r="DM2516" s="8"/>
      <c r="DN2516" s="8"/>
      <c r="DO2516" s="8"/>
      <c r="DP2516" s="8"/>
      <c r="DQ2516" s="8"/>
      <c r="DR2516" s="8"/>
      <c r="DS2516" s="8"/>
      <c r="DT2516" s="8"/>
      <c r="DU2516" s="8"/>
      <c r="DV2516" s="8"/>
      <c r="DW2516" s="8"/>
      <c r="DX2516" s="8"/>
      <c r="DY2516" s="8"/>
      <c r="DZ2516" s="8"/>
      <c r="EA2516" s="8"/>
      <c r="EB2516" s="8"/>
      <c r="EC2516" s="8"/>
      <c r="ED2516" s="8"/>
      <c r="EE2516" s="8"/>
      <c r="EF2516" s="8"/>
      <c r="EG2516" s="8"/>
      <c r="EH2516" s="8"/>
      <c r="EI2516" s="8"/>
      <c r="EJ2516" s="8"/>
      <c r="EK2516" s="8"/>
      <c r="EL2516" s="8"/>
      <c r="EM2516" s="8"/>
      <c r="EN2516" s="8"/>
      <c r="EO2516" s="8"/>
      <c r="EP2516" s="8"/>
      <c r="EQ2516" s="8"/>
      <c r="ER2516" s="8"/>
      <c r="ES2516" s="8"/>
      <c r="ET2516" s="8"/>
      <c r="EU2516" s="8"/>
      <c r="EV2516" s="8"/>
      <c r="EW2516" s="8"/>
      <c r="EX2516" s="8"/>
      <c r="EY2516" s="8"/>
      <c r="EZ2516" s="8"/>
      <c r="FA2516" s="8"/>
      <c r="FB2516" s="8"/>
      <c r="FC2516" s="8"/>
      <c r="FD2516" s="8"/>
      <c r="FE2516" s="8"/>
      <c r="FF2516" s="8"/>
      <c r="FG2516" s="8"/>
      <c r="FH2516" s="8"/>
      <c r="FI2516" s="8"/>
      <c r="FJ2516" s="8"/>
    </row>
    <row r="2517" spans="1:166" x14ac:dyDescent="0.25">
      <c r="A2517" t="s">
        <v>174</v>
      </c>
      <c r="C2517" s="6">
        <v>43878</v>
      </c>
      <c r="D2517" s="5">
        <v>8</v>
      </c>
      <c r="E2517" t="s">
        <v>208</v>
      </c>
      <c r="F2517" s="6" t="s">
        <v>14</v>
      </c>
      <c r="G2517" s="5">
        <v>105</v>
      </c>
      <c r="H2517" t="s">
        <v>113</v>
      </c>
      <c r="I2517" s="7">
        <v>7</v>
      </c>
      <c r="J2517">
        <v>1000</v>
      </c>
      <c r="K2517" s="5">
        <f t="shared" si="76"/>
        <v>142.85714285714286</v>
      </c>
      <c r="L2517" s="5"/>
      <c r="M2517" s="8"/>
      <c r="N2517" s="8"/>
      <c r="O2517" s="8"/>
      <c r="P2517" s="8"/>
      <c r="Q2517" s="5"/>
      <c r="R2517" s="5"/>
      <c r="S2517" s="5"/>
      <c r="T2517" s="5"/>
      <c r="U2517" s="5">
        <v>105</v>
      </c>
      <c r="V2517" s="5"/>
      <c r="W2517" s="5"/>
      <c r="X2517" s="8"/>
      <c r="Y2517" s="8"/>
      <c r="Z2517" s="8"/>
      <c r="AA2517" s="8"/>
      <c r="AB2517" s="8"/>
      <c r="AC2517" s="5">
        <v>310.8940564344486</v>
      </c>
      <c r="AD2517" s="9">
        <v>8.5058333333333323E-3</v>
      </c>
      <c r="AE2517" s="7">
        <f>AC2517*AD2517</f>
        <v>2.6444130283553471</v>
      </c>
      <c r="AF2517" s="7"/>
      <c r="AG2517" s="7"/>
      <c r="AH2517" s="7"/>
      <c r="AI2517" s="7"/>
      <c r="AJ2517" s="5">
        <v>215.49351789281073</v>
      </c>
      <c r="AK2517" s="8"/>
      <c r="AL2517" s="8"/>
      <c r="AM2517" s="8"/>
      <c r="AN2517" s="8"/>
      <c r="AO2517" s="8"/>
      <c r="AP2517" s="8"/>
      <c r="AQ2517" s="9"/>
      <c r="AR2517" s="9">
        <v>3.0970000000000001E-2</v>
      </c>
      <c r="AS2517" s="7">
        <f>AJ2517*AR2517</f>
        <v>6.6738342491403486</v>
      </c>
      <c r="AT2517" s="7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>
        <v>267.01135071438421</v>
      </c>
      <c r="BI2517" s="9">
        <v>2.0871666666666667E-2</v>
      </c>
      <c r="BJ2517" s="7">
        <f>BH2517*BI2517</f>
        <v>5.5729719083270561</v>
      </c>
      <c r="BK2517" s="5">
        <f>AC2517+AJ2517+BH2517</f>
        <v>793.39892504164357</v>
      </c>
      <c r="BL2517" s="5"/>
      <c r="BM2517" s="8">
        <f>BH2517/BK2517</f>
        <v>0.33654110471648224</v>
      </c>
      <c r="BN2517" s="8"/>
      <c r="BO2517" s="7"/>
      <c r="BP2517" s="5"/>
      <c r="BQ2517" s="5"/>
      <c r="BR2517" s="5"/>
      <c r="BS2517" s="5"/>
      <c r="BT2517" s="7"/>
      <c r="BU2517" s="7"/>
      <c r="BV2517" s="7"/>
      <c r="BW2517" s="7"/>
      <c r="BX2517" s="8">
        <f>AC2517/BK2517</f>
        <v>0.39185086672272784</v>
      </c>
      <c r="BY2517" s="8">
        <f>AJ2517/BK2517</f>
        <v>0.27160802856078992</v>
      </c>
      <c r="BZ2517" s="8">
        <f>BH2517/BK2517</f>
        <v>0.33654110471648224</v>
      </c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8"/>
      <c r="CL2517" s="5"/>
      <c r="CM2517" s="5"/>
      <c r="CN2517" s="8"/>
      <c r="CO2517" s="5"/>
      <c r="CP2517" s="5"/>
      <c r="CQ2517" s="5"/>
      <c r="CR2517" s="8"/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8"/>
      <c r="DE2517" s="8"/>
      <c r="DF2517" s="8"/>
      <c r="DG2517" s="8"/>
      <c r="DH2517" s="8"/>
      <c r="DI2517" s="8"/>
      <c r="DJ2517" s="8"/>
      <c r="DK2517" s="8"/>
      <c r="DL2517" s="8"/>
      <c r="DM2517" s="8"/>
      <c r="DN2517" s="8"/>
      <c r="DO2517" s="8"/>
      <c r="DP2517" s="8"/>
      <c r="DQ2517" s="8"/>
      <c r="DR2517" s="8"/>
      <c r="DS2517" s="8"/>
      <c r="DT2517" s="8"/>
      <c r="DU2517" s="8"/>
      <c r="DV2517" s="8"/>
      <c r="DW2517" s="8"/>
      <c r="DX2517" s="8"/>
      <c r="DY2517" s="8"/>
      <c r="DZ2517" s="8"/>
      <c r="EA2517" s="8"/>
      <c r="EB2517" s="8"/>
      <c r="EC2517" s="8"/>
      <c r="ED2517" s="8"/>
      <c r="EE2517" s="8"/>
      <c r="EF2517" s="8"/>
      <c r="EG2517" s="8"/>
      <c r="EH2517" s="8"/>
      <c r="EI2517" s="8"/>
      <c r="EJ2517" s="8"/>
      <c r="EK2517" s="8"/>
      <c r="EL2517" s="8"/>
      <c r="EM2517" s="8"/>
      <c r="EN2517" s="8"/>
      <c r="EO2517" s="8"/>
      <c r="EP2517" s="8"/>
      <c r="EQ2517" s="8"/>
      <c r="ER2517" s="8"/>
      <c r="ES2517" s="8"/>
      <c r="ET2517" s="8"/>
      <c r="EU2517" s="8"/>
      <c r="EV2517" s="8"/>
      <c r="EW2517" s="8"/>
      <c r="EX2517" s="8"/>
      <c r="EY2517" s="8"/>
      <c r="EZ2517" s="8"/>
      <c r="FA2517" s="8"/>
      <c r="FB2517" s="8"/>
      <c r="FC2517" s="8"/>
      <c r="FD2517" s="8"/>
      <c r="FE2517" s="8"/>
      <c r="FF2517" s="8"/>
      <c r="FG2517" s="8"/>
      <c r="FH2517" s="8"/>
      <c r="FI2517" s="8"/>
      <c r="FJ2517" s="8"/>
    </row>
    <row r="2518" spans="1:166" x14ac:dyDescent="0.25">
      <c r="A2518" t="s">
        <v>174</v>
      </c>
      <c r="C2518" s="6">
        <v>43906</v>
      </c>
      <c r="D2518" s="5">
        <v>9</v>
      </c>
      <c r="E2518" s="6" t="s">
        <v>207</v>
      </c>
      <c r="F2518" s="6" t="s">
        <v>15</v>
      </c>
      <c r="G2518" s="5">
        <v>133</v>
      </c>
      <c r="H2518" t="s">
        <v>113</v>
      </c>
      <c r="I2518" s="7">
        <v>7</v>
      </c>
      <c r="J2518">
        <v>1000</v>
      </c>
      <c r="K2518" s="5">
        <f t="shared" si="76"/>
        <v>142.85714285714286</v>
      </c>
      <c r="L2518" s="5"/>
      <c r="M2518" s="8"/>
      <c r="N2518" s="8"/>
      <c r="O2518" s="8"/>
      <c r="P2518" s="8"/>
      <c r="Q2518" s="5"/>
      <c r="R2518" s="5"/>
      <c r="S2518" s="5"/>
      <c r="T2518" s="5"/>
      <c r="U2518" s="5"/>
      <c r="V2518" s="5">
        <v>133</v>
      </c>
      <c r="W2518" s="5"/>
      <c r="X2518" s="8"/>
      <c r="Y2518" s="8"/>
      <c r="Z2518" s="8"/>
      <c r="AA2518" s="8"/>
      <c r="AB2518" s="8"/>
      <c r="AC2518" s="5">
        <v>347.03596341910486</v>
      </c>
      <c r="AD2518" s="9">
        <v>8.5052499999999989E-3</v>
      </c>
      <c r="AE2518" s="7">
        <f>AC2518*AD2518</f>
        <v>2.9516276278703413</v>
      </c>
      <c r="AF2518" s="7"/>
      <c r="AG2518" s="7"/>
      <c r="AH2518" s="7"/>
      <c r="AI2518" s="7"/>
      <c r="AJ2518" s="5">
        <v>227.71392532712221</v>
      </c>
      <c r="AK2518" s="8"/>
      <c r="AL2518" s="8"/>
      <c r="AM2518" s="8"/>
      <c r="AN2518" s="8"/>
      <c r="AO2518" s="8"/>
      <c r="AP2518" s="8"/>
      <c r="AQ2518" s="9"/>
      <c r="AR2518" s="9">
        <v>2.6523333333333333E-2</v>
      </c>
      <c r="AS2518" s="7">
        <f>AJ2518*AR2518</f>
        <v>6.0397323460930377</v>
      </c>
      <c r="AT2518" s="7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>
        <v>571.58481397939386</v>
      </c>
      <c r="BI2518" s="9">
        <v>2.2889166666666669E-2</v>
      </c>
      <c r="BJ2518" s="7">
        <f>BH2518*BI2518</f>
        <v>13.08310007131001</v>
      </c>
      <c r="BK2518" s="5">
        <f>AC2518+AJ2518+BH2518</f>
        <v>1146.3347027256209</v>
      </c>
      <c r="BL2518" s="5"/>
      <c r="BM2518" s="8">
        <f>BH2518/BK2518</f>
        <v>0.49861948052374772</v>
      </c>
      <c r="BN2518" s="8"/>
      <c r="BO2518" s="7"/>
      <c r="BP2518" s="5"/>
      <c r="BQ2518" s="5"/>
      <c r="BR2518" s="5"/>
      <c r="BS2518" s="5"/>
      <c r="BT2518" s="7"/>
      <c r="BU2518" s="7"/>
      <c r="BV2518" s="7"/>
      <c r="BW2518" s="7"/>
      <c r="BX2518" s="8">
        <f>AC2518/BK2518</f>
        <v>0.30273528542227957</v>
      </c>
      <c r="BY2518" s="8">
        <f>AJ2518/BK2518</f>
        <v>0.19864523405397272</v>
      </c>
      <c r="BZ2518" s="8">
        <f>BH2518/BK2518</f>
        <v>0.49861948052374772</v>
      </c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8"/>
      <c r="CL2518" s="5"/>
      <c r="CM2518" s="5"/>
      <c r="CN2518" s="8"/>
      <c r="CO2518" s="5"/>
      <c r="CP2518" s="5"/>
      <c r="CQ2518" s="5"/>
      <c r="CR2518" s="8"/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8"/>
      <c r="DE2518" s="8"/>
      <c r="DF2518" s="8"/>
      <c r="DG2518" s="8"/>
      <c r="DH2518" s="8"/>
      <c r="DI2518" s="8"/>
      <c r="DJ2518" s="8"/>
      <c r="DK2518" s="8"/>
      <c r="DL2518" s="8"/>
      <c r="DM2518" s="8"/>
      <c r="DN2518" s="8"/>
      <c r="DO2518" s="8"/>
      <c r="DP2518" s="8"/>
      <c r="DQ2518" s="8"/>
      <c r="DR2518" s="8"/>
      <c r="DS2518" s="8"/>
      <c r="DT2518" s="8"/>
      <c r="DU2518" s="8"/>
      <c r="DV2518" s="8"/>
      <c r="DW2518" s="8"/>
      <c r="DX2518" s="8"/>
      <c r="DY2518" s="8"/>
      <c r="DZ2518" s="8"/>
      <c r="EA2518" s="8"/>
      <c r="EB2518" s="8"/>
      <c r="EC2518" s="8"/>
      <c r="ED2518" s="8"/>
      <c r="EE2518" s="8"/>
      <c r="EF2518" s="8"/>
      <c r="EG2518" s="8"/>
      <c r="EH2518" s="8"/>
      <c r="EI2518" s="8"/>
      <c r="EJ2518" s="8"/>
      <c r="EK2518" s="8"/>
      <c r="EL2518" s="8"/>
      <c r="EM2518" s="8"/>
      <c r="EN2518" s="8"/>
      <c r="EO2518" s="8"/>
      <c r="EP2518" s="8"/>
      <c r="EQ2518" s="8"/>
      <c r="ER2518" s="8"/>
      <c r="ES2518" s="8"/>
      <c r="ET2518" s="8"/>
      <c r="EU2518" s="8"/>
      <c r="EV2518" s="8"/>
      <c r="EW2518" s="8"/>
      <c r="EX2518" s="8"/>
      <c r="EY2518" s="8"/>
      <c r="EZ2518" s="8"/>
      <c r="FA2518" s="8"/>
      <c r="FB2518" s="8"/>
      <c r="FC2518" s="8"/>
      <c r="FD2518" s="8"/>
      <c r="FE2518" s="8"/>
      <c r="FF2518" s="8"/>
      <c r="FG2518" s="8"/>
      <c r="FH2518" s="8"/>
      <c r="FI2518" s="8"/>
      <c r="FJ2518" s="8"/>
    </row>
    <row r="2519" spans="1:166" x14ac:dyDescent="0.25">
      <c r="A2519" t="s">
        <v>174</v>
      </c>
      <c r="C2519" s="6">
        <v>43996</v>
      </c>
      <c r="D2519" s="5">
        <v>10</v>
      </c>
      <c r="E2519" t="s">
        <v>108</v>
      </c>
      <c r="F2519" s="6" t="s">
        <v>18</v>
      </c>
      <c r="G2519" s="5">
        <v>223</v>
      </c>
      <c r="H2519" t="s">
        <v>113</v>
      </c>
      <c r="I2519" s="7">
        <v>7</v>
      </c>
      <c r="J2519">
        <v>1000</v>
      </c>
      <c r="K2519" s="5">
        <f t="shared" si="76"/>
        <v>142.85714285714286</v>
      </c>
      <c r="L2519" s="5"/>
      <c r="M2519" s="8"/>
      <c r="N2519" s="8"/>
      <c r="O2519" s="8"/>
      <c r="P2519" s="8"/>
      <c r="Q2519" s="5"/>
      <c r="R2519" s="5"/>
      <c r="S2519" s="5"/>
      <c r="T2519" s="5"/>
      <c r="U2519" s="5"/>
      <c r="V2519" s="5"/>
      <c r="W2519" s="5"/>
      <c r="X2519" s="8"/>
      <c r="Y2519" s="8"/>
      <c r="Z2519" s="8"/>
      <c r="AA2519" s="8"/>
      <c r="AB2519" s="8"/>
      <c r="AC2519" s="5"/>
      <c r="AD2519" s="9"/>
      <c r="AE2519" s="8"/>
      <c r="AF2519" s="8"/>
      <c r="AG2519" s="8"/>
      <c r="AH2519" s="8"/>
      <c r="AI2519" s="8"/>
      <c r="AJ2519" s="5"/>
      <c r="AK2519" s="8"/>
      <c r="AL2519" s="8"/>
      <c r="AM2519" s="8"/>
      <c r="AN2519" s="8"/>
      <c r="AO2519" s="8"/>
      <c r="AP2519" s="8"/>
      <c r="AQ2519" s="9"/>
      <c r="AR2519" s="9"/>
      <c r="AS2519" s="8"/>
      <c r="AT2519" s="8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9"/>
      <c r="BJ2519" s="5"/>
      <c r="BK2519" s="5"/>
      <c r="BL2519" s="5"/>
      <c r="BM2519" s="8"/>
      <c r="BN2519" s="5">
        <f>BP2519*(1/(BO2519/100))</f>
        <v>384.82186432406058</v>
      </c>
      <c r="BO2519" s="7">
        <v>40.98</v>
      </c>
      <c r="BP2519" s="5">
        <v>157.70000000000002</v>
      </c>
      <c r="BQ2519" s="5">
        <f>BN2519-BP2519</f>
        <v>227.12186432406057</v>
      </c>
      <c r="BR2519" s="5"/>
      <c r="BS2519" s="5"/>
      <c r="BT2519" s="7">
        <v>6.9471365638766533</v>
      </c>
      <c r="BU2519" s="7"/>
      <c r="BV2519" s="7"/>
      <c r="BW2519" s="7"/>
      <c r="BX2519" s="7"/>
      <c r="BY2519" s="7"/>
      <c r="BZ2519" s="7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8"/>
      <c r="CL2519" s="5"/>
      <c r="CM2519" s="5"/>
      <c r="CN2519" s="8"/>
      <c r="CO2519" s="5"/>
      <c r="CP2519" s="5"/>
      <c r="CQ2519" s="5"/>
      <c r="CR2519" s="8"/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8"/>
      <c r="DE2519" s="8"/>
      <c r="DF2519" s="8"/>
      <c r="DG2519" s="8"/>
      <c r="DH2519" s="8"/>
      <c r="DI2519" s="8"/>
      <c r="DJ2519" s="8"/>
      <c r="DK2519" s="8"/>
      <c r="DL2519" s="8"/>
      <c r="DM2519" s="8"/>
      <c r="DN2519" s="8"/>
      <c r="DO2519" s="8"/>
      <c r="DP2519" s="8"/>
      <c r="DQ2519" s="8"/>
      <c r="DR2519" s="8"/>
      <c r="DS2519" s="8"/>
      <c r="DT2519" s="8"/>
      <c r="DU2519" s="8"/>
      <c r="DV2519" s="8"/>
      <c r="DW2519" s="8"/>
      <c r="DX2519" s="8"/>
      <c r="DY2519" s="8"/>
      <c r="DZ2519" s="8"/>
      <c r="EA2519" s="8"/>
      <c r="EB2519" s="8"/>
      <c r="EC2519" s="8"/>
      <c r="ED2519" s="8"/>
      <c r="EE2519" s="8"/>
      <c r="EF2519" s="8"/>
      <c r="EG2519" s="8"/>
      <c r="EH2519" s="8"/>
      <c r="EI2519" s="8"/>
      <c r="EJ2519" s="8"/>
      <c r="EK2519" s="8"/>
      <c r="EL2519" s="8"/>
      <c r="EM2519" s="8"/>
      <c r="EN2519" s="8"/>
      <c r="EO2519" s="8"/>
      <c r="EP2519" s="8"/>
      <c r="EQ2519" s="8"/>
      <c r="ER2519" s="8"/>
      <c r="ES2519" s="8"/>
      <c r="ET2519" s="8"/>
      <c r="EU2519" s="8"/>
      <c r="EV2519" s="8"/>
      <c r="EW2519" s="8"/>
      <c r="EX2519" s="8"/>
      <c r="EY2519" s="8"/>
      <c r="EZ2519" s="8"/>
      <c r="FA2519" s="8"/>
      <c r="FB2519" s="8"/>
      <c r="FC2519" s="8"/>
      <c r="FD2519" s="8"/>
      <c r="FE2519" s="8"/>
      <c r="FF2519" s="8"/>
      <c r="FG2519" s="8"/>
      <c r="FH2519" s="8"/>
      <c r="FI2519" s="8"/>
      <c r="FJ2519" s="8"/>
    </row>
    <row r="2520" spans="1:166" x14ac:dyDescent="0.25">
      <c r="A2520" t="s">
        <v>175</v>
      </c>
      <c r="C2520" s="6">
        <v>43773</v>
      </c>
      <c r="D2520" s="5">
        <v>1</v>
      </c>
      <c r="E2520" s="6" t="s">
        <v>209</v>
      </c>
      <c r="F2520" t="s">
        <v>10</v>
      </c>
      <c r="G2520">
        <v>0</v>
      </c>
      <c r="H2520" t="s">
        <v>113</v>
      </c>
      <c r="I2520" s="7">
        <v>7</v>
      </c>
      <c r="J2520">
        <v>1000</v>
      </c>
      <c r="K2520" s="5">
        <f t="shared" si="76"/>
        <v>142.85714285714286</v>
      </c>
      <c r="L2520" s="5"/>
      <c r="M2520" s="8"/>
      <c r="N2520" s="8"/>
      <c r="O2520" s="8"/>
      <c r="P2520" s="8"/>
      <c r="Q2520" s="5"/>
      <c r="R2520" s="5"/>
      <c r="S2520" s="5"/>
      <c r="T2520" s="5"/>
      <c r="U2520" s="5"/>
      <c r="V2520" s="5"/>
      <c r="W2520" s="5"/>
      <c r="X2520" s="8"/>
      <c r="Y2520" s="8"/>
      <c r="Z2520" s="8"/>
      <c r="AA2520" s="8"/>
      <c r="AB2520" s="8"/>
      <c r="AC2520" s="5"/>
      <c r="AD2520" s="9"/>
      <c r="AE2520" s="8"/>
      <c r="AF2520" s="8"/>
      <c r="AG2520" s="8"/>
      <c r="AH2520" s="8"/>
      <c r="AI2520" s="8"/>
      <c r="AJ2520" s="5"/>
      <c r="AK2520" s="8"/>
      <c r="AL2520" s="8"/>
      <c r="AM2520" s="8"/>
      <c r="AN2520" s="8"/>
      <c r="AO2520" s="8"/>
      <c r="AP2520" s="8"/>
      <c r="AQ2520" s="9"/>
      <c r="AR2520" s="9"/>
      <c r="AS2520" s="8"/>
      <c r="AT2520" s="8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9"/>
      <c r="BJ2520" s="5"/>
      <c r="BK2520" s="5"/>
      <c r="BL2520" s="5"/>
      <c r="BM2520" s="8"/>
      <c r="BN2520" s="8"/>
      <c r="BO2520" s="7"/>
      <c r="BP2520" s="5"/>
      <c r="BQ2520" s="5"/>
      <c r="BR2520" s="5"/>
      <c r="BS2520" s="5"/>
      <c r="BT2520" s="7"/>
      <c r="BU2520" s="7"/>
      <c r="BV2520" s="7"/>
      <c r="BW2520" s="7"/>
      <c r="BX2520" s="7"/>
      <c r="BY2520" s="7"/>
      <c r="BZ2520" s="7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8"/>
      <c r="CL2520" s="5"/>
      <c r="CM2520" s="5"/>
      <c r="CN2520" s="8"/>
      <c r="CO2520" s="5"/>
      <c r="CP2520" s="5"/>
      <c r="CQ2520" s="5"/>
      <c r="CR2520" s="8"/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8"/>
      <c r="DE2520" s="8"/>
      <c r="DF2520" s="8"/>
      <c r="DG2520" s="8"/>
      <c r="DH2520" s="8"/>
      <c r="DI2520" s="8"/>
      <c r="DJ2520" s="8"/>
      <c r="DK2520" s="8"/>
      <c r="DL2520" s="8"/>
      <c r="DM2520" s="8"/>
      <c r="DN2520" s="8"/>
      <c r="DO2520" s="8"/>
      <c r="DP2520" s="8"/>
      <c r="DQ2520" s="8"/>
      <c r="DR2520" s="8"/>
      <c r="DS2520" s="8"/>
      <c r="DT2520" s="8"/>
      <c r="DU2520" s="8"/>
      <c r="DV2520" s="8"/>
      <c r="DW2520" s="8"/>
      <c r="DX2520" s="8"/>
      <c r="DY2520" s="8"/>
      <c r="DZ2520" s="8"/>
      <c r="EA2520" s="8"/>
      <c r="EB2520" s="8"/>
      <c r="EC2520" s="8"/>
      <c r="ED2520" s="8"/>
      <c r="EE2520" s="8"/>
      <c r="EF2520" s="8"/>
      <c r="EG2520" s="8"/>
      <c r="EH2520" s="8"/>
      <c r="EI2520" s="8"/>
      <c r="EJ2520" s="8"/>
      <c r="EK2520" s="8"/>
      <c r="EL2520" s="8"/>
      <c r="EM2520" s="8"/>
      <c r="EN2520" s="8"/>
      <c r="EO2520" s="8"/>
      <c r="EP2520" s="8"/>
      <c r="EQ2520" s="8"/>
      <c r="ER2520" s="8"/>
      <c r="ES2520" s="8"/>
      <c r="ET2520" s="8"/>
      <c r="EU2520" s="8"/>
      <c r="EV2520" s="8"/>
      <c r="EW2520" s="8"/>
      <c r="EX2520" s="8"/>
      <c r="EY2520" s="8"/>
      <c r="EZ2520" s="8"/>
      <c r="FA2520" s="8"/>
      <c r="FB2520" s="8"/>
      <c r="FC2520" s="8"/>
      <c r="FD2520" s="8"/>
      <c r="FE2520" s="8"/>
      <c r="FF2520" s="8"/>
      <c r="FG2520" s="8"/>
      <c r="FH2520" s="8"/>
      <c r="FI2520" s="8"/>
      <c r="FJ2520" s="8"/>
    </row>
    <row r="2521" spans="1:166" x14ac:dyDescent="0.25">
      <c r="A2521" t="s">
        <v>175</v>
      </c>
      <c r="C2521" s="6">
        <v>43850</v>
      </c>
      <c r="D2521" s="5">
        <v>6</v>
      </c>
      <c r="E2521" s="6" t="s">
        <v>239</v>
      </c>
      <c r="F2521" t="s">
        <v>89</v>
      </c>
      <c r="G2521" s="5">
        <v>77</v>
      </c>
      <c r="H2521" t="s">
        <v>113</v>
      </c>
      <c r="I2521" s="7">
        <v>7</v>
      </c>
      <c r="J2521">
        <v>1000</v>
      </c>
      <c r="K2521" s="5">
        <f t="shared" si="76"/>
        <v>142.85714285714286</v>
      </c>
      <c r="L2521" s="5"/>
      <c r="M2521" s="8"/>
      <c r="N2521" s="8"/>
      <c r="O2521" s="8"/>
      <c r="P2521" s="8"/>
      <c r="Q2521" s="5"/>
      <c r="R2521" s="5"/>
      <c r="S2521" s="5"/>
      <c r="T2521" s="5">
        <v>77</v>
      </c>
      <c r="U2521" s="5"/>
      <c r="V2521" s="5"/>
      <c r="W2521" s="5"/>
      <c r="X2521" s="8"/>
      <c r="Y2521" s="8"/>
      <c r="Z2521" s="8"/>
      <c r="AA2521" s="8"/>
      <c r="AB2521" s="8"/>
      <c r="AC2521" s="5">
        <v>189.21185677691557</v>
      </c>
      <c r="AD2521" s="9">
        <v>1.5789000000000001E-2</v>
      </c>
      <c r="AE2521" s="7">
        <f>AC2521*AD2521</f>
        <v>2.9874660066507199</v>
      </c>
      <c r="AF2521" s="7"/>
      <c r="AG2521" s="7"/>
      <c r="AH2521" s="7"/>
      <c r="AI2521" s="7"/>
      <c r="AJ2521" s="5">
        <v>160.26219376103319</v>
      </c>
      <c r="AK2521" s="8"/>
      <c r="AL2521" s="8"/>
      <c r="AM2521" s="8"/>
      <c r="AN2521" s="8"/>
      <c r="AO2521" s="8"/>
      <c r="AP2521" s="8"/>
      <c r="AQ2521" s="9"/>
      <c r="AR2521" s="9">
        <v>3.9256666666666662E-2</v>
      </c>
      <c r="AS2521" s="7">
        <f>AJ2521*AR2521</f>
        <v>6.2913595197456251</v>
      </c>
      <c r="AT2521" s="7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>
        <v>30.263998143859556</v>
      </c>
      <c r="BI2521" s="9">
        <v>3.4972499999999997E-2</v>
      </c>
      <c r="BJ2521" s="7">
        <f>BH2521*BI2521</f>
        <v>1.0584076750861282</v>
      </c>
      <c r="BK2521" s="5">
        <f>AC2521+AJ2521+BH2521</f>
        <v>379.73804868180832</v>
      </c>
      <c r="BL2521" s="5"/>
      <c r="BM2521" s="8">
        <f>BH2521/BK2521</f>
        <v>7.9697039179812315E-2</v>
      </c>
      <c r="BN2521" s="8"/>
      <c r="BO2521" s="7"/>
      <c r="BP2521" s="5"/>
      <c r="BQ2521" s="5"/>
      <c r="BR2521" s="5"/>
      <c r="BS2521" s="5"/>
      <c r="BT2521" s="7"/>
      <c r="BU2521" s="7"/>
      <c r="BV2521" s="7"/>
      <c r="BW2521" s="7"/>
      <c r="BX2521" s="8">
        <f>AC2521/BK2521</f>
        <v>0.49826941870515784</v>
      </c>
      <c r="BY2521" s="8">
        <f>AJ2521/BK2521</f>
        <v>0.4220335421150298</v>
      </c>
      <c r="BZ2521" s="8">
        <f>BH2521/BK2521</f>
        <v>7.9697039179812315E-2</v>
      </c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8"/>
      <c r="CL2521" s="5"/>
      <c r="CM2521" s="5"/>
      <c r="CN2521" s="8"/>
      <c r="CO2521" s="5"/>
      <c r="CP2521" s="5"/>
      <c r="CQ2521" s="5"/>
      <c r="CR2521" s="8"/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8"/>
      <c r="DE2521" s="8"/>
      <c r="DF2521" s="8"/>
      <c r="DG2521" s="8"/>
      <c r="DH2521" s="8"/>
      <c r="DI2521" s="8"/>
      <c r="DJ2521" s="8"/>
      <c r="DK2521" s="8"/>
      <c r="DL2521" s="8"/>
      <c r="DM2521" s="8"/>
      <c r="DN2521" s="8"/>
      <c r="DO2521" s="8"/>
      <c r="DP2521" s="8"/>
      <c r="DQ2521" s="8"/>
      <c r="DR2521" s="8"/>
      <c r="DS2521" s="8"/>
      <c r="DT2521" s="8"/>
      <c r="DU2521" s="8"/>
      <c r="DV2521" s="8"/>
      <c r="DW2521" s="8"/>
      <c r="DX2521" s="8"/>
      <c r="DY2521" s="8"/>
      <c r="DZ2521" s="8"/>
      <c r="EA2521" s="8"/>
      <c r="EB2521" s="8"/>
      <c r="EC2521" s="8"/>
      <c r="ED2521" s="8"/>
      <c r="EE2521" s="8"/>
      <c r="EF2521" s="8"/>
      <c r="EG2521" s="8"/>
      <c r="EH2521" s="8"/>
      <c r="EI2521" s="8"/>
      <c r="EJ2521" s="8"/>
      <c r="EK2521" s="8"/>
      <c r="EL2521" s="8"/>
      <c r="EM2521" s="8"/>
      <c r="EN2521" s="8"/>
      <c r="EO2521" s="8"/>
      <c r="EP2521" s="8"/>
      <c r="EQ2521" s="8"/>
      <c r="ER2521" s="8"/>
      <c r="ES2521" s="8"/>
      <c r="ET2521" s="8"/>
      <c r="EU2521" s="8"/>
      <c r="EV2521" s="8"/>
      <c r="EW2521" s="8"/>
      <c r="EX2521" s="8"/>
      <c r="EY2521" s="8"/>
      <c r="EZ2521" s="8"/>
      <c r="FA2521" s="8"/>
      <c r="FB2521" s="8"/>
      <c r="FC2521" s="8"/>
      <c r="FD2521" s="8"/>
      <c r="FE2521" s="8"/>
      <c r="FF2521" s="8"/>
      <c r="FG2521" s="8"/>
      <c r="FH2521" s="8"/>
      <c r="FI2521" s="8"/>
      <c r="FJ2521" s="8"/>
    </row>
    <row r="2522" spans="1:166" x14ac:dyDescent="0.25">
      <c r="A2522" t="s">
        <v>175</v>
      </c>
      <c r="C2522" s="6">
        <v>43865</v>
      </c>
      <c r="D2522" s="5"/>
      <c r="E2522" s="6"/>
      <c r="F2522" s="6"/>
      <c r="G2522" s="5">
        <v>92</v>
      </c>
      <c r="H2522" t="s">
        <v>113</v>
      </c>
      <c r="I2522" s="7">
        <v>7</v>
      </c>
      <c r="J2522">
        <v>1000</v>
      </c>
      <c r="K2522" s="5">
        <f t="shared" si="76"/>
        <v>142.85714285714286</v>
      </c>
      <c r="L2522" s="5"/>
      <c r="M2522" s="8"/>
      <c r="N2522" s="8"/>
      <c r="O2522" s="8"/>
      <c r="P2522" s="8"/>
      <c r="Q2522" s="5"/>
      <c r="R2522" s="5"/>
      <c r="S2522" s="5"/>
      <c r="T2522" s="5"/>
      <c r="U2522" s="5"/>
      <c r="V2522" s="5"/>
      <c r="W2522" s="5"/>
      <c r="X2522" s="8"/>
      <c r="Y2522" s="8"/>
      <c r="Z2522" s="8"/>
      <c r="AA2522" s="8"/>
      <c r="AB2522" s="8"/>
      <c r="AC2522" s="5">
        <v>303.09047813953401</v>
      </c>
      <c r="AD2522" s="9">
        <v>1.3536916666666668E-2</v>
      </c>
      <c r="AE2522" s="7">
        <f>AC2522*AD2522</f>
        <v>4.1029105450350274</v>
      </c>
      <c r="AF2522" s="7"/>
      <c r="AG2522" s="7"/>
      <c r="AH2522" s="7"/>
      <c r="AI2522" s="7"/>
      <c r="AJ2522" s="5">
        <v>237.44286413289245</v>
      </c>
      <c r="AK2522" s="8"/>
      <c r="AL2522" s="8"/>
      <c r="AM2522" s="8"/>
      <c r="AN2522" s="8"/>
      <c r="AO2522" s="8"/>
      <c r="AP2522" s="8"/>
      <c r="AQ2522" s="9"/>
      <c r="AR2522" s="9">
        <v>4.0490833333333337E-2</v>
      </c>
      <c r="AS2522" s="7">
        <f>AJ2522*AR2522</f>
        <v>9.6142594377942601</v>
      </c>
      <c r="AT2522" s="7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>
        <v>124.40831029793378</v>
      </c>
      <c r="BI2522" s="9">
        <v>3.3052499999999999E-2</v>
      </c>
      <c r="BJ2522" s="7">
        <f>BH2522*BI2522</f>
        <v>4.1120056761224557</v>
      </c>
      <c r="BK2522" s="5">
        <f>AC2522+AJ2522+BH2522</f>
        <v>664.94165257036025</v>
      </c>
      <c r="BL2522" s="5"/>
      <c r="BM2522" s="8">
        <f>BH2522/BK2522</f>
        <v>0.18709658180838598</v>
      </c>
      <c r="BN2522" s="8"/>
      <c r="BO2522" s="7"/>
      <c r="BP2522" s="5"/>
      <c r="BQ2522" s="5"/>
      <c r="BR2522" s="5"/>
      <c r="BS2522" s="5"/>
      <c r="BT2522" s="7"/>
      <c r="BU2522" s="7"/>
      <c r="BV2522" s="7"/>
      <c r="BW2522" s="7"/>
      <c r="BX2522" s="8">
        <f>AC2522/BK2522</f>
        <v>0.45581514854412397</v>
      </c>
      <c r="BY2522" s="8">
        <f>AJ2522/BK2522</f>
        <v>0.35708826964749008</v>
      </c>
      <c r="BZ2522" s="8">
        <f>BH2522/BK2522</f>
        <v>0.18709658180838598</v>
      </c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8"/>
      <c r="CL2522" s="5"/>
      <c r="CM2522" s="5"/>
      <c r="CN2522" s="8"/>
      <c r="CO2522" s="5"/>
      <c r="CP2522" s="5"/>
      <c r="CQ2522" s="5"/>
      <c r="CR2522" s="8"/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8"/>
      <c r="DE2522" s="8"/>
      <c r="DF2522" s="8"/>
      <c r="DG2522" s="8"/>
      <c r="DH2522" s="8"/>
      <c r="DI2522" s="8"/>
      <c r="DJ2522" s="8"/>
      <c r="DK2522" s="8"/>
      <c r="DL2522" s="8"/>
      <c r="DM2522" s="8"/>
      <c r="DN2522" s="8"/>
      <c r="DO2522" s="8"/>
      <c r="DP2522" s="8"/>
      <c r="DQ2522" s="8"/>
      <c r="DR2522" s="8"/>
      <c r="DS2522" s="8"/>
      <c r="DT2522" s="8"/>
      <c r="DU2522" s="8"/>
      <c r="DV2522" s="8"/>
      <c r="DW2522" s="8"/>
      <c r="DX2522" s="8"/>
      <c r="DY2522" s="8"/>
      <c r="DZ2522" s="8"/>
      <c r="EA2522" s="8"/>
      <c r="EB2522" s="8"/>
      <c r="EC2522" s="8"/>
      <c r="ED2522" s="8"/>
      <c r="EE2522" s="8"/>
      <c r="EF2522" s="8"/>
      <c r="EG2522" s="8"/>
      <c r="EH2522" s="8"/>
      <c r="EI2522" s="8"/>
      <c r="EJ2522" s="8"/>
      <c r="EK2522" s="8"/>
      <c r="EL2522" s="8"/>
      <c r="EM2522" s="8"/>
      <c r="EN2522" s="8"/>
      <c r="EO2522" s="8"/>
      <c r="EP2522" s="8"/>
      <c r="EQ2522" s="8"/>
      <c r="ER2522" s="8"/>
      <c r="ES2522" s="8"/>
      <c r="ET2522" s="8"/>
      <c r="EU2522" s="8"/>
      <c r="EV2522" s="8"/>
      <c r="EW2522" s="8"/>
      <c r="EX2522" s="8"/>
      <c r="EY2522" s="8"/>
      <c r="EZ2522" s="8"/>
      <c r="FA2522" s="8"/>
      <c r="FB2522" s="8"/>
      <c r="FC2522" s="8"/>
      <c r="FD2522" s="8"/>
      <c r="FE2522" s="8"/>
      <c r="FF2522" s="8"/>
      <c r="FG2522" s="8"/>
      <c r="FH2522" s="8"/>
      <c r="FI2522" s="8"/>
      <c r="FJ2522" s="8"/>
    </row>
    <row r="2523" spans="1:166" x14ac:dyDescent="0.25">
      <c r="A2523" t="s">
        <v>175</v>
      </c>
      <c r="C2523" s="6">
        <v>43878</v>
      </c>
      <c r="D2523" s="5">
        <v>8</v>
      </c>
      <c r="E2523" t="s">
        <v>208</v>
      </c>
      <c r="F2523" s="6" t="s">
        <v>14</v>
      </c>
      <c r="G2523" s="5">
        <v>105</v>
      </c>
      <c r="H2523" t="s">
        <v>113</v>
      </c>
      <c r="I2523" s="7">
        <v>7</v>
      </c>
      <c r="J2523">
        <v>1000</v>
      </c>
      <c r="K2523" s="5">
        <f t="shared" si="76"/>
        <v>142.85714285714286</v>
      </c>
      <c r="L2523" s="5"/>
      <c r="M2523" s="8"/>
      <c r="N2523" s="8"/>
      <c r="O2523" s="8"/>
      <c r="P2523" s="8"/>
      <c r="Q2523" s="5"/>
      <c r="R2523" s="5"/>
      <c r="S2523" s="5"/>
      <c r="T2523" s="5"/>
      <c r="U2523" s="5">
        <v>105</v>
      </c>
      <c r="V2523" s="5"/>
      <c r="W2523" s="5"/>
      <c r="X2523" s="8"/>
      <c r="Y2523" s="8"/>
      <c r="Z2523" s="8"/>
      <c r="AA2523" s="8"/>
      <c r="AB2523" s="8"/>
      <c r="AC2523" s="5">
        <v>296.97826716259306</v>
      </c>
      <c r="AD2523" s="9">
        <v>1.0609333333333333E-2</v>
      </c>
      <c r="AE2523" s="7">
        <f>AC2523*AD2523</f>
        <v>3.1507414290836708</v>
      </c>
      <c r="AF2523" s="7"/>
      <c r="AG2523" s="7"/>
      <c r="AH2523" s="7"/>
      <c r="AI2523" s="7"/>
      <c r="AJ2523" s="5">
        <v>215.51812888371077</v>
      </c>
      <c r="AK2523" s="8"/>
      <c r="AL2523" s="8"/>
      <c r="AM2523" s="8"/>
      <c r="AN2523" s="8"/>
      <c r="AO2523" s="8"/>
      <c r="AP2523" s="8"/>
      <c r="AQ2523" s="9"/>
      <c r="AR2523" s="9">
        <v>3.5353333333333334E-2</v>
      </c>
      <c r="AS2523" s="7">
        <f>AJ2523*AR2523</f>
        <v>7.6192842498021216</v>
      </c>
      <c r="AT2523" s="7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>
        <v>303.19065432760095</v>
      </c>
      <c r="BI2523" s="9">
        <v>2.3999166666666665E-2</v>
      </c>
      <c r="BJ2523" s="7">
        <f>BH2523*BI2523</f>
        <v>7.2763230449838163</v>
      </c>
      <c r="BK2523" s="5">
        <f>AC2523+AJ2523+BH2523</f>
        <v>815.68705037390487</v>
      </c>
      <c r="BL2523" s="5"/>
      <c r="BM2523" s="8">
        <f>BH2523/BK2523</f>
        <v>0.37169972747344782</v>
      </c>
      <c r="BN2523" s="8"/>
      <c r="BO2523" s="7"/>
      <c r="BP2523" s="5"/>
      <c r="BQ2523" s="5"/>
      <c r="BR2523" s="5"/>
      <c r="BS2523" s="5"/>
      <c r="BT2523" s="7"/>
      <c r="BU2523" s="7"/>
      <c r="BV2523" s="7"/>
      <c r="BW2523" s="7"/>
      <c r="BX2523" s="8">
        <f>AC2523/BK2523</f>
        <v>0.36408358699143306</v>
      </c>
      <c r="BY2523" s="8">
        <f>AJ2523/BK2523</f>
        <v>0.26421668553511896</v>
      </c>
      <c r="BZ2523" s="8">
        <f>BH2523/BK2523</f>
        <v>0.37169972747344782</v>
      </c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8"/>
      <c r="CL2523" s="5"/>
      <c r="CM2523" s="5"/>
      <c r="CN2523" s="8"/>
      <c r="CO2523" s="5"/>
      <c r="CP2523" s="5"/>
      <c r="CQ2523" s="5"/>
      <c r="CR2523" s="8"/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8"/>
      <c r="DE2523" s="8"/>
      <c r="DF2523" s="8"/>
      <c r="DG2523" s="8"/>
      <c r="DH2523" s="8"/>
      <c r="DI2523" s="8"/>
      <c r="DJ2523" s="8"/>
      <c r="DK2523" s="8"/>
      <c r="DL2523" s="8"/>
      <c r="DM2523" s="8"/>
      <c r="DN2523" s="8"/>
      <c r="DO2523" s="8"/>
      <c r="DP2523" s="8"/>
      <c r="DQ2523" s="8"/>
      <c r="DR2523" s="8"/>
      <c r="DS2523" s="8"/>
      <c r="DT2523" s="8"/>
      <c r="DU2523" s="8"/>
      <c r="DV2523" s="8"/>
      <c r="DW2523" s="8"/>
      <c r="DX2523" s="8"/>
      <c r="DY2523" s="8"/>
      <c r="DZ2523" s="8"/>
      <c r="EA2523" s="8"/>
      <c r="EB2523" s="8"/>
      <c r="EC2523" s="8"/>
      <c r="ED2523" s="8"/>
      <c r="EE2523" s="8"/>
      <c r="EF2523" s="8"/>
      <c r="EG2523" s="8"/>
      <c r="EH2523" s="8"/>
      <c r="EI2523" s="8"/>
      <c r="EJ2523" s="8"/>
      <c r="EK2523" s="8"/>
      <c r="EL2523" s="8"/>
      <c r="EM2523" s="8"/>
      <c r="EN2523" s="8"/>
      <c r="EO2523" s="8"/>
      <c r="EP2523" s="8"/>
      <c r="EQ2523" s="8"/>
      <c r="ER2523" s="8"/>
      <c r="ES2523" s="8"/>
      <c r="ET2523" s="8"/>
      <c r="EU2523" s="8"/>
      <c r="EV2523" s="8"/>
      <c r="EW2523" s="8"/>
      <c r="EX2523" s="8"/>
      <c r="EY2523" s="8"/>
      <c r="EZ2523" s="8"/>
      <c r="FA2523" s="8"/>
      <c r="FB2523" s="8"/>
      <c r="FC2523" s="8"/>
      <c r="FD2523" s="8"/>
      <c r="FE2523" s="8"/>
      <c r="FF2523" s="8"/>
      <c r="FG2523" s="8"/>
      <c r="FH2523" s="8"/>
      <c r="FI2523" s="8"/>
      <c r="FJ2523" s="8"/>
    </row>
    <row r="2524" spans="1:166" x14ac:dyDescent="0.25">
      <c r="A2524" t="s">
        <v>175</v>
      </c>
      <c r="C2524" s="6">
        <v>43906</v>
      </c>
      <c r="D2524" s="5">
        <v>9</v>
      </c>
      <c r="E2524" s="6" t="s">
        <v>207</v>
      </c>
      <c r="F2524" s="6" t="s">
        <v>15</v>
      </c>
      <c r="G2524" s="5">
        <v>133</v>
      </c>
      <c r="H2524" t="s">
        <v>113</v>
      </c>
      <c r="I2524" s="7">
        <v>7</v>
      </c>
      <c r="J2524">
        <v>1000</v>
      </c>
      <c r="K2524" s="5">
        <f t="shared" si="76"/>
        <v>142.85714285714286</v>
      </c>
      <c r="L2524" s="5"/>
      <c r="M2524" s="8"/>
      <c r="N2524" s="8"/>
      <c r="O2524" s="8"/>
      <c r="P2524" s="8"/>
      <c r="Q2524" s="5"/>
      <c r="R2524" s="5"/>
      <c r="S2524" s="5"/>
      <c r="T2524" s="5"/>
      <c r="U2524" s="5"/>
      <c r="V2524" s="5">
        <v>133</v>
      </c>
      <c r="W2524" s="5"/>
      <c r="X2524" s="8"/>
      <c r="Y2524" s="8"/>
      <c r="Z2524" s="8"/>
      <c r="AA2524" s="8"/>
      <c r="AB2524" s="8"/>
      <c r="AC2524" s="5">
        <v>453.83392458014549</v>
      </c>
      <c r="AD2524" s="9">
        <v>8.9964166666666665E-3</v>
      </c>
      <c r="AE2524" s="7">
        <f>AC2524*AD2524</f>
        <v>4.082879082991564</v>
      </c>
      <c r="AF2524" s="7"/>
      <c r="AG2524" s="7"/>
      <c r="AH2524" s="7"/>
      <c r="AI2524" s="7"/>
      <c r="AJ2524" s="5">
        <v>274.5970780257789</v>
      </c>
      <c r="AK2524" s="8"/>
      <c r="AL2524" s="8"/>
      <c r="AM2524" s="8"/>
      <c r="AN2524" s="8"/>
      <c r="AO2524" s="8"/>
      <c r="AP2524" s="8"/>
      <c r="AQ2524" s="9"/>
      <c r="AR2524" s="9">
        <v>3.0444166666666668E-2</v>
      </c>
      <c r="AS2524" s="7">
        <f>AJ2524*AR2524</f>
        <v>8.3598792095964836</v>
      </c>
      <c r="AT2524" s="7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>
        <v>711.78517793691685</v>
      </c>
      <c r="BI2524" s="9">
        <v>2.3785000000000004E-2</v>
      </c>
      <c r="BJ2524" s="7">
        <f>BH2524*BI2524</f>
        <v>16.929810457229571</v>
      </c>
      <c r="BK2524" s="5">
        <f>AC2524+AJ2524+BH2524</f>
        <v>1440.2161805428414</v>
      </c>
      <c r="BL2524" s="5"/>
      <c r="BM2524" s="8">
        <f>BH2524/BK2524</f>
        <v>0.49422106733215093</v>
      </c>
      <c r="BN2524" s="8"/>
      <c r="BO2524" s="7"/>
      <c r="BP2524" s="5"/>
      <c r="BQ2524" s="5"/>
      <c r="BR2524" s="5"/>
      <c r="BS2524" s="5"/>
      <c r="BT2524" s="7"/>
      <c r="BU2524" s="7"/>
      <c r="BV2524" s="7"/>
      <c r="BW2524" s="7"/>
      <c r="BX2524" s="8">
        <f>AC2524/BK2524</f>
        <v>0.31511514084579162</v>
      </c>
      <c r="BY2524" s="8">
        <f>AJ2524/BK2524</f>
        <v>0.19066379182205737</v>
      </c>
      <c r="BZ2524" s="8">
        <f>BH2524/BK2524</f>
        <v>0.49422106733215093</v>
      </c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8"/>
      <c r="CL2524" s="5"/>
      <c r="CM2524" s="5"/>
      <c r="CN2524" s="8"/>
      <c r="CO2524" s="5"/>
      <c r="CP2524" s="5"/>
      <c r="CQ2524" s="5"/>
      <c r="CR2524" s="8"/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8"/>
      <c r="DE2524" s="8"/>
      <c r="DF2524" s="8"/>
      <c r="DG2524" s="8"/>
      <c r="DH2524" s="8"/>
      <c r="DI2524" s="8"/>
      <c r="DJ2524" s="8"/>
      <c r="DK2524" s="8"/>
      <c r="DL2524" s="8"/>
      <c r="DM2524" s="8"/>
      <c r="DN2524" s="8"/>
      <c r="DO2524" s="8"/>
      <c r="DP2524" s="8"/>
      <c r="DQ2524" s="8"/>
      <c r="DR2524" s="8"/>
      <c r="DS2524" s="8"/>
      <c r="DT2524" s="8"/>
      <c r="DU2524" s="8"/>
      <c r="DV2524" s="8"/>
      <c r="DW2524" s="8"/>
      <c r="DX2524" s="8"/>
      <c r="DY2524" s="8"/>
      <c r="DZ2524" s="8"/>
      <c r="EA2524" s="8"/>
      <c r="EB2524" s="8"/>
      <c r="EC2524" s="8"/>
      <c r="ED2524" s="8"/>
      <c r="EE2524" s="8"/>
      <c r="EF2524" s="8"/>
      <c r="EG2524" s="8"/>
      <c r="EH2524" s="8"/>
      <c r="EI2524" s="8"/>
      <c r="EJ2524" s="8"/>
      <c r="EK2524" s="8"/>
      <c r="EL2524" s="8"/>
      <c r="EM2524" s="8"/>
      <c r="EN2524" s="8"/>
      <c r="EO2524" s="8"/>
      <c r="EP2524" s="8"/>
      <c r="EQ2524" s="8"/>
      <c r="ER2524" s="8"/>
      <c r="ES2524" s="8"/>
      <c r="ET2524" s="8"/>
      <c r="EU2524" s="8"/>
      <c r="EV2524" s="8"/>
      <c r="EW2524" s="8"/>
      <c r="EX2524" s="8"/>
      <c r="EY2524" s="8"/>
      <c r="EZ2524" s="8"/>
      <c r="FA2524" s="8"/>
      <c r="FB2524" s="8"/>
      <c r="FC2524" s="8"/>
      <c r="FD2524" s="8"/>
      <c r="FE2524" s="8"/>
      <c r="FF2524" s="8"/>
      <c r="FG2524" s="8"/>
      <c r="FH2524" s="8"/>
      <c r="FI2524" s="8"/>
      <c r="FJ2524" s="8"/>
    </row>
    <row r="2525" spans="1:166" x14ac:dyDescent="0.25">
      <c r="A2525" t="s">
        <v>175</v>
      </c>
      <c r="C2525" s="6">
        <v>43996</v>
      </c>
      <c r="D2525" s="5">
        <v>10</v>
      </c>
      <c r="E2525" t="s">
        <v>108</v>
      </c>
      <c r="F2525" s="6" t="s">
        <v>18</v>
      </c>
      <c r="G2525" s="5">
        <v>223</v>
      </c>
      <c r="H2525" t="s">
        <v>113</v>
      </c>
      <c r="I2525" s="7">
        <v>7</v>
      </c>
      <c r="J2525">
        <v>1000</v>
      </c>
      <c r="K2525" s="5">
        <f t="shared" si="76"/>
        <v>142.85714285714286</v>
      </c>
      <c r="L2525" s="5"/>
      <c r="M2525" s="8"/>
      <c r="N2525" s="8"/>
      <c r="O2525" s="8"/>
      <c r="P2525" s="8"/>
      <c r="Q2525" s="5"/>
      <c r="R2525" s="5"/>
      <c r="S2525" s="5"/>
      <c r="T2525" s="5"/>
      <c r="U2525" s="5"/>
      <c r="V2525" s="5"/>
      <c r="W2525" s="5"/>
      <c r="X2525" s="8"/>
      <c r="Y2525" s="8"/>
      <c r="Z2525" s="8"/>
      <c r="AA2525" s="8"/>
      <c r="AB2525" s="8"/>
      <c r="AC2525" s="5"/>
      <c r="AD2525" s="9"/>
      <c r="AE2525" s="8"/>
      <c r="AF2525" s="8"/>
      <c r="AG2525" s="8"/>
      <c r="AH2525" s="8"/>
      <c r="AI2525" s="8"/>
      <c r="AJ2525" s="5"/>
      <c r="AK2525" s="8"/>
      <c r="AL2525" s="8"/>
      <c r="AM2525" s="8"/>
      <c r="AN2525" s="8"/>
      <c r="AO2525" s="8"/>
      <c r="AP2525" s="8"/>
      <c r="AQ2525" s="9"/>
      <c r="AR2525" s="9"/>
      <c r="AS2525" s="8"/>
      <c r="AT2525" s="8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9"/>
      <c r="BJ2525" s="5"/>
      <c r="BK2525" s="5"/>
      <c r="BL2525" s="5"/>
      <c r="BM2525" s="8"/>
      <c r="BN2525" s="5">
        <f>BP2525*(1/(BO2525/100))</f>
        <v>408.07944584074056</v>
      </c>
      <c r="BO2525" s="7">
        <v>40.782499999999999</v>
      </c>
      <c r="BP2525" s="5">
        <v>166.42500000000001</v>
      </c>
      <c r="BQ2525" s="5">
        <f>BN2525-BP2525</f>
        <v>241.65444584074055</v>
      </c>
      <c r="BR2525" s="5"/>
      <c r="BS2525" s="5"/>
      <c r="BT2525" s="7">
        <v>7.3314977973568292</v>
      </c>
      <c r="BU2525" s="7"/>
      <c r="BV2525" s="7"/>
      <c r="BW2525" s="7"/>
      <c r="BX2525" s="7"/>
      <c r="BY2525" s="7"/>
      <c r="BZ2525" s="7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8"/>
      <c r="CL2525" s="5"/>
      <c r="CM2525" s="5"/>
      <c r="CN2525" s="8"/>
      <c r="CO2525" s="5"/>
      <c r="CP2525" s="5"/>
      <c r="CQ2525" s="5"/>
      <c r="CR2525" s="8"/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8"/>
      <c r="DE2525" s="8"/>
      <c r="DF2525" s="8"/>
      <c r="DG2525" s="8"/>
      <c r="DH2525" s="8"/>
      <c r="DI2525" s="8"/>
      <c r="DJ2525" s="8"/>
      <c r="DK2525" s="8"/>
      <c r="DL2525" s="8"/>
      <c r="DM2525" s="8"/>
      <c r="DN2525" s="8"/>
      <c r="DO2525" s="8"/>
      <c r="DP2525" s="8"/>
      <c r="DQ2525" s="8"/>
      <c r="DR2525" s="8"/>
      <c r="DS2525" s="8"/>
      <c r="DT2525" s="8"/>
      <c r="DU2525" s="8"/>
      <c r="DV2525" s="8"/>
      <c r="DW2525" s="8"/>
      <c r="DX2525" s="8"/>
      <c r="DY2525" s="8"/>
      <c r="DZ2525" s="8"/>
      <c r="EA2525" s="8"/>
      <c r="EB2525" s="8"/>
      <c r="EC2525" s="8"/>
      <c r="ED2525" s="8"/>
      <c r="EE2525" s="8"/>
      <c r="EF2525" s="8"/>
      <c r="EG2525" s="8"/>
      <c r="EH2525" s="8"/>
      <c r="EI2525" s="8"/>
      <c r="EJ2525" s="8"/>
      <c r="EK2525" s="8"/>
      <c r="EL2525" s="8"/>
      <c r="EM2525" s="8"/>
      <c r="EN2525" s="8"/>
      <c r="EO2525" s="8"/>
      <c r="EP2525" s="8"/>
      <c r="EQ2525" s="8"/>
      <c r="ER2525" s="8"/>
      <c r="ES2525" s="8"/>
      <c r="ET2525" s="8"/>
      <c r="EU2525" s="8"/>
      <c r="EV2525" s="8"/>
      <c r="EW2525" s="8"/>
      <c r="EX2525" s="8"/>
      <c r="EY2525" s="8"/>
      <c r="EZ2525" s="8"/>
      <c r="FA2525" s="8"/>
      <c r="FB2525" s="8"/>
      <c r="FC2525" s="8"/>
      <c r="FD2525" s="8"/>
      <c r="FE2525" s="8"/>
      <c r="FF2525" s="8"/>
      <c r="FG2525" s="8"/>
      <c r="FH2525" s="8"/>
      <c r="FI2525" s="8"/>
      <c r="FJ2525" s="8"/>
    </row>
    <row r="2526" spans="1:166" x14ac:dyDescent="0.25">
      <c r="A2526" t="s">
        <v>176</v>
      </c>
      <c r="C2526" s="6">
        <v>43773</v>
      </c>
      <c r="D2526" s="5">
        <v>1</v>
      </c>
      <c r="E2526" s="6" t="s">
        <v>209</v>
      </c>
      <c r="F2526" t="s">
        <v>10</v>
      </c>
      <c r="G2526">
        <v>0</v>
      </c>
      <c r="H2526" t="s">
        <v>113</v>
      </c>
      <c r="I2526" s="7">
        <v>7</v>
      </c>
      <c r="J2526">
        <v>1000</v>
      </c>
      <c r="K2526" s="5">
        <f t="shared" si="76"/>
        <v>142.85714285714286</v>
      </c>
      <c r="L2526" s="5"/>
      <c r="M2526" s="8"/>
      <c r="N2526" s="8"/>
      <c r="O2526" s="8"/>
      <c r="P2526" s="8"/>
      <c r="Q2526" s="5"/>
      <c r="R2526" s="5"/>
      <c r="S2526" s="5"/>
      <c r="T2526" s="5"/>
      <c r="U2526" s="5"/>
      <c r="V2526" s="5"/>
      <c r="W2526" s="5"/>
      <c r="X2526" s="8"/>
      <c r="Y2526" s="8"/>
      <c r="Z2526" s="8"/>
      <c r="AA2526" s="8"/>
      <c r="AB2526" s="8"/>
      <c r="AC2526" s="5"/>
      <c r="AD2526" s="9"/>
      <c r="AE2526" s="8"/>
      <c r="AF2526" s="8"/>
      <c r="AG2526" s="8"/>
      <c r="AH2526" s="8"/>
      <c r="AI2526" s="8"/>
      <c r="AJ2526" s="5"/>
      <c r="AK2526" s="8"/>
      <c r="AL2526" s="8"/>
      <c r="AM2526" s="8"/>
      <c r="AN2526" s="8"/>
      <c r="AO2526" s="8"/>
      <c r="AP2526" s="8"/>
      <c r="AQ2526" s="9"/>
      <c r="AR2526" s="9"/>
      <c r="AS2526" s="8"/>
      <c r="AT2526" s="8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9"/>
      <c r="BJ2526" s="5"/>
      <c r="BK2526" s="5"/>
      <c r="BL2526" s="5"/>
      <c r="BM2526" s="8"/>
      <c r="BN2526" s="8"/>
      <c r="BO2526" s="7"/>
      <c r="BP2526" s="5"/>
      <c r="BQ2526" s="5"/>
      <c r="BR2526" s="5"/>
      <c r="BS2526" s="5"/>
      <c r="BT2526" s="7"/>
      <c r="BU2526" s="7"/>
      <c r="BV2526" s="7"/>
      <c r="BW2526" s="7"/>
      <c r="BX2526" s="7"/>
      <c r="BY2526" s="7"/>
      <c r="BZ2526" s="7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8"/>
      <c r="CL2526" s="5"/>
      <c r="CM2526" s="5"/>
      <c r="CN2526" s="8"/>
      <c r="CO2526" s="5"/>
      <c r="CP2526" s="5"/>
      <c r="CQ2526" s="5"/>
      <c r="CR2526" s="8"/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8"/>
      <c r="DE2526" s="8"/>
      <c r="DF2526" s="8"/>
      <c r="DG2526" s="8"/>
      <c r="DH2526" s="8"/>
      <c r="DI2526" s="8"/>
      <c r="DJ2526" s="8"/>
      <c r="DK2526" s="8"/>
      <c r="DL2526" s="8"/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/>
      <c r="EA2526" s="8"/>
      <c r="EB2526" s="8"/>
      <c r="EC2526" s="8"/>
      <c r="ED2526" s="8"/>
      <c r="EE2526" s="8"/>
      <c r="EF2526" s="8"/>
      <c r="EG2526" s="8"/>
      <c r="EH2526" s="8"/>
      <c r="EI2526" s="8"/>
      <c r="EJ2526" s="8"/>
      <c r="EK2526" s="8"/>
      <c r="EL2526" s="8"/>
      <c r="EM2526" s="8"/>
      <c r="EN2526" s="8"/>
      <c r="EO2526" s="8"/>
      <c r="EP2526" s="8"/>
      <c r="EQ2526" s="8"/>
      <c r="ER2526" s="8"/>
      <c r="ES2526" s="8"/>
      <c r="ET2526" s="8"/>
      <c r="EU2526" s="8"/>
      <c r="EV2526" s="8"/>
      <c r="EW2526" s="8"/>
      <c r="EX2526" s="8"/>
      <c r="EY2526" s="8"/>
      <c r="EZ2526" s="8"/>
      <c r="FA2526" s="8"/>
      <c r="FB2526" s="8"/>
      <c r="FC2526" s="8"/>
      <c r="FD2526" s="8"/>
      <c r="FE2526" s="8"/>
      <c r="FF2526" s="8"/>
      <c r="FG2526" s="8"/>
      <c r="FH2526" s="8"/>
      <c r="FI2526" s="8"/>
      <c r="FJ2526" s="8"/>
    </row>
    <row r="2527" spans="1:166" x14ac:dyDescent="0.25">
      <c r="A2527" t="s">
        <v>176</v>
      </c>
      <c r="C2527" s="6">
        <v>43850</v>
      </c>
      <c r="D2527" s="5">
        <v>6</v>
      </c>
      <c r="E2527" s="6" t="s">
        <v>239</v>
      </c>
      <c r="F2527" t="s">
        <v>89</v>
      </c>
      <c r="G2527" s="5">
        <v>77</v>
      </c>
      <c r="H2527" t="s">
        <v>113</v>
      </c>
      <c r="I2527" s="7">
        <v>7</v>
      </c>
      <c r="J2527">
        <v>1000</v>
      </c>
      <c r="K2527" s="5">
        <f t="shared" si="76"/>
        <v>142.85714285714286</v>
      </c>
      <c r="L2527" s="5"/>
      <c r="M2527" s="8"/>
      <c r="N2527" s="8"/>
      <c r="O2527" s="8"/>
      <c r="P2527" s="8"/>
      <c r="Q2527" s="5"/>
      <c r="R2527" s="5"/>
      <c r="S2527" s="5"/>
      <c r="T2527" s="5">
        <v>77</v>
      </c>
      <c r="U2527" s="5"/>
      <c r="V2527" s="5"/>
      <c r="W2527" s="5"/>
      <c r="X2527" s="8"/>
      <c r="Y2527" s="8"/>
      <c r="Z2527" s="8"/>
      <c r="AA2527" s="8"/>
      <c r="AB2527" s="8"/>
      <c r="AC2527" s="5">
        <v>201.73230577901347</v>
      </c>
      <c r="AD2527" s="9">
        <v>1.6362500000000002E-2</v>
      </c>
      <c r="AE2527" s="7">
        <f>AC2527*AD2527</f>
        <v>3.3008448533091084</v>
      </c>
      <c r="AF2527" s="7"/>
      <c r="AG2527" s="7"/>
      <c r="AH2527" s="7"/>
      <c r="AI2527" s="7"/>
      <c r="AJ2527" s="5">
        <v>169.47859313003821</v>
      </c>
      <c r="AK2527" s="8"/>
      <c r="AL2527" s="8"/>
      <c r="AM2527" s="8"/>
      <c r="AN2527" s="8"/>
      <c r="AO2527" s="8"/>
      <c r="AP2527" s="8"/>
      <c r="AQ2527" s="9"/>
      <c r="AR2527" s="9">
        <v>3.9726666666666667E-2</v>
      </c>
      <c r="AS2527" s="7">
        <f>AJ2527*AR2527</f>
        <v>6.7328195764126511</v>
      </c>
      <c r="AT2527" s="7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>
        <v>30.217584132580221</v>
      </c>
      <c r="BI2527" s="9">
        <v>3.0742500000000002E-2</v>
      </c>
      <c r="BJ2527" s="7">
        <f>BH2527*BI2527</f>
        <v>0.92896408019584753</v>
      </c>
      <c r="BK2527" s="5">
        <f>AC2527+AJ2527+BH2527</f>
        <v>401.42848304163192</v>
      </c>
      <c r="BL2527" s="5"/>
      <c r="BM2527" s="8">
        <f>BH2527/BK2527</f>
        <v>7.5275137189122612E-2</v>
      </c>
      <c r="BN2527" s="8"/>
      <c r="BO2527" s="7"/>
      <c r="BP2527" s="5"/>
      <c r="BQ2527" s="5"/>
      <c r="BR2527" s="5"/>
      <c r="BS2527" s="5"/>
      <c r="BT2527" s="7"/>
      <c r="BU2527" s="7"/>
      <c r="BV2527" s="7"/>
      <c r="BW2527" s="7"/>
      <c r="BX2527" s="8">
        <f>AC2527/BK2527</f>
        <v>0.50253610369270163</v>
      </c>
      <c r="BY2527" s="8">
        <f>AJ2527/BK2527</f>
        <v>0.42218875911817566</v>
      </c>
      <c r="BZ2527" s="8">
        <f>BH2527/BK2527</f>
        <v>7.5275137189122612E-2</v>
      </c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8"/>
      <c r="CL2527" s="5"/>
      <c r="CM2527" s="5"/>
      <c r="CN2527" s="8"/>
      <c r="CO2527" s="5"/>
      <c r="CP2527" s="5"/>
      <c r="CQ2527" s="5"/>
      <c r="CR2527" s="8"/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8"/>
      <c r="DE2527" s="8"/>
      <c r="DF2527" s="8"/>
      <c r="DG2527" s="8"/>
      <c r="DH2527" s="8"/>
      <c r="DI2527" s="8"/>
      <c r="DJ2527" s="8"/>
      <c r="DK2527" s="8"/>
      <c r="DL2527" s="8"/>
      <c r="DM2527" s="8"/>
      <c r="DN2527" s="8"/>
      <c r="DO2527" s="8"/>
      <c r="DP2527" s="8"/>
      <c r="DQ2527" s="8"/>
      <c r="DR2527" s="8"/>
      <c r="DS2527" s="8"/>
      <c r="DT2527" s="8"/>
      <c r="DU2527" s="8"/>
      <c r="DV2527" s="8"/>
      <c r="DW2527" s="8"/>
      <c r="DX2527" s="8"/>
      <c r="DY2527" s="8"/>
      <c r="DZ2527" s="8"/>
      <c r="EA2527" s="8"/>
      <c r="EB2527" s="8"/>
      <c r="EC2527" s="8"/>
      <c r="ED2527" s="8"/>
      <c r="EE2527" s="8"/>
      <c r="EF2527" s="8"/>
      <c r="EG2527" s="8"/>
      <c r="EH2527" s="8"/>
      <c r="EI2527" s="8"/>
      <c r="EJ2527" s="8"/>
      <c r="EK2527" s="8"/>
      <c r="EL2527" s="8"/>
      <c r="EM2527" s="8"/>
      <c r="EN2527" s="8"/>
      <c r="EO2527" s="8"/>
      <c r="EP2527" s="8"/>
      <c r="EQ2527" s="8"/>
      <c r="ER2527" s="8"/>
      <c r="ES2527" s="8"/>
      <c r="ET2527" s="8"/>
      <c r="EU2527" s="8"/>
      <c r="EV2527" s="8"/>
      <c r="EW2527" s="8"/>
      <c r="EX2527" s="8"/>
      <c r="EY2527" s="8"/>
      <c r="EZ2527" s="8"/>
      <c r="FA2527" s="8"/>
      <c r="FB2527" s="8"/>
      <c r="FC2527" s="8"/>
      <c r="FD2527" s="8"/>
      <c r="FE2527" s="8"/>
      <c r="FF2527" s="8"/>
      <c r="FG2527" s="8"/>
      <c r="FH2527" s="8"/>
      <c r="FI2527" s="8"/>
      <c r="FJ2527" s="8"/>
    </row>
    <row r="2528" spans="1:166" x14ac:dyDescent="0.25">
      <c r="A2528" t="s">
        <v>176</v>
      </c>
      <c r="C2528" s="6">
        <v>43865</v>
      </c>
      <c r="D2528" s="5"/>
      <c r="E2528" s="6"/>
      <c r="F2528" s="6"/>
      <c r="G2528" s="5">
        <v>92</v>
      </c>
      <c r="H2528" t="s">
        <v>113</v>
      </c>
      <c r="I2528" s="7">
        <v>7</v>
      </c>
      <c r="J2528">
        <v>1000</v>
      </c>
      <c r="K2528" s="5">
        <f t="shared" si="76"/>
        <v>142.85714285714286</v>
      </c>
      <c r="L2528" s="5"/>
      <c r="M2528" s="8"/>
      <c r="N2528" s="8"/>
      <c r="O2528" s="8"/>
      <c r="P2528" s="8"/>
      <c r="Q2528" s="5"/>
      <c r="R2528" s="5"/>
      <c r="S2528" s="5"/>
      <c r="T2528" s="5"/>
      <c r="U2528" s="5"/>
      <c r="V2528" s="5"/>
      <c r="W2528" s="5"/>
      <c r="X2528" s="8"/>
      <c r="Y2528" s="8"/>
      <c r="Z2528" s="8"/>
      <c r="AA2528" s="8"/>
      <c r="AB2528" s="8"/>
      <c r="AC2528" s="5">
        <v>308.16598568193024</v>
      </c>
      <c r="AD2528" s="9">
        <v>1.4490000000000001E-2</v>
      </c>
      <c r="AE2528" s="7">
        <f>AC2528*AD2528</f>
        <v>4.4653251325311691</v>
      </c>
      <c r="AF2528" s="7"/>
      <c r="AG2528" s="7"/>
      <c r="AH2528" s="7"/>
      <c r="AI2528" s="7"/>
      <c r="AJ2528" s="5">
        <v>237.03942372925977</v>
      </c>
      <c r="AK2528" s="8"/>
      <c r="AL2528" s="8"/>
      <c r="AM2528" s="8"/>
      <c r="AN2528" s="8"/>
      <c r="AO2528" s="8"/>
      <c r="AP2528" s="8"/>
      <c r="AQ2528" s="9"/>
      <c r="AR2528" s="9">
        <v>4.2009999999999999E-2</v>
      </c>
      <c r="AS2528" s="7">
        <f>AJ2528*AR2528</f>
        <v>9.9580261908662031</v>
      </c>
      <c r="AT2528" s="7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>
        <v>85.150829715245081</v>
      </c>
      <c r="BI2528" s="9">
        <v>3.3680833333333333E-2</v>
      </c>
      <c r="BJ2528" s="7">
        <f>BH2528*BI2528</f>
        <v>2.8679509038342172</v>
      </c>
      <c r="BK2528" s="5">
        <f>AC2528+AJ2528+BH2528</f>
        <v>630.35623912643507</v>
      </c>
      <c r="BL2528" s="5"/>
      <c r="BM2528" s="8">
        <f>BH2528/BK2528</f>
        <v>0.13508366290345508</v>
      </c>
      <c r="BN2528" s="8"/>
      <c r="BO2528" s="7"/>
      <c r="BP2528" s="5"/>
      <c r="BQ2528" s="5"/>
      <c r="BR2528" s="5"/>
      <c r="BS2528" s="5"/>
      <c r="BT2528" s="7"/>
      <c r="BU2528" s="7"/>
      <c r="BV2528" s="7"/>
      <c r="BW2528" s="7"/>
      <c r="BX2528" s="8">
        <f>AC2528/BK2528</f>
        <v>0.48887591897082688</v>
      </c>
      <c r="BY2528" s="8">
        <f>AJ2528/BK2528</f>
        <v>0.37604041812571809</v>
      </c>
      <c r="BZ2528" s="8">
        <f>BH2528/BK2528</f>
        <v>0.13508366290345508</v>
      </c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8"/>
      <c r="CL2528" s="5"/>
      <c r="CM2528" s="5"/>
      <c r="CN2528" s="8"/>
      <c r="CO2528" s="5"/>
      <c r="CP2528" s="5"/>
      <c r="CQ2528" s="5"/>
      <c r="CR2528" s="8"/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8"/>
      <c r="DE2528" s="8"/>
      <c r="DF2528" s="8"/>
      <c r="DG2528" s="8"/>
      <c r="DH2528" s="8"/>
      <c r="DI2528" s="8"/>
      <c r="DJ2528" s="8"/>
      <c r="DK2528" s="8"/>
      <c r="DL2528" s="8"/>
      <c r="DM2528" s="8"/>
      <c r="DN2528" s="8"/>
      <c r="DO2528" s="8"/>
      <c r="DP2528" s="8"/>
      <c r="DQ2528" s="8"/>
      <c r="DR2528" s="8"/>
      <c r="DS2528" s="8"/>
      <c r="DT2528" s="8"/>
      <c r="DU2528" s="8"/>
      <c r="DV2528" s="8"/>
      <c r="DW2528" s="8"/>
      <c r="DX2528" s="8"/>
      <c r="DY2528" s="8"/>
      <c r="DZ2528" s="8"/>
      <c r="EA2528" s="8"/>
      <c r="EB2528" s="8"/>
      <c r="EC2528" s="8"/>
      <c r="ED2528" s="8"/>
      <c r="EE2528" s="8"/>
      <c r="EF2528" s="8"/>
      <c r="EG2528" s="8"/>
      <c r="EH2528" s="8"/>
      <c r="EI2528" s="8"/>
      <c r="EJ2528" s="8"/>
      <c r="EK2528" s="8"/>
      <c r="EL2528" s="8"/>
      <c r="EM2528" s="8"/>
      <c r="EN2528" s="8"/>
      <c r="EO2528" s="8"/>
      <c r="EP2528" s="8"/>
      <c r="EQ2528" s="8"/>
      <c r="ER2528" s="8"/>
      <c r="ES2528" s="8"/>
      <c r="ET2528" s="8"/>
      <c r="EU2528" s="8"/>
      <c r="EV2528" s="8"/>
      <c r="EW2528" s="8"/>
      <c r="EX2528" s="8"/>
      <c r="EY2528" s="8"/>
      <c r="EZ2528" s="8"/>
      <c r="FA2528" s="8"/>
      <c r="FB2528" s="8"/>
      <c r="FC2528" s="8"/>
      <c r="FD2528" s="8"/>
      <c r="FE2528" s="8"/>
      <c r="FF2528" s="8"/>
      <c r="FG2528" s="8"/>
      <c r="FH2528" s="8"/>
      <c r="FI2528" s="8"/>
      <c r="FJ2528" s="8"/>
    </row>
    <row r="2529" spans="1:166" x14ac:dyDescent="0.25">
      <c r="A2529" t="s">
        <v>176</v>
      </c>
      <c r="C2529" s="6">
        <v>43878</v>
      </c>
      <c r="D2529" s="5">
        <v>8</v>
      </c>
      <c r="E2529" t="s">
        <v>208</v>
      </c>
      <c r="F2529" s="6" t="s">
        <v>14</v>
      </c>
      <c r="G2529" s="5">
        <v>105</v>
      </c>
      <c r="H2529" t="s">
        <v>113</v>
      </c>
      <c r="I2529" s="7">
        <v>7</v>
      </c>
      <c r="J2529">
        <v>1000</v>
      </c>
      <c r="K2529" s="5">
        <f t="shared" si="76"/>
        <v>142.85714285714286</v>
      </c>
      <c r="L2529" s="5"/>
      <c r="M2529" s="8"/>
      <c r="N2529" s="8"/>
      <c r="O2529" s="8"/>
      <c r="P2529" s="8"/>
      <c r="Q2529" s="5"/>
      <c r="R2529" s="5"/>
      <c r="S2529" s="5"/>
      <c r="T2529" s="5"/>
      <c r="U2529" s="5">
        <v>105</v>
      </c>
      <c r="V2529" s="5"/>
      <c r="W2529" s="5"/>
      <c r="X2529" s="8"/>
      <c r="Y2529" s="8"/>
      <c r="Z2529" s="8"/>
      <c r="AA2529" s="8"/>
      <c r="AB2529" s="8"/>
      <c r="AC2529" s="5">
        <v>336.41478684589816</v>
      </c>
      <c r="AD2529" s="9">
        <v>1.0361E-2</v>
      </c>
      <c r="AE2529" s="7">
        <f>AC2529*AD2529</f>
        <v>3.485593606510351</v>
      </c>
      <c r="AF2529" s="7"/>
      <c r="AG2529" s="7"/>
      <c r="AH2529" s="7"/>
      <c r="AI2529" s="7"/>
      <c r="AJ2529" s="5">
        <v>238.16499663153513</v>
      </c>
      <c r="AK2529" s="8"/>
      <c r="AL2529" s="8"/>
      <c r="AM2529" s="8"/>
      <c r="AN2529" s="8"/>
      <c r="AO2529" s="8"/>
      <c r="AP2529" s="8"/>
      <c r="AQ2529" s="9"/>
      <c r="AR2529" s="9">
        <v>3.5765000000000005E-2</v>
      </c>
      <c r="AS2529" s="7">
        <f>AJ2529*AR2529</f>
        <v>8.5179711045268558</v>
      </c>
      <c r="AT2529" s="7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>
        <v>325.55457383878849</v>
      </c>
      <c r="BI2529" s="9">
        <v>2.0096666666666665E-2</v>
      </c>
      <c r="BJ2529" s="7">
        <f>BH2529*BI2529</f>
        <v>6.5425617522468524</v>
      </c>
      <c r="BK2529" s="5">
        <f>AC2529+AJ2529+BH2529</f>
        <v>900.13435731622167</v>
      </c>
      <c r="BL2529" s="5"/>
      <c r="BM2529" s="8">
        <f>BH2529/BK2529</f>
        <v>0.3616733115370015</v>
      </c>
      <c r="BN2529" s="8"/>
      <c r="BO2529" s="7"/>
      <c r="BP2529" s="5"/>
      <c r="BQ2529" s="5"/>
      <c r="BR2529" s="5"/>
      <c r="BS2529" s="5"/>
      <c r="BT2529" s="7"/>
      <c r="BU2529" s="7"/>
      <c r="BV2529" s="7"/>
      <c r="BW2529" s="7"/>
      <c r="BX2529" s="8">
        <f>AC2529/BK2529</f>
        <v>0.37373841372851185</v>
      </c>
      <c r="BY2529" s="8">
        <f>AJ2529/BK2529</f>
        <v>0.26458827473448676</v>
      </c>
      <c r="BZ2529" s="8">
        <f>BH2529/BK2529</f>
        <v>0.3616733115370015</v>
      </c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8"/>
      <c r="CL2529" s="5"/>
      <c r="CM2529" s="5"/>
      <c r="CN2529" s="8"/>
      <c r="CO2529" s="5"/>
      <c r="CP2529" s="5"/>
      <c r="CQ2529" s="5"/>
      <c r="CR2529" s="8"/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8"/>
      <c r="DE2529" s="8"/>
      <c r="DF2529" s="8"/>
      <c r="DG2529" s="8"/>
      <c r="DH2529" s="8"/>
      <c r="DI2529" s="8"/>
      <c r="DJ2529" s="8"/>
      <c r="DK2529" s="8"/>
      <c r="DL2529" s="8"/>
      <c r="DM2529" s="8"/>
      <c r="DN2529" s="8"/>
      <c r="DO2529" s="8"/>
      <c r="DP2529" s="8"/>
      <c r="DQ2529" s="8"/>
      <c r="DR2529" s="8"/>
      <c r="DS2529" s="8"/>
      <c r="DT2529" s="8"/>
      <c r="DU2529" s="8"/>
      <c r="DV2529" s="8"/>
      <c r="DW2529" s="8"/>
      <c r="DX2529" s="8"/>
      <c r="DY2529" s="8"/>
      <c r="DZ2529" s="8"/>
      <c r="EA2529" s="8"/>
      <c r="EB2529" s="8"/>
      <c r="EC2529" s="8"/>
      <c r="ED2529" s="8"/>
      <c r="EE2529" s="8"/>
      <c r="EF2529" s="8"/>
      <c r="EG2529" s="8"/>
      <c r="EH2529" s="8"/>
      <c r="EI2529" s="8"/>
      <c r="EJ2529" s="8"/>
      <c r="EK2529" s="8"/>
      <c r="EL2529" s="8"/>
      <c r="EM2529" s="8"/>
      <c r="EN2529" s="8"/>
      <c r="EO2529" s="8"/>
      <c r="EP2529" s="8"/>
      <c r="EQ2529" s="8"/>
      <c r="ER2529" s="8"/>
      <c r="ES2529" s="8"/>
      <c r="ET2529" s="8"/>
      <c r="EU2529" s="8"/>
      <c r="EV2529" s="8"/>
      <c r="EW2529" s="8"/>
      <c r="EX2529" s="8"/>
      <c r="EY2529" s="8"/>
      <c r="EZ2529" s="8"/>
      <c r="FA2529" s="8"/>
      <c r="FB2529" s="8"/>
      <c r="FC2529" s="8"/>
      <c r="FD2529" s="8"/>
      <c r="FE2529" s="8"/>
      <c r="FF2529" s="8"/>
      <c r="FG2529" s="8"/>
      <c r="FH2529" s="8"/>
      <c r="FI2529" s="8"/>
      <c r="FJ2529" s="8"/>
    </row>
    <row r="2530" spans="1:166" x14ac:dyDescent="0.25">
      <c r="A2530" t="s">
        <v>176</v>
      </c>
      <c r="C2530" s="6">
        <v>43906</v>
      </c>
      <c r="D2530" s="5">
        <v>9</v>
      </c>
      <c r="E2530" s="6" t="s">
        <v>207</v>
      </c>
      <c r="F2530" s="6" t="s">
        <v>15</v>
      </c>
      <c r="G2530" s="5">
        <v>133</v>
      </c>
      <c r="H2530" t="s">
        <v>113</v>
      </c>
      <c r="I2530" s="7">
        <v>7</v>
      </c>
      <c r="J2530">
        <v>1000</v>
      </c>
      <c r="K2530" s="5">
        <f t="shared" si="76"/>
        <v>142.85714285714286</v>
      </c>
      <c r="L2530" s="5"/>
      <c r="M2530" s="8"/>
      <c r="N2530" s="8"/>
      <c r="O2530" s="8"/>
      <c r="P2530" s="8"/>
      <c r="Q2530" s="5"/>
      <c r="R2530" s="5"/>
      <c r="S2530" s="5"/>
      <c r="T2530" s="5"/>
      <c r="U2530" s="5"/>
      <c r="V2530" s="5">
        <v>133</v>
      </c>
      <c r="W2530" s="5"/>
      <c r="X2530" s="8"/>
      <c r="Y2530" s="8"/>
      <c r="Z2530" s="8"/>
      <c r="AA2530" s="8"/>
      <c r="AB2530" s="8"/>
      <c r="AC2530" s="5">
        <v>389.5725017252617</v>
      </c>
      <c r="AD2530" s="9">
        <v>1.0600833333333332E-2</v>
      </c>
      <c r="AE2530" s="7">
        <f>AC2530*AD2530</f>
        <v>4.1297931620392108</v>
      </c>
      <c r="AF2530" s="7"/>
      <c r="AG2530" s="7"/>
      <c r="AH2530" s="7"/>
      <c r="AI2530" s="7"/>
      <c r="AJ2530" s="5">
        <v>235.82463019951274</v>
      </c>
      <c r="AK2530" s="8"/>
      <c r="AL2530" s="8"/>
      <c r="AM2530" s="8"/>
      <c r="AN2530" s="8"/>
      <c r="AO2530" s="8"/>
      <c r="AP2530" s="8"/>
      <c r="AQ2530" s="9"/>
      <c r="AR2530" s="9">
        <v>3.3676666666666667E-2</v>
      </c>
      <c r="AS2530" s="7">
        <f>AJ2530*AR2530</f>
        <v>7.9417874630189242</v>
      </c>
      <c r="AT2530" s="7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>
        <v>529.88435039963804</v>
      </c>
      <c r="BI2530" s="9">
        <v>4.9153333333333327E-2</v>
      </c>
      <c r="BJ2530" s="7">
        <f>BH2530*BI2530</f>
        <v>26.045582103310206</v>
      </c>
      <c r="BK2530" s="5">
        <f>AC2530+AJ2530+BH2530</f>
        <v>1155.2814823244125</v>
      </c>
      <c r="BL2530" s="5"/>
      <c r="BM2530" s="8">
        <f>BH2530/BK2530</f>
        <v>0.45866254978268767</v>
      </c>
      <c r="BN2530" s="8"/>
      <c r="BO2530" s="7"/>
      <c r="BP2530" s="5"/>
      <c r="BQ2530" s="5"/>
      <c r="BR2530" s="5"/>
      <c r="BS2530" s="5"/>
      <c r="BT2530" s="7"/>
      <c r="BU2530" s="7"/>
      <c r="BV2530" s="7"/>
      <c r="BW2530" s="7"/>
      <c r="BX2530" s="8">
        <f>AC2530/BK2530</f>
        <v>0.33721002862561811</v>
      </c>
      <c r="BY2530" s="8">
        <f>AJ2530/BK2530</f>
        <v>0.20412742159169417</v>
      </c>
      <c r="BZ2530" s="8">
        <f>BH2530/BK2530</f>
        <v>0.45866254978268767</v>
      </c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8"/>
      <c r="CL2530" s="5"/>
      <c r="CM2530" s="5"/>
      <c r="CN2530" s="8"/>
      <c r="CO2530" s="5"/>
      <c r="CP2530" s="5"/>
      <c r="CQ2530" s="5"/>
      <c r="CR2530" s="8"/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8"/>
      <c r="DE2530" s="8"/>
      <c r="DF2530" s="8"/>
      <c r="DG2530" s="8"/>
      <c r="DH2530" s="8"/>
      <c r="DI2530" s="8"/>
      <c r="DJ2530" s="8"/>
      <c r="DK2530" s="8"/>
      <c r="DL2530" s="8"/>
      <c r="DM2530" s="8"/>
      <c r="DN2530" s="8"/>
      <c r="DO2530" s="8"/>
      <c r="DP2530" s="8"/>
      <c r="DQ2530" s="8"/>
      <c r="DR2530" s="8"/>
      <c r="DS2530" s="8"/>
      <c r="DT2530" s="8"/>
      <c r="DU2530" s="8"/>
      <c r="DV2530" s="8"/>
      <c r="DW2530" s="8"/>
      <c r="DX2530" s="8"/>
      <c r="DY2530" s="8"/>
      <c r="DZ2530" s="8"/>
      <c r="EA2530" s="8"/>
      <c r="EB2530" s="8"/>
      <c r="EC2530" s="8"/>
      <c r="ED2530" s="8"/>
      <c r="EE2530" s="8"/>
      <c r="EF2530" s="8"/>
      <c r="EG2530" s="8"/>
      <c r="EH2530" s="8"/>
      <c r="EI2530" s="8"/>
      <c r="EJ2530" s="8"/>
      <c r="EK2530" s="8"/>
      <c r="EL2530" s="8"/>
      <c r="EM2530" s="8"/>
      <c r="EN2530" s="8"/>
      <c r="EO2530" s="8"/>
      <c r="EP2530" s="8"/>
      <c r="EQ2530" s="8"/>
      <c r="ER2530" s="8"/>
      <c r="ES2530" s="8"/>
      <c r="ET2530" s="8"/>
      <c r="EU2530" s="8"/>
      <c r="EV2530" s="8"/>
      <c r="EW2530" s="8"/>
      <c r="EX2530" s="8"/>
      <c r="EY2530" s="8"/>
      <c r="EZ2530" s="8"/>
      <c r="FA2530" s="8"/>
      <c r="FB2530" s="8"/>
      <c r="FC2530" s="8"/>
      <c r="FD2530" s="8"/>
      <c r="FE2530" s="8"/>
      <c r="FF2530" s="8"/>
      <c r="FG2530" s="8"/>
      <c r="FH2530" s="8"/>
      <c r="FI2530" s="8"/>
      <c r="FJ2530" s="8"/>
    </row>
    <row r="2531" spans="1:166" x14ac:dyDescent="0.25">
      <c r="A2531" t="s">
        <v>176</v>
      </c>
      <c r="C2531" s="6">
        <v>43996</v>
      </c>
      <c r="D2531" s="5">
        <v>10</v>
      </c>
      <c r="E2531" t="s">
        <v>108</v>
      </c>
      <c r="F2531" s="6" t="s">
        <v>18</v>
      </c>
      <c r="G2531" s="5">
        <v>223</v>
      </c>
      <c r="H2531" t="s">
        <v>113</v>
      </c>
      <c r="I2531" s="7">
        <v>7</v>
      </c>
      <c r="J2531">
        <v>1000</v>
      </c>
      <c r="K2531" s="5">
        <f t="shared" si="76"/>
        <v>142.85714285714286</v>
      </c>
      <c r="L2531" s="5"/>
      <c r="M2531" s="8"/>
      <c r="N2531" s="8"/>
      <c r="O2531" s="8"/>
      <c r="P2531" s="8"/>
      <c r="Q2531" s="5"/>
      <c r="R2531" s="5"/>
      <c r="S2531" s="5"/>
      <c r="T2531" s="5"/>
      <c r="U2531" s="5"/>
      <c r="V2531" s="5"/>
      <c r="W2531" s="5"/>
      <c r="X2531" s="8"/>
      <c r="Y2531" s="8"/>
      <c r="Z2531" s="8"/>
      <c r="AA2531" s="8"/>
      <c r="AB2531" s="8"/>
      <c r="AC2531" s="5"/>
      <c r="AD2531" s="9"/>
      <c r="AE2531" s="8"/>
      <c r="AF2531" s="8"/>
      <c r="AG2531" s="8"/>
      <c r="AH2531" s="8"/>
      <c r="AI2531" s="8"/>
      <c r="AJ2531" s="5"/>
      <c r="AK2531" s="8"/>
      <c r="AL2531" s="8"/>
      <c r="AM2531" s="8"/>
      <c r="AN2531" s="8"/>
      <c r="AO2531" s="8"/>
      <c r="AP2531" s="8"/>
      <c r="AQ2531" s="9"/>
      <c r="AR2531" s="9"/>
      <c r="AS2531" s="8"/>
      <c r="AT2531" s="8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9"/>
      <c r="BJ2531" s="5"/>
      <c r="BK2531" s="5"/>
      <c r="BL2531" s="5"/>
      <c r="BM2531" s="8"/>
      <c r="BN2531" s="5">
        <f>BP2531*(1/(BO2531/100))</f>
        <v>432.60788920489676</v>
      </c>
      <c r="BO2531" s="7">
        <v>40.435000000000002</v>
      </c>
      <c r="BP2531" s="5">
        <v>174.92500000000001</v>
      </c>
      <c r="BQ2531" s="5">
        <f>BN2531-BP2531</f>
        <v>257.68288920489675</v>
      </c>
      <c r="BR2531" s="5"/>
      <c r="BS2531" s="5"/>
      <c r="BT2531" s="7">
        <v>7.7059471365638776</v>
      </c>
      <c r="BU2531" s="7"/>
      <c r="BV2531" s="7"/>
      <c r="BW2531" s="7"/>
      <c r="BX2531" s="7"/>
      <c r="BY2531" s="7"/>
      <c r="BZ2531" s="7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8"/>
      <c r="CL2531" s="5"/>
      <c r="CM2531" s="5"/>
      <c r="CN2531" s="8"/>
      <c r="CO2531" s="5"/>
      <c r="CP2531" s="5"/>
      <c r="CQ2531" s="5"/>
      <c r="CR2531" s="8"/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8"/>
      <c r="DE2531" s="8"/>
      <c r="DF2531" s="8"/>
      <c r="DG2531" s="8"/>
      <c r="DH2531" s="8"/>
      <c r="DI2531" s="8"/>
      <c r="DJ2531" s="8"/>
      <c r="DK2531" s="8"/>
      <c r="DL2531" s="8"/>
      <c r="DM2531" s="8"/>
      <c r="DN2531" s="8"/>
      <c r="DO2531" s="8"/>
      <c r="DP2531" s="8"/>
      <c r="DQ2531" s="8"/>
      <c r="DR2531" s="8"/>
      <c r="DS2531" s="8"/>
      <c r="DT2531" s="8"/>
      <c r="DU2531" s="8"/>
      <c r="DV2531" s="8"/>
      <c r="DW2531" s="8"/>
      <c r="DX2531" s="8"/>
      <c r="DY2531" s="8"/>
      <c r="DZ2531" s="8"/>
      <c r="EA2531" s="8"/>
      <c r="EB2531" s="8"/>
      <c r="EC2531" s="8"/>
      <c r="ED2531" s="8"/>
      <c r="EE2531" s="8"/>
      <c r="EF2531" s="8"/>
      <c r="EG2531" s="8"/>
      <c r="EH2531" s="8"/>
      <c r="EI2531" s="8"/>
      <c r="EJ2531" s="8"/>
      <c r="EK2531" s="8"/>
      <c r="EL2531" s="8"/>
      <c r="EM2531" s="8"/>
      <c r="EN2531" s="8"/>
      <c r="EO2531" s="8"/>
      <c r="EP2531" s="8"/>
      <c r="EQ2531" s="8"/>
      <c r="ER2531" s="8"/>
      <c r="ES2531" s="8"/>
      <c r="ET2531" s="8"/>
      <c r="EU2531" s="8"/>
      <c r="EV2531" s="8"/>
      <c r="EW2531" s="8"/>
      <c r="EX2531" s="8"/>
      <c r="EY2531" s="8"/>
      <c r="EZ2531" s="8"/>
      <c r="FA2531" s="8"/>
      <c r="FB2531" s="8"/>
      <c r="FC2531" s="8"/>
      <c r="FD2531" s="8"/>
      <c r="FE2531" s="8"/>
      <c r="FF2531" s="8"/>
      <c r="FG2531" s="8"/>
      <c r="FH2531" s="8"/>
      <c r="FI2531" s="8"/>
      <c r="FJ2531" s="8"/>
    </row>
    <row r="2532" spans="1:166" x14ac:dyDescent="0.25">
      <c r="A2532" t="s">
        <v>177</v>
      </c>
      <c r="C2532" s="6">
        <v>43773</v>
      </c>
      <c r="D2532" s="5">
        <v>1</v>
      </c>
      <c r="E2532" s="6" t="s">
        <v>209</v>
      </c>
      <c r="F2532" t="s">
        <v>10</v>
      </c>
      <c r="G2532">
        <v>0</v>
      </c>
      <c r="H2532" t="s">
        <v>113</v>
      </c>
      <c r="I2532" s="7">
        <v>7</v>
      </c>
      <c r="J2532">
        <v>1000</v>
      </c>
      <c r="K2532" s="5">
        <f t="shared" si="76"/>
        <v>142.85714285714286</v>
      </c>
      <c r="L2532" s="5"/>
      <c r="M2532" s="8"/>
      <c r="N2532" s="8"/>
      <c r="O2532" s="8"/>
      <c r="P2532" s="8"/>
      <c r="Q2532" s="5"/>
      <c r="R2532" s="5"/>
      <c r="S2532" s="5"/>
      <c r="T2532" s="5"/>
      <c r="U2532" s="5"/>
      <c r="V2532" s="5"/>
      <c r="W2532" s="5"/>
      <c r="X2532" s="8"/>
      <c r="Y2532" s="8"/>
      <c r="Z2532" s="8"/>
      <c r="AA2532" s="8"/>
      <c r="AB2532" s="8"/>
      <c r="AC2532" s="5"/>
      <c r="AD2532" s="9"/>
      <c r="AE2532" s="8"/>
      <c r="AF2532" s="8"/>
      <c r="AG2532" s="8"/>
      <c r="AH2532" s="8"/>
      <c r="AI2532" s="8"/>
      <c r="AJ2532" s="5"/>
      <c r="AK2532" s="8"/>
      <c r="AL2532" s="8"/>
      <c r="AM2532" s="8"/>
      <c r="AN2532" s="8"/>
      <c r="AO2532" s="8"/>
      <c r="AP2532" s="8"/>
      <c r="AQ2532" s="9"/>
      <c r="AR2532" s="9"/>
      <c r="AS2532" s="8"/>
      <c r="AT2532" s="8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9"/>
      <c r="BJ2532" s="5"/>
      <c r="BK2532" s="5"/>
      <c r="BL2532" s="5"/>
      <c r="BM2532" s="8"/>
      <c r="BN2532" s="8"/>
      <c r="BO2532" s="7"/>
      <c r="BP2532" s="5"/>
      <c r="BQ2532" s="5"/>
      <c r="BR2532" s="5"/>
      <c r="BS2532" s="5"/>
      <c r="BT2532" s="7"/>
      <c r="BU2532" s="7"/>
      <c r="BV2532" s="7"/>
      <c r="BW2532" s="7"/>
      <c r="BX2532" s="7"/>
      <c r="BY2532" s="7"/>
      <c r="BZ2532" s="7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8"/>
      <c r="CL2532" s="5"/>
      <c r="CM2532" s="5"/>
      <c r="CN2532" s="8"/>
      <c r="CO2532" s="5"/>
      <c r="CP2532" s="5"/>
      <c r="CQ2532" s="5"/>
      <c r="CR2532" s="8"/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8"/>
      <c r="DE2532" s="8"/>
      <c r="DF2532" s="8"/>
      <c r="DG2532" s="8"/>
      <c r="DH2532" s="8"/>
      <c r="DI2532" s="8"/>
      <c r="DJ2532" s="8"/>
      <c r="DK2532" s="8"/>
      <c r="DL2532" s="8"/>
      <c r="DM2532" s="8"/>
      <c r="DN2532" s="8"/>
      <c r="DO2532" s="8"/>
      <c r="DP2532" s="8"/>
      <c r="DQ2532" s="8"/>
      <c r="DR2532" s="8"/>
      <c r="DS2532" s="8"/>
      <c r="DT2532" s="8"/>
      <c r="DU2532" s="8"/>
      <c r="DV2532" s="8"/>
      <c r="DW2532" s="8"/>
      <c r="DX2532" s="8"/>
      <c r="DY2532" s="8"/>
      <c r="DZ2532" s="8"/>
      <c r="EA2532" s="8"/>
      <c r="EB2532" s="8"/>
      <c r="EC2532" s="8"/>
      <c r="ED2532" s="8"/>
      <c r="EE2532" s="8"/>
      <c r="EF2532" s="8"/>
      <c r="EG2532" s="8"/>
      <c r="EH2532" s="8"/>
      <c r="EI2532" s="8"/>
      <c r="EJ2532" s="8"/>
      <c r="EK2532" s="8"/>
      <c r="EL2532" s="8"/>
      <c r="EM2532" s="8"/>
      <c r="EN2532" s="8"/>
      <c r="EO2532" s="8"/>
      <c r="EP2532" s="8"/>
      <c r="EQ2532" s="8"/>
      <c r="ER2532" s="8"/>
      <c r="ES2532" s="8"/>
      <c r="ET2532" s="8"/>
      <c r="EU2532" s="8"/>
      <c r="EV2532" s="8"/>
      <c r="EW2532" s="8"/>
      <c r="EX2532" s="8"/>
      <c r="EY2532" s="8"/>
      <c r="EZ2532" s="8"/>
      <c r="FA2532" s="8"/>
      <c r="FB2532" s="8"/>
      <c r="FC2532" s="8"/>
      <c r="FD2532" s="8"/>
      <c r="FE2532" s="8"/>
      <c r="FF2532" s="8"/>
      <c r="FG2532" s="8"/>
      <c r="FH2532" s="8"/>
      <c r="FI2532" s="8"/>
      <c r="FJ2532" s="8"/>
    </row>
    <row r="2533" spans="1:166" x14ac:dyDescent="0.25">
      <c r="A2533" t="s">
        <v>177</v>
      </c>
      <c r="C2533" s="6">
        <v>43850</v>
      </c>
      <c r="D2533" s="5">
        <v>6</v>
      </c>
      <c r="E2533" s="6" t="s">
        <v>239</v>
      </c>
      <c r="F2533" t="s">
        <v>89</v>
      </c>
      <c r="G2533" s="5">
        <v>77</v>
      </c>
      <c r="H2533" t="s">
        <v>113</v>
      </c>
      <c r="I2533" s="7">
        <v>7</v>
      </c>
      <c r="J2533">
        <v>1000</v>
      </c>
      <c r="K2533" s="5">
        <f t="shared" si="76"/>
        <v>142.85714285714286</v>
      </c>
      <c r="L2533" s="5"/>
      <c r="M2533" s="8"/>
      <c r="N2533" s="8"/>
      <c r="O2533" s="8"/>
      <c r="P2533" s="8"/>
      <c r="Q2533" s="5"/>
      <c r="R2533" s="5"/>
      <c r="S2533" s="5"/>
      <c r="T2533" s="5">
        <v>77</v>
      </c>
      <c r="U2533" s="5"/>
      <c r="V2533" s="5"/>
      <c r="W2533" s="5"/>
      <c r="X2533" s="8"/>
      <c r="Y2533" s="8"/>
      <c r="Z2533" s="8"/>
      <c r="AA2533" s="8"/>
      <c r="AB2533" s="8"/>
      <c r="AC2533" s="5">
        <v>222.68421180389433</v>
      </c>
      <c r="AD2533" s="9">
        <v>1.6455833333333333E-2</v>
      </c>
      <c r="AE2533" s="7">
        <f>AC2533*AD2533</f>
        <v>3.6644542754095841</v>
      </c>
      <c r="AF2533" s="7"/>
      <c r="AG2533" s="7"/>
      <c r="AH2533" s="7"/>
      <c r="AI2533" s="7"/>
      <c r="AJ2533" s="5">
        <v>195.06506452901047</v>
      </c>
      <c r="AK2533" s="8"/>
      <c r="AL2533" s="8"/>
      <c r="AM2533" s="8"/>
      <c r="AN2533" s="8"/>
      <c r="AO2533" s="8"/>
      <c r="AP2533" s="8"/>
      <c r="AQ2533" s="9"/>
      <c r="AR2533" s="9">
        <v>4.1011666666666668E-2</v>
      </c>
      <c r="AS2533" s="7">
        <f>AJ2533*AR2533</f>
        <v>7.9999434047756015</v>
      </c>
      <c r="AT2533" s="7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>
        <v>28.402775027841564</v>
      </c>
      <c r="BI2533" s="9">
        <v>3.6374999999999998E-2</v>
      </c>
      <c r="BJ2533" s="7">
        <f>BH2533*BI2533</f>
        <v>1.0331509416377369</v>
      </c>
      <c r="BK2533" s="5">
        <f>AC2533+AJ2533+BH2533</f>
        <v>446.15205136074638</v>
      </c>
      <c r="BL2533" s="5"/>
      <c r="BM2533" s="8">
        <f>BH2533/BK2533</f>
        <v>6.3661648402633594E-2</v>
      </c>
      <c r="BN2533" s="8"/>
      <c r="BO2533" s="7"/>
      <c r="BP2533" s="5"/>
      <c r="BQ2533" s="5"/>
      <c r="BR2533" s="5"/>
      <c r="BS2533" s="5"/>
      <c r="BT2533" s="7"/>
      <c r="BU2533" s="7"/>
      <c r="BV2533" s="7"/>
      <c r="BW2533" s="7"/>
      <c r="BX2533" s="8">
        <f>AC2533/BK2533</f>
        <v>0.49912179295089232</v>
      </c>
      <c r="BY2533" s="8">
        <f>AJ2533/BK2533</f>
        <v>0.43721655864647402</v>
      </c>
      <c r="BZ2533" s="8">
        <f>BH2533/BK2533</f>
        <v>6.3661648402633594E-2</v>
      </c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8"/>
      <c r="CL2533" s="5"/>
      <c r="CM2533" s="5"/>
      <c r="CN2533" s="8"/>
      <c r="CO2533" s="5"/>
      <c r="CP2533" s="5"/>
      <c r="CQ2533" s="5"/>
      <c r="CR2533" s="8"/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8"/>
      <c r="DE2533" s="8"/>
      <c r="DF2533" s="8"/>
      <c r="DG2533" s="8"/>
      <c r="DH2533" s="8"/>
      <c r="DI2533" s="8"/>
      <c r="DJ2533" s="8"/>
      <c r="DK2533" s="8"/>
      <c r="DL2533" s="8"/>
      <c r="DM2533" s="8"/>
      <c r="DN2533" s="8"/>
      <c r="DO2533" s="8"/>
      <c r="DP2533" s="8"/>
      <c r="DQ2533" s="8"/>
      <c r="DR2533" s="8"/>
      <c r="DS2533" s="8"/>
      <c r="DT2533" s="8"/>
      <c r="DU2533" s="8"/>
      <c r="DV2533" s="8"/>
      <c r="DW2533" s="8"/>
      <c r="DX2533" s="8"/>
      <c r="DY2533" s="8"/>
      <c r="DZ2533" s="8"/>
      <c r="EA2533" s="8"/>
      <c r="EB2533" s="8"/>
      <c r="EC2533" s="8"/>
      <c r="ED2533" s="8"/>
      <c r="EE2533" s="8"/>
      <c r="EF2533" s="8"/>
      <c r="EG2533" s="8"/>
      <c r="EH2533" s="8"/>
      <c r="EI2533" s="8"/>
      <c r="EJ2533" s="8"/>
      <c r="EK2533" s="8"/>
      <c r="EL2533" s="8"/>
      <c r="EM2533" s="8"/>
      <c r="EN2533" s="8"/>
      <c r="EO2533" s="8"/>
      <c r="EP2533" s="8"/>
      <c r="EQ2533" s="8"/>
      <c r="ER2533" s="8"/>
      <c r="ES2533" s="8"/>
      <c r="ET2533" s="8"/>
      <c r="EU2533" s="8"/>
      <c r="EV2533" s="8"/>
      <c r="EW2533" s="8"/>
      <c r="EX2533" s="8"/>
      <c r="EY2533" s="8"/>
      <c r="EZ2533" s="8"/>
      <c r="FA2533" s="8"/>
      <c r="FB2533" s="8"/>
      <c r="FC2533" s="8"/>
      <c r="FD2533" s="8"/>
      <c r="FE2533" s="8"/>
      <c r="FF2533" s="8"/>
      <c r="FG2533" s="8"/>
      <c r="FH2533" s="8"/>
      <c r="FI2533" s="8"/>
      <c r="FJ2533" s="8"/>
    </row>
    <row r="2534" spans="1:166" x14ac:dyDescent="0.25">
      <c r="A2534" t="s">
        <v>177</v>
      </c>
      <c r="C2534" s="6">
        <v>43865</v>
      </c>
      <c r="D2534" s="5"/>
      <c r="E2534" s="6"/>
      <c r="F2534" s="6"/>
      <c r="G2534" s="5">
        <v>92</v>
      </c>
      <c r="H2534" t="s">
        <v>113</v>
      </c>
      <c r="I2534" s="7">
        <v>7</v>
      </c>
      <c r="J2534">
        <v>1000</v>
      </c>
      <c r="K2534" s="5">
        <f t="shared" si="76"/>
        <v>142.85714285714286</v>
      </c>
      <c r="L2534" s="5"/>
      <c r="M2534" s="8"/>
      <c r="N2534" s="8"/>
      <c r="O2534" s="8"/>
      <c r="P2534" s="8"/>
      <c r="Q2534" s="5"/>
      <c r="R2534" s="5"/>
      <c r="S2534" s="5"/>
      <c r="T2534" s="5"/>
      <c r="U2534" s="5"/>
      <c r="V2534" s="5"/>
      <c r="W2534" s="5"/>
      <c r="X2534" s="8"/>
      <c r="Y2534" s="8"/>
      <c r="Z2534" s="8"/>
      <c r="AA2534" s="8"/>
      <c r="AB2534" s="8"/>
      <c r="AC2534" s="5">
        <v>312.84658006183412</v>
      </c>
      <c r="AD2534" s="9">
        <v>1.4754166666666665E-2</v>
      </c>
      <c r="AE2534" s="7">
        <f>AC2534*AD2534</f>
        <v>4.6157905833289767</v>
      </c>
      <c r="AF2534" s="7"/>
      <c r="AG2534" s="7"/>
      <c r="AH2534" s="7"/>
      <c r="AI2534" s="7"/>
      <c r="AJ2534" s="5">
        <v>243.44054124064169</v>
      </c>
      <c r="AK2534" s="8"/>
      <c r="AL2534" s="8"/>
      <c r="AM2534" s="8"/>
      <c r="AN2534" s="8"/>
      <c r="AO2534" s="8"/>
      <c r="AP2534" s="8"/>
      <c r="AQ2534" s="9"/>
      <c r="AR2534" s="9">
        <v>4.1525833333333331E-2</v>
      </c>
      <c r="AS2534" s="7">
        <f>AJ2534*AR2534</f>
        <v>10.109071342135346</v>
      </c>
      <c r="AT2534" s="7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>
        <v>144.5253129511492</v>
      </c>
      <c r="BI2534" s="9">
        <v>3.2675833333333335E-2</v>
      </c>
      <c r="BJ2534" s="7">
        <f>BH2534*BI2534</f>
        <v>4.7224850384395927</v>
      </c>
      <c r="BK2534" s="5">
        <f>AC2534+AJ2534+BH2534</f>
        <v>700.81243425362504</v>
      </c>
      <c r="BL2534" s="5"/>
      <c r="BM2534" s="8">
        <f>BH2534/BK2534</f>
        <v>0.20622538340814495</v>
      </c>
      <c r="BN2534" s="8"/>
      <c r="BO2534" s="7"/>
      <c r="BP2534" s="5"/>
      <c r="BQ2534" s="5"/>
      <c r="BR2534" s="5"/>
      <c r="BS2534" s="5"/>
      <c r="BT2534" s="7"/>
      <c r="BU2534" s="7"/>
      <c r="BV2534" s="7"/>
      <c r="BW2534" s="7"/>
      <c r="BX2534" s="8">
        <f>AC2534/BK2534</f>
        <v>0.446405578398477</v>
      </c>
      <c r="BY2534" s="8">
        <f>AJ2534/BK2534</f>
        <v>0.347369038193378</v>
      </c>
      <c r="BZ2534" s="8">
        <f>BH2534/BK2534</f>
        <v>0.20622538340814495</v>
      </c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8"/>
      <c r="CL2534" s="5"/>
      <c r="CM2534" s="5"/>
      <c r="CN2534" s="8"/>
      <c r="CO2534" s="5"/>
      <c r="CP2534" s="5"/>
      <c r="CQ2534" s="5"/>
      <c r="CR2534" s="8"/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8"/>
      <c r="DE2534" s="8"/>
      <c r="DF2534" s="8"/>
      <c r="DG2534" s="8"/>
      <c r="DH2534" s="8"/>
      <c r="DI2534" s="8"/>
      <c r="DJ2534" s="8"/>
      <c r="DK2534" s="8"/>
      <c r="DL2534" s="8"/>
      <c r="DM2534" s="8"/>
      <c r="DN2534" s="8"/>
      <c r="DO2534" s="8"/>
      <c r="DP2534" s="8"/>
      <c r="DQ2534" s="8"/>
      <c r="DR2534" s="8"/>
      <c r="DS2534" s="8"/>
      <c r="DT2534" s="8"/>
      <c r="DU2534" s="8"/>
      <c r="DV2534" s="8"/>
      <c r="DW2534" s="8"/>
      <c r="DX2534" s="8"/>
      <c r="DY2534" s="8"/>
      <c r="DZ2534" s="8"/>
      <c r="EA2534" s="8"/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  <c r="EN2534" s="8"/>
      <c r="EO2534" s="8"/>
      <c r="EP2534" s="8"/>
      <c r="EQ2534" s="8"/>
      <c r="ER2534" s="8"/>
      <c r="ES2534" s="8"/>
      <c r="ET2534" s="8"/>
      <c r="EU2534" s="8"/>
      <c r="EV2534" s="8"/>
      <c r="EW2534" s="8"/>
      <c r="EX2534" s="8"/>
      <c r="EY2534" s="8"/>
      <c r="EZ2534" s="8"/>
      <c r="FA2534" s="8"/>
      <c r="FB2534" s="8"/>
      <c r="FC2534" s="8"/>
      <c r="FD2534" s="8"/>
      <c r="FE2534" s="8"/>
      <c r="FF2534" s="8"/>
      <c r="FG2534" s="8"/>
      <c r="FH2534" s="8"/>
      <c r="FI2534" s="8"/>
      <c r="FJ2534" s="8"/>
    </row>
    <row r="2535" spans="1:166" x14ac:dyDescent="0.25">
      <c r="A2535" t="s">
        <v>177</v>
      </c>
      <c r="C2535" s="6">
        <v>43878</v>
      </c>
      <c r="D2535" s="5">
        <v>8</v>
      </c>
      <c r="E2535" t="s">
        <v>208</v>
      </c>
      <c r="F2535" s="6" t="s">
        <v>14</v>
      </c>
      <c r="G2535" s="5">
        <v>105</v>
      </c>
      <c r="H2535" t="s">
        <v>113</v>
      </c>
      <c r="I2535" s="7">
        <v>7</v>
      </c>
      <c r="J2535">
        <v>1000</v>
      </c>
      <c r="K2535" s="5">
        <f t="shared" si="76"/>
        <v>142.85714285714286</v>
      </c>
      <c r="L2535" s="5"/>
      <c r="M2535" s="8"/>
      <c r="N2535" s="8"/>
      <c r="O2535" s="8"/>
      <c r="P2535" s="8"/>
      <c r="Q2535" s="5"/>
      <c r="R2535" s="5"/>
      <c r="S2535" s="5"/>
      <c r="T2535" s="5"/>
      <c r="U2535" s="5">
        <v>105</v>
      </c>
      <c r="V2535" s="5"/>
      <c r="W2535" s="5"/>
      <c r="X2535" s="8"/>
      <c r="Y2535" s="8"/>
      <c r="Z2535" s="8"/>
      <c r="AA2535" s="8"/>
      <c r="AB2535" s="8"/>
      <c r="AC2535" s="5">
        <v>411.00970639516845</v>
      </c>
      <c r="AD2535" s="9">
        <v>1.0676916666666668E-2</v>
      </c>
      <c r="AE2535" s="7">
        <f>AC2535*AD2535</f>
        <v>4.3883163843723478</v>
      </c>
      <c r="AF2535" s="7"/>
      <c r="AG2535" s="7"/>
      <c r="AH2535" s="7"/>
      <c r="AI2535" s="7"/>
      <c r="AJ2535" s="5">
        <v>272.67452861231158</v>
      </c>
      <c r="AK2535" s="8"/>
      <c r="AL2535" s="8"/>
      <c r="AM2535" s="8"/>
      <c r="AN2535" s="8"/>
      <c r="AO2535" s="8"/>
      <c r="AP2535" s="8"/>
      <c r="AQ2535" s="9"/>
      <c r="AR2535" s="9">
        <v>3.5805833333333335E-2</v>
      </c>
      <c r="AS2535" s="7">
        <f>AJ2535*AR2535</f>
        <v>9.7633387257376594</v>
      </c>
      <c r="AT2535" s="7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>
        <v>275.96715067258862</v>
      </c>
      <c r="BI2535" s="9">
        <v>2.4478333333333331E-2</v>
      </c>
      <c r="BJ2535" s="7">
        <f>BH2535*BI2535</f>
        <v>6.7552159032138475</v>
      </c>
      <c r="BK2535" s="5">
        <f>AC2535+AJ2535+BH2535</f>
        <v>959.65138568006864</v>
      </c>
      <c r="BL2535" s="5"/>
      <c r="BM2535" s="8">
        <f>BH2535/BK2535</f>
        <v>0.28757021017275053</v>
      </c>
      <c r="BN2535" s="8"/>
      <c r="BO2535" s="7"/>
      <c r="BP2535" s="5"/>
      <c r="BQ2535" s="5"/>
      <c r="BR2535" s="5"/>
      <c r="BS2535" s="5"/>
      <c r="BT2535" s="7"/>
      <c r="BU2535" s="7"/>
      <c r="BV2535" s="7"/>
      <c r="BW2535" s="7"/>
      <c r="BX2535" s="8">
        <f>AC2535/BK2535</f>
        <v>0.42829064025568142</v>
      </c>
      <c r="BY2535" s="8">
        <f>AJ2535/BK2535</f>
        <v>0.28413914957156805</v>
      </c>
      <c r="BZ2535" s="8">
        <f>BH2535/BK2535</f>
        <v>0.28757021017275053</v>
      </c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8"/>
      <c r="CL2535" s="5"/>
      <c r="CM2535" s="5"/>
      <c r="CN2535" s="8"/>
      <c r="CO2535" s="5"/>
      <c r="CP2535" s="5"/>
      <c r="CQ2535" s="5"/>
      <c r="CR2535" s="8"/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8"/>
      <c r="DE2535" s="8"/>
      <c r="DF2535" s="8"/>
      <c r="DG2535" s="8"/>
      <c r="DH2535" s="8"/>
      <c r="DI2535" s="8"/>
      <c r="DJ2535" s="8"/>
      <c r="DK2535" s="8"/>
      <c r="DL2535" s="8"/>
      <c r="DM2535" s="8"/>
      <c r="DN2535" s="8"/>
      <c r="DO2535" s="8"/>
      <c r="DP2535" s="8"/>
      <c r="DQ2535" s="8"/>
      <c r="DR2535" s="8"/>
      <c r="DS2535" s="8"/>
      <c r="DT2535" s="8"/>
      <c r="DU2535" s="8"/>
      <c r="DV2535" s="8"/>
      <c r="DW2535" s="8"/>
      <c r="DX2535" s="8"/>
      <c r="DY2535" s="8"/>
      <c r="DZ2535" s="8"/>
      <c r="EA2535" s="8"/>
      <c r="EB2535" s="8"/>
      <c r="EC2535" s="8"/>
      <c r="ED2535" s="8"/>
      <c r="EE2535" s="8"/>
      <c r="EF2535" s="8"/>
      <c r="EG2535" s="8"/>
      <c r="EH2535" s="8"/>
      <c r="EI2535" s="8"/>
      <c r="EJ2535" s="8"/>
      <c r="EK2535" s="8"/>
      <c r="EL2535" s="8"/>
      <c r="EM2535" s="8"/>
      <c r="EN2535" s="8"/>
      <c r="EO2535" s="8"/>
      <c r="EP2535" s="8"/>
      <c r="EQ2535" s="8"/>
      <c r="ER2535" s="8"/>
      <c r="ES2535" s="8"/>
      <c r="ET2535" s="8"/>
      <c r="EU2535" s="8"/>
      <c r="EV2535" s="8"/>
      <c r="EW2535" s="8"/>
      <c r="EX2535" s="8"/>
      <c r="EY2535" s="8"/>
      <c r="EZ2535" s="8"/>
      <c r="FA2535" s="8"/>
      <c r="FB2535" s="8"/>
      <c r="FC2535" s="8"/>
      <c r="FD2535" s="8"/>
      <c r="FE2535" s="8"/>
      <c r="FF2535" s="8"/>
      <c r="FG2535" s="8"/>
      <c r="FH2535" s="8"/>
      <c r="FI2535" s="8"/>
      <c r="FJ2535" s="8"/>
    </row>
    <row r="2536" spans="1:166" x14ac:dyDescent="0.25">
      <c r="A2536" t="s">
        <v>177</v>
      </c>
      <c r="C2536" s="6">
        <v>43906</v>
      </c>
      <c r="D2536" s="5">
        <v>9</v>
      </c>
      <c r="E2536" s="6" t="s">
        <v>207</v>
      </c>
      <c r="F2536" s="6" t="s">
        <v>15</v>
      </c>
      <c r="G2536" s="5">
        <v>133</v>
      </c>
      <c r="H2536" t="s">
        <v>113</v>
      </c>
      <c r="I2536" s="7">
        <v>7</v>
      </c>
      <c r="J2536">
        <v>1000</v>
      </c>
      <c r="K2536" s="5">
        <f t="shared" si="76"/>
        <v>142.85714285714286</v>
      </c>
      <c r="L2536" s="5"/>
      <c r="M2536" s="8"/>
      <c r="N2536" s="8"/>
      <c r="O2536" s="8"/>
      <c r="P2536" s="8"/>
      <c r="Q2536" s="5"/>
      <c r="R2536" s="5"/>
      <c r="S2536" s="5"/>
      <c r="T2536" s="5"/>
      <c r="U2536" s="5"/>
      <c r="V2536" s="5">
        <v>133</v>
      </c>
      <c r="W2536" s="5"/>
      <c r="X2536" s="8"/>
      <c r="Y2536" s="8"/>
      <c r="Z2536" s="8"/>
      <c r="AA2536" s="8"/>
      <c r="AB2536" s="8"/>
      <c r="AC2536" s="5">
        <v>404.18925494080747</v>
      </c>
      <c r="AD2536" s="9">
        <v>9.3333333333333341E-3</v>
      </c>
      <c r="AE2536" s="7">
        <f>AC2536*AD2536</f>
        <v>3.7724330461142035</v>
      </c>
      <c r="AF2536" s="7"/>
      <c r="AG2536" s="7"/>
      <c r="AH2536" s="7"/>
      <c r="AI2536" s="7"/>
      <c r="AJ2536" s="5">
        <v>237.05630337255607</v>
      </c>
      <c r="AK2536" s="8"/>
      <c r="AL2536" s="8"/>
      <c r="AM2536" s="8"/>
      <c r="AN2536" s="8"/>
      <c r="AO2536" s="8"/>
      <c r="AP2536" s="8"/>
      <c r="AQ2536" s="9"/>
      <c r="AR2536" s="9">
        <v>3.283833333333333E-2</v>
      </c>
      <c r="AS2536" s="7">
        <f>AJ2536*AR2536</f>
        <v>7.7845339089157868</v>
      </c>
      <c r="AT2536" s="7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>
        <v>639.95065086120098</v>
      </c>
      <c r="BI2536" s="9">
        <v>2.400583333333333E-2</v>
      </c>
      <c r="BJ2536" s="7">
        <f>BH2536*BI2536</f>
        <v>15.362548666132179</v>
      </c>
      <c r="BK2536" s="5">
        <f>AC2536+AJ2536+BH2536</f>
        <v>1281.1962091745645</v>
      </c>
      <c r="BL2536" s="5"/>
      <c r="BM2536" s="8">
        <f>BH2536/BK2536</f>
        <v>0.49949464904637958</v>
      </c>
      <c r="BN2536" s="8"/>
      <c r="BO2536" s="7"/>
      <c r="BP2536" s="5"/>
      <c r="BQ2536" s="5"/>
      <c r="BR2536" s="5"/>
      <c r="BS2536" s="5"/>
      <c r="BT2536" s="7"/>
      <c r="BU2536" s="7"/>
      <c r="BV2536" s="7"/>
      <c r="BW2536" s="7"/>
      <c r="BX2536" s="8">
        <f>AC2536/BK2536</f>
        <v>0.31547802908440875</v>
      </c>
      <c r="BY2536" s="8">
        <f>AJ2536/BK2536</f>
        <v>0.18502732186921172</v>
      </c>
      <c r="BZ2536" s="8">
        <f>BH2536/BK2536</f>
        <v>0.49949464904637958</v>
      </c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8"/>
      <c r="CL2536" s="5"/>
      <c r="CM2536" s="5"/>
      <c r="CN2536" s="8"/>
      <c r="CO2536" s="5"/>
      <c r="CP2536" s="5"/>
      <c r="CQ2536" s="5"/>
      <c r="CR2536" s="8"/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8"/>
      <c r="DE2536" s="8"/>
      <c r="DF2536" s="8"/>
      <c r="DG2536" s="8"/>
      <c r="DH2536" s="8"/>
      <c r="DI2536" s="8"/>
      <c r="DJ2536" s="8"/>
      <c r="DK2536" s="8"/>
      <c r="DL2536" s="8"/>
      <c r="DM2536" s="8"/>
      <c r="DN2536" s="8"/>
      <c r="DO2536" s="8"/>
      <c r="DP2536" s="8"/>
      <c r="DQ2536" s="8"/>
      <c r="DR2536" s="8"/>
      <c r="DS2536" s="8"/>
      <c r="DT2536" s="8"/>
      <c r="DU2536" s="8"/>
      <c r="DV2536" s="8"/>
      <c r="DW2536" s="8"/>
      <c r="DX2536" s="8"/>
      <c r="DY2536" s="8"/>
      <c r="DZ2536" s="8"/>
      <c r="EA2536" s="8"/>
      <c r="EB2536" s="8"/>
      <c r="EC2536" s="8"/>
      <c r="ED2536" s="8"/>
      <c r="EE2536" s="8"/>
      <c r="EF2536" s="8"/>
      <c r="EG2536" s="8"/>
      <c r="EH2536" s="8"/>
      <c r="EI2536" s="8"/>
      <c r="EJ2536" s="8"/>
      <c r="EK2536" s="8"/>
      <c r="EL2536" s="8"/>
      <c r="EM2536" s="8"/>
      <c r="EN2536" s="8"/>
      <c r="EO2536" s="8"/>
      <c r="EP2536" s="8"/>
      <c r="EQ2536" s="8"/>
      <c r="ER2536" s="8"/>
      <c r="ES2536" s="8"/>
      <c r="ET2536" s="8"/>
      <c r="EU2536" s="8"/>
      <c r="EV2536" s="8"/>
      <c r="EW2536" s="8"/>
      <c r="EX2536" s="8"/>
      <c r="EY2536" s="8"/>
      <c r="EZ2536" s="8"/>
      <c r="FA2536" s="8"/>
      <c r="FB2536" s="8"/>
      <c r="FC2536" s="8"/>
      <c r="FD2536" s="8"/>
      <c r="FE2536" s="8"/>
      <c r="FF2536" s="8"/>
      <c r="FG2536" s="8"/>
      <c r="FH2536" s="8"/>
      <c r="FI2536" s="8"/>
      <c r="FJ2536" s="8"/>
    </row>
    <row r="2537" spans="1:166" x14ac:dyDescent="0.25">
      <c r="A2537" t="s">
        <v>177</v>
      </c>
      <c r="C2537" s="6">
        <v>43996</v>
      </c>
      <c r="D2537" s="5">
        <v>10</v>
      </c>
      <c r="E2537" t="s">
        <v>108</v>
      </c>
      <c r="F2537" s="6" t="s">
        <v>18</v>
      </c>
      <c r="G2537" s="5">
        <v>223</v>
      </c>
      <c r="H2537" t="s">
        <v>113</v>
      </c>
      <c r="I2537" s="7">
        <v>7</v>
      </c>
      <c r="J2537">
        <v>1000</v>
      </c>
      <c r="K2537" s="5">
        <f t="shared" si="76"/>
        <v>142.85714285714286</v>
      </c>
      <c r="L2537" s="5"/>
      <c r="M2537" s="8"/>
      <c r="N2537" s="8"/>
      <c r="O2537" s="8"/>
      <c r="P2537" s="8"/>
      <c r="Q2537" s="5"/>
      <c r="R2537" s="5"/>
      <c r="S2537" s="5"/>
      <c r="T2537" s="5"/>
      <c r="U2537" s="5"/>
      <c r="V2537" s="5"/>
      <c r="W2537" s="5"/>
      <c r="X2537" s="8"/>
      <c r="Y2537" s="8"/>
      <c r="Z2537" s="8"/>
      <c r="AA2537" s="8"/>
      <c r="AB2537" s="8"/>
      <c r="AC2537" s="5"/>
      <c r="AD2537" s="8"/>
      <c r="AE2537" s="8"/>
      <c r="AF2537" s="8"/>
      <c r="AG2537" s="8"/>
      <c r="AH2537" s="8"/>
      <c r="AI2537" s="8"/>
      <c r="AJ2537" s="5"/>
      <c r="AK2537" s="8"/>
      <c r="AL2537" s="8"/>
      <c r="AM2537" s="8"/>
      <c r="AN2537" s="8"/>
      <c r="AO2537" s="8"/>
      <c r="AP2537" s="8"/>
      <c r="AQ2537" s="9"/>
      <c r="AR2537" s="8"/>
      <c r="AS2537" s="8"/>
      <c r="AT2537" s="8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9"/>
      <c r="BJ2537" s="5"/>
      <c r="BK2537" s="5"/>
      <c r="BL2537" s="5"/>
      <c r="BM2537" s="8"/>
      <c r="BN2537" s="5">
        <f>BP2537*(1/(BO2537/100))</f>
        <v>381.51333831962103</v>
      </c>
      <c r="BO2537" s="7">
        <v>40.11</v>
      </c>
      <c r="BP2537" s="5">
        <v>153.02500000000001</v>
      </c>
      <c r="BQ2537" s="5">
        <f>BN2537-BP2537</f>
        <v>228.48833831962102</v>
      </c>
      <c r="BR2537" s="5"/>
      <c r="BS2537" s="5"/>
      <c r="BT2537" s="7">
        <v>6.7411894273127757</v>
      </c>
      <c r="BU2537" s="7"/>
      <c r="BV2537" s="7"/>
      <c r="BW2537" s="7"/>
      <c r="BX2537" s="7"/>
      <c r="BY2537" s="7"/>
      <c r="BZ2537" s="7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8"/>
      <c r="CL2537" s="5"/>
      <c r="CM2537" s="5"/>
      <c r="CN2537" s="8"/>
      <c r="CO2537" s="5"/>
      <c r="CP2537" s="5"/>
      <c r="CQ2537" s="5"/>
      <c r="CR2537" s="8"/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8"/>
      <c r="DE2537" s="8"/>
      <c r="DF2537" s="8"/>
      <c r="DG2537" s="8"/>
      <c r="DH2537" s="8"/>
      <c r="DI2537" s="8"/>
      <c r="DJ2537" s="8"/>
      <c r="DK2537" s="8"/>
      <c r="DL2537" s="8"/>
      <c r="DM2537" s="8"/>
      <c r="DN2537" s="8"/>
      <c r="DO2537" s="8"/>
      <c r="DP2537" s="8"/>
      <c r="DQ2537" s="8"/>
      <c r="DR2537" s="8"/>
      <c r="DS2537" s="8"/>
      <c r="DT2537" s="8"/>
      <c r="DU2537" s="8"/>
      <c r="DV2537" s="8"/>
      <c r="DW2537" s="8"/>
      <c r="DX2537" s="8"/>
      <c r="DY2537" s="8"/>
      <c r="DZ2537" s="8"/>
      <c r="EA2537" s="8"/>
      <c r="EB2537" s="8"/>
      <c r="EC2537" s="8"/>
      <c r="ED2537" s="8"/>
      <c r="EE2537" s="8"/>
      <c r="EF2537" s="8"/>
      <c r="EG2537" s="8"/>
      <c r="EH2537" s="8"/>
      <c r="EI2537" s="8"/>
      <c r="EJ2537" s="8"/>
      <c r="EK2537" s="8"/>
      <c r="EL2537" s="8"/>
      <c r="EM2537" s="8"/>
      <c r="EN2537" s="8"/>
      <c r="EO2537" s="8"/>
      <c r="EP2537" s="8"/>
      <c r="EQ2537" s="8"/>
      <c r="ER2537" s="8"/>
      <c r="ES2537" s="8"/>
      <c r="ET2537" s="8"/>
      <c r="EU2537" s="8"/>
      <c r="EV2537" s="8"/>
      <c r="EW2537" s="8"/>
      <c r="EX2537" s="8"/>
      <c r="EY2537" s="8"/>
      <c r="EZ2537" s="8"/>
      <c r="FA2537" s="8"/>
      <c r="FB2537" s="8"/>
      <c r="FC2537" s="8"/>
      <c r="FD2537" s="8"/>
      <c r="FE2537" s="8"/>
      <c r="FF2537" s="8"/>
      <c r="FG2537" s="8"/>
      <c r="FH2537" s="8"/>
      <c r="FI2537" s="8"/>
      <c r="FJ2537" s="8"/>
    </row>
    <row r="2538" spans="1:166" x14ac:dyDescent="0.25">
      <c r="A2538" t="s">
        <v>166</v>
      </c>
      <c r="C2538" s="6">
        <v>43773</v>
      </c>
      <c r="D2538" s="5">
        <v>1</v>
      </c>
      <c r="E2538" s="6" t="s">
        <v>209</v>
      </c>
      <c r="F2538" t="s">
        <v>10</v>
      </c>
      <c r="G2538">
        <v>0</v>
      </c>
      <c r="H2538" t="s">
        <v>25</v>
      </c>
      <c r="I2538" s="7">
        <v>7</v>
      </c>
      <c r="J2538">
        <v>1000</v>
      </c>
      <c r="K2538" s="5">
        <f t="shared" si="76"/>
        <v>142.85714285714286</v>
      </c>
      <c r="L2538" s="5"/>
      <c r="M2538" s="8"/>
      <c r="N2538" s="8"/>
      <c r="O2538" s="8"/>
      <c r="P2538" s="8"/>
      <c r="Q2538" s="5"/>
      <c r="R2538" s="5"/>
      <c r="S2538" s="5"/>
      <c r="T2538" s="5"/>
      <c r="U2538" s="5"/>
      <c r="V2538" s="5"/>
      <c r="W2538" s="5"/>
      <c r="X2538" s="8"/>
      <c r="Y2538" s="8"/>
      <c r="Z2538" s="8"/>
      <c r="AA2538" s="8"/>
      <c r="AB2538" s="8"/>
      <c r="AC2538" s="5"/>
      <c r="AD2538" s="8"/>
      <c r="AE2538" s="8"/>
      <c r="AF2538" s="8"/>
      <c r="AG2538" s="8"/>
      <c r="AH2538" s="8"/>
      <c r="AI2538" s="8"/>
      <c r="AJ2538" s="5"/>
      <c r="AK2538" s="8"/>
      <c r="AL2538" s="8"/>
      <c r="AM2538" s="8"/>
      <c r="AN2538" s="8"/>
      <c r="AO2538" s="8"/>
      <c r="AP2538" s="8"/>
      <c r="AQ2538" s="9"/>
      <c r="AR2538" s="8"/>
      <c r="AS2538" s="8"/>
      <c r="AT2538" s="8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9"/>
      <c r="BJ2538" s="5"/>
      <c r="BK2538" s="5"/>
      <c r="BL2538" s="5"/>
      <c r="BM2538" s="8"/>
      <c r="BN2538" s="8"/>
      <c r="BO2538" s="7"/>
      <c r="BP2538" s="5"/>
      <c r="BQ2538" s="5"/>
      <c r="BR2538" s="5"/>
      <c r="BS2538" s="5"/>
      <c r="BT2538" s="7"/>
      <c r="BU2538" s="7"/>
      <c r="BV2538" s="7"/>
      <c r="BW2538" s="7"/>
      <c r="BX2538" s="7"/>
      <c r="BY2538" s="7"/>
      <c r="BZ2538" s="7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8"/>
      <c r="CL2538" s="5"/>
      <c r="CM2538" s="5"/>
      <c r="CN2538" s="8"/>
      <c r="CO2538" s="5"/>
      <c r="CP2538" s="5"/>
      <c r="CQ2538" s="5"/>
      <c r="CR2538" s="8"/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  <c r="EN2538" s="8"/>
      <c r="EO2538" s="8"/>
      <c r="EP2538" s="8"/>
      <c r="EQ2538" s="8"/>
      <c r="ER2538" s="8"/>
      <c r="ES2538" s="8"/>
      <c r="ET2538" s="8"/>
      <c r="EU2538" s="8"/>
      <c r="EV2538" s="8"/>
      <c r="EW2538" s="8"/>
      <c r="EX2538" s="8"/>
      <c r="EY2538" s="8"/>
      <c r="EZ2538" s="8"/>
      <c r="FA2538" s="8"/>
      <c r="FB2538" s="8"/>
      <c r="FC2538" s="8"/>
      <c r="FD2538" s="8"/>
      <c r="FE2538" s="8"/>
      <c r="FF2538" s="8"/>
      <c r="FG2538" s="8"/>
      <c r="FH2538" s="8"/>
      <c r="FI2538" s="8"/>
      <c r="FJ2538" s="8"/>
    </row>
    <row r="2539" spans="1:166" x14ac:dyDescent="0.25">
      <c r="A2539" t="s">
        <v>166</v>
      </c>
      <c r="C2539" s="6">
        <v>43906</v>
      </c>
      <c r="D2539" s="5">
        <v>9</v>
      </c>
      <c r="E2539" s="6" t="s">
        <v>207</v>
      </c>
      <c r="F2539" s="6" t="s">
        <v>15</v>
      </c>
      <c r="G2539" s="5">
        <v>133</v>
      </c>
      <c r="H2539" t="s">
        <v>25</v>
      </c>
      <c r="I2539" s="7">
        <v>7</v>
      </c>
      <c r="J2539">
        <v>1000</v>
      </c>
      <c r="K2539" s="5">
        <f t="shared" si="76"/>
        <v>142.85714285714286</v>
      </c>
      <c r="L2539" s="5"/>
      <c r="M2539" s="8"/>
      <c r="N2539" s="8"/>
      <c r="O2539" s="8"/>
      <c r="P2539" s="8"/>
      <c r="Q2539" s="5"/>
      <c r="R2539" s="5"/>
      <c r="S2539" s="5"/>
      <c r="T2539" s="5"/>
      <c r="U2539" s="5"/>
      <c r="V2539" s="5">
        <v>133</v>
      </c>
      <c r="W2539" s="5"/>
      <c r="X2539" s="8"/>
      <c r="Y2539" s="8"/>
      <c r="Z2539" s="8"/>
      <c r="AA2539" s="8"/>
      <c r="AB2539" s="8"/>
      <c r="AC2539" s="5">
        <v>317.6083439365284</v>
      </c>
      <c r="AD2539" s="9">
        <v>8.5662499999999992E-3</v>
      </c>
      <c r="AE2539" s="7">
        <f>AC2539*AD2539</f>
        <v>2.7207124762462862</v>
      </c>
      <c r="AF2539" s="7"/>
      <c r="AG2539" s="7"/>
      <c r="AH2539" s="7"/>
      <c r="AI2539" s="7"/>
      <c r="AJ2539" s="5">
        <v>213.64785766967444</v>
      </c>
      <c r="AK2539" s="8"/>
      <c r="AL2539" s="8"/>
      <c r="AM2539" s="8"/>
      <c r="AN2539" s="8"/>
      <c r="AO2539" s="8"/>
      <c r="AP2539" s="8"/>
      <c r="AQ2539" s="9"/>
      <c r="AR2539" s="9">
        <v>2.5565000000000001E-2</v>
      </c>
      <c r="AS2539" s="7">
        <f>AJ2539*AR2539</f>
        <v>5.4619074813252269</v>
      </c>
      <c r="AT2539" s="7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>
        <v>664.29957976806213</v>
      </c>
      <c r="BI2539" s="9">
        <v>2.1749999999999999E-2</v>
      </c>
      <c r="BJ2539" s="7">
        <f>BH2539*BI2539</f>
        <v>14.44851585995535</v>
      </c>
      <c r="BK2539" s="5">
        <f>AC2539+AJ2539+BH2539</f>
        <v>1195.5557813742648</v>
      </c>
      <c r="BL2539" s="5"/>
      <c r="BM2539" s="8">
        <f>BH2539/BK2539</f>
        <v>0.55564080749495814</v>
      </c>
      <c r="BN2539" s="8"/>
      <c r="BO2539" s="7"/>
      <c r="BP2539" s="5"/>
      <c r="BQ2539" s="5"/>
      <c r="BR2539" s="5"/>
      <c r="BS2539" s="5"/>
      <c r="BT2539" s="7"/>
      <c r="BU2539" s="7"/>
      <c r="BV2539" s="7"/>
      <c r="BW2539" s="7"/>
      <c r="BX2539" s="8">
        <f>AC2539/BK2539</f>
        <v>0.26565748657201477</v>
      </c>
      <c r="BY2539" s="8">
        <f>AJ2539/BK2539</f>
        <v>0.1787017059330272</v>
      </c>
      <c r="BZ2539" s="8">
        <f>BH2539/BK2539</f>
        <v>0.55564080749495814</v>
      </c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8"/>
      <c r="CL2539" s="5"/>
      <c r="CM2539" s="5"/>
      <c r="CN2539" s="8"/>
      <c r="CO2539" s="5"/>
      <c r="CP2539" s="5"/>
      <c r="CQ2539" s="5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/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/>
      <c r="EA2539" s="8"/>
      <c r="EB2539" s="8"/>
      <c r="EC2539" s="8"/>
      <c r="ED2539" s="8"/>
      <c r="EE2539" s="8"/>
      <c r="EF2539" s="8"/>
      <c r="EG2539" s="8"/>
      <c r="EH2539" s="8"/>
      <c r="EI2539" s="8"/>
      <c r="EJ2539" s="8"/>
      <c r="EK2539" s="8"/>
      <c r="EL2539" s="8"/>
      <c r="EM2539" s="8"/>
      <c r="EN2539" s="8"/>
      <c r="EO2539" s="8"/>
      <c r="EP2539" s="8"/>
      <c r="EQ2539" s="8"/>
      <c r="ER2539" s="8"/>
      <c r="ES2539" s="8"/>
      <c r="ET2539" s="8"/>
      <c r="EU2539" s="8"/>
      <c r="EV2539" s="8"/>
      <c r="EW2539" s="8"/>
      <c r="EX2539" s="8"/>
      <c r="EY2539" s="8"/>
      <c r="EZ2539" s="8"/>
      <c r="FA2539" s="8"/>
      <c r="FB2539" s="8"/>
      <c r="FC2539" s="8"/>
      <c r="FD2539" s="8"/>
      <c r="FE2539" s="8"/>
      <c r="FF2539" s="8"/>
      <c r="FG2539" s="8"/>
      <c r="FH2539" s="8"/>
      <c r="FI2539" s="8"/>
      <c r="FJ2539" s="8"/>
    </row>
    <row r="2540" spans="1:166" x14ac:dyDescent="0.25">
      <c r="A2540" t="s">
        <v>166</v>
      </c>
      <c r="C2540" s="6">
        <v>43996</v>
      </c>
      <c r="D2540" s="5">
        <v>10</v>
      </c>
      <c r="E2540" t="s">
        <v>108</v>
      </c>
      <c r="F2540" s="6" t="s">
        <v>18</v>
      </c>
      <c r="G2540" s="5">
        <v>223</v>
      </c>
      <c r="H2540" t="s">
        <v>25</v>
      </c>
      <c r="I2540" s="7">
        <v>7</v>
      </c>
      <c r="J2540">
        <v>1000</v>
      </c>
      <c r="K2540" s="5">
        <f t="shared" si="76"/>
        <v>142.85714285714286</v>
      </c>
      <c r="L2540" s="5"/>
      <c r="M2540" s="8"/>
      <c r="N2540" s="8"/>
      <c r="O2540" s="8"/>
      <c r="P2540" s="8"/>
      <c r="Q2540" s="5"/>
      <c r="R2540" s="5"/>
      <c r="S2540" s="5"/>
      <c r="T2540" s="5"/>
      <c r="U2540" s="5"/>
      <c r="V2540" s="5"/>
      <c r="W2540" s="5"/>
      <c r="X2540" s="8"/>
      <c r="Y2540" s="8"/>
      <c r="Z2540" s="8"/>
      <c r="AA2540" s="8"/>
      <c r="AB2540" s="8"/>
      <c r="AC2540" s="5"/>
      <c r="AD2540" s="9"/>
      <c r="AE2540" s="8"/>
      <c r="AF2540" s="8"/>
      <c r="AG2540" s="8"/>
      <c r="AH2540" s="8"/>
      <c r="AI2540" s="8"/>
      <c r="AJ2540" s="5"/>
      <c r="AK2540" s="8"/>
      <c r="AL2540" s="8"/>
      <c r="AM2540" s="8"/>
      <c r="AN2540" s="8"/>
      <c r="AO2540" s="8"/>
      <c r="AP2540" s="8"/>
      <c r="AQ2540" s="9"/>
      <c r="AR2540" s="9"/>
      <c r="AS2540" s="8"/>
      <c r="AT2540" s="8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9"/>
      <c r="BJ2540" s="5"/>
      <c r="BK2540" s="5"/>
      <c r="BL2540" s="5"/>
      <c r="BM2540" s="8"/>
      <c r="BN2540" s="5">
        <f>BP2540*(1/(BO2540/100))</f>
        <v>471.43750355254917</v>
      </c>
      <c r="BO2540" s="7">
        <v>43.982500000000002</v>
      </c>
      <c r="BP2540" s="5">
        <v>207.34999999999997</v>
      </c>
      <c r="BQ2540" s="5">
        <f>BN2540-BP2540</f>
        <v>264.08750355254921</v>
      </c>
      <c r="BR2540" s="5"/>
      <c r="BS2540" s="5"/>
      <c r="BT2540" s="7">
        <v>9.1343612334801758</v>
      </c>
      <c r="BU2540" s="7"/>
      <c r="BV2540" s="7"/>
      <c r="BW2540" s="7"/>
      <c r="BX2540" s="7"/>
      <c r="BY2540" s="7"/>
      <c r="BZ2540" s="7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8"/>
      <c r="CL2540" s="5"/>
      <c r="CM2540" s="5"/>
      <c r="CN2540" s="8"/>
      <c r="CO2540" s="5"/>
      <c r="CP2540" s="5"/>
      <c r="CQ2540" s="5"/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/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/>
      <c r="EA2540" s="8"/>
      <c r="EB2540" s="8"/>
      <c r="EC2540" s="8"/>
      <c r="ED2540" s="8"/>
      <c r="EE2540" s="8"/>
      <c r="EF2540" s="8"/>
      <c r="EG2540" s="8"/>
      <c r="EH2540" s="8"/>
      <c r="EI2540" s="8"/>
      <c r="EJ2540" s="8"/>
      <c r="EK2540" s="8"/>
      <c r="EL2540" s="8"/>
      <c r="EM2540" s="8"/>
      <c r="EN2540" s="8"/>
      <c r="EO2540" s="8"/>
      <c r="EP2540" s="8"/>
      <c r="EQ2540" s="8"/>
      <c r="ER2540" s="8"/>
      <c r="ES2540" s="8"/>
      <c r="ET2540" s="8"/>
      <c r="EU2540" s="8"/>
      <c r="EV2540" s="8"/>
      <c r="EW2540" s="8"/>
      <c r="EX2540" s="8"/>
      <c r="EY2540" s="8"/>
      <c r="EZ2540" s="8"/>
      <c r="FA2540" s="8"/>
      <c r="FB2540" s="8"/>
      <c r="FC2540" s="8"/>
      <c r="FD2540" s="8"/>
      <c r="FE2540" s="8"/>
      <c r="FF2540" s="8"/>
      <c r="FG2540" s="8"/>
      <c r="FH2540" s="8"/>
      <c r="FI2540" s="8"/>
      <c r="FJ2540" s="8"/>
    </row>
    <row r="2541" spans="1:166" x14ac:dyDescent="0.25">
      <c r="A2541" t="s">
        <v>167</v>
      </c>
      <c r="C2541" s="6">
        <v>43773</v>
      </c>
      <c r="D2541" s="5">
        <v>1</v>
      </c>
      <c r="E2541" s="6" t="s">
        <v>209</v>
      </c>
      <c r="F2541" t="s">
        <v>10</v>
      </c>
      <c r="G2541">
        <v>0</v>
      </c>
      <c r="H2541" t="s">
        <v>25</v>
      </c>
      <c r="I2541" s="7">
        <v>7</v>
      </c>
      <c r="J2541">
        <v>1000</v>
      </c>
      <c r="K2541" s="5">
        <f t="shared" si="76"/>
        <v>142.85714285714286</v>
      </c>
      <c r="L2541" s="5"/>
      <c r="M2541" s="8"/>
      <c r="N2541" s="8"/>
      <c r="O2541" s="8"/>
      <c r="P2541" s="8"/>
      <c r="Q2541" s="5"/>
      <c r="R2541" s="5"/>
      <c r="S2541" s="5"/>
      <c r="T2541" s="5"/>
      <c r="U2541" s="5"/>
      <c r="V2541" s="5"/>
      <c r="W2541" s="5"/>
      <c r="X2541" s="8"/>
      <c r="Y2541" s="8"/>
      <c r="Z2541" s="8"/>
      <c r="AA2541" s="8"/>
      <c r="AB2541" s="8"/>
      <c r="AC2541" s="5"/>
      <c r="AD2541" s="9"/>
      <c r="AE2541" s="8"/>
      <c r="AF2541" s="8"/>
      <c r="AG2541" s="8"/>
      <c r="AH2541" s="8"/>
      <c r="AI2541" s="8"/>
      <c r="AJ2541" s="5"/>
      <c r="AK2541" s="8"/>
      <c r="AL2541" s="8"/>
      <c r="AM2541" s="8"/>
      <c r="AN2541" s="8"/>
      <c r="AO2541" s="8"/>
      <c r="AP2541" s="8"/>
      <c r="AQ2541" s="9"/>
      <c r="AR2541" s="9"/>
      <c r="AS2541" s="8"/>
      <c r="AT2541" s="8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9"/>
      <c r="BJ2541" s="5"/>
      <c r="BK2541" s="5"/>
      <c r="BL2541" s="5"/>
      <c r="BM2541" s="8"/>
      <c r="BN2541" s="8"/>
      <c r="BO2541" s="7"/>
      <c r="BP2541" s="5"/>
      <c r="BQ2541" s="5"/>
      <c r="BR2541" s="5"/>
      <c r="BS2541" s="5"/>
      <c r="BT2541" s="7"/>
      <c r="BU2541" s="7"/>
      <c r="BV2541" s="7"/>
      <c r="BW2541" s="7"/>
      <c r="BX2541" s="7"/>
      <c r="BY2541" s="7"/>
      <c r="BZ2541" s="7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8"/>
      <c r="CL2541" s="5"/>
      <c r="CM2541" s="5"/>
      <c r="CN2541" s="8"/>
      <c r="CO2541" s="5"/>
      <c r="CP2541" s="5"/>
      <c r="CQ2541" s="5"/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/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/>
      <c r="EA2541" s="8"/>
      <c r="EB2541" s="8"/>
      <c r="EC2541" s="8"/>
      <c r="ED2541" s="8"/>
      <c r="EE2541" s="8"/>
      <c r="EF2541" s="8"/>
      <c r="EG2541" s="8"/>
      <c r="EH2541" s="8"/>
      <c r="EI2541" s="8"/>
      <c r="EJ2541" s="8"/>
      <c r="EK2541" s="8"/>
      <c r="EL2541" s="8"/>
      <c r="EM2541" s="8"/>
      <c r="EN2541" s="8"/>
      <c r="EO2541" s="8"/>
      <c r="EP2541" s="8"/>
      <c r="EQ2541" s="8"/>
      <c r="ER2541" s="8"/>
      <c r="ES2541" s="8"/>
      <c r="ET2541" s="8"/>
      <c r="EU2541" s="8"/>
      <c r="EV2541" s="8"/>
      <c r="EW2541" s="8"/>
      <c r="EX2541" s="8"/>
      <c r="EY2541" s="8"/>
      <c r="EZ2541" s="8"/>
      <c r="FA2541" s="8"/>
      <c r="FB2541" s="8"/>
      <c r="FC2541" s="8"/>
      <c r="FD2541" s="8"/>
      <c r="FE2541" s="8"/>
      <c r="FF2541" s="8"/>
      <c r="FG2541" s="8"/>
      <c r="FH2541" s="8"/>
      <c r="FI2541" s="8"/>
      <c r="FJ2541" s="8"/>
    </row>
    <row r="2542" spans="1:166" x14ac:dyDescent="0.25">
      <c r="A2542" t="s">
        <v>167</v>
      </c>
      <c r="C2542" s="6">
        <v>43906</v>
      </c>
      <c r="D2542" s="5">
        <v>9</v>
      </c>
      <c r="E2542" s="6" t="s">
        <v>207</v>
      </c>
      <c r="F2542" s="6" t="s">
        <v>15</v>
      </c>
      <c r="G2542" s="5">
        <v>133</v>
      </c>
      <c r="H2542" t="s">
        <v>25</v>
      </c>
      <c r="I2542" s="7">
        <v>7</v>
      </c>
      <c r="J2542">
        <v>1000</v>
      </c>
      <c r="K2542" s="5">
        <f t="shared" si="76"/>
        <v>142.85714285714286</v>
      </c>
      <c r="L2542" s="5"/>
      <c r="M2542" s="8"/>
      <c r="N2542" s="8"/>
      <c r="O2542" s="8"/>
      <c r="P2542" s="8"/>
      <c r="Q2542" s="5"/>
      <c r="R2542" s="5"/>
      <c r="S2542" s="5"/>
      <c r="T2542" s="5"/>
      <c r="U2542" s="5"/>
      <c r="V2542" s="5">
        <v>133</v>
      </c>
      <c r="W2542" s="5"/>
      <c r="X2542" s="8"/>
      <c r="Y2542" s="8"/>
      <c r="Z2542" s="8"/>
      <c r="AA2542" s="8"/>
      <c r="AB2542" s="8"/>
      <c r="AC2542" s="5">
        <v>328.29801370686198</v>
      </c>
      <c r="AD2542" s="9">
        <v>8.9001666666666673E-3</v>
      </c>
      <c r="AE2542" s="7">
        <f>AC2542*AD2542</f>
        <v>2.9219070383266899</v>
      </c>
      <c r="AF2542" s="7"/>
      <c r="AG2542" s="7"/>
      <c r="AH2542" s="7"/>
      <c r="AI2542" s="7"/>
      <c r="AJ2542" s="5">
        <v>208.74840902790476</v>
      </c>
      <c r="AK2542" s="8"/>
      <c r="AL2542" s="8"/>
      <c r="AM2542" s="8"/>
      <c r="AN2542" s="8"/>
      <c r="AO2542" s="8"/>
      <c r="AP2542" s="8"/>
      <c r="AQ2542" s="9"/>
      <c r="AR2542" s="9">
        <v>2.9233333333333333E-2</v>
      </c>
      <c r="AS2542" s="7">
        <f>AJ2542*AR2542</f>
        <v>6.102411823915749</v>
      </c>
      <c r="AT2542" s="7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>
        <v>743.95502236800655</v>
      </c>
      <c r="BI2542" s="9">
        <v>2.2343333333333333E-2</v>
      </c>
      <c r="BJ2542" s="7">
        <f>BH2542*BI2542</f>
        <v>16.622435049775827</v>
      </c>
      <c r="BK2542" s="5">
        <f>AC2542+AJ2542+BH2542</f>
        <v>1281.0014451027732</v>
      </c>
      <c r="BL2542" s="5"/>
      <c r="BM2542" s="8">
        <f>BH2542/BK2542</f>
        <v>0.58076048642421318</v>
      </c>
      <c r="BN2542" s="8"/>
      <c r="BO2542" s="7"/>
      <c r="BP2542" s="5"/>
      <c r="BQ2542" s="5"/>
      <c r="BR2542" s="5"/>
      <c r="BS2542" s="5"/>
      <c r="BT2542" s="7"/>
      <c r="BU2542" s="7"/>
      <c r="BV2542" s="7"/>
      <c r="BW2542" s="7"/>
      <c r="BX2542" s="8">
        <f>AC2542/BK2542</f>
        <v>0.25628231331192841</v>
      </c>
      <c r="BY2542" s="8">
        <f>AJ2542/BK2542</f>
        <v>0.16295720026385849</v>
      </c>
      <c r="BZ2542" s="8">
        <f>BH2542/BK2542</f>
        <v>0.58076048642421318</v>
      </c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8"/>
      <c r="CL2542" s="5"/>
      <c r="CM2542" s="5"/>
      <c r="CN2542" s="8"/>
      <c r="CO2542" s="5"/>
      <c r="CP2542" s="5"/>
      <c r="CQ2542" s="5"/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/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/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  <c r="EN2542" s="8"/>
      <c r="EO2542" s="8"/>
      <c r="EP2542" s="8"/>
      <c r="EQ2542" s="8"/>
      <c r="ER2542" s="8"/>
      <c r="ES2542" s="8"/>
      <c r="ET2542" s="8"/>
      <c r="EU2542" s="8"/>
      <c r="EV2542" s="8"/>
      <c r="EW2542" s="8"/>
      <c r="EX2542" s="8"/>
      <c r="EY2542" s="8"/>
      <c r="EZ2542" s="8"/>
      <c r="FA2542" s="8"/>
      <c r="FB2542" s="8"/>
      <c r="FC2542" s="8"/>
      <c r="FD2542" s="8"/>
      <c r="FE2542" s="8"/>
      <c r="FF2542" s="8"/>
      <c r="FG2542" s="8"/>
      <c r="FH2542" s="8"/>
      <c r="FI2542" s="8"/>
      <c r="FJ2542" s="8"/>
    </row>
    <row r="2543" spans="1:166" x14ac:dyDescent="0.25">
      <c r="A2543" t="s">
        <v>167</v>
      </c>
      <c r="C2543" s="6">
        <v>43996</v>
      </c>
      <c r="D2543" s="5">
        <v>10</v>
      </c>
      <c r="E2543" t="s">
        <v>108</v>
      </c>
      <c r="F2543" s="6" t="s">
        <v>18</v>
      </c>
      <c r="G2543" s="5">
        <v>223</v>
      </c>
      <c r="H2543" t="s">
        <v>25</v>
      </c>
      <c r="I2543" s="7">
        <v>7</v>
      </c>
      <c r="J2543">
        <v>1000</v>
      </c>
      <c r="K2543" s="5">
        <f t="shared" si="76"/>
        <v>142.85714285714286</v>
      </c>
      <c r="L2543" s="5"/>
      <c r="M2543" s="8"/>
      <c r="N2543" s="8"/>
      <c r="O2543" s="8"/>
      <c r="P2543" s="8"/>
      <c r="Q2543" s="5"/>
      <c r="R2543" s="5"/>
      <c r="S2543" s="5"/>
      <c r="T2543" s="5"/>
      <c r="U2543" s="5"/>
      <c r="V2543" s="5"/>
      <c r="W2543" s="5"/>
      <c r="X2543" s="8"/>
      <c r="Y2543" s="8"/>
      <c r="Z2543" s="8"/>
      <c r="AA2543" s="8"/>
      <c r="AB2543" s="8"/>
      <c r="AC2543" s="5"/>
      <c r="AD2543" s="9"/>
      <c r="AE2543" s="8"/>
      <c r="AF2543" s="8"/>
      <c r="AG2543" s="8"/>
      <c r="AH2543" s="8"/>
      <c r="AI2543" s="8"/>
      <c r="AJ2543" s="5"/>
      <c r="AK2543" s="8"/>
      <c r="AL2543" s="8"/>
      <c r="AM2543" s="8"/>
      <c r="AN2543" s="8"/>
      <c r="AO2543" s="8"/>
      <c r="AP2543" s="8"/>
      <c r="AQ2543" s="9"/>
      <c r="AR2543" s="9"/>
      <c r="AS2543" s="8"/>
      <c r="AT2543" s="8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9"/>
      <c r="BJ2543" s="5"/>
      <c r="BK2543" s="5"/>
      <c r="BL2543" s="5"/>
      <c r="BM2543" s="8"/>
      <c r="BN2543" s="5">
        <f>BP2543*(1/(BO2543/100))</f>
        <v>578.03632236095359</v>
      </c>
      <c r="BO2543" s="7">
        <v>44.05</v>
      </c>
      <c r="BP2543" s="5">
        <v>254.625</v>
      </c>
      <c r="BQ2543" s="5">
        <f>BN2543-BP2543</f>
        <v>323.41132236095359</v>
      </c>
      <c r="BR2543" s="5"/>
      <c r="BS2543" s="5"/>
      <c r="BT2543" s="7">
        <v>11.216960352422907</v>
      </c>
      <c r="BU2543" s="7"/>
      <c r="BV2543" s="7"/>
      <c r="BW2543" s="7"/>
      <c r="BX2543" s="7"/>
      <c r="BY2543" s="7"/>
      <c r="BZ2543" s="7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8"/>
      <c r="CL2543" s="5"/>
      <c r="CM2543" s="5"/>
      <c r="CN2543" s="8"/>
      <c r="CO2543" s="5"/>
      <c r="CP2543" s="5"/>
      <c r="CQ2543" s="5"/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/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/>
      <c r="EA2543" s="8"/>
      <c r="EB2543" s="8"/>
      <c r="EC2543" s="8"/>
      <c r="ED2543" s="8"/>
      <c r="EE2543" s="8"/>
      <c r="EF2543" s="8"/>
      <c r="EG2543" s="8"/>
      <c r="EH2543" s="8"/>
      <c r="EI2543" s="8"/>
      <c r="EJ2543" s="8"/>
      <c r="EK2543" s="8"/>
      <c r="EL2543" s="8"/>
      <c r="EM2543" s="8"/>
      <c r="EN2543" s="8"/>
      <c r="EO2543" s="8"/>
      <c r="EP2543" s="8"/>
      <c r="EQ2543" s="8"/>
      <c r="ER2543" s="8"/>
      <c r="ES2543" s="8"/>
      <c r="ET2543" s="8"/>
      <c r="EU2543" s="8"/>
      <c r="EV2543" s="8"/>
      <c r="EW2543" s="8"/>
      <c r="EX2543" s="8"/>
      <c r="EY2543" s="8"/>
      <c r="EZ2543" s="8"/>
      <c r="FA2543" s="8"/>
      <c r="FB2543" s="8"/>
      <c r="FC2543" s="8"/>
      <c r="FD2543" s="8"/>
      <c r="FE2543" s="8"/>
      <c r="FF2543" s="8"/>
      <c r="FG2543" s="8"/>
      <c r="FH2543" s="8"/>
      <c r="FI2543" s="8"/>
      <c r="FJ2543" s="8"/>
    </row>
    <row r="2544" spans="1:166" x14ac:dyDescent="0.25">
      <c r="A2544" t="s">
        <v>168</v>
      </c>
      <c r="C2544" s="6">
        <v>43773</v>
      </c>
      <c r="D2544" s="5">
        <v>1</v>
      </c>
      <c r="E2544" s="6" t="s">
        <v>209</v>
      </c>
      <c r="F2544" t="s">
        <v>10</v>
      </c>
      <c r="G2544">
        <v>0</v>
      </c>
      <c r="H2544" t="s">
        <v>25</v>
      </c>
      <c r="I2544" s="7">
        <v>7</v>
      </c>
      <c r="J2544">
        <v>1000</v>
      </c>
      <c r="K2544" s="5">
        <f t="shared" si="76"/>
        <v>142.85714285714286</v>
      </c>
      <c r="L2544" s="5"/>
      <c r="M2544" s="8"/>
      <c r="N2544" s="8"/>
      <c r="O2544" s="8"/>
      <c r="P2544" s="8"/>
      <c r="Q2544" s="5"/>
      <c r="R2544" s="5"/>
      <c r="S2544" s="5"/>
      <c r="T2544" s="5"/>
      <c r="U2544" s="5"/>
      <c r="V2544" s="5"/>
      <c r="W2544" s="5"/>
      <c r="X2544" s="8"/>
      <c r="Y2544" s="8"/>
      <c r="Z2544" s="8"/>
      <c r="AA2544" s="8"/>
      <c r="AB2544" s="8"/>
      <c r="AC2544" s="5"/>
      <c r="AD2544" s="9"/>
      <c r="AE2544" s="8"/>
      <c r="AF2544" s="8"/>
      <c r="AG2544" s="8"/>
      <c r="AH2544" s="8"/>
      <c r="AI2544" s="8"/>
      <c r="AJ2544" s="5"/>
      <c r="AK2544" s="8"/>
      <c r="AL2544" s="8"/>
      <c r="AM2544" s="8"/>
      <c r="AN2544" s="8"/>
      <c r="AO2544" s="8"/>
      <c r="AP2544" s="8"/>
      <c r="AQ2544" s="9"/>
      <c r="AR2544" s="9"/>
      <c r="AS2544" s="8"/>
      <c r="AT2544" s="8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9"/>
      <c r="BJ2544" s="5"/>
      <c r="BK2544" s="5"/>
      <c r="BL2544" s="5"/>
      <c r="BM2544" s="8"/>
      <c r="BN2544" s="8"/>
      <c r="BO2544" s="7"/>
      <c r="BP2544" s="5"/>
      <c r="BQ2544" s="5"/>
      <c r="BR2544" s="5"/>
      <c r="BS2544" s="5"/>
      <c r="BT2544" s="7"/>
      <c r="BU2544" s="7"/>
      <c r="BV2544" s="7"/>
      <c r="BW2544" s="7"/>
      <c r="BX2544" s="7"/>
      <c r="BY2544" s="7"/>
      <c r="BZ2544" s="7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8"/>
      <c r="CL2544" s="5"/>
      <c r="CM2544" s="5"/>
      <c r="CN2544" s="8"/>
      <c r="CO2544" s="5"/>
      <c r="CP2544" s="5"/>
      <c r="CQ2544" s="5"/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  <c r="EN2544" s="8"/>
      <c r="EO2544" s="8"/>
      <c r="EP2544" s="8"/>
      <c r="EQ2544" s="8"/>
      <c r="ER2544" s="8"/>
      <c r="ES2544" s="8"/>
      <c r="ET2544" s="8"/>
      <c r="EU2544" s="8"/>
      <c r="EV2544" s="8"/>
      <c r="EW2544" s="8"/>
      <c r="EX2544" s="8"/>
      <c r="EY2544" s="8"/>
      <c r="EZ2544" s="8"/>
      <c r="FA2544" s="8"/>
      <c r="FB2544" s="8"/>
      <c r="FC2544" s="8"/>
      <c r="FD2544" s="8"/>
      <c r="FE2544" s="8"/>
      <c r="FF2544" s="8"/>
      <c r="FG2544" s="8"/>
      <c r="FH2544" s="8"/>
      <c r="FI2544" s="8"/>
      <c r="FJ2544" s="8"/>
    </row>
    <row r="2545" spans="1:166" x14ac:dyDescent="0.25">
      <c r="A2545" t="s">
        <v>168</v>
      </c>
      <c r="C2545" s="6">
        <v>43906</v>
      </c>
      <c r="D2545" s="5">
        <v>9</v>
      </c>
      <c r="E2545" s="6" t="s">
        <v>207</v>
      </c>
      <c r="F2545" s="6" t="s">
        <v>15</v>
      </c>
      <c r="G2545" s="5">
        <v>133</v>
      </c>
      <c r="H2545" t="s">
        <v>25</v>
      </c>
      <c r="I2545" s="7">
        <v>7</v>
      </c>
      <c r="J2545">
        <v>1000</v>
      </c>
      <c r="K2545" s="5">
        <f t="shared" si="76"/>
        <v>142.85714285714286</v>
      </c>
      <c r="L2545" s="5"/>
      <c r="M2545" s="8"/>
      <c r="N2545" s="8"/>
      <c r="O2545" s="8"/>
      <c r="P2545" s="8"/>
      <c r="Q2545" s="5"/>
      <c r="R2545" s="5"/>
      <c r="S2545" s="5"/>
      <c r="T2545" s="5"/>
      <c r="U2545" s="5"/>
      <c r="V2545" s="5">
        <v>133</v>
      </c>
      <c r="W2545" s="5"/>
      <c r="X2545" s="8"/>
      <c r="Y2545" s="8"/>
      <c r="Z2545" s="8"/>
      <c r="AA2545" s="8"/>
      <c r="AB2545" s="8"/>
      <c r="AC2545" s="5">
        <v>328.77098809370614</v>
      </c>
      <c r="AD2545" s="9">
        <v>9.3639166666666662E-3</v>
      </c>
      <c r="AE2545" s="7">
        <f>AC2545*AD2545</f>
        <v>3.078584134927123</v>
      </c>
      <c r="AF2545" s="7"/>
      <c r="AG2545" s="7"/>
      <c r="AH2545" s="7"/>
      <c r="AI2545" s="7"/>
      <c r="AJ2545" s="5">
        <v>219.6435474803846</v>
      </c>
      <c r="AK2545" s="8"/>
      <c r="AL2545" s="8"/>
      <c r="AM2545" s="8"/>
      <c r="AN2545" s="8"/>
      <c r="AO2545" s="8"/>
      <c r="AP2545" s="8"/>
      <c r="AQ2545" s="9"/>
      <c r="AR2545" s="9">
        <v>3.1551666666666665E-2</v>
      </c>
      <c r="AS2545" s="7">
        <f>AJ2545*AR2545</f>
        <v>6.9301199955852679</v>
      </c>
      <c r="AT2545" s="7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>
        <v>728.90475319421364</v>
      </c>
      <c r="BI2545" s="9">
        <v>2.3459999999999995E-2</v>
      </c>
      <c r="BJ2545" s="7">
        <f>BH2545*BI2545</f>
        <v>17.100105509936249</v>
      </c>
      <c r="BK2545" s="5">
        <f>AC2545+AJ2545+BH2545</f>
        <v>1277.3192887683044</v>
      </c>
      <c r="BL2545" s="5"/>
      <c r="BM2545" s="8">
        <f>BH2545/BK2545</f>
        <v>0.57065195805277713</v>
      </c>
      <c r="BN2545" s="8"/>
      <c r="BO2545" s="7"/>
      <c r="BP2545" s="5"/>
      <c r="BQ2545" s="5"/>
      <c r="BR2545" s="5"/>
      <c r="BS2545" s="5"/>
      <c r="BT2545" s="7"/>
      <c r="BU2545" s="7"/>
      <c r="BV2545" s="7"/>
      <c r="BW2545" s="7"/>
      <c r="BX2545" s="8">
        <f>AC2545/BK2545</f>
        <v>0.25739139069193417</v>
      </c>
      <c r="BY2545" s="8">
        <f>AJ2545/BK2545</f>
        <v>0.17195665125528861</v>
      </c>
      <c r="BZ2545" s="8">
        <f>BH2545/BK2545</f>
        <v>0.57065195805277713</v>
      </c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8"/>
      <c r="CL2545" s="5"/>
      <c r="CM2545" s="5"/>
      <c r="CN2545" s="8"/>
      <c r="CO2545" s="5"/>
      <c r="CP2545" s="5"/>
      <c r="CQ2545" s="5"/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/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/>
      <c r="EB2545" s="8"/>
      <c r="EC2545" s="8"/>
      <c r="ED2545" s="8"/>
      <c r="EE2545" s="8"/>
      <c r="EF2545" s="8"/>
      <c r="EG2545" s="8"/>
      <c r="EH2545" s="8"/>
      <c r="EI2545" s="8"/>
      <c r="EJ2545" s="8"/>
      <c r="EK2545" s="8"/>
      <c r="EL2545" s="8"/>
      <c r="EM2545" s="8"/>
      <c r="EN2545" s="8"/>
      <c r="EO2545" s="8"/>
      <c r="EP2545" s="8"/>
      <c r="EQ2545" s="8"/>
      <c r="ER2545" s="8"/>
      <c r="ES2545" s="8"/>
      <c r="ET2545" s="8"/>
      <c r="EU2545" s="8"/>
      <c r="EV2545" s="8"/>
      <c r="EW2545" s="8"/>
      <c r="EX2545" s="8"/>
      <c r="EY2545" s="8"/>
      <c r="EZ2545" s="8"/>
      <c r="FA2545" s="8"/>
      <c r="FB2545" s="8"/>
      <c r="FC2545" s="8"/>
      <c r="FD2545" s="8"/>
      <c r="FE2545" s="8"/>
      <c r="FF2545" s="8"/>
      <c r="FG2545" s="8"/>
      <c r="FH2545" s="8"/>
      <c r="FI2545" s="8"/>
      <c r="FJ2545" s="8"/>
    </row>
    <row r="2546" spans="1:166" x14ac:dyDescent="0.25">
      <c r="A2546" t="s">
        <v>168</v>
      </c>
      <c r="C2546" s="6">
        <v>43996</v>
      </c>
      <c r="D2546" s="5">
        <v>10</v>
      </c>
      <c r="E2546" t="s">
        <v>108</v>
      </c>
      <c r="F2546" s="6" t="s">
        <v>18</v>
      </c>
      <c r="G2546" s="5">
        <v>223</v>
      </c>
      <c r="H2546" t="s">
        <v>25</v>
      </c>
      <c r="I2546" s="7">
        <v>7</v>
      </c>
      <c r="J2546">
        <v>1000</v>
      </c>
      <c r="K2546" s="5">
        <f t="shared" ref="K2546:K2573" si="77">1000000/I2546/J2546</f>
        <v>142.85714285714286</v>
      </c>
      <c r="L2546" s="5"/>
      <c r="M2546" s="8"/>
      <c r="N2546" s="8"/>
      <c r="O2546" s="8"/>
      <c r="P2546" s="8"/>
      <c r="Q2546" s="5"/>
      <c r="R2546" s="5"/>
      <c r="S2546" s="5"/>
      <c r="T2546" s="5"/>
      <c r="U2546" s="5"/>
      <c r="V2546" s="5"/>
      <c r="W2546" s="5"/>
      <c r="X2546" s="8"/>
      <c r="Y2546" s="8"/>
      <c r="Z2546" s="8"/>
      <c r="AA2546" s="8"/>
      <c r="AB2546" s="8"/>
      <c r="AC2546" s="5"/>
      <c r="AD2546" s="9"/>
      <c r="AE2546" s="8"/>
      <c r="AF2546" s="8"/>
      <c r="AG2546" s="8"/>
      <c r="AH2546" s="8"/>
      <c r="AI2546" s="8"/>
      <c r="AJ2546" s="5"/>
      <c r="AK2546" s="8"/>
      <c r="AL2546" s="8"/>
      <c r="AM2546" s="8"/>
      <c r="AN2546" s="8"/>
      <c r="AO2546" s="8"/>
      <c r="AP2546" s="8"/>
      <c r="AQ2546" s="9"/>
      <c r="AR2546" s="9"/>
      <c r="AS2546" s="8"/>
      <c r="AT2546" s="8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9"/>
      <c r="BJ2546" s="5"/>
      <c r="BK2546" s="5"/>
      <c r="BL2546" s="5"/>
      <c r="BM2546" s="8"/>
      <c r="BN2546" s="5">
        <f>BP2546*(1/(BO2546/100))</f>
        <v>598.60841793087707</v>
      </c>
      <c r="BO2546" s="7">
        <v>43.835000000000001</v>
      </c>
      <c r="BP2546" s="5">
        <v>262.39999999999998</v>
      </c>
      <c r="BQ2546" s="5">
        <f>BN2546-BP2546</f>
        <v>336.20841793087709</v>
      </c>
      <c r="BR2546" s="5"/>
      <c r="BS2546" s="5"/>
      <c r="BT2546" s="7">
        <v>11.559471365638766</v>
      </c>
      <c r="BU2546" s="7"/>
      <c r="BV2546" s="7"/>
      <c r="BW2546" s="7"/>
      <c r="BX2546" s="7"/>
      <c r="BY2546" s="7"/>
      <c r="BZ2546" s="7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8"/>
      <c r="CL2546" s="5"/>
      <c r="CM2546" s="5"/>
      <c r="CN2546" s="8"/>
      <c r="CO2546" s="5"/>
      <c r="CP2546" s="5"/>
      <c r="CQ2546" s="5"/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/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/>
      <c r="EB2546" s="8"/>
      <c r="EC2546" s="8"/>
      <c r="ED2546" s="8"/>
      <c r="EE2546" s="8"/>
      <c r="EF2546" s="8"/>
      <c r="EG2546" s="8"/>
      <c r="EH2546" s="8"/>
      <c r="EI2546" s="8"/>
      <c r="EJ2546" s="8"/>
      <c r="EK2546" s="8"/>
      <c r="EL2546" s="8"/>
      <c r="EM2546" s="8"/>
      <c r="EN2546" s="8"/>
      <c r="EO2546" s="8"/>
      <c r="EP2546" s="8"/>
      <c r="EQ2546" s="8"/>
      <c r="ER2546" s="8"/>
      <c r="ES2546" s="8"/>
      <c r="ET2546" s="8"/>
      <c r="EU2546" s="8"/>
      <c r="EV2546" s="8"/>
      <c r="EW2546" s="8"/>
      <c r="EX2546" s="8"/>
      <c r="EY2546" s="8"/>
      <c r="EZ2546" s="8"/>
      <c r="FA2546" s="8"/>
      <c r="FB2546" s="8"/>
      <c r="FC2546" s="8"/>
      <c r="FD2546" s="8"/>
      <c r="FE2546" s="8"/>
      <c r="FF2546" s="8"/>
      <c r="FG2546" s="8"/>
      <c r="FH2546" s="8"/>
      <c r="FI2546" s="8"/>
      <c r="FJ2546" s="8"/>
    </row>
    <row r="2547" spans="1:166" x14ac:dyDescent="0.25">
      <c r="A2547" t="s">
        <v>169</v>
      </c>
      <c r="C2547" s="6">
        <v>43773</v>
      </c>
      <c r="D2547" s="5">
        <v>1</v>
      </c>
      <c r="E2547" s="6" t="s">
        <v>209</v>
      </c>
      <c r="F2547" t="s">
        <v>10</v>
      </c>
      <c r="G2547">
        <v>0</v>
      </c>
      <c r="H2547" t="s">
        <v>25</v>
      </c>
      <c r="I2547" s="7">
        <v>7</v>
      </c>
      <c r="J2547">
        <v>1000</v>
      </c>
      <c r="K2547" s="5">
        <f t="shared" si="77"/>
        <v>142.85714285714286</v>
      </c>
      <c r="L2547" s="5"/>
      <c r="M2547" s="8"/>
      <c r="N2547" s="8"/>
      <c r="O2547" s="8"/>
      <c r="P2547" s="8"/>
      <c r="Q2547" s="5"/>
      <c r="R2547" s="5"/>
      <c r="S2547" s="5"/>
      <c r="T2547" s="5"/>
      <c r="U2547" s="5"/>
      <c r="V2547" s="5"/>
      <c r="W2547" s="5"/>
      <c r="X2547" s="8"/>
      <c r="Y2547" s="8"/>
      <c r="Z2547" s="8"/>
      <c r="AA2547" s="8"/>
      <c r="AB2547" s="8"/>
      <c r="AC2547" s="5"/>
      <c r="AD2547" s="9"/>
      <c r="AE2547" s="8"/>
      <c r="AF2547" s="8"/>
      <c r="AG2547" s="8"/>
      <c r="AH2547" s="8"/>
      <c r="AI2547" s="8"/>
      <c r="AJ2547" s="5"/>
      <c r="AK2547" s="8"/>
      <c r="AL2547" s="8"/>
      <c r="AM2547" s="8"/>
      <c r="AN2547" s="8"/>
      <c r="AO2547" s="8"/>
      <c r="AP2547" s="8"/>
      <c r="AQ2547" s="9"/>
      <c r="AR2547" s="9"/>
      <c r="AS2547" s="8"/>
      <c r="AT2547" s="8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9"/>
      <c r="BJ2547" s="5"/>
      <c r="BK2547" s="5"/>
      <c r="BL2547" s="5"/>
      <c r="BM2547" s="8"/>
      <c r="BN2547" s="8"/>
      <c r="BO2547" s="7"/>
      <c r="BP2547" s="5"/>
      <c r="BQ2547" s="5"/>
      <c r="BR2547" s="5"/>
      <c r="BS2547" s="5"/>
      <c r="BT2547" s="7"/>
      <c r="BU2547" s="7"/>
      <c r="BV2547" s="7"/>
      <c r="BW2547" s="7"/>
      <c r="BX2547" s="7"/>
      <c r="BY2547" s="7"/>
      <c r="BZ2547" s="7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8"/>
      <c r="CL2547" s="5"/>
      <c r="CM2547" s="5"/>
      <c r="CN2547" s="8"/>
      <c r="CO2547" s="5"/>
      <c r="CP2547" s="5"/>
      <c r="CQ2547" s="5"/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/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/>
      <c r="EB2547" s="8"/>
      <c r="EC2547" s="8"/>
      <c r="ED2547" s="8"/>
      <c r="EE2547" s="8"/>
      <c r="EF2547" s="8"/>
      <c r="EG2547" s="8"/>
      <c r="EH2547" s="8"/>
      <c r="EI2547" s="8"/>
      <c r="EJ2547" s="8"/>
      <c r="EK2547" s="8"/>
      <c r="EL2547" s="8"/>
      <c r="EM2547" s="8"/>
      <c r="EN2547" s="8"/>
      <c r="EO2547" s="8"/>
      <c r="EP2547" s="8"/>
      <c r="EQ2547" s="8"/>
      <c r="ER2547" s="8"/>
      <c r="ES2547" s="8"/>
      <c r="ET2547" s="8"/>
      <c r="EU2547" s="8"/>
      <c r="EV2547" s="8"/>
      <c r="EW2547" s="8"/>
      <c r="EX2547" s="8"/>
      <c r="EY2547" s="8"/>
      <c r="EZ2547" s="8"/>
      <c r="FA2547" s="8"/>
      <c r="FB2547" s="8"/>
      <c r="FC2547" s="8"/>
      <c r="FD2547" s="8"/>
      <c r="FE2547" s="8"/>
      <c r="FF2547" s="8"/>
      <c r="FG2547" s="8"/>
      <c r="FH2547" s="8"/>
      <c r="FI2547" s="8"/>
      <c r="FJ2547" s="8"/>
    </row>
    <row r="2548" spans="1:166" x14ac:dyDescent="0.25">
      <c r="A2548" t="s">
        <v>169</v>
      </c>
      <c r="C2548" s="6">
        <v>43906</v>
      </c>
      <c r="D2548" s="5">
        <v>9</v>
      </c>
      <c r="E2548" s="6" t="s">
        <v>207</v>
      </c>
      <c r="F2548" s="6" t="s">
        <v>15</v>
      </c>
      <c r="G2548" s="5">
        <v>133</v>
      </c>
      <c r="H2548" t="s">
        <v>25</v>
      </c>
      <c r="I2548" s="7">
        <v>7</v>
      </c>
      <c r="J2548">
        <v>1000</v>
      </c>
      <c r="K2548" s="5">
        <f t="shared" si="77"/>
        <v>142.85714285714286</v>
      </c>
      <c r="L2548" s="5"/>
      <c r="M2548" s="8"/>
      <c r="N2548" s="8"/>
      <c r="O2548" s="8"/>
      <c r="P2548" s="8"/>
      <c r="Q2548" s="5"/>
      <c r="R2548" s="5"/>
      <c r="S2548" s="5"/>
      <c r="T2548" s="5"/>
      <c r="U2548" s="5"/>
      <c r="V2548" s="5">
        <v>133</v>
      </c>
      <c r="W2548" s="5"/>
      <c r="X2548" s="8"/>
      <c r="Y2548" s="8"/>
      <c r="Z2548" s="8"/>
      <c r="AA2548" s="8"/>
      <c r="AB2548" s="8"/>
      <c r="AC2548" s="5">
        <v>360.00856945745267</v>
      </c>
      <c r="AD2548" s="9">
        <v>9.7079999999999996E-3</v>
      </c>
      <c r="AE2548" s="7">
        <f>AC2548*AD2548</f>
        <v>3.4949631922929503</v>
      </c>
      <c r="AF2548" s="7"/>
      <c r="AG2548" s="7"/>
      <c r="AH2548" s="7"/>
      <c r="AI2548" s="7"/>
      <c r="AJ2548" s="5">
        <v>232.32877794607595</v>
      </c>
      <c r="AK2548" s="8"/>
      <c r="AL2548" s="8"/>
      <c r="AM2548" s="8"/>
      <c r="AN2548" s="8"/>
      <c r="AO2548" s="8"/>
      <c r="AP2548" s="8"/>
      <c r="AQ2548" s="9"/>
      <c r="AR2548" s="9">
        <v>3.2664166666666668E-2</v>
      </c>
      <c r="AS2548" s="7">
        <f>AJ2548*AR2548</f>
        <v>7.5888259242936158</v>
      </c>
      <c r="AT2548" s="7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>
        <v>732.31399581316032</v>
      </c>
      <c r="BI2548" s="9">
        <v>2.8747500000000002E-2</v>
      </c>
      <c r="BJ2548" s="7">
        <f>BH2548*BI2548</f>
        <v>21.052196594638829</v>
      </c>
      <c r="BK2548" s="5">
        <f>AC2548+AJ2548+BH2548</f>
        <v>1324.6513432166889</v>
      </c>
      <c r="BL2548" s="5"/>
      <c r="BM2548" s="8">
        <f>BH2548/BK2548</f>
        <v>0.55283527968564261</v>
      </c>
      <c r="BN2548" s="8"/>
      <c r="BO2548" s="7"/>
      <c r="BP2548" s="5"/>
      <c r="BQ2548" s="5"/>
      <c r="BR2548" s="5"/>
      <c r="BS2548" s="5"/>
      <c r="BT2548" s="7"/>
      <c r="BU2548" s="7"/>
      <c r="BV2548" s="7"/>
      <c r="BW2548" s="7"/>
      <c r="BX2548" s="8">
        <f>AC2548/BK2548</f>
        <v>0.27177609512193113</v>
      </c>
      <c r="BY2548" s="8">
        <f>AJ2548/BK2548</f>
        <v>0.17538862519242632</v>
      </c>
      <c r="BZ2548" s="8">
        <f>BH2548/BK2548</f>
        <v>0.55283527968564261</v>
      </c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8"/>
      <c r="CL2548" s="5"/>
      <c r="CM2548" s="5"/>
      <c r="CN2548" s="8"/>
      <c r="CO2548" s="5"/>
      <c r="CP2548" s="5"/>
      <c r="CQ2548" s="5"/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/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/>
      <c r="EB2548" s="8"/>
      <c r="EC2548" s="8"/>
      <c r="ED2548" s="8"/>
      <c r="EE2548" s="8"/>
      <c r="EF2548" s="8"/>
      <c r="EG2548" s="8"/>
      <c r="EH2548" s="8"/>
      <c r="EI2548" s="8"/>
      <c r="EJ2548" s="8"/>
      <c r="EK2548" s="8"/>
      <c r="EL2548" s="8"/>
      <c r="EM2548" s="8"/>
      <c r="EN2548" s="8"/>
      <c r="EO2548" s="8"/>
      <c r="EP2548" s="8"/>
      <c r="EQ2548" s="8"/>
      <c r="ER2548" s="8"/>
      <c r="ES2548" s="8"/>
      <c r="ET2548" s="8"/>
      <c r="EU2548" s="8"/>
      <c r="EV2548" s="8"/>
      <c r="EW2548" s="8"/>
      <c r="EX2548" s="8"/>
      <c r="EY2548" s="8"/>
      <c r="EZ2548" s="8"/>
      <c r="FA2548" s="8"/>
      <c r="FB2548" s="8"/>
      <c r="FC2548" s="8"/>
      <c r="FD2548" s="8"/>
      <c r="FE2548" s="8"/>
      <c r="FF2548" s="8"/>
      <c r="FG2548" s="8"/>
      <c r="FH2548" s="8"/>
      <c r="FI2548" s="8"/>
      <c r="FJ2548" s="8"/>
    </row>
    <row r="2549" spans="1:166" x14ac:dyDescent="0.25">
      <c r="A2549" t="s">
        <v>169</v>
      </c>
      <c r="C2549" s="6">
        <v>43996</v>
      </c>
      <c r="D2549" s="5">
        <v>10</v>
      </c>
      <c r="E2549" t="s">
        <v>108</v>
      </c>
      <c r="F2549" s="6" t="s">
        <v>18</v>
      </c>
      <c r="G2549" s="5">
        <v>223</v>
      </c>
      <c r="H2549" t="s">
        <v>25</v>
      </c>
      <c r="I2549" s="7">
        <v>7</v>
      </c>
      <c r="J2549">
        <v>1000</v>
      </c>
      <c r="K2549" s="5">
        <f t="shared" si="77"/>
        <v>142.85714285714286</v>
      </c>
      <c r="L2549" s="5"/>
      <c r="M2549" s="8"/>
      <c r="N2549" s="8"/>
      <c r="O2549" s="8"/>
      <c r="P2549" s="8"/>
      <c r="Q2549" s="5"/>
      <c r="R2549" s="5"/>
      <c r="S2549" s="5"/>
      <c r="T2549" s="5"/>
      <c r="U2549" s="5"/>
      <c r="V2549" s="5"/>
      <c r="W2549" s="5"/>
      <c r="X2549" s="8"/>
      <c r="Y2549" s="8"/>
      <c r="Z2549" s="8"/>
      <c r="AA2549" s="8"/>
      <c r="AB2549" s="8"/>
      <c r="AC2549" s="5"/>
      <c r="AE2549" s="8"/>
      <c r="AF2549" s="8"/>
      <c r="AG2549" s="8"/>
      <c r="AH2549" s="8"/>
      <c r="AI2549" s="8"/>
      <c r="AJ2549" s="5"/>
      <c r="AK2549" s="8"/>
      <c r="AL2549" s="8"/>
      <c r="AM2549" s="8"/>
      <c r="AN2549" s="8"/>
      <c r="AO2549" s="8"/>
      <c r="AP2549" s="8"/>
      <c r="AQ2549" s="9"/>
      <c r="AS2549" s="8"/>
      <c r="AT2549" s="8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J2549" s="5"/>
      <c r="BK2549" s="5"/>
      <c r="BL2549" s="5"/>
      <c r="BM2549" s="8"/>
      <c r="BN2549" s="5">
        <f>BP2549*(1/(BO2549/100))</f>
        <v>527.62780011487644</v>
      </c>
      <c r="BO2549" s="7">
        <v>43.525000000000006</v>
      </c>
      <c r="BP2549" s="5">
        <v>229.65</v>
      </c>
      <c r="BQ2549" s="5">
        <f>BN2549-BP2549</f>
        <v>297.97780011487646</v>
      </c>
      <c r="BR2549" s="5"/>
      <c r="BS2549" s="5"/>
      <c r="BT2549" s="7">
        <v>10.116740088105727</v>
      </c>
      <c r="BU2549" s="7"/>
      <c r="BV2549" s="7"/>
      <c r="BW2549" s="7"/>
      <c r="BX2549" s="7"/>
      <c r="BY2549" s="7"/>
      <c r="BZ2549" s="7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8"/>
      <c r="CL2549" s="5"/>
      <c r="CM2549" s="5"/>
      <c r="CN2549" s="8"/>
      <c r="CO2549" s="5"/>
      <c r="CP2549" s="5"/>
      <c r="CQ2549" s="5"/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/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/>
      <c r="EB2549" s="8"/>
      <c r="EC2549" s="8"/>
      <c r="ED2549" s="8"/>
      <c r="EE2549" s="8"/>
      <c r="EF2549" s="8"/>
      <c r="EG2549" s="8"/>
      <c r="EH2549" s="8"/>
      <c r="EI2549" s="8"/>
      <c r="EJ2549" s="8"/>
      <c r="EK2549" s="8"/>
      <c r="EL2549" s="8"/>
      <c r="EM2549" s="8"/>
      <c r="EN2549" s="8"/>
      <c r="EO2549" s="8"/>
      <c r="EP2549" s="8"/>
      <c r="EQ2549" s="8"/>
      <c r="ER2549" s="8"/>
      <c r="ES2549" s="8"/>
      <c r="ET2549" s="8"/>
      <c r="EU2549" s="8"/>
      <c r="EV2549" s="8"/>
      <c r="EW2549" s="8"/>
      <c r="EX2549" s="8"/>
      <c r="EY2549" s="8"/>
      <c r="EZ2549" s="8"/>
      <c r="FA2549" s="8"/>
      <c r="FB2549" s="8"/>
      <c r="FC2549" s="8"/>
      <c r="FD2549" s="8"/>
      <c r="FE2549" s="8"/>
      <c r="FF2549" s="8"/>
      <c r="FG2549" s="8"/>
      <c r="FH2549" s="8"/>
      <c r="FI2549" s="8"/>
      <c r="FJ2549" s="8"/>
    </row>
    <row r="2550" spans="1:166" x14ac:dyDescent="0.25">
      <c r="A2550" t="s">
        <v>298</v>
      </c>
      <c r="B2550" t="s">
        <v>170</v>
      </c>
      <c r="C2550" s="6">
        <v>43773</v>
      </c>
      <c r="D2550" s="5">
        <v>1</v>
      </c>
      <c r="E2550" s="6" t="s">
        <v>209</v>
      </c>
      <c r="F2550" t="s">
        <v>10</v>
      </c>
      <c r="G2550">
        <v>0</v>
      </c>
      <c r="H2550" t="s">
        <v>26</v>
      </c>
      <c r="I2550" s="7">
        <v>7</v>
      </c>
      <c r="J2550">
        <v>1000</v>
      </c>
      <c r="K2550" s="5">
        <f t="shared" si="77"/>
        <v>142.85714285714286</v>
      </c>
      <c r="L2550" s="5"/>
      <c r="M2550" s="8"/>
      <c r="N2550" s="8"/>
      <c r="O2550" s="8"/>
      <c r="P2550" s="8"/>
      <c r="Q2550" s="5"/>
      <c r="R2550" s="5"/>
      <c r="S2550" s="5"/>
      <c r="T2550" s="5"/>
      <c r="U2550" s="5"/>
      <c r="V2550" s="5"/>
      <c r="W2550" s="5"/>
      <c r="X2550" s="8"/>
      <c r="Y2550" s="8"/>
      <c r="Z2550" s="8"/>
      <c r="AA2550" s="8"/>
      <c r="AB2550" s="8"/>
      <c r="AC2550" s="5"/>
      <c r="AE2550" s="8"/>
      <c r="AF2550" s="8"/>
      <c r="AG2550" s="8"/>
      <c r="AH2550" s="8"/>
      <c r="AI2550" s="8"/>
      <c r="AJ2550" s="5"/>
      <c r="AK2550" s="8"/>
      <c r="AL2550" s="8"/>
      <c r="AM2550" s="8"/>
      <c r="AN2550" s="8"/>
      <c r="AO2550" s="8"/>
      <c r="AP2550" s="8"/>
      <c r="AQ2550" s="9"/>
      <c r="AS2550" s="8"/>
      <c r="AT2550" s="8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J2550" s="5"/>
      <c r="BK2550" s="5"/>
      <c r="BL2550" s="5"/>
      <c r="BM2550" s="8"/>
      <c r="BN2550" s="8"/>
      <c r="BO2550" s="7"/>
      <c r="BP2550" s="5"/>
      <c r="BQ2550" s="5"/>
      <c r="BR2550" s="5"/>
      <c r="BS2550" s="5"/>
      <c r="BT2550" s="7"/>
      <c r="BU2550" s="7"/>
      <c r="BV2550" s="7"/>
      <c r="BW2550" s="7"/>
      <c r="BX2550" s="7"/>
      <c r="BY2550" s="7"/>
      <c r="BZ2550" s="7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8"/>
      <c r="CL2550" s="5"/>
      <c r="CM2550" s="5"/>
      <c r="CN2550" s="8"/>
      <c r="CO2550" s="5"/>
      <c r="CP2550" s="5"/>
      <c r="CQ2550" s="5"/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/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/>
      <c r="EB2550" s="8"/>
      <c r="EC2550" s="8"/>
      <c r="ED2550" s="8"/>
      <c r="EE2550" s="8"/>
      <c r="EF2550" s="8"/>
      <c r="EG2550" s="8"/>
      <c r="EH2550" s="8"/>
      <c r="EI2550" s="8"/>
      <c r="EJ2550" s="8"/>
      <c r="EK2550" s="8"/>
      <c r="EL2550" s="8"/>
      <c r="EM2550" s="8"/>
      <c r="EN2550" s="8"/>
      <c r="EO2550" s="8"/>
      <c r="EP2550" s="8"/>
      <c r="EQ2550" s="8"/>
      <c r="ER2550" s="8"/>
      <c r="ES2550" s="8"/>
      <c r="ET2550" s="8"/>
      <c r="EU2550" s="8"/>
      <c r="EV2550" s="8"/>
      <c r="EW2550" s="8"/>
      <c r="EX2550" s="8"/>
      <c r="EY2550" s="8"/>
      <c r="EZ2550" s="8"/>
      <c r="FA2550" s="8"/>
      <c r="FB2550" s="8"/>
      <c r="FC2550" s="8"/>
      <c r="FD2550" s="8"/>
      <c r="FE2550" s="8"/>
      <c r="FF2550" s="8"/>
      <c r="FG2550" s="8"/>
      <c r="FH2550" s="8"/>
      <c r="FI2550" s="8"/>
      <c r="FJ2550" s="8"/>
    </row>
    <row r="2551" spans="1:166" x14ac:dyDescent="0.25">
      <c r="A2551" t="s">
        <v>298</v>
      </c>
      <c r="B2551" t="s">
        <v>170</v>
      </c>
      <c r="C2551" s="6">
        <v>43850</v>
      </c>
      <c r="D2551" s="5">
        <v>6</v>
      </c>
      <c r="E2551" s="6" t="s">
        <v>239</v>
      </c>
      <c r="F2551" t="s">
        <v>89</v>
      </c>
      <c r="G2551" s="5">
        <v>77</v>
      </c>
      <c r="H2551" t="s">
        <v>26</v>
      </c>
      <c r="I2551" s="7">
        <v>7</v>
      </c>
      <c r="J2551">
        <v>1000</v>
      </c>
      <c r="K2551" s="5">
        <f t="shared" si="77"/>
        <v>142.85714285714286</v>
      </c>
      <c r="L2551" s="5"/>
      <c r="M2551" s="5">
        <v>678.33333333333326</v>
      </c>
      <c r="N2551" s="5">
        <v>18.333333333333332</v>
      </c>
      <c r="O2551" s="5"/>
      <c r="P2551" s="5"/>
      <c r="Q2551" s="5"/>
      <c r="R2551" s="5"/>
      <c r="S2551" s="5"/>
      <c r="T2551" s="5">
        <v>77</v>
      </c>
      <c r="U2551" s="5"/>
      <c r="V2551" s="5"/>
      <c r="W2551" s="5"/>
      <c r="X2551" s="8"/>
      <c r="Y2551" s="8"/>
      <c r="Z2551" s="8"/>
      <c r="AA2551" s="8"/>
      <c r="AB2551" s="8"/>
      <c r="AC2551" s="5">
        <v>164.29929763881839</v>
      </c>
      <c r="AD2551" s="9">
        <v>1.3568916666666668E-2</v>
      </c>
      <c r="AE2551" s="7">
        <f>AC2551*AD2551</f>
        <v>2.2293634780529903</v>
      </c>
      <c r="AF2551" s="7"/>
      <c r="AG2551" s="7"/>
      <c r="AH2551" s="7"/>
      <c r="AI2551" s="7"/>
      <c r="AJ2551" s="5">
        <v>139.74094083779801</v>
      </c>
      <c r="AK2551" s="8"/>
      <c r="AL2551" s="8"/>
      <c r="AM2551" s="8"/>
      <c r="AN2551" s="8"/>
      <c r="AO2551" s="8"/>
      <c r="AP2551" s="8"/>
      <c r="AQ2551" s="9"/>
      <c r="AR2551" s="9">
        <v>3.8434166666666672E-2</v>
      </c>
      <c r="AS2551" s="7">
        <f>AJ2551*AR2551</f>
        <v>5.3708266103167359</v>
      </c>
      <c r="AT2551" s="7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>
        <v>40.329771574847712</v>
      </c>
      <c r="BI2551" s="9">
        <v>3.6574999999999996E-2</v>
      </c>
      <c r="BJ2551" s="7">
        <f>BH2551*BI2551</f>
        <v>1.4750613953500549</v>
      </c>
      <c r="BK2551" s="5">
        <f>AC2551+AJ2551+BH2551</f>
        <v>344.37001005146413</v>
      </c>
      <c r="BL2551" s="5">
        <f>AE2551+AS2551+BJ2551</f>
        <v>9.0752514837197804</v>
      </c>
      <c r="BM2551" s="8">
        <f>BH2551/BK2551</f>
        <v>0.11711174143422262</v>
      </c>
      <c r="BN2551" s="8"/>
      <c r="BO2551" s="7"/>
      <c r="BP2551" s="5"/>
      <c r="BQ2551" s="5"/>
      <c r="BR2551" s="5"/>
      <c r="BS2551" s="5"/>
      <c r="BT2551" s="7"/>
      <c r="BU2551" s="7"/>
      <c r="BV2551" s="7"/>
      <c r="BW2551" s="7"/>
      <c r="BX2551" s="8">
        <f>AC2551/BK2551</f>
        <v>0.4771010623551824</v>
      </c>
      <c r="BY2551" s="8">
        <f>AJ2551/BK2551</f>
        <v>0.40578719621059489</v>
      </c>
      <c r="BZ2551" s="8">
        <f>BH2551/BK2551</f>
        <v>0.11711174143422262</v>
      </c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8"/>
      <c r="CL2551" s="5"/>
      <c r="CM2551" s="5"/>
      <c r="CN2551" s="8"/>
      <c r="CO2551" s="5"/>
      <c r="CP2551" s="5"/>
      <c r="CQ2551" s="5"/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/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/>
      <c r="EB2551" s="8"/>
      <c r="EC2551" s="8"/>
      <c r="ED2551" s="8"/>
      <c r="EE2551" s="8"/>
      <c r="EF2551" s="8"/>
      <c r="EG2551" s="8"/>
      <c r="EH2551" s="8"/>
      <c r="EI2551" s="8"/>
      <c r="EJ2551" s="8"/>
      <c r="EK2551" s="8"/>
      <c r="EL2551" s="8"/>
      <c r="EM2551" s="8"/>
      <c r="EN2551" s="8"/>
      <c r="EO2551" s="8"/>
      <c r="EP2551" s="8"/>
      <c r="EQ2551" s="8"/>
      <c r="ER2551" s="8"/>
      <c r="ES2551" s="8"/>
      <c r="ET2551" s="8"/>
      <c r="EU2551" s="8"/>
      <c r="EV2551" s="8"/>
      <c r="EW2551" s="8"/>
      <c r="EX2551" s="8"/>
      <c r="EY2551" s="8"/>
      <c r="EZ2551" s="8"/>
      <c r="FA2551" s="8"/>
      <c r="FB2551" s="8"/>
      <c r="FC2551" s="8"/>
      <c r="FD2551" s="8"/>
      <c r="FE2551" s="8"/>
      <c r="FF2551" s="8"/>
      <c r="FG2551" s="8"/>
      <c r="FH2551" s="8"/>
      <c r="FI2551" s="8"/>
      <c r="FJ2551" s="8"/>
    </row>
    <row r="2552" spans="1:166" x14ac:dyDescent="0.25">
      <c r="A2552" t="s">
        <v>298</v>
      </c>
      <c r="B2552" t="s">
        <v>170</v>
      </c>
      <c r="C2552" s="6">
        <v>43865</v>
      </c>
      <c r="D2552" s="5"/>
      <c r="E2552" s="6"/>
      <c r="F2552" s="6"/>
      <c r="G2552" s="5">
        <v>92</v>
      </c>
      <c r="H2552" t="s">
        <v>26</v>
      </c>
      <c r="I2552" s="7">
        <v>7</v>
      </c>
      <c r="J2552">
        <v>1000</v>
      </c>
      <c r="K2552" s="5">
        <f t="shared" si="77"/>
        <v>142.85714285714286</v>
      </c>
      <c r="L2552" s="5"/>
      <c r="M2552" s="5">
        <v>782.5</v>
      </c>
      <c r="N2552" s="5">
        <v>22.916666666666668</v>
      </c>
      <c r="O2552" s="5"/>
      <c r="P2552" s="5"/>
      <c r="Q2552" s="5"/>
      <c r="R2552" s="5"/>
      <c r="S2552" s="5"/>
      <c r="T2552" s="5"/>
      <c r="U2552" s="5"/>
      <c r="V2552" s="5"/>
      <c r="W2552" s="5"/>
      <c r="X2552" s="8"/>
      <c r="Y2552" s="8"/>
      <c r="Z2552" s="8"/>
      <c r="AA2552" s="8"/>
      <c r="AB2552" s="8"/>
      <c r="AC2552" s="5">
        <v>234.68582860383395</v>
      </c>
      <c r="AD2552" s="9">
        <v>1.22635E-2</v>
      </c>
      <c r="AE2552" s="7">
        <f>AC2552*AD2552</f>
        <v>2.8780696590831178</v>
      </c>
      <c r="AF2552" s="7"/>
      <c r="AG2552" s="7"/>
      <c r="AH2552" s="7"/>
      <c r="AI2552" s="7"/>
      <c r="AJ2552" s="5">
        <v>180.91109851748308</v>
      </c>
      <c r="AK2552" s="8"/>
      <c r="AL2552" s="8"/>
      <c r="AM2552" s="8"/>
      <c r="AN2552" s="8"/>
      <c r="AO2552" s="8"/>
      <c r="AP2552" s="8"/>
      <c r="AQ2552" s="9"/>
      <c r="AR2552" s="9">
        <v>3.8344166666666665E-2</v>
      </c>
      <c r="AS2552" s="7">
        <f>AJ2552*AR2552</f>
        <v>6.9368853134041242</v>
      </c>
      <c r="AT2552" s="7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>
        <v>126.64452998233305</v>
      </c>
      <c r="BI2552" s="9">
        <v>3.2755000000000006E-2</v>
      </c>
      <c r="BJ2552" s="7">
        <f>BH2552*BI2552</f>
        <v>4.1482415795713203</v>
      </c>
      <c r="BK2552" s="5">
        <f>AC2552+AJ2552+BH2552</f>
        <v>542.24145710365008</v>
      </c>
      <c r="BL2552" s="5">
        <f>AE2552+AS2552+BJ2552</f>
        <v>13.963196552058562</v>
      </c>
      <c r="BM2552" s="8">
        <f>BH2552/BK2552</f>
        <v>0.23355744626904248</v>
      </c>
      <c r="BN2552" s="8"/>
      <c r="BO2552" s="7"/>
      <c r="BP2552" s="5"/>
      <c r="BQ2552" s="5"/>
      <c r="BR2552" s="5"/>
      <c r="BS2552" s="5"/>
      <c r="BT2552" s="7"/>
      <c r="BU2552" s="7"/>
      <c r="BV2552" s="7"/>
      <c r="BW2552" s="7"/>
      <c r="BX2552" s="8">
        <f>AC2552/BK2552</f>
        <v>0.43280687142107155</v>
      </c>
      <c r="BY2552" s="8">
        <f>AJ2552/BK2552</f>
        <v>0.33363568230988599</v>
      </c>
      <c r="BZ2552" s="8">
        <f>BH2552/BK2552</f>
        <v>0.23355744626904248</v>
      </c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8"/>
      <c r="CL2552" s="5"/>
      <c r="CM2552" s="5"/>
      <c r="CN2552" s="8"/>
      <c r="CO2552" s="5"/>
      <c r="CP2552" s="5"/>
      <c r="CQ2552" s="5"/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/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/>
      <c r="EB2552" s="8"/>
      <c r="EC2552" s="8"/>
      <c r="ED2552" s="8"/>
      <c r="EE2552" s="8"/>
      <c r="EF2552" s="8"/>
      <c r="EG2552" s="8"/>
      <c r="EH2552" s="8"/>
      <c r="EI2552" s="8"/>
      <c r="EJ2552" s="8"/>
      <c r="EK2552" s="8"/>
      <c r="EL2552" s="8"/>
      <c r="EM2552" s="8"/>
      <c r="EN2552" s="8"/>
      <c r="EO2552" s="8"/>
      <c r="EP2552" s="8"/>
      <c r="EQ2552" s="8"/>
      <c r="ER2552" s="8"/>
      <c r="ES2552" s="8"/>
      <c r="ET2552" s="8"/>
      <c r="EU2552" s="8"/>
      <c r="EV2552" s="8"/>
      <c r="EW2552" s="8"/>
      <c r="EX2552" s="8"/>
      <c r="EY2552" s="8"/>
      <c r="EZ2552" s="8"/>
      <c r="FA2552" s="8"/>
      <c r="FB2552" s="8"/>
      <c r="FC2552" s="8"/>
      <c r="FD2552" s="8"/>
      <c r="FE2552" s="8"/>
      <c r="FF2552" s="8"/>
      <c r="FG2552" s="8"/>
      <c r="FH2552" s="8"/>
      <c r="FI2552" s="8"/>
      <c r="FJ2552" s="8"/>
    </row>
    <row r="2553" spans="1:166" x14ac:dyDescent="0.25">
      <c r="A2553" t="s">
        <v>298</v>
      </c>
      <c r="B2553" t="s">
        <v>170</v>
      </c>
      <c r="C2553" s="6">
        <v>43878</v>
      </c>
      <c r="D2553" s="5">
        <v>8</v>
      </c>
      <c r="E2553" t="s">
        <v>208</v>
      </c>
      <c r="F2553" s="6" t="s">
        <v>14</v>
      </c>
      <c r="G2553" s="5">
        <v>105</v>
      </c>
      <c r="H2553" t="s">
        <v>26</v>
      </c>
      <c r="I2553" s="7">
        <v>7</v>
      </c>
      <c r="J2553">
        <v>1000</v>
      </c>
      <c r="K2553" s="5">
        <f t="shared" si="77"/>
        <v>142.85714285714286</v>
      </c>
      <c r="L2553" s="5"/>
      <c r="M2553" s="5">
        <v>824.58333333333326</v>
      </c>
      <c r="N2553" s="5">
        <v>23.333333333333332</v>
      </c>
      <c r="O2553" s="5"/>
      <c r="P2553" s="5"/>
      <c r="Q2553" s="5"/>
      <c r="R2553" s="5"/>
      <c r="S2553" s="5"/>
      <c r="T2553" s="5"/>
      <c r="U2553" s="5">
        <v>105</v>
      </c>
      <c r="V2553" s="5"/>
      <c r="W2553" s="5"/>
      <c r="X2553" s="8"/>
      <c r="Y2553" s="8"/>
      <c r="Z2553" s="8"/>
      <c r="AA2553" s="8"/>
      <c r="AB2553" s="8"/>
      <c r="AC2553" s="5">
        <v>285.29911712053882</v>
      </c>
      <c r="AD2553" s="9">
        <v>1.0891666666666668E-2</v>
      </c>
      <c r="AE2553" s="7">
        <f>AC2553*AD2553</f>
        <v>3.1073828839712023</v>
      </c>
      <c r="AF2553" s="7"/>
      <c r="AG2553" s="7"/>
      <c r="AH2553" s="7"/>
      <c r="AI2553" s="7"/>
      <c r="AJ2553" s="5">
        <v>204.47568135349528</v>
      </c>
      <c r="AK2553" s="8"/>
      <c r="AL2553" s="8"/>
      <c r="AM2553" s="8"/>
      <c r="AN2553" s="8"/>
      <c r="AO2553" s="8"/>
      <c r="AP2553" s="8"/>
      <c r="AQ2553" s="9"/>
      <c r="AR2553" s="9">
        <v>3.1345833333333337E-2</v>
      </c>
      <c r="AS2553" s="7">
        <f>AJ2553*AR2553</f>
        <v>6.4094606284264382</v>
      </c>
      <c r="AT2553" s="7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>
        <v>280.55256466990875</v>
      </c>
      <c r="BI2553" s="9">
        <v>2.0781666666666667E-2</v>
      </c>
      <c r="BJ2553" s="7">
        <f>BH2553*BI2553</f>
        <v>5.8303498814484866</v>
      </c>
      <c r="BK2553" s="5">
        <f>AC2553+AJ2553+BH2553</f>
        <v>770.32736314394288</v>
      </c>
      <c r="BL2553" s="5">
        <f>AE2553+AS2553+BJ2553</f>
        <v>15.347193393846126</v>
      </c>
      <c r="BM2553" s="8">
        <f>BH2553/BK2553</f>
        <v>0.3641991419399766</v>
      </c>
      <c r="BN2553" s="8"/>
      <c r="BO2553" s="7"/>
      <c r="BP2553" s="5"/>
      <c r="BQ2553" s="5"/>
      <c r="BR2553" s="5"/>
      <c r="BS2553" s="5"/>
      <c r="BT2553" s="7"/>
      <c r="BU2553" s="7"/>
      <c r="BV2553" s="7"/>
      <c r="BW2553" s="7"/>
      <c r="BX2553" s="8">
        <f>AC2553/BK2553</f>
        <v>0.37036087612952678</v>
      </c>
      <c r="BY2553" s="8">
        <f>AJ2553/BK2553</f>
        <v>0.26543998193049656</v>
      </c>
      <c r="BZ2553" s="8">
        <f>BH2553/BK2553</f>
        <v>0.3641991419399766</v>
      </c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8"/>
      <c r="CL2553" s="5"/>
      <c r="CM2553" s="5"/>
      <c r="CN2553" s="8"/>
      <c r="CO2553" s="5"/>
      <c r="CP2553" s="5"/>
      <c r="CQ2553" s="5"/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/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/>
      <c r="EB2553" s="8"/>
      <c r="EC2553" s="8"/>
      <c r="ED2553" s="8"/>
      <c r="EE2553" s="8"/>
      <c r="EF2553" s="8"/>
      <c r="EG2553" s="8"/>
      <c r="EH2553" s="8"/>
      <c r="EI2553" s="8"/>
      <c r="EJ2553" s="8"/>
      <c r="EK2553" s="8"/>
      <c r="EL2553" s="8"/>
      <c r="EM2553" s="8"/>
      <c r="EN2553" s="8"/>
      <c r="EO2553" s="8"/>
      <c r="EP2553" s="8"/>
      <c r="EQ2553" s="8"/>
      <c r="ER2553" s="8"/>
      <c r="ES2553" s="8"/>
      <c r="ET2553" s="8"/>
      <c r="EU2553" s="8"/>
      <c r="EV2553" s="8"/>
      <c r="EW2553" s="8"/>
      <c r="EX2553" s="8"/>
      <c r="EY2553" s="8"/>
      <c r="EZ2553" s="8"/>
      <c r="FA2553" s="8"/>
      <c r="FB2553" s="8"/>
      <c r="FC2553" s="8"/>
      <c r="FD2553" s="8"/>
      <c r="FE2553" s="8"/>
      <c r="FF2553" s="8"/>
      <c r="FG2553" s="8"/>
      <c r="FH2553" s="8"/>
      <c r="FI2553" s="8"/>
      <c r="FJ2553" s="8"/>
    </row>
    <row r="2554" spans="1:166" x14ac:dyDescent="0.25">
      <c r="A2554" t="s">
        <v>298</v>
      </c>
      <c r="B2554" t="s">
        <v>170</v>
      </c>
      <c r="C2554" s="6">
        <v>43906</v>
      </c>
      <c r="D2554" s="5">
        <v>9</v>
      </c>
      <c r="E2554" s="6" t="s">
        <v>207</v>
      </c>
      <c r="F2554" s="6" t="s">
        <v>15</v>
      </c>
      <c r="G2554" s="5">
        <v>133</v>
      </c>
      <c r="H2554" t="s">
        <v>26</v>
      </c>
      <c r="I2554" s="7">
        <v>7</v>
      </c>
      <c r="J2554">
        <v>1000</v>
      </c>
      <c r="K2554" s="5">
        <f t="shared" si="77"/>
        <v>142.85714285714286</v>
      </c>
      <c r="L2554" s="5"/>
      <c r="M2554" s="5">
        <v>804.58333333333326</v>
      </c>
      <c r="N2554" s="5">
        <v>25.083333333333332</v>
      </c>
      <c r="O2554" s="5"/>
      <c r="P2554" s="5"/>
      <c r="Q2554" s="5"/>
      <c r="R2554" s="5"/>
      <c r="S2554" s="5"/>
      <c r="T2554" s="5"/>
      <c r="U2554" s="5"/>
      <c r="V2554" s="5">
        <v>133</v>
      </c>
      <c r="W2554" s="5"/>
      <c r="X2554" s="8"/>
      <c r="Y2554" s="8"/>
      <c r="Z2554" s="8"/>
      <c r="AA2554" s="8"/>
      <c r="AB2554" s="8"/>
      <c r="AC2554" s="5">
        <v>353.52257447329066</v>
      </c>
      <c r="AD2554" s="9">
        <v>7.3710833333333328E-3</v>
      </c>
      <c r="AE2554" s="7">
        <f>AC2554*AD2554</f>
        <v>2.6058443566571645</v>
      </c>
      <c r="AF2554" s="7"/>
      <c r="AG2554" s="7"/>
      <c r="AH2554" s="7"/>
      <c r="AI2554" s="7"/>
      <c r="AJ2554" s="5">
        <v>224.9500018611603</v>
      </c>
      <c r="AK2554" s="8"/>
      <c r="AL2554" s="8"/>
      <c r="AM2554" s="8"/>
      <c r="AN2554" s="8"/>
      <c r="AO2554" s="8"/>
      <c r="AP2554" s="8"/>
      <c r="AQ2554" s="9"/>
      <c r="AR2554" s="9">
        <v>2.3654999999999999E-2</v>
      </c>
      <c r="AS2554" s="7">
        <f>AJ2554*AR2554</f>
        <v>5.3211922940257468</v>
      </c>
      <c r="AT2554" s="7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>
        <v>610.20837237869216</v>
      </c>
      <c r="BI2554" s="9">
        <v>2.123916666666667E-2</v>
      </c>
      <c r="BJ2554" s="7">
        <f>BH2554*BI2554</f>
        <v>12.960317322346441</v>
      </c>
      <c r="BK2554" s="5">
        <f>AC2554+AJ2554+BH2554</f>
        <v>1188.6809487131432</v>
      </c>
      <c r="BL2554" s="5">
        <f>AE2554+AS2554+BJ2554</f>
        <v>20.887353973029352</v>
      </c>
      <c r="BM2554" s="8">
        <f>BH2554/BK2554</f>
        <v>0.5133491649204095</v>
      </c>
      <c r="BN2554" s="8"/>
      <c r="BO2554" s="7"/>
      <c r="BP2554" s="5"/>
      <c r="BQ2554" s="5"/>
      <c r="BR2554" s="5"/>
      <c r="BS2554" s="5"/>
      <c r="BT2554" s="7"/>
      <c r="BU2554" s="7"/>
      <c r="BV2554" s="7"/>
      <c r="BW2554" s="7"/>
      <c r="BX2554" s="8">
        <f>AC2554/BK2554</f>
        <v>0.2974074539143674</v>
      </c>
      <c r="BY2554" s="8">
        <f>AJ2554/BK2554</f>
        <v>0.18924338116522305</v>
      </c>
      <c r="BZ2554" s="8">
        <f>BH2554/BK2554</f>
        <v>0.5133491649204095</v>
      </c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8"/>
      <c r="CL2554" s="5"/>
      <c r="CM2554" s="5"/>
      <c r="CN2554" s="8"/>
      <c r="CO2554" s="5"/>
      <c r="CP2554" s="5"/>
      <c r="CQ2554" s="5"/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/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/>
      <c r="EB2554" s="8"/>
      <c r="EC2554" s="8"/>
      <c r="ED2554" s="8"/>
      <c r="EE2554" s="8"/>
      <c r="EF2554" s="8"/>
      <c r="EG2554" s="8"/>
      <c r="EH2554" s="8"/>
      <c r="EI2554" s="8"/>
      <c r="EJ2554" s="8"/>
      <c r="EK2554" s="8"/>
      <c r="EL2554" s="8"/>
      <c r="EM2554" s="8"/>
      <c r="EN2554" s="8"/>
      <c r="EO2554" s="8"/>
      <c r="EP2554" s="8"/>
      <c r="EQ2554" s="8"/>
      <c r="ER2554" s="8"/>
      <c r="ES2554" s="8"/>
      <c r="ET2554" s="8"/>
      <c r="EU2554" s="8"/>
      <c r="EV2554" s="8"/>
      <c r="EW2554" s="8"/>
      <c r="EX2554" s="8"/>
      <c r="EY2554" s="8"/>
      <c r="EZ2554" s="8"/>
      <c r="FA2554" s="8"/>
      <c r="FB2554" s="8"/>
      <c r="FC2554" s="8"/>
      <c r="FD2554" s="8"/>
      <c r="FE2554" s="8"/>
      <c r="FF2554" s="8"/>
      <c r="FG2554" s="8"/>
      <c r="FH2554" s="8"/>
      <c r="FI2554" s="8"/>
      <c r="FJ2554" s="8"/>
    </row>
    <row r="2555" spans="1:166" x14ac:dyDescent="0.25">
      <c r="A2555" t="s">
        <v>298</v>
      </c>
      <c r="B2555" t="s">
        <v>170</v>
      </c>
      <c r="C2555" s="6">
        <v>43996</v>
      </c>
      <c r="D2555" s="5">
        <v>10</v>
      </c>
      <c r="E2555" t="s">
        <v>108</v>
      </c>
      <c r="F2555" s="6" t="s">
        <v>18</v>
      </c>
      <c r="G2555" s="5">
        <v>223</v>
      </c>
      <c r="H2555" t="s">
        <v>26</v>
      </c>
      <c r="I2555" s="7">
        <v>7</v>
      </c>
      <c r="J2555">
        <v>1000</v>
      </c>
      <c r="K2555" s="5">
        <f t="shared" si="77"/>
        <v>142.85714285714286</v>
      </c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8"/>
      <c r="Y2555" s="8"/>
      <c r="Z2555" s="8"/>
      <c r="AA2555" s="8"/>
      <c r="AB2555" s="8"/>
      <c r="AC2555" s="5"/>
      <c r="AD2555" s="9"/>
      <c r="AE2555" s="8"/>
      <c r="AF2555" s="8"/>
      <c r="AG2555" s="8"/>
      <c r="AH2555" s="8"/>
      <c r="AI2555" s="8"/>
      <c r="AJ2555" s="5"/>
      <c r="AK2555" s="8"/>
      <c r="AL2555" s="8"/>
      <c r="AM2555" s="8"/>
      <c r="AN2555" s="8"/>
      <c r="AO2555" s="8"/>
      <c r="AP2555" s="8"/>
      <c r="AQ2555" s="9"/>
      <c r="AR2555" s="9"/>
      <c r="AS2555" s="8"/>
      <c r="AT2555" s="8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9"/>
      <c r="BJ2555" s="5"/>
      <c r="BK2555" s="5"/>
      <c r="BL2555" s="5"/>
      <c r="BM2555" s="8"/>
      <c r="BN2555" s="5">
        <f>BP2555*(1/(BO2555/100))</f>
        <v>428.39539244575411</v>
      </c>
      <c r="BO2555" s="7">
        <v>46.662499999999994</v>
      </c>
      <c r="BP2555" s="5">
        <v>199.9</v>
      </c>
      <c r="BQ2555" s="5">
        <f>BN2555-BP2555</f>
        <v>228.49539244575411</v>
      </c>
      <c r="BR2555" s="5"/>
      <c r="BS2555" s="5"/>
      <c r="BT2555" s="7">
        <v>8.8061674008810584</v>
      </c>
      <c r="BU2555" s="7"/>
      <c r="BV2555" s="7"/>
      <c r="BW2555" s="7"/>
      <c r="BX2555" s="7"/>
      <c r="BY2555" s="7"/>
      <c r="BZ2555" s="7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8"/>
      <c r="CL2555" s="5"/>
      <c r="CM2555" s="5"/>
      <c r="CN2555" s="8"/>
      <c r="CO2555" s="5"/>
      <c r="CP2555" s="5"/>
      <c r="CQ2555" s="5"/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/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/>
      <c r="EF2555" s="8"/>
      <c r="EG2555" s="8"/>
      <c r="EH2555" s="8"/>
      <c r="EI2555" s="8"/>
      <c r="EJ2555" s="8"/>
      <c r="EK2555" s="8"/>
      <c r="EL2555" s="8"/>
      <c r="EM2555" s="8"/>
      <c r="EN2555" s="8"/>
      <c r="EO2555" s="8"/>
      <c r="EP2555" s="8"/>
      <c r="EQ2555" s="8"/>
      <c r="ER2555" s="8"/>
      <c r="ES2555" s="8"/>
      <c r="ET2555" s="8"/>
      <c r="EU2555" s="8"/>
      <c r="EV2555" s="8"/>
      <c r="EW2555" s="8"/>
      <c r="EX2555" s="8"/>
      <c r="EY2555" s="8"/>
      <c r="EZ2555" s="8"/>
      <c r="FA2555" s="8"/>
      <c r="FB2555" s="8"/>
      <c r="FC2555" s="8"/>
      <c r="FD2555" s="8"/>
      <c r="FE2555" s="8"/>
      <c r="FF2555" s="8"/>
      <c r="FG2555" s="8"/>
      <c r="FH2555" s="8"/>
      <c r="FI2555" s="8"/>
      <c r="FJ2555" s="8"/>
    </row>
    <row r="2556" spans="1:166" x14ac:dyDescent="0.25">
      <c r="A2556" t="s">
        <v>299</v>
      </c>
      <c r="B2556" t="s">
        <v>171</v>
      </c>
      <c r="C2556" s="6">
        <v>43773</v>
      </c>
      <c r="D2556" s="5">
        <v>1</v>
      </c>
      <c r="E2556" s="6" t="s">
        <v>209</v>
      </c>
      <c r="F2556" t="s">
        <v>10</v>
      </c>
      <c r="G2556">
        <v>0</v>
      </c>
      <c r="H2556" t="s">
        <v>26</v>
      </c>
      <c r="I2556" s="7">
        <v>7</v>
      </c>
      <c r="J2556">
        <v>1000</v>
      </c>
      <c r="K2556" s="5">
        <f t="shared" si="77"/>
        <v>142.85714285714286</v>
      </c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8"/>
      <c r="Y2556" s="8"/>
      <c r="Z2556" s="8"/>
      <c r="AA2556" s="8"/>
      <c r="AB2556" s="8"/>
      <c r="AC2556" s="5"/>
      <c r="AD2556" s="9"/>
      <c r="AE2556" s="8"/>
      <c r="AF2556" s="8"/>
      <c r="AG2556" s="8"/>
      <c r="AH2556" s="8"/>
      <c r="AI2556" s="8"/>
      <c r="AJ2556" s="5"/>
      <c r="AK2556" s="8"/>
      <c r="AL2556" s="8"/>
      <c r="AM2556" s="8"/>
      <c r="AN2556" s="8"/>
      <c r="AO2556" s="8"/>
      <c r="AP2556" s="8"/>
      <c r="AQ2556" s="9"/>
      <c r="AR2556" s="9"/>
      <c r="AS2556" s="8"/>
      <c r="AT2556" s="8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9"/>
      <c r="BJ2556" s="5"/>
      <c r="BK2556" s="5"/>
      <c r="BL2556" s="5"/>
      <c r="BM2556" s="8"/>
      <c r="BN2556" s="8"/>
      <c r="BO2556" s="7"/>
      <c r="BP2556" s="5"/>
      <c r="BQ2556" s="5"/>
      <c r="BR2556" s="5"/>
      <c r="BS2556" s="5"/>
      <c r="BT2556" s="7"/>
      <c r="BU2556" s="7"/>
      <c r="BV2556" s="7"/>
      <c r="BW2556" s="7"/>
      <c r="BX2556" s="7"/>
      <c r="BY2556" s="7"/>
      <c r="BZ2556" s="7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8"/>
      <c r="CL2556" s="5"/>
      <c r="CM2556" s="5"/>
      <c r="CN2556" s="8"/>
      <c r="CO2556" s="5"/>
      <c r="CP2556" s="5"/>
      <c r="CQ2556" s="5"/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/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/>
      <c r="EB2556" s="8"/>
      <c r="EC2556" s="8"/>
      <c r="ED2556" s="8"/>
      <c r="EE2556" s="8"/>
      <c r="EF2556" s="8"/>
      <c r="EG2556" s="8"/>
      <c r="EH2556" s="8"/>
      <c r="EI2556" s="8"/>
      <c r="EJ2556" s="8"/>
      <c r="EK2556" s="8"/>
      <c r="EL2556" s="8"/>
      <c r="EM2556" s="8"/>
      <c r="EN2556" s="8"/>
      <c r="EO2556" s="8"/>
      <c r="EP2556" s="8"/>
      <c r="EQ2556" s="8"/>
      <c r="ER2556" s="8"/>
      <c r="ES2556" s="8"/>
      <c r="ET2556" s="8"/>
      <c r="EU2556" s="8"/>
      <c r="EV2556" s="8"/>
      <c r="EW2556" s="8"/>
      <c r="EX2556" s="8"/>
      <c r="EY2556" s="8"/>
      <c r="EZ2556" s="8"/>
      <c r="FA2556" s="8"/>
      <c r="FB2556" s="8"/>
      <c r="FC2556" s="8"/>
      <c r="FD2556" s="8"/>
      <c r="FE2556" s="8"/>
      <c r="FF2556" s="8"/>
      <c r="FG2556" s="8"/>
      <c r="FH2556" s="8"/>
      <c r="FI2556" s="8"/>
      <c r="FJ2556" s="8"/>
    </row>
    <row r="2557" spans="1:166" x14ac:dyDescent="0.25">
      <c r="A2557" t="s">
        <v>299</v>
      </c>
      <c r="B2557" t="s">
        <v>171</v>
      </c>
      <c r="C2557" s="6">
        <v>43850</v>
      </c>
      <c r="D2557" s="5">
        <v>6</v>
      </c>
      <c r="E2557" s="6" t="s">
        <v>239</v>
      </c>
      <c r="F2557" t="s">
        <v>89</v>
      </c>
      <c r="G2557" s="5">
        <v>77</v>
      </c>
      <c r="H2557" t="s">
        <v>26</v>
      </c>
      <c r="I2557" s="7">
        <v>7</v>
      </c>
      <c r="J2557">
        <v>1000</v>
      </c>
      <c r="K2557" s="5">
        <f t="shared" si="77"/>
        <v>142.85714285714286</v>
      </c>
      <c r="L2557" s="5"/>
      <c r="M2557" s="5">
        <v>685.83333333333326</v>
      </c>
      <c r="N2557" s="5">
        <v>19.5</v>
      </c>
      <c r="O2557" s="5"/>
      <c r="P2557" s="5"/>
      <c r="Q2557" s="5"/>
      <c r="R2557" s="5"/>
      <c r="S2557" s="5"/>
      <c r="T2557" s="5">
        <v>77</v>
      </c>
      <c r="U2557" s="5"/>
      <c r="V2557" s="5"/>
      <c r="W2557" s="5"/>
      <c r="X2557" s="8"/>
      <c r="Y2557" s="8"/>
      <c r="Z2557" s="8"/>
      <c r="AA2557" s="8"/>
      <c r="AB2557" s="8"/>
      <c r="AC2557" s="5">
        <v>173.39425842336109</v>
      </c>
      <c r="AD2557" s="9">
        <v>1.3606583333333333E-2</v>
      </c>
      <c r="AE2557" s="7">
        <f>AC2557*AD2557</f>
        <v>2.3593034267589981</v>
      </c>
      <c r="AF2557" s="7"/>
      <c r="AG2557" s="7"/>
      <c r="AH2557" s="7"/>
      <c r="AI2557" s="7"/>
      <c r="AJ2557" s="5">
        <v>141.19790912250053</v>
      </c>
      <c r="AK2557" s="8"/>
      <c r="AL2557" s="8"/>
      <c r="AM2557" s="8"/>
      <c r="AN2557" s="8"/>
      <c r="AO2557" s="8"/>
      <c r="AP2557" s="8"/>
      <c r="AQ2557" s="9"/>
      <c r="AR2557" s="9">
        <v>3.7303333333333327E-2</v>
      </c>
      <c r="AS2557" s="7">
        <f>AJ2557*AR2557</f>
        <v>5.267152669966344</v>
      </c>
      <c r="AT2557" s="7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>
        <v>36.544488804904788</v>
      </c>
      <c r="BI2557" s="9">
        <v>3.1725000000000003E-2</v>
      </c>
      <c r="BJ2557" s="7">
        <f>BH2557*BI2557</f>
        <v>1.1593739073356044</v>
      </c>
      <c r="BK2557" s="5">
        <f>AC2557+AJ2557+BH2557</f>
        <v>351.13665635076643</v>
      </c>
      <c r="BL2557" s="5">
        <f>AE2557+AS2557+BJ2557</f>
        <v>8.7858300040609461</v>
      </c>
      <c r="BM2557" s="8">
        <f>BH2557/BK2557</f>
        <v>0.10407483281494494</v>
      </c>
      <c r="BN2557" s="8"/>
      <c r="BO2557" s="7"/>
      <c r="BP2557" s="5"/>
      <c r="BQ2557" s="5"/>
      <c r="BR2557" s="5"/>
      <c r="BS2557" s="5"/>
      <c r="BT2557" s="7"/>
      <c r="BU2557" s="7"/>
      <c r="BV2557" s="7"/>
      <c r="BW2557" s="7"/>
      <c r="BX2557" s="8">
        <f>AC2557/BK2557</f>
        <v>0.49380847965400015</v>
      </c>
      <c r="BY2557" s="8">
        <f>AJ2557/BK2557</f>
        <v>0.40211668753105484</v>
      </c>
      <c r="BZ2557" s="8">
        <f>BH2557/BK2557</f>
        <v>0.10407483281494494</v>
      </c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8"/>
      <c r="CL2557" s="5"/>
      <c r="CM2557" s="5"/>
      <c r="CN2557" s="8"/>
      <c r="CO2557" s="5"/>
      <c r="CP2557" s="5"/>
      <c r="CQ2557" s="5"/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/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/>
      <c r="EB2557" s="8"/>
      <c r="EC2557" s="8"/>
      <c r="ED2557" s="8"/>
      <c r="EE2557" s="8"/>
      <c r="EF2557" s="8"/>
      <c r="EG2557" s="8"/>
      <c r="EH2557" s="8"/>
      <c r="EI2557" s="8"/>
      <c r="EJ2557" s="8"/>
      <c r="EK2557" s="8"/>
      <c r="EL2557" s="8"/>
      <c r="EM2557" s="8"/>
      <c r="EN2557" s="8"/>
      <c r="EO2557" s="8"/>
      <c r="EP2557" s="8"/>
      <c r="EQ2557" s="8"/>
      <c r="ER2557" s="8"/>
      <c r="ES2557" s="8"/>
      <c r="ET2557" s="8"/>
      <c r="EU2557" s="8"/>
      <c r="EV2557" s="8"/>
      <c r="EW2557" s="8"/>
      <c r="EX2557" s="8"/>
      <c r="EY2557" s="8"/>
      <c r="EZ2557" s="8"/>
      <c r="FA2557" s="8"/>
      <c r="FB2557" s="8"/>
      <c r="FC2557" s="8"/>
      <c r="FD2557" s="8"/>
      <c r="FE2557" s="8"/>
      <c r="FF2557" s="8"/>
      <c r="FG2557" s="8"/>
      <c r="FH2557" s="8"/>
      <c r="FI2557" s="8"/>
      <c r="FJ2557" s="8"/>
    </row>
    <row r="2558" spans="1:166" x14ac:dyDescent="0.25">
      <c r="A2558" t="s">
        <v>299</v>
      </c>
      <c r="B2558" t="s">
        <v>171</v>
      </c>
      <c r="C2558" s="6">
        <v>43865</v>
      </c>
      <c r="D2558" s="5"/>
      <c r="E2558" s="6"/>
      <c r="F2558" s="6"/>
      <c r="G2558" s="5">
        <v>92</v>
      </c>
      <c r="H2558" t="s">
        <v>26</v>
      </c>
      <c r="I2558" s="7">
        <v>7</v>
      </c>
      <c r="J2558">
        <v>1000</v>
      </c>
      <c r="K2558" s="5">
        <f t="shared" si="77"/>
        <v>142.85714285714286</v>
      </c>
      <c r="L2558" s="5"/>
      <c r="M2558" s="5">
        <v>755.83333333333326</v>
      </c>
      <c r="N2558" s="5">
        <v>22.666666666666668</v>
      </c>
      <c r="O2558" s="5"/>
      <c r="P2558" s="5"/>
      <c r="Q2558" s="5"/>
      <c r="R2558" s="5"/>
      <c r="S2558" s="5"/>
      <c r="T2558" s="5"/>
      <c r="U2558" s="5"/>
      <c r="V2558" s="5"/>
      <c r="W2558" s="5"/>
      <c r="X2558" s="8"/>
      <c r="Y2558" s="8"/>
      <c r="Z2558" s="8"/>
      <c r="AA2558" s="8"/>
      <c r="AB2558" s="8"/>
      <c r="AC2558" s="5">
        <v>255.22431470152952</v>
      </c>
      <c r="AD2558" s="9">
        <v>1.3309E-2</v>
      </c>
      <c r="AE2558" s="7">
        <f>AC2558*AD2558</f>
        <v>3.3967804043626564</v>
      </c>
      <c r="AF2558" s="7"/>
      <c r="AG2558" s="7"/>
      <c r="AH2558" s="7"/>
      <c r="AI2558" s="7"/>
      <c r="AJ2558" s="5">
        <v>201.63328266341196</v>
      </c>
      <c r="AK2558" s="8"/>
      <c r="AL2558" s="8"/>
      <c r="AM2558" s="8"/>
      <c r="AN2558" s="8"/>
      <c r="AO2558" s="8"/>
      <c r="AP2558" s="8"/>
      <c r="AQ2558" s="9"/>
      <c r="AR2558" s="9">
        <v>4.0631666666666663E-2</v>
      </c>
      <c r="AS2558" s="7">
        <f>AJ2558*AR2558</f>
        <v>8.1926963300855338</v>
      </c>
      <c r="AT2558" s="7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>
        <v>151.72853743661832</v>
      </c>
      <c r="BI2558" s="9">
        <v>3.3561666666666663E-2</v>
      </c>
      <c r="BJ2558" s="7">
        <f>BH2558*BI2558</f>
        <v>5.0922625972686379</v>
      </c>
      <c r="BK2558" s="5">
        <f>AC2558+AJ2558+BH2558</f>
        <v>608.58613480155987</v>
      </c>
      <c r="BL2558" s="5">
        <f>AE2558+AS2558+BJ2558</f>
        <v>16.681739331716827</v>
      </c>
      <c r="BM2558" s="8">
        <f>BH2558/BK2558</f>
        <v>0.2493131682766517</v>
      </c>
      <c r="BN2558" s="8"/>
      <c r="BO2558" s="7"/>
      <c r="BP2558" s="5"/>
      <c r="BQ2558" s="5"/>
      <c r="BR2558" s="5"/>
      <c r="BS2558" s="5"/>
      <c r="BT2558" s="7"/>
      <c r="BU2558" s="7"/>
      <c r="BV2558" s="7"/>
      <c r="BW2558" s="7"/>
      <c r="BX2558" s="8">
        <f>AC2558/BK2558</f>
        <v>0.4193725425321263</v>
      </c>
      <c r="BY2558" s="8">
        <f>AJ2558/BK2558</f>
        <v>0.33131428919122191</v>
      </c>
      <c r="BZ2558" s="8">
        <f>BH2558/BK2558</f>
        <v>0.2493131682766517</v>
      </c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8"/>
      <c r="CL2558" s="5"/>
      <c r="CM2558" s="5"/>
      <c r="CN2558" s="8"/>
      <c r="CO2558" s="5"/>
      <c r="CP2558" s="5"/>
      <c r="CQ2558" s="5"/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/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/>
      <c r="EB2558" s="8"/>
      <c r="EC2558" s="8"/>
      <c r="ED2558" s="8"/>
      <c r="EE2558" s="8"/>
      <c r="EF2558" s="8"/>
      <c r="EG2558" s="8"/>
      <c r="EH2558" s="8"/>
      <c r="EI2558" s="8"/>
      <c r="EJ2558" s="8"/>
      <c r="EK2558" s="8"/>
      <c r="EL2558" s="8"/>
      <c r="EM2558" s="8"/>
      <c r="EN2558" s="8"/>
      <c r="EO2558" s="8"/>
      <c r="EP2558" s="8"/>
      <c r="EQ2558" s="8"/>
      <c r="ER2558" s="8"/>
      <c r="ES2558" s="8"/>
      <c r="ET2558" s="8"/>
      <c r="EU2558" s="8"/>
      <c r="EV2558" s="8"/>
      <c r="EW2558" s="8"/>
      <c r="EX2558" s="8"/>
      <c r="EY2558" s="8"/>
      <c r="EZ2558" s="8"/>
      <c r="FA2558" s="8"/>
      <c r="FB2558" s="8"/>
      <c r="FC2558" s="8"/>
      <c r="FD2558" s="8"/>
      <c r="FE2558" s="8"/>
      <c r="FF2558" s="8"/>
      <c r="FG2558" s="8"/>
      <c r="FH2558" s="8"/>
      <c r="FI2558" s="8"/>
      <c r="FJ2558" s="8"/>
    </row>
    <row r="2559" spans="1:166" x14ac:dyDescent="0.25">
      <c r="A2559" t="s">
        <v>299</v>
      </c>
      <c r="B2559" t="s">
        <v>171</v>
      </c>
      <c r="C2559" s="6">
        <v>43878</v>
      </c>
      <c r="D2559" s="5">
        <v>8</v>
      </c>
      <c r="E2559" t="s">
        <v>208</v>
      </c>
      <c r="F2559" s="6" t="s">
        <v>14</v>
      </c>
      <c r="G2559" s="5">
        <v>105</v>
      </c>
      <c r="H2559" t="s">
        <v>26</v>
      </c>
      <c r="I2559" s="7">
        <v>7</v>
      </c>
      <c r="J2559">
        <v>1000</v>
      </c>
      <c r="K2559" s="5">
        <f t="shared" si="77"/>
        <v>142.85714285714286</v>
      </c>
      <c r="L2559" s="5"/>
      <c r="M2559" s="5">
        <v>816.66666666666674</v>
      </c>
      <c r="N2559" s="5">
        <v>24</v>
      </c>
      <c r="O2559" s="5"/>
      <c r="P2559" s="5"/>
      <c r="Q2559" s="5"/>
      <c r="R2559" s="5"/>
      <c r="S2559" s="5"/>
      <c r="T2559" s="5"/>
      <c r="U2559" s="5">
        <v>105</v>
      </c>
      <c r="V2559" s="5"/>
      <c r="W2559" s="5"/>
      <c r="X2559" s="8"/>
      <c r="Y2559" s="8"/>
      <c r="Z2559" s="8"/>
      <c r="AA2559" s="8"/>
      <c r="AB2559" s="8"/>
      <c r="AC2559" s="5">
        <v>248.80223337704373</v>
      </c>
      <c r="AD2559" s="9">
        <v>9.9161666666666686E-3</v>
      </c>
      <c r="AE2559" s="7">
        <f>AC2559*AD2559</f>
        <v>2.4671644132056625</v>
      </c>
      <c r="AF2559" s="7"/>
      <c r="AG2559" s="7"/>
      <c r="AH2559" s="7"/>
      <c r="AI2559" s="7"/>
      <c r="AJ2559" s="5">
        <v>191.51982347877924</v>
      </c>
      <c r="AK2559" s="8"/>
      <c r="AL2559" s="8"/>
      <c r="AM2559" s="8"/>
      <c r="AN2559" s="8"/>
      <c r="AO2559" s="8"/>
      <c r="AP2559" s="8"/>
      <c r="AQ2559" s="9"/>
      <c r="AR2559" s="9">
        <v>3.3662499999999998E-2</v>
      </c>
      <c r="AS2559" s="7">
        <f>AJ2559*AR2559</f>
        <v>6.4470360578544064</v>
      </c>
      <c r="AT2559" s="7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>
        <v>347.36364903764638</v>
      </c>
      <c r="BI2559" s="9">
        <v>2.262833333333333E-2</v>
      </c>
      <c r="BJ2559" s="7">
        <f>BH2559*BI2559</f>
        <v>7.8602604383068737</v>
      </c>
      <c r="BK2559" s="5">
        <f>AC2559+AJ2559+BH2559</f>
        <v>787.68570589346939</v>
      </c>
      <c r="BL2559" s="5">
        <f>AE2559+AS2559+BJ2559</f>
        <v>16.774460909366944</v>
      </c>
      <c r="BM2559" s="8">
        <f>BH2559/BK2559</f>
        <v>0.44099270361093185</v>
      </c>
      <c r="BN2559" s="8"/>
      <c r="BO2559" s="7"/>
      <c r="BP2559" s="5"/>
      <c r="BQ2559" s="5"/>
      <c r="BR2559" s="5"/>
      <c r="BS2559" s="5"/>
      <c r="BT2559" s="7"/>
      <c r="BU2559" s="7"/>
      <c r="BV2559" s="7"/>
      <c r="BW2559" s="7"/>
      <c r="BX2559" s="8">
        <f>AC2559/BK2559</f>
        <v>0.3158648576653148</v>
      </c>
      <c r="BY2559" s="8">
        <f>AJ2559/BK2559</f>
        <v>0.2431424387237533</v>
      </c>
      <c r="BZ2559" s="8">
        <f>BH2559/BK2559</f>
        <v>0.44099270361093185</v>
      </c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8"/>
      <c r="CL2559" s="5"/>
      <c r="CM2559" s="5"/>
      <c r="CN2559" s="8"/>
      <c r="CO2559" s="5"/>
      <c r="CP2559" s="5"/>
      <c r="CQ2559" s="5"/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/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/>
      <c r="EB2559" s="8"/>
      <c r="EC2559" s="8"/>
      <c r="ED2559" s="8"/>
      <c r="EE2559" s="8"/>
      <c r="EF2559" s="8"/>
      <c r="EG2559" s="8"/>
      <c r="EH2559" s="8"/>
      <c r="EI2559" s="8"/>
      <c r="EJ2559" s="8"/>
      <c r="EK2559" s="8"/>
      <c r="EL2559" s="8"/>
      <c r="EM2559" s="8"/>
      <c r="EN2559" s="8"/>
      <c r="EO2559" s="8"/>
      <c r="EP2559" s="8"/>
      <c r="EQ2559" s="8"/>
      <c r="ER2559" s="8"/>
      <c r="ES2559" s="8"/>
      <c r="ET2559" s="8"/>
      <c r="EU2559" s="8"/>
      <c r="EV2559" s="8"/>
      <c r="EW2559" s="8"/>
      <c r="EX2559" s="8"/>
      <c r="EY2559" s="8"/>
      <c r="EZ2559" s="8"/>
      <c r="FA2559" s="8"/>
      <c r="FB2559" s="8"/>
      <c r="FC2559" s="8"/>
      <c r="FD2559" s="8"/>
      <c r="FE2559" s="8"/>
      <c r="FF2559" s="8"/>
      <c r="FG2559" s="8"/>
      <c r="FH2559" s="8"/>
      <c r="FI2559" s="8"/>
      <c r="FJ2559" s="8"/>
    </row>
    <row r="2560" spans="1:166" x14ac:dyDescent="0.25">
      <c r="A2560" t="s">
        <v>299</v>
      </c>
      <c r="B2560" t="s">
        <v>171</v>
      </c>
      <c r="C2560" s="6">
        <v>43906</v>
      </c>
      <c r="D2560" s="5">
        <v>9</v>
      </c>
      <c r="E2560" s="6" t="s">
        <v>207</v>
      </c>
      <c r="F2560" s="6" t="s">
        <v>15</v>
      </c>
      <c r="G2560" s="5">
        <v>133</v>
      </c>
      <c r="H2560" t="s">
        <v>26</v>
      </c>
      <c r="I2560" s="7">
        <v>7</v>
      </c>
      <c r="J2560">
        <v>1000</v>
      </c>
      <c r="K2560" s="5">
        <f t="shared" si="77"/>
        <v>142.85714285714286</v>
      </c>
      <c r="L2560" s="5"/>
      <c r="M2560" s="5">
        <v>817.91666666666674</v>
      </c>
      <c r="N2560" s="5">
        <v>25.083333333333332</v>
      </c>
      <c r="O2560" s="5"/>
      <c r="P2560" s="5"/>
      <c r="Q2560" s="5"/>
      <c r="R2560" s="5"/>
      <c r="S2560" s="5"/>
      <c r="T2560" s="5"/>
      <c r="U2560" s="5"/>
      <c r="V2560" s="5">
        <v>133</v>
      </c>
      <c r="W2560" s="5"/>
      <c r="X2560" s="8"/>
      <c r="Y2560" s="8"/>
      <c r="Z2560" s="8"/>
      <c r="AA2560" s="8"/>
      <c r="AB2560" s="8"/>
      <c r="AC2560" s="5">
        <v>311.13182155538721</v>
      </c>
      <c r="AD2560" s="9">
        <v>8.5549166666666673E-3</v>
      </c>
      <c r="AE2560" s="7">
        <f>AC2560*AD2560</f>
        <v>2.6617068057545414</v>
      </c>
      <c r="AF2560" s="7"/>
      <c r="AG2560" s="7"/>
      <c r="AH2560" s="7"/>
      <c r="AI2560" s="7"/>
      <c r="AJ2560" s="5">
        <v>214.39284048536791</v>
      </c>
      <c r="AK2560" s="8"/>
      <c r="AL2560" s="8"/>
      <c r="AM2560" s="8"/>
      <c r="AN2560" s="8"/>
      <c r="AO2560" s="8"/>
      <c r="AP2560" s="8"/>
      <c r="AQ2560" s="9"/>
      <c r="AR2560" s="9">
        <v>2.8489166666666666E-2</v>
      </c>
      <c r="AS2560" s="7">
        <f>AJ2560*AR2560</f>
        <v>6.1078733647277268</v>
      </c>
      <c r="AT2560" s="7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>
        <v>573.44304978638593</v>
      </c>
      <c r="BI2560" s="9">
        <v>2.5520000000000004E-2</v>
      </c>
      <c r="BJ2560" s="7">
        <f>BH2560*BI2560</f>
        <v>14.634266630548572</v>
      </c>
      <c r="BK2560" s="5">
        <f>AC2560+AJ2560+BH2560</f>
        <v>1098.9677118271411</v>
      </c>
      <c r="BL2560" s="5">
        <f>AE2560+AS2560+BJ2560</f>
        <v>23.403846801030838</v>
      </c>
      <c r="BM2560" s="8">
        <f>BH2560/BK2560</f>
        <v>0.52180154486338903</v>
      </c>
      <c r="BN2560" s="8"/>
      <c r="BO2560" s="7"/>
      <c r="BP2560" s="5"/>
      <c r="BQ2560" s="5"/>
      <c r="BR2560" s="5"/>
      <c r="BS2560" s="5"/>
      <c r="BT2560" s="7"/>
      <c r="BU2560" s="7"/>
      <c r="BV2560" s="7"/>
      <c r="BW2560" s="7"/>
      <c r="BX2560" s="8">
        <f>AC2560/BK2560</f>
        <v>0.28311279595112049</v>
      </c>
      <c r="BY2560" s="8">
        <f>AJ2560/BK2560</f>
        <v>0.19508565918549042</v>
      </c>
      <c r="BZ2560" s="8">
        <f>BH2560/BK2560</f>
        <v>0.52180154486338903</v>
      </c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8"/>
      <c r="CL2560" s="5"/>
      <c r="CM2560" s="5"/>
      <c r="CN2560" s="8"/>
      <c r="CO2560" s="5"/>
      <c r="CP2560" s="5"/>
      <c r="CQ2560" s="5"/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/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/>
      <c r="EB2560" s="8"/>
      <c r="EC2560" s="8"/>
      <c r="ED2560" s="8"/>
      <c r="EE2560" s="8"/>
      <c r="EF2560" s="8"/>
      <c r="EG2560" s="8"/>
      <c r="EH2560" s="8"/>
      <c r="EI2560" s="8"/>
      <c r="EJ2560" s="8"/>
      <c r="EK2560" s="8"/>
      <c r="EL2560" s="8"/>
      <c r="EM2560" s="8"/>
      <c r="EN2560" s="8"/>
      <c r="EO2560" s="8"/>
      <c r="EP2560" s="8"/>
      <c r="EQ2560" s="8"/>
      <c r="ER2560" s="8"/>
      <c r="ES2560" s="8"/>
      <c r="ET2560" s="8"/>
      <c r="EU2560" s="8"/>
      <c r="EV2560" s="8"/>
      <c r="EW2560" s="8"/>
      <c r="EX2560" s="8"/>
      <c r="EY2560" s="8"/>
      <c r="EZ2560" s="8"/>
      <c r="FA2560" s="8"/>
      <c r="FB2560" s="8"/>
      <c r="FC2560" s="8"/>
      <c r="FD2560" s="8"/>
      <c r="FE2560" s="8"/>
      <c r="FF2560" s="8"/>
      <c r="FG2560" s="8"/>
      <c r="FH2560" s="8"/>
      <c r="FI2560" s="8"/>
      <c r="FJ2560" s="8"/>
    </row>
    <row r="2561" spans="1:166" x14ac:dyDescent="0.25">
      <c r="A2561" t="s">
        <v>299</v>
      </c>
      <c r="B2561" t="s">
        <v>171</v>
      </c>
      <c r="C2561" s="6">
        <v>43996</v>
      </c>
      <c r="D2561" s="5">
        <v>10</v>
      </c>
      <c r="E2561" t="s">
        <v>108</v>
      </c>
      <c r="F2561" s="6" t="s">
        <v>18</v>
      </c>
      <c r="G2561" s="5">
        <v>223</v>
      </c>
      <c r="H2561" t="s">
        <v>26</v>
      </c>
      <c r="I2561" s="7">
        <v>7</v>
      </c>
      <c r="J2561">
        <v>1000</v>
      </c>
      <c r="K2561" s="5">
        <f t="shared" si="77"/>
        <v>142.85714285714286</v>
      </c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8"/>
      <c r="Y2561" s="8"/>
      <c r="Z2561" s="8"/>
      <c r="AA2561" s="8"/>
      <c r="AB2561" s="8"/>
      <c r="AC2561" s="5"/>
      <c r="AD2561" s="9"/>
      <c r="AE2561" s="8"/>
      <c r="AF2561" s="8"/>
      <c r="AG2561" s="8"/>
      <c r="AH2561" s="8"/>
      <c r="AI2561" s="8"/>
      <c r="AJ2561" s="5"/>
      <c r="AK2561" s="8"/>
      <c r="AL2561" s="8"/>
      <c r="AM2561" s="8"/>
      <c r="AN2561" s="8"/>
      <c r="AO2561" s="8"/>
      <c r="AP2561" s="8"/>
      <c r="AQ2561" s="9"/>
      <c r="AR2561" s="9"/>
      <c r="AS2561" s="8"/>
      <c r="AT2561" s="8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9"/>
      <c r="BJ2561" s="5"/>
      <c r="BK2561" s="5"/>
      <c r="BL2561" s="5"/>
      <c r="BM2561" s="8"/>
      <c r="BN2561" s="5">
        <f>BP2561*(1/(BO2561/100))</f>
        <v>520.50268132820543</v>
      </c>
      <c r="BO2561" s="7">
        <v>46.152500000000003</v>
      </c>
      <c r="BP2561" s="5">
        <v>240.22499999999999</v>
      </c>
      <c r="BQ2561" s="5">
        <f>BN2561-BP2561</f>
        <v>280.2776813282054</v>
      </c>
      <c r="BR2561" s="5"/>
      <c r="BS2561" s="5"/>
      <c r="BT2561" s="7">
        <v>10.582599118942731</v>
      </c>
      <c r="BU2561" s="7"/>
      <c r="BV2561" s="7"/>
      <c r="BW2561" s="7"/>
      <c r="BX2561" s="7"/>
      <c r="BY2561" s="7"/>
      <c r="BZ2561" s="7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8"/>
      <c r="CL2561" s="5"/>
      <c r="CM2561" s="5"/>
      <c r="CN2561" s="8"/>
      <c r="CO2561" s="5"/>
      <c r="CP2561" s="5"/>
      <c r="CQ2561" s="5"/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/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/>
      <c r="EB2561" s="8"/>
      <c r="EC2561" s="8"/>
      <c r="ED2561" s="8"/>
      <c r="EE2561" s="8"/>
      <c r="EF2561" s="8"/>
      <c r="EG2561" s="8"/>
      <c r="EH2561" s="8"/>
      <c r="EI2561" s="8"/>
      <c r="EJ2561" s="8"/>
      <c r="EK2561" s="8"/>
      <c r="EL2561" s="8"/>
      <c r="EM2561" s="8"/>
      <c r="EN2561" s="8"/>
      <c r="EO2561" s="8"/>
      <c r="EP2561" s="8"/>
      <c r="EQ2561" s="8"/>
      <c r="ER2561" s="8"/>
      <c r="ES2561" s="8"/>
      <c r="ET2561" s="8"/>
      <c r="EU2561" s="8"/>
      <c r="EV2561" s="8"/>
      <c r="EW2561" s="8"/>
      <c r="EX2561" s="8"/>
      <c r="EY2561" s="8"/>
      <c r="EZ2561" s="8"/>
      <c r="FA2561" s="8"/>
      <c r="FB2561" s="8"/>
      <c r="FC2561" s="8"/>
      <c r="FD2561" s="8"/>
      <c r="FE2561" s="8"/>
      <c r="FF2561" s="8"/>
      <c r="FG2561" s="8"/>
      <c r="FH2561" s="8"/>
      <c r="FI2561" s="8"/>
      <c r="FJ2561" s="8"/>
    </row>
    <row r="2562" spans="1:166" x14ac:dyDescent="0.25">
      <c r="A2562" t="s">
        <v>300</v>
      </c>
      <c r="B2562" t="s">
        <v>172</v>
      </c>
      <c r="C2562" s="6">
        <v>43773</v>
      </c>
      <c r="D2562" s="5">
        <v>1</v>
      </c>
      <c r="E2562" s="6" t="s">
        <v>209</v>
      </c>
      <c r="F2562" t="s">
        <v>10</v>
      </c>
      <c r="G2562">
        <v>0</v>
      </c>
      <c r="H2562" t="s">
        <v>26</v>
      </c>
      <c r="I2562" s="7">
        <v>7</v>
      </c>
      <c r="J2562">
        <v>1000</v>
      </c>
      <c r="K2562" s="5">
        <f t="shared" si="77"/>
        <v>142.85714285714286</v>
      </c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8"/>
      <c r="Y2562" s="8"/>
      <c r="Z2562" s="8"/>
      <c r="AA2562" s="8"/>
      <c r="AB2562" s="8"/>
      <c r="AC2562" s="5"/>
      <c r="AD2562" s="9"/>
      <c r="AE2562" s="8"/>
      <c r="AF2562" s="8"/>
      <c r="AG2562" s="8"/>
      <c r="AH2562" s="8"/>
      <c r="AI2562" s="8"/>
      <c r="AJ2562" s="5"/>
      <c r="AK2562" s="8"/>
      <c r="AL2562" s="8"/>
      <c r="AM2562" s="8"/>
      <c r="AN2562" s="8"/>
      <c r="AO2562" s="8"/>
      <c r="AP2562" s="8"/>
      <c r="AQ2562" s="9"/>
      <c r="AR2562" s="9"/>
      <c r="AS2562" s="8"/>
      <c r="AT2562" s="8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9"/>
      <c r="BJ2562" s="5"/>
      <c r="BK2562" s="5"/>
      <c r="BL2562" s="5"/>
      <c r="BM2562" s="8"/>
      <c r="BN2562" s="8"/>
      <c r="BO2562" s="7"/>
      <c r="BP2562" s="5"/>
      <c r="BQ2562" s="5"/>
      <c r="BR2562" s="5"/>
      <c r="BS2562" s="5"/>
      <c r="BT2562" s="7"/>
      <c r="BU2562" s="7"/>
      <c r="BV2562" s="7"/>
      <c r="BW2562" s="7"/>
      <c r="BX2562" s="7"/>
      <c r="BY2562" s="7"/>
      <c r="BZ2562" s="7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8"/>
      <c r="CL2562" s="5"/>
      <c r="CM2562" s="5"/>
      <c r="CN2562" s="8"/>
      <c r="CO2562" s="5"/>
      <c r="CP2562" s="5"/>
      <c r="CQ2562" s="5"/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/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/>
      <c r="EB2562" s="8"/>
      <c r="EC2562" s="8"/>
      <c r="ED2562" s="8"/>
      <c r="EE2562" s="8"/>
      <c r="EF2562" s="8"/>
      <c r="EG2562" s="8"/>
      <c r="EH2562" s="8"/>
      <c r="EI2562" s="8"/>
      <c r="EJ2562" s="8"/>
      <c r="EK2562" s="8"/>
      <c r="EL2562" s="8"/>
      <c r="EM2562" s="8"/>
      <c r="EN2562" s="8"/>
      <c r="EO2562" s="8"/>
      <c r="EP2562" s="8"/>
      <c r="EQ2562" s="8"/>
      <c r="ER2562" s="8"/>
      <c r="ES2562" s="8"/>
      <c r="ET2562" s="8"/>
      <c r="EU2562" s="8"/>
      <c r="EV2562" s="8"/>
      <c r="EW2562" s="8"/>
      <c r="EX2562" s="8"/>
      <c r="EY2562" s="8"/>
      <c r="EZ2562" s="8"/>
      <c r="FA2562" s="8"/>
      <c r="FB2562" s="8"/>
      <c r="FC2562" s="8"/>
      <c r="FD2562" s="8"/>
      <c r="FE2562" s="8"/>
      <c r="FF2562" s="8"/>
      <c r="FG2562" s="8"/>
      <c r="FH2562" s="8"/>
      <c r="FI2562" s="8"/>
      <c r="FJ2562" s="8"/>
    </row>
    <row r="2563" spans="1:166" x14ac:dyDescent="0.25">
      <c r="A2563" t="s">
        <v>300</v>
      </c>
      <c r="B2563" t="s">
        <v>172</v>
      </c>
      <c r="C2563" s="6">
        <v>43850</v>
      </c>
      <c r="D2563" s="5">
        <v>6</v>
      </c>
      <c r="E2563" s="6" t="s">
        <v>239</v>
      </c>
      <c r="F2563" t="s">
        <v>89</v>
      </c>
      <c r="G2563" s="5">
        <v>77</v>
      </c>
      <c r="H2563" t="s">
        <v>26</v>
      </c>
      <c r="I2563" s="7">
        <v>7</v>
      </c>
      <c r="J2563">
        <v>1000</v>
      </c>
      <c r="K2563" s="5">
        <f t="shared" si="77"/>
        <v>142.85714285714286</v>
      </c>
      <c r="L2563" s="5"/>
      <c r="M2563" s="5">
        <v>703.75</v>
      </c>
      <c r="N2563" s="5">
        <v>19.5</v>
      </c>
      <c r="O2563" s="5"/>
      <c r="P2563" s="5"/>
      <c r="Q2563" s="5"/>
      <c r="R2563" s="5"/>
      <c r="S2563" s="5"/>
      <c r="T2563" s="5">
        <v>77</v>
      </c>
      <c r="U2563" s="5"/>
      <c r="V2563" s="5"/>
      <c r="W2563" s="5"/>
      <c r="X2563" s="8"/>
      <c r="Y2563" s="8"/>
      <c r="Z2563" s="8"/>
      <c r="AA2563" s="8"/>
      <c r="AB2563" s="8"/>
      <c r="AC2563" s="5">
        <v>191.74337272036544</v>
      </c>
      <c r="AD2563" s="9">
        <v>1.5321916666666666E-2</v>
      </c>
      <c r="AE2563" s="7">
        <f>AC2563*AD2563</f>
        <v>2.9378759782070456</v>
      </c>
      <c r="AF2563" s="7"/>
      <c r="AG2563" s="7"/>
      <c r="AH2563" s="7"/>
      <c r="AI2563" s="7"/>
      <c r="AJ2563" s="5">
        <v>158.24362449931459</v>
      </c>
      <c r="AK2563" s="8"/>
      <c r="AL2563" s="8"/>
      <c r="AM2563" s="8"/>
      <c r="AN2563" s="8"/>
      <c r="AO2563" s="8"/>
      <c r="AP2563" s="8"/>
      <c r="AQ2563" s="9"/>
      <c r="AR2563" s="9">
        <v>4.0914166666666668E-2</v>
      </c>
      <c r="AS2563" s="7">
        <f>AJ2563*AR2563</f>
        <v>6.4744060267023738</v>
      </c>
      <c r="AT2563" s="7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>
        <v>39.428414233972248</v>
      </c>
      <c r="BI2563" s="9">
        <v>3.2774166666666667E-2</v>
      </c>
      <c r="BJ2563" s="7">
        <f>BH2563*BI2563</f>
        <v>1.2922334195065788</v>
      </c>
      <c r="BK2563" s="5">
        <f>AC2563+AJ2563+BH2563</f>
        <v>389.41541145365227</v>
      </c>
      <c r="BL2563" s="5">
        <f>AE2563+AS2563+BJ2563</f>
        <v>10.704515424415998</v>
      </c>
      <c r="BM2563" s="8">
        <f>BH2563/BK2563</f>
        <v>0.10125026661577047</v>
      </c>
      <c r="BN2563" s="8"/>
      <c r="BO2563" s="7"/>
      <c r="BP2563" s="5"/>
      <c r="BQ2563" s="5"/>
      <c r="BR2563" s="5"/>
      <c r="BS2563" s="5"/>
      <c r="BT2563" s="7"/>
      <c r="BU2563" s="7"/>
      <c r="BV2563" s="7"/>
      <c r="BW2563" s="7"/>
      <c r="BX2563" s="8">
        <f>AC2563/BK2563</f>
        <v>0.49238773577194828</v>
      </c>
      <c r="BY2563" s="8">
        <f>AJ2563/BK2563</f>
        <v>0.40636199761228131</v>
      </c>
      <c r="BZ2563" s="8">
        <f>BH2563/BK2563</f>
        <v>0.10125026661577047</v>
      </c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8"/>
      <c r="CL2563" s="5"/>
      <c r="CM2563" s="5"/>
      <c r="CN2563" s="8"/>
      <c r="CO2563" s="5"/>
      <c r="CP2563" s="5"/>
      <c r="CQ2563" s="5"/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/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  <c r="EO2563" s="8"/>
      <c r="EP2563" s="8"/>
      <c r="EQ2563" s="8"/>
      <c r="ER2563" s="8"/>
      <c r="ES2563" s="8"/>
      <c r="ET2563" s="8"/>
      <c r="EU2563" s="8"/>
      <c r="EV2563" s="8"/>
      <c r="EW2563" s="8"/>
      <c r="EX2563" s="8"/>
      <c r="EY2563" s="8"/>
      <c r="EZ2563" s="8"/>
      <c r="FA2563" s="8"/>
      <c r="FB2563" s="8"/>
      <c r="FC2563" s="8"/>
      <c r="FD2563" s="8"/>
      <c r="FE2563" s="8"/>
      <c r="FF2563" s="8"/>
      <c r="FG2563" s="8"/>
      <c r="FH2563" s="8"/>
      <c r="FI2563" s="8"/>
      <c r="FJ2563" s="8"/>
    </row>
    <row r="2564" spans="1:166" x14ac:dyDescent="0.25">
      <c r="A2564" t="s">
        <v>300</v>
      </c>
      <c r="B2564" t="s">
        <v>172</v>
      </c>
      <c r="C2564" s="6">
        <v>43865</v>
      </c>
      <c r="D2564" s="5"/>
      <c r="E2564" s="6"/>
      <c r="F2564" s="6"/>
      <c r="G2564" s="5">
        <v>92</v>
      </c>
      <c r="H2564" t="s">
        <v>26</v>
      </c>
      <c r="I2564" s="7">
        <v>7</v>
      </c>
      <c r="J2564">
        <v>1000</v>
      </c>
      <c r="K2564" s="5">
        <f t="shared" si="77"/>
        <v>142.85714285714286</v>
      </c>
      <c r="L2564" s="5"/>
      <c r="M2564" s="5">
        <v>812.08333333333326</v>
      </c>
      <c r="N2564" s="5">
        <v>21.833333333333332</v>
      </c>
      <c r="O2564" s="5"/>
      <c r="P2564" s="5"/>
      <c r="Q2564" s="5"/>
      <c r="R2564" s="5"/>
      <c r="S2564" s="5"/>
      <c r="T2564" s="5"/>
      <c r="U2564" s="5"/>
      <c r="V2564" s="5"/>
      <c r="W2564" s="5"/>
      <c r="X2564" s="8"/>
      <c r="Y2564" s="8"/>
      <c r="Z2564" s="8"/>
      <c r="AA2564" s="8"/>
      <c r="AB2564" s="8"/>
      <c r="AC2564" s="5">
        <v>275.41937150486808</v>
      </c>
      <c r="AD2564" s="9">
        <v>1.3668916666666666E-2</v>
      </c>
      <c r="AE2564" s="7">
        <f>AC2564*AD2564</f>
        <v>3.7646844374857498</v>
      </c>
      <c r="AF2564" s="7"/>
      <c r="AG2564" s="7"/>
      <c r="AH2564" s="7"/>
      <c r="AI2564" s="7"/>
      <c r="AJ2564" s="5">
        <v>214.18113526710289</v>
      </c>
      <c r="AK2564" s="8"/>
      <c r="AL2564" s="8"/>
      <c r="AM2564" s="8"/>
      <c r="AN2564" s="8"/>
      <c r="AO2564" s="8"/>
      <c r="AP2564" s="8"/>
      <c r="AQ2564" s="9"/>
      <c r="AR2564" s="9">
        <v>4.0664166666666668E-2</v>
      </c>
      <c r="AS2564" s="7">
        <f>AJ2564*AR2564</f>
        <v>8.70949738135735</v>
      </c>
      <c r="AT2564" s="7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>
        <v>139.32651224987092</v>
      </c>
      <c r="BI2564" s="9">
        <v>3.0326666666666665E-2</v>
      </c>
      <c r="BJ2564" s="7">
        <f>BH2564*BI2564</f>
        <v>4.2253086948310852</v>
      </c>
      <c r="BK2564" s="5">
        <f>AC2564+AJ2564+BH2564</f>
        <v>628.92701902184194</v>
      </c>
      <c r="BL2564" s="5">
        <f>AE2564+AS2564+BJ2564</f>
        <v>16.699490513674185</v>
      </c>
      <c r="BM2564" s="8">
        <f>BH2564/BK2564</f>
        <v>0.2215304924672544</v>
      </c>
      <c r="BN2564" s="8"/>
      <c r="BO2564" s="7"/>
      <c r="BP2564" s="5"/>
      <c r="BQ2564" s="5"/>
      <c r="BR2564" s="5"/>
      <c r="BS2564" s="5"/>
      <c r="BT2564" s="7"/>
      <c r="BU2564" s="7"/>
      <c r="BV2564" s="7"/>
      <c r="BW2564" s="7"/>
      <c r="BX2564" s="8">
        <f>AC2564/BK2564</f>
        <v>0.43791944561902035</v>
      </c>
      <c r="BY2564" s="8">
        <f>AJ2564/BK2564</f>
        <v>0.34055006191372517</v>
      </c>
      <c r="BZ2564" s="8">
        <f>BH2564/BK2564</f>
        <v>0.2215304924672544</v>
      </c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8"/>
      <c r="CL2564" s="5"/>
      <c r="CM2564" s="5"/>
      <c r="CN2564" s="8"/>
      <c r="CO2564" s="5"/>
      <c r="CP2564" s="5"/>
      <c r="CQ2564" s="5"/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/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/>
      <c r="EB2564" s="8"/>
      <c r="EC2564" s="8"/>
      <c r="ED2564" s="8"/>
      <c r="EE2564" s="8"/>
      <c r="EF2564" s="8"/>
      <c r="EG2564" s="8"/>
      <c r="EH2564" s="8"/>
      <c r="EI2564" s="8"/>
      <c r="EJ2564" s="8"/>
      <c r="EK2564" s="8"/>
      <c r="EL2564" s="8"/>
      <c r="EM2564" s="8"/>
      <c r="EN2564" s="8"/>
      <c r="EO2564" s="8"/>
      <c r="EP2564" s="8"/>
      <c r="EQ2564" s="8"/>
      <c r="ER2564" s="8"/>
      <c r="ES2564" s="8"/>
      <c r="ET2564" s="8"/>
      <c r="EU2564" s="8"/>
      <c r="EV2564" s="8"/>
      <c r="EW2564" s="8"/>
      <c r="EX2564" s="8"/>
      <c r="EY2564" s="8"/>
      <c r="EZ2564" s="8"/>
      <c r="FA2564" s="8"/>
      <c r="FB2564" s="8"/>
      <c r="FC2564" s="8"/>
      <c r="FD2564" s="8"/>
      <c r="FE2564" s="8"/>
      <c r="FF2564" s="8"/>
      <c r="FG2564" s="8"/>
      <c r="FH2564" s="8"/>
      <c r="FI2564" s="8"/>
      <c r="FJ2564" s="8"/>
    </row>
    <row r="2565" spans="1:166" x14ac:dyDescent="0.25">
      <c r="A2565" t="s">
        <v>300</v>
      </c>
      <c r="B2565" t="s">
        <v>172</v>
      </c>
      <c r="C2565" s="6">
        <v>43878</v>
      </c>
      <c r="D2565" s="5">
        <v>8</v>
      </c>
      <c r="E2565" t="s">
        <v>208</v>
      </c>
      <c r="F2565" s="6" t="s">
        <v>14</v>
      </c>
      <c r="G2565" s="5">
        <v>105</v>
      </c>
      <c r="H2565" t="s">
        <v>26</v>
      </c>
      <c r="I2565" s="7">
        <v>7</v>
      </c>
      <c r="J2565">
        <v>1000</v>
      </c>
      <c r="K2565" s="5">
        <f t="shared" si="77"/>
        <v>142.85714285714286</v>
      </c>
      <c r="L2565" s="5"/>
      <c r="M2565" s="5">
        <v>867.5</v>
      </c>
      <c r="N2565" s="5">
        <v>24.416666666666668</v>
      </c>
      <c r="O2565" s="5"/>
      <c r="P2565" s="5"/>
      <c r="Q2565" s="5"/>
      <c r="R2565" s="5"/>
      <c r="S2565" s="5"/>
      <c r="T2565" s="5"/>
      <c r="U2565" s="5">
        <v>105</v>
      </c>
      <c r="V2565" s="5"/>
      <c r="W2565" s="5"/>
      <c r="X2565" s="8"/>
      <c r="Y2565" s="8"/>
      <c r="Z2565" s="8"/>
      <c r="AA2565" s="8"/>
      <c r="AB2565" s="8"/>
      <c r="AC2565" s="5">
        <v>309.7096410799432</v>
      </c>
      <c r="AD2565" s="9">
        <v>9.724E-3</v>
      </c>
      <c r="AE2565" s="7">
        <f>AC2565*AD2565</f>
        <v>3.0116165498613676</v>
      </c>
      <c r="AF2565" s="7"/>
      <c r="AG2565" s="7"/>
      <c r="AH2565" s="7"/>
      <c r="AI2565" s="7"/>
      <c r="AJ2565" s="5">
        <v>222.45526907751668</v>
      </c>
      <c r="AK2565" s="8"/>
      <c r="AL2565" s="8"/>
      <c r="AM2565" s="8"/>
      <c r="AN2565" s="8"/>
      <c r="AO2565" s="8"/>
      <c r="AP2565" s="8"/>
      <c r="AQ2565" s="9"/>
      <c r="AR2565" s="9">
        <v>3.4074166666666662E-2</v>
      </c>
      <c r="AS2565" s="7">
        <f>AJ2565*AR2565</f>
        <v>7.5799779144254815</v>
      </c>
      <c r="AT2565" s="7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>
        <v>349.45850509115439</v>
      </c>
      <c r="BI2565" s="9">
        <v>2.1851666666666665E-2</v>
      </c>
      <c r="BJ2565" s="7">
        <f>BH2565*BI2565</f>
        <v>7.6362507670835411</v>
      </c>
      <c r="BK2565" s="5">
        <f>AC2565+AJ2565+BH2565</f>
        <v>881.62341524861426</v>
      </c>
      <c r="BL2565" s="5">
        <f>AE2565+AS2565+BJ2565</f>
        <v>18.227845231370392</v>
      </c>
      <c r="BM2565" s="8">
        <f>BH2565/BK2565</f>
        <v>0.39638069843302481</v>
      </c>
      <c r="BN2565" s="8"/>
      <c r="BO2565" s="7"/>
      <c r="BP2565" s="5"/>
      <c r="BQ2565" s="5"/>
      <c r="BR2565" s="5"/>
      <c r="BS2565" s="5"/>
      <c r="BT2565" s="7"/>
      <c r="BU2565" s="7"/>
      <c r="BV2565" s="7"/>
      <c r="BW2565" s="7"/>
      <c r="BX2565" s="8">
        <f>AC2565/BK2565</f>
        <v>0.3512947089689154</v>
      </c>
      <c r="BY2565" s="8">
        <f>AJ2565/BK2565</f>
        <v>0.25232459259805978</v>
      </c>
      <c r="BZ2565" s="8">
        <f>BH2565/BK2565</f>
        <v>0.39638069843302481</v>
      </c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8"/>
      <c r="CL2565" s="5"/>
      <c r="CM2565" s="5"/>
      <c r="CN2565" s="8"/>
      <c r="CO2565" s="5"/>
      <c r="CP2565" s="5"/>
      <c r="CQ2565" s="5"/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/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/>
      <c r="EB2565" s="8"/>
      <c r="EC2565" s="8"/>
      <c r="ED2565" s="8"/>
      <c r="EE2565" s="8"/>
      <c r="EF2565" s="8"/>
      <c r="EG2565" s="8"/>
      <c r="EH2565" s="8"/>
      <c r="EI2565" s="8"/>
      <c r="EJ2565" s="8"/>
      <c r="EK2565" s="8"/>
      <c r="EL2565" s="8"/>
      <c r="EM2565" s="8"/>
      <c r="EN2565" s="8"/>
      <c r="EO2565" s="8"/>
      <c r="EP2565" s="8"/>
      <c r="EQ2565" s="8"/>
      <c r="ER2565" s="8"/>
      <c r="ES2565" s="8"/>
      <c r="ET2565" s="8"/>
      <c r="EU2565" s="8"/>
      <c r="EV2565" s="8"/>
      <c r="EW2565" s="8"/>
      <c r="EX2565" s="8"/>
      <c r="EY2565" s="8"/>
      <c r="EZ2565" s="8"/>
      <c r="FA2565" s="8"/>
      <c r="FB2565" s="8"/>
      <c r="FC2565" s="8"/>
      <c r="FD2565" s="8"/>
      <c r="FE2565" s="8"/>
      <c r="FF2565" s="8"/>
      <c r="FG2565" s="8"/>
      <c r="FH2565" s="8"/>
      <c r="FI2565" s="8"/>
      <c r="FJ2565" s="8"/>
    </row>
    <row r="2566" spans="1:166" x14ac:dyDescent="0.25">
      <c r="A2566" t="s">
        <v>300</v>
      </c>
      <c r="B2566" t="s">
        <v>172</v>
      </c>
      <c r="C2566" s="6">
        <v>43906</v>
      </c>
      <c r="D2566" s="5">
        <v>9</v>
      </c>
      <c r="E2566" s="6" t="s">
        <v>207</v>
      </c>
      <c r="F2566" s="6" t="s">
        <v>15</v>
      </c>
      <c r="G2566" s="5">
        <v>133</v>
      </c>
      <c r="H2566" t="s">
        <v>26</v>
      </c>
      <c r="I2566" s="7">
        <v>7</v>
      </c>
      <c r="J2566">
        <v>1000</v>
      </c>
      <c r="K2566" s="5">
        <f t="shared" si="77"/>
        <v>142.85714285714286</v>
      </c>
      <c r="L2566" s="5"/>
      <c r="M2566" s="5">
        <v>863.33333333333326</v>
      </c>
      <c r="N2566" s="5">
        <v>25.666666666666668</v>
      </c>
      <c r="O2566" s="5"/>
      <c r="P2566" s="5"/>
      <c r="Q2566" s="5"/>
      <c r="R2566" s="5"/>
      <c r="S2566" s="5"/>
      <c r="T2566" s="5"/>
      <c r="U2566" s="5"/>
      <c r="V2566" s="5">
        <v>133</v>
      </c>
      <c r="W2566" s="5"/>
      <c r="X2566" s="8"/>
      <c r="Y2566" s="8"/>
      <c r="Z2566" s="8"/>
      <c r="AA2566" s="8"/>
      <c r="AB2566" s="8"/>
      <c r="AC2566" s="5">
        <v>419.21940946537114</v>
      </c>
      <c r="AD2566" s="9">
        <v>9.1493333333333322E-3</v>
      </c>
      <c r="AE2566" s="7">
        <f>AC2566*AD2566</f>
        <v>3.8355781170018353</v>
      </c>
      <c r="AF2566" s="7"/>
      <c r="AG2566" s="7"/>
      <c r="AH2566" s="7"/>
      <c r="AI2566" s="7"/>
      <c r="AJ2566" s="5">
        <v>279.01698765687195</v>
      </c>
      <c r="AK2566" s="8"/>
      <c r="AL2566" s="8"/>
      <c r="AM2566" s="8"/>
      <c r="AN2566" s="8"/>
      <c r="AO2566" s="8"/>
      <c r="AP2566" s="8"/>
      <c r="AQ2566" s="9"/>
      <c r="AR2566" s="9">
        <v>2.966333333333333E-2</v>
      </c>
      <c r="AS2566" s="7">
        <f>AJ2566*AR2566</f>
        <v>8.2765739105283433</v>
      </c>
      <c r="AT2566" s="7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>
        <v>650.10582963095089</v>
      </c>
      <c r="BI2566" s="9">
        <v>2.25325E-2</v>
      </c>
      <c r="BJ2566" s="7">
        <f>BH2566*BI2566</f>
        <v>14.648509606159401</v>
      </c>
      <c r="BK2566" s="5">
        <f>AC2566+AJ2566+BH2566</f>
        <v>1348.3422267531939</v>
      </c>
      <c r="BL2566" s="5">
        <f>AE2566+AS2566+BJ2566</f>
        <v>26.76066163368958</v>
      </c>
      <c r="BM2566" s="8">
        <f>BH2566/BK2566</f>
        <v>0.48215194683652735</v>
      </c>
      <c r="BN2566" s="8"/>
      <c r="BO2566" s="7"/>
      <c r="BP2566" s="5"/>
      <c r="BQ2566" s="5"/>
      <c r="BR2566" s="5"/>
      <c r="BS2566" s="5"/>
      <c r="BT2566" s="7"/>
      <c r="BU2566" s="7"/>
      <c r="BV2566" s="7"/>
      <c r="BW2566" s="7"/>
      <c r="BX2566" s="8">
        <f>AC2566/BK2566</f>
        <v>0.31091469298180391</v>
      </c>
      <c r="BY2566" s="8">
        <f>AJ2566/BK2566</f>
        <v>0.20693336018166875</v>
      </c>
      <c r="BZ2566" s="8">
        <f>BH2566/BK2566</f>
        <v>0.48215194683652735</v>
      </c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8"/>
      <c r="CL2566" s="5"/>
      <c r="CM2566" s="5"/>
      <c r="CN2566" s="8"/>
      <c r="CO2566" s="5"/>
      <c r="CP2566" s="5"/>
      <c r="CQ2566" s="5"/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  <c r="EO2566" s="8"/>
      <c r="EP2566" s="8"/>
      <c r="EQ2566" s="8"/>
      <c r="ER2566" s="8"/>
      <c r="ES2566" s="8"/>
      <c r="ET2566" s="8"/>
      <c r="EU2566" s="8"/>
      <c r="EV2566" s="8"/>
      <c r="EW2566" s="8"/>
      <c r="EX2566" s="8"/>
      <c r="EY2566" s="8"/>
      <c r="EZ2566" s="8"/>
      <c r="FA2566" s="8"/>
      <c r="FB2566" s="8"/>
      <c r="FC2566" s="8"/>
      <c r="FD2566" s="8"/>
      <c r="FE2566" s="8"/>
      <c r="FF2566" s="8"/>
      <c r="FG2566" s="8"/>
      <c r="FH2566" s="8"/>
      <c r="FI2566" s="8"/>
      <c r="FJ2566" s="8"/>
    </row>
    <row r="2567" spans="1:166" x14ac:dyDescent="0.25">
      <c r="A2567" t="s">
        <v>300</v>
      </c>
      <c r="B2567" t="s">
        <v>172</v>
      </c>
      <c r="C2567" s="6">
        <v>43996</v>
      </c>
      <c r="D2567" s="5">
        <v>10</v>
      </c>
      <c r="E2567" t="s">
        <v>108</v>
      </c>
      <c r="F2567" s="6" t="s">
        <v>18</v>
      </c>
      <c r="G2567" s="5">
        <v>223</v>
      </c>
      <c r="H2567" t="s">
        <v>26</v>
      </c>
      <c r="I2567" s="7">
        <v>7</v>
      </c>
      <c r="J2567">
        <v>1000</v>
      </c>
      <c r="K2567" s="5">
        <f t="shared" si="77"/>
        <v>142.85714285714286</v>
      </c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8"/>
      <c r="Y2567" s="8"/>
      <c r="Z2567" s="8"/>
      <c r="AA2567" s="8"/>
      <c r="AB2567" s="8"/>
      <c r="AC2567" s="5"/>
      <c r="AD2567" s="9"/>
      <c r="AE2567" s="8"/>
      <c r="AF2567" s="8"/>
      <c r="AG2567" s="8"/>
      <c r="AH2567" s="8"/>
      <c r="AI2567" s="8"/>
      <c r="AJ2567" s="5"/>
      <c r="AK2567" s="8"/>
      <c r="AL2567" s="8"/>
      <c r="AM2567" s="8"/>
      <c r="AN2567" s="8"/>
      <c r="AO2567" s="8"/>
      <c r="AP2567" s="8"/>
      <c r="AQ2567" s="9"/>
      <c r="AR2567" s="9"/>
      <c r="AS2567" s="8"/>
      <c r="AT2567" s="8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9"/>
      <c r="BJ2567" s="5"/>
      <c r="BK2567" s="5"/>
      <c r="BL2567" s="5"/>
      <c r="BM2567" s="8"/>
      <c r="BN2567" s="5">
        <f>BP2567*(1/(BO2567/100))</f>
        <v>454.94458424800558</v>
      </c>
      <c r="BO2567" s="7">
        <v>46.692499999999995</v>
      </c>
      <c r="BP2567" s="5">
        <v>212.42500000000001</v>
      </c>
      <c r="BQ2567" s="5">
        <f>BN2567-BP2567</f>
        <v>242.51958424800557</v>
      </c>
      <c r="BR2567" s="5"/>
      <c r="BS2567" s="5"/>
      <c r="BT2567" s="7">
        <v>9.3579295154185029</v>
      </c>
      <c r="BU2567" s="7"/>
      <c r="BV2567" s="7"/>
      <c r="BW2567" s="7"/>
      <c r="BX2567" s="7"/>
      <c r="BY2567" s="7"/>
      <c r="BZ2567" s="7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8"/>
      <c r="CL2567" s="5"/>
      <c r="CM2567" s="5"/>
      <c r="CN2567" s="8"/>
      <c r="CO2567" s="5"/>
      <c r="CP2567" s="5"/>
      <c r="CQ2567" s="5"/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/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/>
      <c r="EB2567" s="8"/>
      <c r="EC2567" s="8"/>
      <c r="ED2567" s="8"/>
      <c r="EE2567" s="8"/>
      <c r="EF2567" s="8"/>
      <c r="EG2567" s="8"/>
      <c r="EH2567" s="8"/>
      <c r="EI2567" s="8"/>
      <c r="EJ2567" s="8"/>
      <c r="EK2567" s="8"/>
      <c r="EL2567" s="8"/>
      <c r="EM2567" s="8"/>
      <c r="EN2567" s="8"/>
      <c r="EO2567" s="8"/>
      <c r="EP2567" s="8"/>
      <c r="EQ2567" s="8"/>
      <c r="ER2567" s="8"/>
      <c r="ES2567" s="8"/>
      <c r="ET2567" s="8"/>
      <c r="EU2567" s="8"/>
      <c r="EV2567" s="8"/>
      <c r="EW2567" s="8"/>
      <c r="EX2567" s="8"/>
      <c r="EY2567" s="8"/>
      <c r="EZ2567" s="8"/>
      <c r="FA2567" s="8"/>
      <c r="FB2567" s="8"/>
      <c r="FC2567" s="8"/>
      <c r="FD2567" s="8"/>
      <c r="FE2567" s="8"/>
      <c r="FF2567" s="8"/>
      <c r="FG2567" s="8"/>
      <c r="FH2567" s="8"/>
      <c r="FI2567" s="8"/>
      <c r="FJ2567" s="8"/>
    </row>
    <row r="2568" spans="1:166" x14ac:dyDescent="0.25">
      <c r="A2568" t="s">
        <v>301</v>
      </c>
      <c r="B2568" t="s">
        <v>173</v>
      </c>
      <c r="C2568" s="6">
        <v>43773</v>
      </c>
      <c r="D2568" s="5">
        <v>1</v>
      </c>
      <c r="E2568" s="6" t="s">
        <v>209</v>
      </c>
      <c r="F2568" t="s">
        <v>10</v>
      </c>
      <c r="G2568">
        <v>0</v>
      </c>
      <c r="H2568" t="s">
        <v>26</v>
      </c>
      <c r="I2568" s="7">
        <v>7</v>
      </c>
      <c r="J2568">
        <v>1000</v>
      </c>
      <c r="K2568" s="5">
        <f t="shared" si="77"/>
        <v>142.85714285714286</v>
      </c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8"/>
      <c r="Y2568" s="8"/>
      <c r="Z2568" s="8"/>
      <c r="AA2568" s="8"/>
      <c r="AB2568" s="8"/>
      <c r="AC2568" s="5"/>
      <c r="AD2568" s="9"/>
      <c r="AE2568" s="8"/>
      <c r="AF2568" s="8"/>
      <c r="AG2568" s="8"/>
      <c r="AH2568" s="8"/>
      <c r="AI2568" s="8"/>
      <c r="AJ2568" s="5"/>
      <c r="AK2568" s="8"/>
      <c r="AL2568" s="8"/>
      <c r="AM2568" s="8"/>
      <c r="AN2568" s="8"/>
      <c r="AO2568" s="8"/>
      <c r="AP2568" s="8"/>
      <c r="AQ2568" s="9"/>
      <c r="AR2568" s="9"/>
      <c r="AS2568" s="8"/>
      <c r="AT2568" s="8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9"/>
      <c r="BJ2568" s="5"/>
      <c r="BK2568" s="5"/>
      <c r="BL2568" s="5"/>
      <c r="BM2568" s="8"/>
      <c r="BN2568" s="8"/>
      <c r="BO2568" s="7"/>
      <c r="BP2568" s="5"/>
      <c r="BQ2568" s="5"/>
      <c r="BR2568" s="5"/>
      <c r="BS2568" s="5"/>
      <c r="BT2568" s="7"/>
      <c r="BU2568" s="7"/>
      <c r="BV2568" s="7"/>
      <c r="BW2568" s="7"/>
      <c r="BX2568" s="7"/>
      <c r="BY2568" s="7"/>
      <c r="BZ2568" s="7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8"/>
      <c r="CL2568" s="5"/>
      <c r="CM2568" s="5"/>
      <c r="CN2568" s="8"/>
      <c r="CO2568" s="5"/>
      <c r="CP2568" s="5"/>
      <c r="CQ2568" s="5"/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  <c r="EN2568" s="8"/>
      <c r="EO2568" s="8"/>
      <c r="EP2568" s="8"/>
      <c r="EQ2568" s="8"/>
      <c r="ER2568" s="8"/>
      <c r="ES2568" s="8"/>
      <c r="ET2568" s="8"/>
      <c r="EU2568" s="8"/>
      <c r="EV2568" s="8"/>
      <c r="EW2568" s="8"/>
      <c r="EX2568" s="8"/>
      <c r="EY2568" s="8"/>
      <c r="EZ2568" s="8"/>
      <c r="FA2568" s="8"/>
      <c r="FB2568" s="8"/>
      <c r="FC2568" s="8"/>
      <c r="FD2568" s="8"/>
      <c r="FE2568" s="8"/>
      <c r="FF2568" s="8"/>
      <c r="FG2568" s="8"/>
      <c r="FH2568" s="8"/>
      <c r="FI2568" s="8"/>
      <c r="FJ2568" s="8"/>
    </row>
    <row r="2569" spans="1:166" x14ac:dyDescent="0.25">
      <c r="A2569" t="s">
        <v>301</v>
      </c>
      <c r="B2569" t="s">
        <v>173</v>
      </c>
      <c r="C2569" s="6">
        <v>43850</v>
      </c>
      <c r="D2569" s="5">
        <v>6</v>
      </c>
      <c r="E2569" s="6" t="s">
        <v>239</v>
      </c>
      <c r="F2569" t="s">
        <v>89</v>
      </c>
      <c r="G2569" s="5">
        <v>77</v>
      </c>
      <c r="H2569" t="s">
        <v>26</v>
      </c>
      <c r="I2569" s="7">
        <v>7</v>
      </c>
      <c r="J2569">
        <v>1000</v>
      </c>
      <c r="K2569" s="5">
        <f t="shared" si="77"/>
        <v>142.85714285714286</v>
      </c>
      <c r="L2569" s="5"/>
      <c r="M2569" s="5">
        <v>731.75</v>
      </c>
      <c r="N2569" s="5">
        <v>19.75</v>
      </c>
      <c r="O2569" s="5"/>
      <c r="P2569" s="5"/>
      <c r="Q2569" s="5"/>
      <c r="R2569" s="5"/>
      <c r="S2569" s="5"/>
      <c r="T2569" s="5">
        <v>77</v>
      </c>
      <c r="U2569" s="5"/>
      <c r="V2569" s="5"/>
      <c r="W2569" s="5"/>
      <c r="X2569" s="8"/>
      <c r="Y2569" s="8"/>
      <c r="Z2569" s="8"/>
      <c r="AA2569" s="8"/>
      <c r="AB2569" s="8"/>
      <c r="AC2569" s="5">
        <v>193.71512723364657</v>
      </c>
      <c r="AD2569" s="9">
        <v>1.6188000000000001E-2</v>
      </c>
      <c r="AE2569" s="7">
        <f>AC2569*AD2569</f>
        <v>3.135860479658271</v>
      </c>
      <c r="AF2569" s="7"/>
      <c r="AG2569" s="7"/>
      <c r="AH2569" s="7"/>
      <c r="AI2569" s="7"/>
      <c r="AJ2569" s="5">
        <v>158.65614020797287</v>
      </c>
      <c r="AK2569" s="8"/>
      <c r="AL2569" s="8"/>
      <c r="AM2569" s="8"/>
      <c r="AN2569" s="8"/>
      <c r="AO2569" s="8"/>
      <c r="AP2569" s="8"/>
      <c r="AQ2569" s="9"/>
      <c r="AR2569" s="9">
        <v>4.1133333333333334E-2</v>
      </c>
      <c r="AS2569" s="7">
        <f>AJ2569*AR2569</f>
        <v>6.526055900554617</v>
      </c>
      <c r="AT2569" s="7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>
        <v>39.909835698270129</v>
      </c>
      <c r="BI2569" s="9">
        <v>3.3085000000000003E-2</v>
      </c>
      <c r="BJ2569" s="7">
        <f>BH2569*BI2569</f>
        <v>1.3204169140772672</v>
      </c>
      <c r="BK2569" s="5">
        <f>AC2569+AJ2569+BH2569</f>
        <v>392.28110313988958</v>
      </c>
      <c r="BL2569" s="5">
        <f>AE2569+AS2569+BJ2569</f>
        <v>10.982333294290155</v>
      </c>
      <c r="BM2569" s="8">
        <f>BH2569/BK2569</f>
        <v>0.10173784915670042</v>
      </c>
      <c r="BN2569" s="8"/>
      <c r="BO2569" s="7"/>
      <c r="BP2569" s="5"/>
      <c r="BQ2569" s="5"/>
      <c r="BR2569" s="5"/>
      <c r="BS2569" s="5"/>
      <c r="BT2569" s="7"/>
      <c r="BU2569" s="7"/>
      <c r="BV2569" s="7"/>
      <c r="BW2569" s="7"/>
      <c r="BX2569" s="8">
        <f>AC2569/BK2569</f>
        <v>0.49381712675710177</v>
      </c>
      <c r="BY2569" s="8">
        <f>AJ2569/BK2569</f>
        <v>0.40444502408619776</v>
      </c>
      <c r="BZ2569" s="8">
        <f>BH2569/BK2569</f>
        <v>0.10173784915670042</v>
      </c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8"/>
      <c r="CL2569" s="5"/>
      <c r="CM2569" s="5"/>
      <c r="CN2569" s="8"/>
      <c r="CO2569" s="5"/>
      <c r="CP2569" s="5"/>
      <c r="CQ2569" s="5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  <c r="EN2569" s="8"/>
      <c r="EO2569" s="8"/>
      <c r="EP2569" s="8"/>
      <c r="EQ2569" s="8"/>
      <c r="ER2569" s="8"/>
      <c r="ES2569" s="8"/>
      <c r="ET2569" s="8"/>
      <c r="EU2569" s="8"/>
      <c r="EV2569" s="8"/>
      <c r="EW2569" s="8"/>
      <c r="EX2569" s="8"/>
      <c r="EY2569" s="8"/>
      <c r="EZ2569" s="8"/>
      <c r="FA2569" s="8"/>
      <c r="FB2569" s="8"/>
      <c r="FC2569" s="8"/>
      <c r="FD2569" s="8"/>
      <c r="FE2569" s="8"/>
      <c r="FF2569" s="8"/>
      <c r="FG2569" s="8"/>
      <c r="FH2569" s="8"/>
      <c r="FI2569" s="8"/>
      <c r="FJ2569" s="8"/>
    </row>
    <row r="2570" spans="1:166" x14ac:dyDescent="0.25">
      <c r="A2570" t="s">
        <v>301</v>
      </c>
      <c r="B2570" t="s">
        <v>173</v>
      </c>
      <c r="C2570" s="6">
        <v>43865</v>
      </c>
      <c r="D2570" s="5"/>
      <c r="E2570" s="6"/>
      <c r="F2570" s="6"/>
      <c r="G2570" s="5">
        <v>92</v>
      </c>
      <c r="H2570" t="s">
        <v>26</v>
      </c>
      <c r="I2570" s="7">
        <v>7</v>
      </c>
      <c r="J2570">
        <v>1000</v>
      </c>
      <c r="K2570" s="5">
        <f t="shared" si="77"/>
        <v>142.85714285714286</v>
      </c>
      <c r="L2570" s="5"/>
      <c r="M2570" s="5">
        <v>841.66666666666674</v>
      </c>
      <c r="N2570" s="5">
        <v>22.583333333333332</v>
      </c>
      <c r="O2570" s="5"/>
      <c r="P2570" s="5"/>
      <c r="Q2570" s="5"/>
      <c r="R2570" s="5"/>
      <c r="S2570" s="5"/>
      <c r="T2570" s="5"/>
      <c r="U2570" s="5"/>
      <c r="V2570" s="5"/>
      <c r="W2570" s="5"/>
      <c r="X2570" s="8"/>
      <c r="Y2570" s="8"/>
      <c r="Z2570" s="8"/>
      <c r="AA2570" s="8"/>
      <c r="AB2570" s="8"/>
      <c r="AC2570" s="5">
        <v>287.05542559746368</v>
      </c>
      <c r="AD2570" s="9">
        <v>1.4550833333333336E-2</v>
      </c>
      <c r="AE2570" s="7">
        <f>AC2570*AD2570</f>
        <v>4.1768956552977619</v>
      </c>
      <c r="AF2570" s="7"/>
      <c r="AG2570" s="7"/>
      <c r="AH2570" s="7"/>
      <c r="AI2570" s="7"/>
      <c r="AJ2570" s="5">
        <v>206.92074677410295</v>
      </c>
      <c r="AK2570" s="8"/>
      <c r="AL2570" s="8"/>
      <c r="AM2570" s="8"/>
      <c r="AN2570" s="8"/>
      <c r="AO2570" s="8"/>
      <c r="AP2570" s="8"/>
      <c r="AQ2570" s="9"/>
      <c r="AR2570" s="9">
        <v>4.1696666666666674E-2</v>
      </c>
      <c r="AS2570" s="7">
        <f>AJ2570*AR2570</f>
        <v>8.6279054046575148</v>
      </c>
      <c r="AT2570" s="7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>
        <v>139.79783618885546</v>
      </c>
      <c r="BI2570" s="9">
        <v>3.3189166666666665E-2</v>
      </c>
      <c r="BJ2570" s="7">
        <f>BH2570*BI2570</f>
        <v>4.6397736849112885</v>
      </c>
      <c r="BK2570" s="5">
        <f>AC2570+AJ2570+BH2570</f>
        <v>633.77400856042209</v>
      </c>
      <c r="BL2570" s="5">
        <f>AE2570+AS2570+BJ2570</f>
        <v>17.444574744866564</v>
      </c>
      <c r="BM2570" s="8">
        <f>BH2570/BK2570</f>
        <v>0.22057994537579328</v>
      </c>
      <c r="BN2570" s="8"/>
      <c r="BO2570" s="7"/>
      <c r="BP2570" s="5"/>
      <c r="BQ2570" s="5"/>
      <c r="BR2570" s="5"/>
      <c r="BS2570" s="5"/>
      <c r="BT2570" s="7"/>
      <c r="BU2570" s="7"/>
      <c r="BV2570" s="7"/>
      <c r="BW2570" s="7"/>
      <c r="BX2570" s="8">
        <f>AC2570/BK2570</f>
        <v>0.45293025860983488</v>
      </c>
      <c r="BY2570" s="8">
        <f>AJ2570/BK2570</f>
        <v>0.32648979601437184</v>
      </c>
      <c r="BZ2570" s="8">
        <f>BH2570/BK2570</f>
        <v>0.22057994537579328</v>
      </c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8"/>
      <c r="CL2570" s="5"/>
      <c r="CM2570" s="5"/>
      <c r="CN2570" s="8"/>
      <c r="CO2570" s="5"/>
      <c r="CP2570" s="5"/>
      <c r="CQ2570" s="5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/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/>
      <c r="EF2570" s="8"/>
      <c r="EG2570" s="8"/>
      <c r="EH2570" s="8"/>
      <c r="EI2570" s="8"/>
      <c r="EJ2570" s="8"/>
      <c r="EK2570" s="8"/>
      <c r="EL2570" s="8"/>
      <c r="EM2570" s="8"/>
      <c r="EN2570" s="8"/>
      <c r="EO2570" s="8"/>
      <c r="EP2570" s="8"/>
      <c r="EQ2570" s="8"/>
      <c r="ER2570" s="8"/>
      <c r="ES2570" s="8"/>
      <c r="ET2570" s="8"/>
      <c r="EU2570" s="8"/>
      <c r="EV2570" s="8"/>
      <c r="EW2570" s="8"/>
      <c r="EX2570" s="8"/>
      <c r="EY2570" s="8"/>
      <c r="EZ2570" s="8"/>
      <c r="FA2570" s="8"/>
      <c r="FB2570" s="8"/>
      <c r="FC2570" s="8"/>
      <c r="FD2570" s="8"/>
      <c r="FE2570" s="8"/>
      <c r="FF2570" s="8"/>
      <c r="FG2570" s="8"/>
      <c r="FH2570" s="8"/>
      <c r="FI2570" s="8"/>
      <c r="FJ2570" s="8"/>
    </row>
    <row r="2571" spans="1:166" x14ac:dyDescent="0.25">
      <c r="A2571" t="s">
        <v>301</v>
      </c>
      <c r="B2571" t="s">
        <v>173</v>
      </c>
      <c r="C2571" s="6">
        <v>43878</v>
      </c>
      <c r="D2571" s="5">
        <v>8</v>
      </c>
      <c r="E2571" t="s">
        <v>208</v>
      </c>
      <c r="F2571" s="6" t="s">
        <v>14</v>
      </c>
      <c r="G2571" s="5">
        <v>105</v>
      </c>
      <c r="H2571" t="s">
        <v>26</v>
      </c>
      <c r="I2571" s="7">
        <v>7</v>
      </c>
      <c r="J2571">
        <v>1000</v>
      </c>
      <c r="K2571" s="5">
        <f t="shared" si="77"/>
        <v>142.85714285714286</v>
      </c>
      <c r="L2571" s="5"/>
      <c r="M2571" s="5">
        <v>868.75</v>
      </c>
      <c r="N2571" s="5">
        <v>24.666666666666668</v>
      </c>
      <c r="O2571" s="5"/>
      <c r="P2571" s="5"/>
      <c r="Q2571" s="5"/>
      <c r="R2571" s="5"/>
      <c r="S2571" s="5"/>
      <c r="T2571" s="5"/>
      <c r="U2571" s="5">
        <v>105</v>
      </c>
      <c r="V2571" s="5"/>
      <c r="W2571" s="5"/>
      <c r="X2571" s="8"/>
      <c r="Y2571" s="8"/>
      <c r="Z2571" s="8"/>
      <c r="AA2571" s="8"/>
      <c r="AB2571" s="8"/>
      <c r="AC2571" s="5">
        <v>327.50202362999784</v>
      </c>
      <c r="AD2571" s="9">
        <v>1.0331166666666667E-2</v>
      </c>
      <c r="AE2571" s="7">
        <f>AC2571*AD2571</f>
        <v>3.3834779897921128</v>
      </c>
      <c r="AF2571" s="7"/>
      <c r="AG2571" s="7"/>
      <c r="AH2571" s="7"/>
      <c r="AI2571" s="7"/>
      <c r="AJ2571" s="5">
        <v>237.60465200578915</v>
      </c>
      <c r="AK2571" s="8"/>
      <c r="AL2571" s="8"/>
      <c r="AM2571" s="8"/>
      <c r="AN2571" s="8"/>
      <c r="AO2571" s="8"/>
      <c r="AP2571" s="8"/>
      <c r="AQ2571" s="9"/>
      <c r="AR2571" s="9">
        <v>3.5535833333333336E-2</v>
      </c>
      <c r="AS2571" s="7">
        <f>AJ2571*AR2571</f>
        <v>8.4434793129023902</v>
      </c>
      <c r="AT2571" s="7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>
        <v>366.38828535697451</v>
      </c>
      <c r="BI2571" s="9">
        <v>2.3363333333333337E-2</v>
      </c>
      <c r="BJ2571" s="7">
        <f>BH2571*BI2571</f>
        <v>8.560051640223449</v>
      </c>
      <c r="BK2571" s="5">
        <f>AC2571+AJ2571+BH2571</f>
        <v>931.49496099276155</v>
      </c>
      <c r="BL2571" s="5">
        <f>AE2571+AS2571+BJ2571</f>
        <v>20.387008942917952</v>
      </c>
      <c r="BM2571" s="8">
        <f>BH2571/BK2571</f>
        <v>0.39333362036278546</v>
      </c>
      <c r="BN2571" s="8"/>
      <c r="BO2571" s="7"/>
      <c r="BP2571" s="5"/>
      <c r="BQ2571" s="5"/>
      <c r="BR2571" s="5"/>
      <c r="BS2571" s="5"/>
      <c r="BT2571" s="7"/>
      <c r="BU2571" s="7"/>
      <c r="BV2571" s="7"/>
      <c r="BW2571" s="7"/>
      <c r="BX2571" s="8">
        <f>AC2571/BK2571</f>
        <v>0.35158754190248676</v>
      </c>
      <c r="BY2571" s="8">
        <f>AJ2571/BK2571</f>
        <v>0.25507883773472773</v>
      </c>
      <c r="BZ2571" s="8">
        <f>BH2571/BK2571</f>
        <v>0.39333362036278546</v>
      </c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8"/>
      <c r="CL2571" s="5"/>
      <c r="CM2571" s="5"/>
      <c r="CN2571" s="8"/>
      <c r="CO2571" s="5"/>
      <c r="CP2571" s="5"/>
      <c r="CQ2571" s="5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/>
      <c r="DM2571" s="8"/>
      <c r="DN2571" s="8"/>
      <c r="DO2571" s="8"/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  <c r="EO2571" s="8"/>
      <c r="EP2571" s="8"/>
      <c r="EQ2571" s="8"/>
      <c r="ER2571" s="8"/>
      <c r="ES2571" s="8"/>
      <c r="ET2571" s="8"/>
      <c r="EU2571" s="8"/>
      <c r="EV2571" s="8"/>
      <c r="EW2571" s="8"/>
      <c r="EX2571" s="8"/>
      <c r="EY2571" s="8"/>
      <c r="EZ2571" s="8"/>
      <c r="FA2571" s="8"/>
      <c r="FB2571" s="8"/>
      <c r="FC2571" s="8"/>
      <c r="FD2571" s="8"/>
      <c r="FE2571" s="8"/>
      <c r="FF2571" s="8"/>
      <c r="FG2571" s="8"/>
      <c r="FH2571" s="8"/>
      <c r="FI2571" s="8"/>
      <c r="FJ2571" s="8"/>
    </row>
    <row r="2572" spans="1:166" x14ac:dyDescent="0.25">
      <c r="A2572" t="s">
        <v>301</v>
      </c>
      <c r="B2572" t="s">
        <v>173</v>
      </c>
      <c r="C2572" s="6">
        <v>43906</v>
      </c>
      <c r="D2572" s="5">
        <v>9</v>
      </c>
      <c r="E2572" s="6" t="s">
        <v>207</v>
      </c>
      <c r="F2572" s="6" t="s">
        <v>15</v>
      </c>
      <c r="G2572" s="5">
        <v>133</v>
      </c>
      <c r="H2572" t="s">
        <v>26</v>
      </c>
      <c r="I2572" s="7">
        <v>7</v>
      </c>
      <c r="J2572">
        <v>1000</v>
      </c>
      <c r="K2572" s="5">
        <f t="shared" si="77"/>
        <v>142.85714285714286</v>
      </c>
      <c r="L2572" s="5"/>
      <c r="M2572" s="5">
        <v>900</v>
      </c>
      <c r="N2572" s="5">
        <v>25.333333333333332</v>
      </c>
      <c r="O2572" s="5"/>
      <c r="P2572" s="5"/>
      <c r="Q2572" s="5"/>
      <c r="R2572" s="5"/>
      <c r="S2572" s="5"/>
      <c r="T2572" s="5"/>
      <c r="U2572" s="5"/>
      <c r="V2572" s="5">
        <v>133</v>
      </c>
      <c r="W2572" s="5"/>
      <c r="X2572" s="8"/>
      <c r="Y2572" s="8"/>
      <c r="Z2572" s="8"/>
      <c r="AA2572" s="8"/>
      <c r="AB2572" s="8"/>
      <c r="AC2572" s="5">
        <v>411.33525554803617</v>
      </c>
      <c r="AD2572" s="9">
        <v>9.8178333333333329E-3</v>
      </c>
      <c r="AE2572" s="7">
        <f>AC2572*AD2572</f>
        <v>4.038420983094694</v>
      </c>
      <c r="AF2572" s="7"/>
      <c r="AG2572" s="7"/>
      <c r="AH2572" s="7"/>
      <c r="AI2572" s="7"/>
      <c r="AJ2572" s="5">
        <v>257.39033490823795</v>
      </c>
      <c r="AK2572" s="8"/>
      <c r="AL2572" s="8"/>
      <c r="AM2572" s="8"/>
      <c r="AN2572" s="8"/>
      <c r="AO2572" s="8"/>
      <c r="AP2572" s="8"/>
      <c r="AQ2572" s="9"/>
      <c r="AR2572" s="9">
        <v>3.2890833333333334E-2</v>
      </c>
      <c r="AS2572" s="7">
        <f>AJ2572*AR2572</f>
        <v>8.4657826070777027</v>
      </c>
      <c r="AT2572" s="7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>
        <v>730.06329059553036</v>
      </c>
      <c r="BI2572" s="9">
        <v>2.6915833333333333E-2</v>
      </c>
      <c r="BJ2572" s="7">
        <f>BH2572*BI2572</f>
        <v>19.650261852454197</v>
      </c>
      <c r="BK2572" s="5">
        <f>AC2572+AJ2572+BH2572</f>
        <v>1398.7888810518045</v>
      </c>
      <c r="BL2572" s="5">
        <f>AE2572+AS2572+BJ2572</f>
        <v>32.154465442626595</v>
      </c>
      <c r="BM2572" s="8">
        <f>BH2572/BK2572</f>
        <v>0.52192528871588328</v>
      </c>
      <c r="BN2572" s="8"/>
      <c r="BO2572" s="7"/>
      <c r="BP2572" s="5"/>
      <c r="BQ2572" s="5"/>
      <c r="BR2572" s="5"/>
      <c r="BS2572" s="5"/>
      <c r="BT2572" s="7"/>
      <c r="BU2572" s="7"/>
      <c r="BV2572" s="7"/>
      <c r="BW2572" s="7"/>
      <c r="BX2572" s="8">
        <f>AC2572/BK2572</f>
        <v>0.29406528827905537</v>
      </c>
      <c r="BY2572" s="8">
        <f>AJ2572/BK2572</f>
        <v>0.18400942300506135</v>
      </c>
      <c r="BZ2572" s="8">
        <f>BH2572/BK2572</f>
        <v>0.52192528871588328</v>
      </c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8"/>
      <c r="CL2572" s="5"/>
      <c r="CM2572" s="5"/>
      <c r="CN2572" s="8"/>
      <c r="CO2572" s="5"/>
      <c r="CP2572" s="5"/>
      <c r="CQ2572" s="5"/>
      <c r="CR2572" s="8"/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8"/>
      <c r="DE2572" s="8"/>
      <c r="DF2572" s="8"/>
      <c r="DG2572" s="8"/>
      <c r="DH2572" s="8"/>
      <c r="DI2572" s="8"/>
      <c r="DJ2572" s="8"/>
      <c r="DK2572" s="8"/>
      <c r="DL2572" s="8"/>
      <c r="DM2572" s="8"/>
      <c r="DN2572" s="8"/>
      <c r="DO2572" s="8"/>
      <c r="DP2572" s="8"/>
      <c r="DQ2572" s="8"/>
      <c r="DR2572" s="8"/>
      <c r="DS2572" s="8"/>
      <c r="DT2572" s="8"/>
      <c r="DU2572" s="8"/>
      <c r="DV2572" s="8"/>
      <c r="DW2572" s="8"/>
      <c r="DX2572" s="8"/>
      <c r="DY2572" s="8"/>
      <c r="DZ2572" s="8"/>
      <c r="EA2572" s="8"/>
      <c r="EB2572" s="8"/>
      <c r="EC2572" s="8"/>
      <c r="ED2572" s="8"/>
      <c r="EE2572" s="8"/>
      <c r="EF2572" s="8"/>
      <c r="EG2572" s="8"/>
      <c r="EH2572" s="8"/>
      <c r="EI2572" s="8"/>
      <c r="EJ2572" s="8"/>
      <c r="EK2572" s="8"/>
      <c r="EL2572" s="8"/>
      <c r="EM2572" s="8"/>
      <c r="EN2572" s="8"/>
      <c r="EO2572" s="8"/>
      <c r="EP2572" s="8"/>
      <c r="EQ2572" s="8"/>
      <c r="ER2572" s="8"/>
      <c r="ES2572" s="8"/>
      <c r="ET2572" s="8"/>
      <c r="EU2572" s="8"/>
      <c r="EV2572" s="8"/>
      <c r="EW2572" s="8"/>
      <c r="EX2572" s="8"/>
      <c r="EY2572" s="8"/>
      <c r="EZ2572" s="8"/>
      <c r="FA2572" s="8"/>
      <c r="FB2572" s="8"/>
      <c r="FC2572" s="8"/>
      <c r="FD2572" s="8"/>
      <c r="FE2572" s="8"/>
      <c r="FF2572" s="8"/>
      <c r="FG2572" s="8"/>
      <c r="FH2572" s="8"/>
      <c r="FI2572" s="8"/>
      <c r="FJ2572" s="8"/>
    </row>
    <row r="2573" spans="1:166" x14ac:dyDescent="0.25">
      <c r="A2573" t="s">
        <v>301</v>
      </c>
      <c r="B2573" t="s">
        <v>173</v>
      </c>
      <c r="C2573" s="6">
        <v>43996</v>
      </c>
      <c r="D2573" s="5">
        <v>10</v>
      </c>
      <c r="E2573" t="s">
        <v>108</v>
      </c>
      <c r="F2573" s="6" t="s">
        <v>18</v>
      </c>
      <c r="G2573" s="5">
        <v>223</v>
      </c>
      <c r="H2573" t="s">
        <v>26</v>
      </c>
      <c r="I2573" s="7">
        <v>7</v>
      </c>
      <c r="J2573">
        <v>1000</v>
      </c>
      <c r="K2573" s="5">
        <f t="shared" si="77"/>
        <v>142.85714285714286</v>
      </c>
      <c r="L2573" s="5"/>
      <c r="M2573" s="8"/>
      <c r="N2573" s="8"/>
      <c r="O2573" s="8"/>
      <c r="P2573" s="8"/>
      <c r="Q2573" s="5"/>
      <c r="R2573" s="5"/>
      <c r="S2573" s="5"/>
      <c r="T2573" s="5"/>
      <c r="U2573" s="5"/>
      <c r="V2573" s="5"/>
      <c r="W2573" s="5"/>
      <c r="X2573" s="8"/>
      <c r="Y2573" s="8"/>
      <c r="Z2573" s="8"/>
      <c r="AA2573" s="8"/>
      <c r="AB2573" s="8"/>
      <c r="AC2573" s="5"/>
      <c r="AE2573" s="8"/>
      <c r="AF2573" s="8"/>
      <c r="AG2573" s="8"/>
      <c r="AH2573" s="8"/>
      <c r="AI2573" s="8"/>
      <c r="AJ2573" s="5"/>
      <c r="AK2573" s="8"/>
      <c r="AL2573" s="8"/>
      <c r="AM2573" s="8"/>
      <c r="AN2573" s="8"/>
      <c r="AO2573" s="8"/>
      <c r="AP2573" s="8"/>
      <c r="AQ2573" s="9"/>
      <c r="AS2573" s="8"/>
      <c r="AT2573" s="8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J2573" s="5"/>
      <c r="BK2573" s="5"/>
      <c r="BL2573" s="5"/>
      <c r="BM2573" s="8"/>
      <c r="BN2573" s="5">
        <f>BP2573*(1/(BO2573/100))</f>
        <v>536.79560392199119</v>
      </c>
      <c r="BO2573" s="7">
        <v>46.405000000000001</v>
      </c>
      <c r="BP2573" s="5">
        <v>249.1</v>
      </c>
      <c r="BQ2573" s="5">
        <f>BN2573-BP2573</f>
        <v>287.69560392199116</v>
      </c>
      <c r="BR2573" s="5"/>
      <c r="BS2573" s="5"/>
      <c r="BT2573" s="7">
        <v>10.973568281938325</v>
      </c>
      <c r="BU2573" s="7"/>
      <c r="BV2573" s="7"/>
      <c r="BW2573" s="7"/>
      <c r="BX2573" s="7"/>
      <c r="BY2573" s="7"/>
      <c r="BZ2573" s="7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8"/>
      <c r="CL2573" s="5"/>
      <c r="CM2573" s="5"/>
      <c r="CN2573" s="8"/>
      <c r="CO2573" s="5"/>
      <c r="CP2573" s="5"/>
      <c r="CQ2573" s="5"/>
      <c r="CR2573" s="8"/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8"/>
      <c r="DE2573" s="8"/>
      <c r="DF2573" s="8"/>
      <c r="DG2573" s="8"/>
      <c r="DH2573" s="8"/>
      <c r="DI2573" s="8"/>
      <c r="DJ2573" s="8"/>
      <c r="DK2573" s="8"/>
      <c r="DL2573" s="8"/>
      <c r="DM2573" s="8"/>
      <c r="DN2573" s="8"/>
      <c r="DO2573" s="8"/>
      <c r="DP2573" s="8"/>
      <c r="DQ2573" s="8"/>
      <c r="DR2573" s="8"/>
      <c r="DS2573" s="8"/>
      <c r="DT2573" s="8"/>
      <c r="DU2573" s="8"/>
      <c r="DV2573" s="8"/>
      <c r="DW2573" s="8"/>
      <c r="DX2573" s="8"/>
      <c r="DY2573" s="8"/>
      <c r="DZ2573" s="8"/>
      <c r="EA2573" s="8"/>
      <c r="EB2573" s="8"/>
      <c r="EC2573" s="8"/>
      <c r="ED2573" s="8"/>
      <c r="EE2573" s="8"/>
      <c r="EF2573" s="8"/>
      <c r="EG2573" s="8"/>
      <c r="EH2573" s="8"/>
      <c r="EI2573" s="8"/>
      <c r="EJ2573" s="8"/>
      <c r="EK2573" s="8"/>
      <c r="EL2573" s="8"/>
      <c r="EM2573" s="8"/>
      <c r="EN2573" s="8"/>
      <c r="EO2573" s="8"/>
      <c r="EP2573" s="8"/>
      <c r="EQ2573" s="8"/>
      <c r="ER2573" s="8"/>
      <c r="ES2573" s="8"/>
      <c r="ET2573" s="8"/>
      <c r="EU2573" s="8"/>
      <c r="EV2573" s="8"/>
      <c r="EW2573" s="8"/>
      <c r="EX2573" s="8"/>
      <c r="EY2573" s="8"/>
      <c r="EZ2573" s="8"/>
      <c r="FA2573" s="8"/>
      <c r="FB2573" s="8"/>
      <c r="FC2573" s="8"/>
      <c r="FD2573" s="8"/>
      <c r="FE2573" s="8"/>
      <c r="FF2573" s="8"/>
      <c r="FG2573" s="8"/>
      <c r="FH2573" s="8"/>
      <c r="FI2573" s="8"/>
      <c r="FJ2573" s="8"/>
    </row>
    <row r="2574" spans="1:166" x14ac:dyDescent="0.25">
      <c r="A2574" t="s">
        <v>196</v>
      </c>
      <c r="C2574" s="6">
        <v>44211</v>
      </c>
      <c r="D2574" s="5"/>
      <c r="E2574" s="6"/>
      <c r="F2574" s="6"/>
      <c r="G2574" s="6"/>
      <c r="H2574" t="s">
        <v>113</v>
      </c>
      <c r="I2574" s="7"/>
      <c r="K2574" s="5"/>
      <c r="L2574" s="5"/>
      <c r="M2574" s="8"/>
      <c r="N2574" s="8"/>
      <c r="O2574" s="8"/>
      <c r="P2574" s="8"/>
      <c r="Q2574" s="5"/>
      <c r="R2574" s="5"/>
      <c r="S2574" s="5"/>
      <c r="T2574" s="5"/>
      <c r="U2574" s="5"/>
      <c r="V2574" s="5"/>
      <c r="W2574" s="5"/>
      <c r="X2574" s="8"/>
      <c r="Y2574" s="8"/>
      <c r="Z2574" s="8"/>
      <c r="AA2574" s="8"/>
      <c r="AB2574" s="8"/>
      <c r="AC2574" s="5">
        <v>163.22712588697459</v>
      </c>
      <c r="AD2574" s="9">
        <v>1.30925E-2</v>
      </c>
      <c r="AE2574" s="7">
        <f t="shared" ref="AE2574:AE2609" si="78">AC2574*AD2574</f>
        <v>2.137051145675215</v>
      </c>
      <c r="AF2574" s="7"/>
      <c r="AG2574" s="7"/>
      <c r="AH2574" s="7"/>
      <c r="AI2574" s="7"/>
      <c r="AJ2574" s="5">
        <v>268.27400462847288</v>
      </c>
      <c r="AK2574" s="8"/>
      <c r="AL2574" s="8"/>
      <c r="AM2574" s="8"/>
      <c r="AN2574" s="8"/>
      <c r="AO2574" s="8"/>
      <c r="AP2574" s="8"/>
      <c r="AQ2574" s="9"/>
      <c r="AR2574" s="9">
        <v>3.9481666666666665E-2</v>
      </c>
      <c r="AS2574" s="7">
        <f t="shared" ref="AS2574:AS2609" si="79">AJ2574*AR2574</f>
        <v>10.591904826073156</v>
      </c>
      <c r="AT2574" s="7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>
        <v>39.736558910554116</v>
      </c>
      <c r="BI2574" s="9">
        <v>2.6380000000000001E-2</v>
      </c>
      <c r="BJ2574" s="7">
        <f t="shared" ref="BJ2574:BJ2609" si="80">BH2574*BI2574</f>
        <v>1.0482504240604176</v>
      </c>
      <c r="BK2574" s="5">
        <f t="shared" ref="BK2574:BK2609" si="81">AC2574+AJ2574+BH2574</f>
        <v>471.23768942600157</v>
      </c>
      <c r="BL2574" s="5"/>
      <c r="BM2574" s="8">
        <f t="shared" ref="BM2574:BM2609" si="82">BH2574/BK2574</f>
        <v>8.4323813230974487E-2</v>
      </c>
      <c r="BN2574" s="8"/>
      <c r="BO2574" s="7"/>
      <c r="BP2574" s="5"/>
      <c r="BQ2574" s="5"/>
      <c r="BR2574" s="5"/>
      <c r="BS2574" s="5"/>
      <c r="BT2574" s="7"/>
      <c r="BU2574" s="7"/>
      <c r="BV2574" s="7"/>
      <c r="BW2574" s="7"/>
      <c r="BX2574" s="8">
        <f t="shared" ref="BX2574:BX2609" si="83">AC2574/BK2574</f>
        <v>0.34637960746687291</v>
      </c>
      <c r="BY2574" s="8">
        <f t="shared" ref="BY2574:BY2609" si="84">AJ2574/BK2574</f>
        <v>0.56929657930215261</v>
      </c>
      <c r="BZ2574" s="8">
        <f t="shared" ref="BZ2574:BZ2609" si="85">BH2574/BK2574</f>
        <v>8.4323813230974487E-2</v>
      </c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8"/>
      <c r="CL2574" s="5"/>
      <c r="CM2574" s="5"/>
      <c r="CN2574" s="8"/>
      <c r="CO2574" s="5"/>
      <c r="CP2574" s="5"/>
      <c r="CQ2574" s="5"/>
      <c r="CR2574" s="8"/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8"/>
      <c r="DE2574" s="8"/>
      <c r="DF2574" s="8"/>
      <c r="DG2574" s="8"/>
      <c r="DH2574" s="8"/>
      <c r="DI2574" s="8"/>
      <c r="DJ2574" s="8"/>
      <c r="DK2574" s="8"/>
      <c r="DL2574" s="8"/>
      <c r="DM2574" s="8"/>
      <c r="DN2574" s="8"/>
      <c r="DO2574" s="8"/>
      <c r="DP2574" s="8"/>
      <c r="DQ2574" s="8"/>
      <c r="DR2574" s="8"/>
      <c r="DS2574" s="8"/>
      <c r="DT2574" s="8"/>
      <c r="DU2574" s="8"/>
      <c r="DV2574" s="8"/>
      <c r="DW2574" s="8"/>
      <c r="DX2574" s="8"/>
      <c r="DY2574" s="8"/>
      <c r="DZ2574" s="8"/>
      <c r="EA2574" s="8"/>
      <c r="EB2574" s="8"/>
      <c r="EC2574" s="8"/>
      <c r="ED2574" s="8"/>
      <c r="EE2574" s="8"/>
      <c r="EF2574" s="8"/>
      <c r="EG2574" s="8"/>
      <c r="EH2574" s="8"/>
      <c r="EI2574" s="8"/>
      <c r="EJ2574" s="8"/>
      <c r="EK2574" s="8"/>
      <c r="EL2574" s="8"/>
      <c r="EM2574" s="8"/>
      <c r="EN2574" s="8"/>
      <c r="EO2574" s="8"/>
      <c r="EP2574" s="8"/>
      <c r="EQ2574" s="8"/>
      <c r="ER2574" s="8"/>
      <c r="ES2574" s="8"/>
      <c r="ET2574" s="8"/>
      <c r="EU2574" s="8"/>
      <c r="EV2574" s="8"/>
      <c r="EW2574" s="8"/>
      <c r="EX2574" s="8"/>
      <c r="EY2574" s="8"/>
      <c r="EZ2574" s="8"/>
      <c r="FA2574" s="8"/>
      <c r="FB2574" s="8"/>
      <c r="FC2574" s="8"/>
      <c r="FD2574" s="8"/>
      <c r="FE2574" s="8"/>
      <c r="FF2574" s="8"/>
      <c r="FG2574" s="8"/>
      <c r="FH2574" s="8"/>
      <c r="FI2574" s="8"/>
      <c r="FJ2574" s="8"/>
    </row>
    <row r="2575" spans="1:166" x14ac:dyDescent="0.25">
      <c r="A2575" t="s">
        <v>196</v>
      </c>
      <c r="C2575" s="6">
        <v>44230</v>
      </c>
      <c r="D2575" s="5"/>
      <c r="E2575" s="6"/>
      <c r="F2575" s="6"/>
      <c r="G2575" s="6"/>
      <c r="H2575" t="s">
        <v>113</v>
      </c>
      <c r="I2575" s="7"/>
      <c r="K2575" s="5"/>
      <c r="L2575" s="5"/>
      <c r="M2575" s="8"/>
      <c r="N2575" s="8"/>
      <c r="O2575" s="8"/>
      <c r="P2575" s="8"/>
      <c r="Q2575" s="5"/>
      <c r="R2575" s="5"/>
      <c r="S2575" s="5"/>
      <c r="T2575" s="5"/>
      <c r="U2575" s="5"/>
      <c r="V2575" s="5"/>
      <c r="W2575" s="5"/>
      <c r="X2575" s="8"/>
      <c r="Y2575" s="8"/>
      <c r="Z2575" s="8"/>
      <c r="AA2575" s="8"/>
      <c r="AB2575" s="8"/>
      <c r="AC2575" s="5">
        <v>289.94300421370906</v>
      </c>
      <c r="AD2575" s="9">
        <v>9.4845833333333344E-3</v>
      </c>
      <c r="AE2575" s="7">
        <f t="shared" si="78"/>
        <v>2.7499885853819417</v>
      </c>
      <c r="AF2575" s="7"/>
      <c r="AG2575" s="7"/>
      <c r="AH2575" s="7"/>
      <c r="AI2575" s="7"/>
      <c r="AJ2575" s="5">
        <v>196.59939728009502</v>
      </c>
      <c r="AK2575" s="8"/>
      <c r="AL2575" s="8"/>
      <c r="AM2575" s="8"/>
      <c r="AN2575" s="8"/>
      <c r="AO2575" s="8"/>
      <c r="AP2575" s="8"/>
      <c r="AQ2575" s="9"/>
      <c r="AR2575" s="9">
        <v>3.582833333333333E-2</v>
      </c>
      <c r="AS2575" s="7">
        <f t="shared" si="79"/>
        <v>7.0438287388836702</v>
      </c>
      <c r="AT2575" s="7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>
        <v>235.26520493244442</v>
      </c>
      <c r="BI2575" s="9">
        <v>2.1617500000000001E-2</v>
      </c>
      <c r="BJ2575" s="7">
        <f t="shared" si="80"/>
        <v>5.0858455676271177</v>
      </c>
      <c r="BK2575" s="5">
        <f t="shared" si="81"/>
        <v>721.80760642624841</v>
      </c>
      <c r="BL2575" s="5"/>
      <c r="BM2575" s="8">
        <f t="shared" si="82"/>
        <v>0.3259389383512723</v>
      </c>
      <c r="BN2575" s="8"/>
      <c r="BO2575" s="7"/>
      <c r="BP2575" s="5"/>
      <c r="BQ2575" s="5"/>
      <c r="BR2575" s="5"/>
      <c r="BS2575" s="5"/>
      <c r="BT2575" s="7"/>
      <c r="BU2575" s="7"/>
      <c r="BV2575" s="7"/>
      <c r="BW2575" s="7"/>
      <c r="BX2575" s="8">
        <f t="shared" si="83"/>
        <v>0.40169014794572455</v>
      </c>
      <c r="BY2575" s="8">
        <f t="shared" si="84"/>
        <v>0.2723709137030032</v>
      </c>
      <c r="BZ2575" s="8">
        <f t="shared" si="85"/>
        <v>0.3259389383512723</v>
      </c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8"/>
      <c r="CL2575" s="5"/>
      <c r="CM2575" s="5"/>
      <c r="CN2575" s="8"/>
      <c r="CO2575" s="5"/>
      <c r="CP2575" s="5"/>
      <c r="CQ2575" s="5"/>
      <c r="CR2575" s="8"/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8"/>
      <c r="DE2575" s="8"/>
      <c r="DF2575" s="8"/>
      <c r="DG2575" s="8"/>
      <c r="DH2575" s="8"/>
      <c r="DI2575" s="8"/>
      <c r="DJ2575" s="8"/>
      <c r="DK2575" s="8"/>
      <c r="DL2575" s="8"/>
      <c r="DM2575" s="8"/>
      <c r="DN2575" s="8"/>
      <c r="DO2575" s="8"/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/>
      <c r="EC2575" s="8"/>
      <c r="ED2575" s="8"/>
      <c r="EE2575" s="8"/>
      <c r="EF2575" s="8"/>
      <c r="EG2575" s="8"/>
      <c r="EH2575" s="8"/>
      <c r="EI2575" s="8"/>
      <c r="EJ2575" s="8"/>
      <c r="EK2575" s="8"/>
      <c r="EL2575" s="8"/>
      <c r="EM2575" s="8"/>
      <c r="EN2575" s="8"/>
      <c r="EO2575" s="8"/>
      <c r="EP2575" s="8"/>
      <c r="EQ2575" s="8"/>
      <c r="ER2575" s="8"/>
      <c r="ES2575" s="8"/>
      <c r="ET2575" s="8"/>
      <c r="EU2575" s="8"/>
      <c r="EV2575" s="8"/>
      <c r="EW2575" s="8"/>
      <c r="EX2575" s="8"/>
      <c r="EY2575" s="8"/>
      <c r="EZ2575" s="8"/>
      <c r="FA2575" s="8"/>
      <c r="FB2575" s="8"/>
      <c r="FC2575" s="8"/>
      <c r="FD2575" s="8"/>
      <c r="FE2575" s="8"/>
      <c r="FF2575" s="8"/>
      <c r="FG2575" s="8"/>
      <c r="FH2575" s="8"/>
      <c r="FI2575" s="8"/>
      <c r="FJ2575" s="8"/>
    </row>
    <row r="2576" spans="1:166" x14ac:dyDescent="0.25">
      <c r="A2576" t="s">
        <v>196</v>
      </c>
      <c r="C2576" s="6">
        <v>44242</v>
      </c>
      <c r="D2576" s="5"/>
      <c r="E2576" s="6"/>
      <c r="F2576" s="6"/>
      <c r="G2576" s="6"/>
      <c r="H2576" t="s">
        <v>113</v>
      </c>
      <c r="I2576" s="7"/>
      <c r="K2576" s="5"/>
      <c r="L2576" s="5"/>
      <c r="M2576" s="8"/>
      <c r="N2576" s="8"/>
      <c r="O2576" s="8"/>
      <c r="P2576" s="8"/>
      <c r="Q2576" s="5"/>
      <c r="R2576" s="5"/>
      <c r="S2576" s="5"/>
      <c r="T2576" s="5"/>
      <c r="U2576" s="5"/>
      <c r="V2576" s="5"/>
      <c r="W2576" s="5"/>
      <c r="X2576" s="8"/>
      <c r="Y2576" s="8"/>
      <c r="Z2576" s="8"/>
      <c r="AA2576" s="8"/>
      <c r="AB2576" s="8"/>
      <c r="AC2576" s="5">
        <v>289.94300421370906</v>
      </c>
      <c r="AD2576" s="9">
        <v>7.189416666666666E-3</v>
      </c>
      <c r="AE2576" s="7">
        <f t="shared" si="78"/>
        <v>2.0845210668774432</v>
      </c>
      <c r="AF2576" s="7"/>
      <c r="AG2576" s="7"/>
      <c r="AH2576" s="7"/>
      <c r="AI2576" s="7"/>
      <c r="AJ2576" s="5">
        <v>196.59939728009502</v>
      </c>
      <c r="AK2576" s="8"/>
      <c r="AL2576" s="8"/>
      <c r="AM2576" s="8"/>
      <c r="AN2576" s="8"/>
      <c r="AO2576" s="8"/>
      <c r="AP2576" s="8"/>
      <c r="AQ2576" s="9"/>
      <c r="AR2576" s="9">
        <v>3.0230833333333332E-2</v>
      </c>
      <c r="AS2576" s="7">
        <f t="shared" si="79"/>
        <v>5.9433636126083389</v>
      </c>
      <c r="AT2576" s="7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>
        <v>235.26520493244442</v>
      </c>
      <c r="BI2576" s="9">
        <v>1.8489999999999999E-2</v>
      </c>
      <c r="BJ2576" s="7">
        <f t="shared" si="80"/>
        <v>4.3500536392008975</v>
      </c>
      <c r="BK2576" s="5">
        <f t="shared" si="81"/>
        <v>721.80760642624841</v>
      </c>
      <c r="BL2576" s="5"/>
      <c r="BM2576" s="8">
        <f t="shared" si="82"/>
        <v>0.3259389383512723</v>
      </c>
      <c r="BN2576" s="8"/>
      <c r="BO2576" s="7"/>
      <c r="BP2576" s="5"/>
      <c r="BQ2576" s="5"/>
      <c r="BR2576" s="5"/>
      <c r="BS2576" s="5"/>
      <c r="BT2576" s="7"/>
      <c r="BU2576" s="7"/>
      <c r="BV2576" s="7"/>
      <c r="BW2576" s="7"/>
      <c r="BX2576" s="8">
        <f t="shared" si="83"/>
        <v>0.40169014794572455</v>
      </c>
      <c r="BY2576" s="8">
        <f t="shared" si="84"/>
        <v>0.2723709137030032</v>
      </c>
      <c r="BZ2576" s="8">
        <f t="shared" si="85"/>
        <v>0.3259389383512723</v>
      </c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8"/>
      <c r="CL2576" s="5"/>
      <c r="CM2576" s="5"/>
      <c r="CN2576" s="8"/>
      <c r="CO2576" s="5"/>
      <c r="CP2576" s="5"/>
      <c r="CQ2576" s="5"/>
      <c r="CR2576" s="8"/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/>
      <c r="DM2576" s="8"/>
      <c r="DN2576" s="8"/>
      <c r="DO2576" s="8"/>
      <c r="DP2576" s="8"/>
      <c r="DQ2576" s="8"/>
      <c r="DR2576" s="8"/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/>
      <c r="EI2576" s="8"/>
      <c r="EJ2576" s="8"/>
      <c r="EK2576" s="8"/>
      <c r="EL2576" s="8"/>
      <c r="EM2576" s="8"/>
      <c r="EN2576" s="8"/>
      <c r="EO2576" s="8"/>
      <c r="EP2576" s="8"/>
      <c r="EQ2576" s="8"/>
      <c r="ER2576" s="8"/>
      <c r="ES2576" s="8"/>
      <c r="ET2576" s="8"/>
      <c r="EU2576" s="8"/>
      <c r="EV2576" s="8"/>
      <c r="EW2576" s="8"/>
      <c r="EX2576" s="8"/>
      <c r="EY2576" s="8"/>
      <c r="EZ2576" s="8"/>
      <c r="FA2576" s="8"/>
      <c r="FB2576" s="8"/>
      <c r="FC2576" s="8"/>
      <c r="FD2576" s="8"/>
      <c r="FE2576" s="8"/>
      <c r="FF2576" s="8"/>
      <c r="FG2576" s="8"/>
      <c r="FH2576" s="8"/>
      <c r="FI2576" s="8"/>
      <c r="FJ2576" s="8"/>
    </row>
    <row r="2577" spans="1:166" x14ac:dyDescent="0.25">
      <c r="A2577" t="s">
        <v>196</v>
      </c>
      <c r="C2577" s="6">
        <v>44284</v>
      </c>
      <c r="D2577" s="5"/>
      <c r="E2577" s="6"/>
      <c r="F2577" s="6"/>
      <c r="G2577" s="6"/>
      <c r="H2577" t="s">
        <v>113</v>
      </c>
      <c r="I2577" s="7"/>
      <c r="K2577" s="5"/>
      <c r="L2577" s="5"/>
      <c r="M2577" s="8"/>
      <c r="N2577" s="8"/>
      <c r="O2577" s="8"/>
      <c r="P2577" s="8"/>
      <c r="Q2577" s="5"/>
      <c r="R2577" s="5"/>
      <c r="S2577" s="5"/>
      <c r="T2577" s="5"/>
      <c r="U2577" s="5"/>
      <c r="V2577" s="5"/>
      <c r="W2577" s="5"/>
      <c r="X2577" s="8"/>
      <c r="Y2577" s="8"/>
      <c r="Z2577" s="8"/>
      <c r="AA2577" s="8"/>
      <c r="AB2577" s="8"/>
      <c r="AC2577" s="5">
        <v>267.32419280109673</v>
      </c>
      <c r="AD2577" s="9">
        <v>6.8274999999999994E-3</v>
      </c>
      <c r="AE2577" s="7">
        <f t="shared" si="78"/>
        <v>1.8251559263494876</v>
      </c>
      <c r="AF2577" s="7"/>
      <c r="AG2577" s="7"/>
      <c r="AH2577" s="7"/>
      <c r="AI2577" s="7"/>
      <c r="AJ2577" s="5">
        <v>105.94974236891986</v>
      </c>
      <c r="AK2577" s="8"/>
      <c r="AL2577" s="8"/>
      <c r="AM2577" s="8"/>
      <c r="AN2577" s="8"/>
      <c r="AO2577" s="8"/>
      <c r="AP2577" s="8"/>
      <c r="AQ2577" s="9"/>
      <c r="AR2577" s="9">
        <v>1.9345833333333333E-2</v>
      </c>
      <c r="AS2577" s="7">
        <f t="shared" si="79"/>
        <v>2.0496860575787288</v>
      </c>
      <c r="AT2577" s="7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>
        <v>981.85033389029377</v>
      </c>
      <c r="BI2577" s="9">
        <v>1.3332500000000001E-2</v>
      </c>
      <c r="BJ2577" s="7">
        <f t="shared" si="80"/>
        <v>13.090519576592342</v>
      </c>
      <c r="BK2577" s="5">
        <f t="shared" si="81"/>
        <v>1355.1242690603103</v>
      </c>
      <c r="BL2577" s="5"/>
      <c r="BM2577" s="8">
        <f t="shared" si="82"/>
        <v>0.72454634331886214</v>
      </c>
      <c r="BN2577" s="8"/>
      <c r="BO2577" s="7"/>
      <c r="BP2577" s="5"/>
      <c r="BQ2577" s="5"/>
      <c r="BR2577" s="5"/>
      <c r="BS2577" s="5"/>
      <c r="BT2577" s="7"/>
      <c r="BU2577" s="7"/>
      <c r="BV2577" s="7"/>
      <c r="BW2577" s="7"/>
      <c r="BX2577" s="8">
        <f t="shared" si="83"/>
        <v>0.1972691353144081</v>
      </c>
      <c r="BY2577" s="8">
        <f t="shared" si="84"/>
        <v>7.8184521366729737E-2</v>
      </c>
      <c r="BZ2577" s="8">
        <f t="shared" si="85"/>
        <v>0.72454634331886214</v>
      </c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8"/>
      <c r="CL2577" s="5"/>
      <c r="CM2577" s="5"/>
      <c r="CN2577" s="8"/>
      <c r="CO2577" s="5"/>
      <c r="CP2577" s="5"/>
      <c r="CQ2577" s="5"/>
      <c r="CR2577" s="8"/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8"/>
      <c r="DE2577" s="8"/>
      <c r="DF2577" s="8"/>
      <c r="DG2577" s="8"/>
      <c r="DH2577" s="8"/>
      <c r="DI2577" s="8"/>
      <c r="DJ2577" s="8"/>
      <c r="DK2577" s="8"/>
      <c r="DL2577" s="8"/>
      <c r="DM2577" s="8"/>
      <c r="DN2577" s="8"/>
      <c r="DO2577" s="8"/>
      <c r="DP2577" s="8"/>
      <c r="DQ2577" s="8"/>
      <c r="DR2577" s="8"/>
      <c r="DS2577" s="8"/>
      <c r="DT2577" s="8"/>
      <c r="DU2577" s="8"/>
      <c r="DV2577" s="8"/>
      <c r="DW2577" s="8"/>
      <c r="DX2577" s="8"/>
      <c r="DY2577" s="8"/>
      <c r="DZ2577" s="8"/>
      <c r="EA2577" s="8"/>
      <c r="EB2577" s="8"/>
      <c r="EC2577" s="8"/>
      <c r="ED2577" s="8"/>
      <c r="EE2577" s="8"/>
      <c r="EF2577" s="8"/>
      <c r="EG2577" s="8"/>
      <c r="EH2577" s="8"/>
      <c r="EI2577" s="8"/>
      <c r="EJ2577" s="8"/>
      <c r="EK2577" s="8"/>
      <c r="EL2577" s="8"/>
      <c r="EM2577" s="8"/>
      <c r="EN2577" s="8"/>
      <c r="EO2577" s="8"/>
      <c r="EP2577" s="8"/>
      <c r="EQ2577" s="8"/>
      <c r="ER2577" s="8"/>
      <c r="ES2577" s="8"/>
      <c r="ET2577" s="8"/>
      <c r="EU2577" s="8"/>
      <c r="EV2577" s="8"/>
      <c r="EW2577" s="8"/>
      <c r="EX2577" s="8"/>
      <c r="EY2577" s="8"/>
      <c r="EZ2577" s="8"/>
      <c r="FA2577" s="8"/>
      <c r="FB2577" s="8"/>
      <c r="FC2577" s="8"/>
      <c r="FD2577" s="8"/>
      <c r="FE2577" s="8"/>
      <c r="FF2577" s="8"/>
      <c r="FG2577" s="8"/>
      <c r="FH2577" s="8"/>
      <c r="FI2577" s="8"/>
      <c r="FJ2577" s="8"/>
    </row>
    <row r="2578" spans="1:166" x14ac:dyDescent="0.25">
      <c r="A2578" t="s">
        <v>197</v>
      </c>
      <c r="C2578" s="6">
        <v>44211</v>
      </c>
      <c r="D2578" s="5"/>
      <c r="E2578" s="6"/>
      <c r="F2578" s="6"/>
      <c r="G2578" s="6"/>
      <c r="H2578" t="s">
        <v>113</v>
      </c>
      <c r="I2578" s="7"/>
      <c r="K2578" s="5"/>
      <c r="L2578" s="5"/>
      <c r="M2578" s="8"/>
      <c r="N2578" s="8"/>
      <c r="O2578" s="8"/>
      <c r="P2578" s="8"/>
      <c r="Q2578" s="5"/>
      <c r="R2578" s="5"/>
      <c r="S2578" s="5"/>
      <c r="T2578" s="5"/>
      <c r="U2578" s="5"/>
      <c r="V2578" s="5"/>
      <c r="W2578" s="5"/>
      <c r="X2578" s="8"/>
      <c r="Y2578" s="8"/>
      <c r="Z2578" s="8"/>
      <c r="AA2578" s="8"/>
      <c r="AB2578" s="8"/>
      <c r="AC2578" s="5">
        <v>189.82540110078597</v>
      </c>
      <c r="AD2578" s="9">
        <v>1.4135416666666668E-2</v>
      </c>
      <c r="AE2578" s="7">
        <f t="shared" si="78"/>
        <v>2.6832611384767353</v>
      </c>
      <c r="AF2578" s="7"/>
      <c r="AG2578" s="7"/>
      <c r="AH2578" s="7"/>
      <c r="AI2578" s="7"/>
      <c r="AJ2578" s="5">
        <v>140.50219845074014</v>
      </c>
      <c r="AK2578" s="8"/>
      <c r="AL2578" s="8"/>
      <c r="AM2578" s="8"/>
      <c r="AN2578" s="8"/>
      <c r="AO2578" s="8"/>
      <c r="AP2578" s="8"/>
      <c r="AQ2578" s="9"/>
      <c r="AR2578" s="9">
        <v>4.0774999999999999E-2</v>
      </c>
      <c r="AS2578" s="7">
        <f t="shared" si="79"/>
        <v>5.7289771418289286</v>
      </c>
      <c r="AT2578" s="7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>
        <v>52.784469175260689</v>
      </c>
      <c r="BI2578" s="9">
        <v>2.6802500000000003E-2</v>
      </c>
      <c r="BJ2578" s="7">
        <f t="shared" si="80"/>
        <v>1.4147557350699247</v>
      </c>
      <c r="BK2578" s="5">
        <f t="shared" si="81"/>
        <v>383.11206872678679</v>
      </c>
      <c r="BL2578" s="5"/>
      <c r="BM2578" s="8">
        <f t="shared" si="82"/>
        <v>0.13777814243931713</v>
      </c>
      <c r="BN2578" s="8"/>
      <c r="BO2578" s="7"/>
      <c r="BP2578" s="5"/>
      <c r="BQ2578" s="5"/>
      <c r="BR2578" s="5"/>
      <c r="BS2578" s="5"/>
      <c r="BT2578" s="7"/>
      <c r="BU2578" s="7"/>
      <c r="BV2578" s="7"/>
      <c r="BW2578" s="7"/>
      <c r="BX2578" s="8">
        <f t="shared" si="83"/>
        <v>0.4954826970908045</v>
      </c>
      <c r="BY2578" s="8">
        <f t="shared" si="84"/>
        <v>0.36673916046987837</v>
      </c>
      <c r="BZ2578" s="8">
        <f t="shared" si="85"/>
        <v>0.13777814243931713</v>
      </c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8"/>
      <c r="CL2578" s="5"/>
      <c r="CM2578" s="5"/>
      <c r="CN2578" s="8"/>
      <c r="CO2578" s="5"/>
      <c r="CP2578" s="5"/>
      <c r="CQ2578" s="5"/>
      <c r="CR2578" s="8"/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8"/>
      <c r="DE2578" s="8"/>
      <c r="DF2578" s="8"/>
      <c r="DG2578" s="8"/>
      <c r="DH2578" s="8"/>
      <c r="DI2578" s="8"/>
      <c r="DJ2578" s="8"/>
      <c r="DK2578" s="8"/>
      <c r="DL2578" s="8"/>
      <c r="DM2578" s="8"/>
      <c r="DN2578" s="8"/>
      <c r="DO2578" s="8"/>
      <c r="DP2578" s="8"/>
      <c r="DQ2578" s="8"/>
      <c r="DR2578" s="8"/>
      <c r="DS2578" s="8"/>
      <c r="DT2578" s="8"/>
      <c r="DU2578" s="8"/>
      <c r="DV2578" s="8"/>
      <c r="DW2578" s="8"/>
      <c r="DX2578" s="8"/>
      <c r="DY2578" s="8"/>
      <c r="DZ2578" s="8"/>
      <c r="EA2578" s="8"/>
      <c r="EB2578" s="8"/>
      <c r="EC2578" s="8"/>
      <c r="ED2578" s="8"/>
      <c r="EE2578" s="8"/>
      <c r="EF2578" s="8"/>
      <c r="EG2578" s="8"/>
      <c r="EH2578" s="8"/>
      <c r="EI2578" s="8"/>
      <c r="EJ2578" s="8"/>
      <c r="EK2578" s="8"/>
      <c r="EL2578" s="8"/>
      <c r="EM2578" s="8"/>
      <c r="EN2578" s="8"/>
      <c r="EO2578" s="8"/>
      <c r="EP2578" s="8"/>
      <c r="EQ2578" s="8"/>
      <c r="ER2578" s="8"/>
      <c r="ES2578" s="8"/>
      <c r="ET2578" s="8"/>
      <c r="EU2578" s="8"/>
      <c r="EV2578" s="8"/>
      <c r="EW2578" s="8"/>
      <c r="EX2578" s="8"/>
      <c r="EY2578" s="8"/>
      <c r="EZ2578" s="8"/>
      <c r="FA2578" s="8"/>
      <c r="FB2578" s="8"/>
      <c r="FC2578" s="8"/>
      <c r="FD2578" s="8"/>
      <c r="FE2578" s="8"/>
      <c r="FF2578" s="8"/>
      <c r="FG2578" s="8"/>
      <c r="FH2578" s="8"/>
      <c r="FI2578" s="8"/>
      <c r="FJ2578" s="8"/>
    </row>
    <row r="2579" spans="1:166" x14ac:dyDescent="0.25">
      <c r="A2579" t="s">
        <v>197</v>
      </c>
      <c r="C2579" s="6">
        <v>44230</v>
      </c>
      <c r="D2579" s="5"/>
      <c r="E2579" s="6"/>
      <c r="F2579" s="6"/>
      <c r="G2579" s="6"/>
      <c r="H2579" t="s">
        <v>113</v>
      </c>
      <c r="I2579" s="7"/>
      <c r="K2579" s="5"/>
      <c r="L2579" s="5"/>
      <c r="M2579" s="8"/>
      <c r="N2579" s="8"/>
      <c r="O2579" s="8"/>
      <c r="P2579" s="8"/>
      <c r="Q2579" s="5"/>
      <c r="R2579" s="5"/>
      <c r="S2579" s="5"/>
      <c r="T2579" s="5"/>
      <c r="U2579" s="5"/>
      <c r="V2579" s="5"/>
      <c r="W2579" s="5"/>
      <c r="X2579" s="8"/>
      <c r="Y2579" s="8"/>
      <c r="Z2579" s="8"/>
      <c r="AA2579" s="8"/>
      <c r="AB2579" s="8"/>
      <c r="AC2579" s="5">
        <v>286.12759167418187</v>
      </c>
      <c r="AD2579" s="9">
        <v>1.1058416666666666E-2</v>
      </c>
      <c r="AE2579" s="7">
        <f t="shared" si="78"/>
        <v>3.1641181285629671</v>
      </c>
      <c r="AF2579" s="7"/>
      <c r="AG2579" s="7"/>
      <c r="AH2579" s="7"/>
      <c r="AI2579" s="7"/>
      <c r="AJ2579" s="5">
        <v>203.01278514925909</v>
      </c>
      <c r="AK2579" s="8"/>
      <c r="AL2579" s="8"/>
      <c r="AM2579" s="8"/>
      <c r="AN2579" s="8"/>
      <c r="AO2579" s="8"/>
      <c r="AP2579" s="8"/>
      <c r="AQ2579" s="9"/>
      <c r="AR2579" s="9">
        <v>3.9041666666666669E-2</v>
      </c>
      <c r="AS2579" s="7">
        <f t="shared" si="79"/>
        <v>7.9259574868689908</v>
      </c>
      <c r="AT2579" s="7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>
        <v>251.58676708804373</v>
      </c>
      <c r="BI2579" s="9">
        <v>2.2970000000000001E-2</v>
      </c>
      <c r="BJ2579" s="7">
        <f t="shared" si="80"/>
        <v>5.7789480400123647</v>
      </c>
      <c r="BK2579" s="5">
        <f t="shared" si="81"/>
        <v>740.72714391148475</v>
      </c>
      <c r="BL2579" s="5"/>
      <c r="BM2579" s="8">
        <f t="shared" si="82"/>
        <v>0.33964837005906695</v>
      </c>
      <c r="BN2579" s="8"/>
      <c r="BO2579" s="7"/>
      <c r="BP2579" s="5"/>
      <c r="BQ2579" s="5"/>
      <c r="BR2579" s="5"/>
      <c r="BS2579" s="5"/>
      <c r="BT2579" s="7"/>
      <c r="BU2579" s="7"/>
      <c r="BV2579" s="7"/>
      <c r="BW2579" s="7"/>
      <c r="BX2579" s="8">
        <f t="shared" si="83"/>
        <v>0.38627933919534274</v>
      </c>
      <c r="BY2579" s="8">
        <f t="shared" si="84"/>
        <v>0.2740722907455902</v>
      </c>
      <c r="BZ2579" s="8">
        <f t="shared" si="85"/>
        <v>0.33964837005906695</v>
      </c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8"/>
      <c r="CL2579" s="5"/>
      <c r="CM2579" s="5"/>
      <c r="CN2579" s="8"/>
      <c r="CO2579" s="5"/>
      <c r="CP2579" s="5"/>
      <c r="CQ2579" s="5"/>
      <c r="CR2579" s="8"/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8"/>
      <c r="DE2579" s="8"/>
      <c r="DF2579" s="8"/>
      <c r="DG2579" s="8"/>
      <c r="DH2579" s="8"/>
      <c r="DI2579" s="8"/>
      <c r="DJ2579" s="8"/>
      <c r="DK2579" s="8"/>
      <c r="DL2579" s="8"/>
      <c r="DM2579" s="8"/>
      <c r="DN2579" s="8"/>
      <c r="DO2579" s="8"/>
      <c r="DP2579" s="8"/>
      <c r="DQ2579" s="8"/>
      <c r="DR2579" s="8"/>
      <c r="DS2579" s="8"/>
      <c r="DT2579" s="8"/>
      <c r="DU2579" s="8"/>
      <c r="DV2579" s="8"/>
      <c r="DW2579" s="8"/>
      <c r="DX2579" s="8"/>
      <c r="DY2579" s="8"/>
      <c r="DZ2579" s="8"/>
      <c r="EA2579" s="8"/>
      <c r="EB2579" s="8"/>
      <c r="EC2579" s="8"/>
      <c r="ED2579" s="8"/>
      <c r="EE2579" s="8"/>
      <c r="EF2579" s="8"/>
      <c r="EG2579" s="8"/>
      <c r="EH2579" s="8"/>
      <c r="EI2579" s="8"/>
      <c r="EJ2579" s="8"/>
      <c r="EK2579" s="8"/>
      <c r="EL2579" s="8"/>
      <c r="EM2579" s="8"/>
      <c r="EN2579" s="8"/>
      <c r="EO2579" s="8"/>
      <c r="EP2579" s="8"/>
      <c r="EQ2579" s="8"/>
      <c r="ER2579" s="8"/>
      <c r="ES2579" s="8"/>
      <c r="ET2579" s="8"/>
      <c r="EU2579" s="8"/>
      <c r="EV2579" s="8"/>
      <c r="EW2579" s="8"/>
      <c r="EX2579" s="8"/>
      <c r="EY2579" s="8"/>
      <c r="EZ2579" s="8"/>
      <c r="FA2579" s="8"/>
      <c r="FB2579" s="8"/>
      <c r="FC2579" s="8"/>
      <c r="FD2579" s="8"/>
      <c r="FE2579" s="8"/>
      <c r="FF2579" s="8"/>
      <c r="FG2579" s="8"/>
      <c r="FH2579" s="8"/>
      <c r="FI2579" s="8"/>
      <c r="FJ2579" s="8"/>
    </row>
    <row r="2580" spans="1:166" x14ac:dyDescent="0.25">
      <c r="A2580" t="s">
        <v>197</v>
      </c>
      <c r="C2580" s="6">
        <v>44242</v>
      </c>
      <c r="D2580" s="5"/>
      <c r="E2580" s="6"/>
      <c r="F2580" s="6"/>
      <c r="G2580" s="6"/>
      <c r="H2580" t="s">
        <v>113</v>
      </c>
      <c r="I2580" s="7"/>
      <c r="K2580" s="5"/>
      <c r="L2580" s="5"/>
      <c r="M2580" s="8"/>
      <c r="N2580" s="8"/>
      <c r="O2580" s="8"/>
      <c r="P2580" s="8"/>
      <c r="Q2580" s="5"/>
      <c r="R2580" s="5"/>
      <c r="S2580" s="5"/>
      <c r="T2580" s="5"/>
      <c r="U2580" s="5"/>
      <c r="V2580" s="5"/>
      <c r="W2580" s="5"/>
      <c r="X2580" s="8"/>
      <c r="Y2580" s="8"/>
      <c r="Z2580" s="8"/>
      <c r="AA2580" s="8"/>
      <c r="AB2580" s="8"/>
      <c r="AC2580" s="5">
        <v>286.12759167418187</v>
      </c>
      <c r="AD2580" s="9">
        <v>9.8431666666666667E-3</v>
      </c>
      <c r="AE2580" s="7">
        <f t="shared" si="78"/>
        <v>2.8164015727809177</v>
      </c>
      <c r="AF2580" s="7"/>
      <c r="AG2580" s="7"/>
      <c r="AH2580" s="7"/>
      <c r="AI2580" s="7"/>
      <c r="AJ2580" s="5">
        <v>203.01278514925909</v>
      </c>
      <c r="AK2580" s="8"/>
      <c r="AL2580" s="8"/>
      <c r="AM2580" s="8"/>
      <c r="AN2580" s="8"/>
      <c r="AO2580" s="8"/>
      <c r="AP2580" s="8"/>
      <c r="AQ2580" s="9"/>
      <c r="AR2580" s="9">
        <v>3.470666666666667E-2</v>
      </c>
      <c r="AS2580" s="7">
        <f t="shared" si="79"/>
        <v>7.0458970632469526</v>
      </c>
      <c r="AT2580" s="7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>
        <v>251.58676708804373</v>
      </c>
      <c r="BI2580" s="9">
        <v>1.9734166666666667E-2</v>
      </c>
      <c r="BJ2580" s="7">
        <f t="shared" si="80"/>
        <v>4.9648551928433031</v>
      </c>
      <c r="BK2580" s="5">
        <f t="shared" si="81"/>
        <v>740.72714391148475</v>
      </c>
      <c r="BL2580" s="5"/>
      <c r="BM2580" s="8">
        <f t="shared" si="82"/>
        <v>0.33964837005906695</v>
      </c>
      <c r="BN2580" s="8"/>
      <c r="BO2580" s="7"/>
      <c r="BP2580" s="5"/>
      <c r="BQ2580" s="5"/>
      <c r="BR2580" s="5"/>
      <c r="BS2580" s="5"/>
      <c r="BT2580" s="7"/>
      <c r="BU2580" s="7"/>
      <c r="BV2580" s="7"/>
      <c r="BW2580" s="7"/>
      <c r="BX2580" s="8">
        <f t="shared" si="83"/>
        <v>0.38627933919534274</v>
      </c>
      <c r="BY2580" s="8">
        <f t="shared" si="84"/>
        <v>0.2740722907455902</v>
      </c>
      <c r="BZ2580" s="8">
        <f t="shared" si="85"/>
        <v>0.33964837005906695</v>
      </c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8"/>
      <c r="CL2580" s="5"/>
      <c r="CM2580" s="5"/>
      <c r="CN2580" s="8"/>
      <c r="CO2580" s="5"/>
      <c r="CP2580" s="5"/>
      <c r="CQ2580" s="5"/>
      <c r="CR2580" s="8"/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8"/>
      <c r="DE2580" s="8"/>
      <c r="DF2580" s="8"/>
      <c r="DG2580" s="8"/>
      <c r="DH2580" s="8"/>
      <c r="DI2580" s="8"/>
      <c r="DJ2580" s="8"/>
      <c r="DK2580" s="8"/>
      <c r="DL2580" s="8"/>
      <c r="DM2580" s="8"/>
      <c r="DN2580" s="8"/>
      <c r="DO2580" s="8"/>
      <c r="DP2580" s="8"/>
      <c r="DQ2580" s="8"/>
      <c r="DR2580" s="8"/>
      <c r="DS2580" s="8"/>
      <c r="DT2580" s="8"/>
      <c r="DU2580" s="8"/>
      <c r="DV2580" s="8"/>
      <c r="DW2580" s="8"/>
      <c r="DX2580" s="8"/>
      <c r="DY2580" s="8"/>
      <c r="DZ2580" s="8"/>
      <c r="EA2580" s="8"/>
      <c r="EB2580" s="8"/>
      <c r="EC2580" s="8"/>
      <c r="ED2580" s="8"/>
      <c r="EE2580" s="8"/>
      <c r="EF2580" s="8"/>
      <c r="EG2580" s="8"/>
      <c r="EH2580" s="8"/>
      <c r="EI2580" s="8"/>
      <c r="EJ2580" s="8"/>
      <c r="EK2580" s="8"/>
      <c r="EL2580" s="8"/>
      <c r="EM2580" s="8"/>
      <c r="EN2580" s="8"/>
      <c r="EO2580" s="8"/>
      <c r="EP2580" s="8"/>
      <c r="EQ2580" s="8"/>
      <c r="ER2580" s="8"/>
      <c r="ES2580" s="8"/>
      <c r="ET2580" s="8"/>
      <c r="EU2580" s="8"/>
      <c r="EV2580" s="8"/>
      <c r="EW2580" s="8"/>
      <c r="EX2580" s="8"/>
      <c r="EY2580" s="8"/>
      <c r="EZ2580" s="8"/>
      <c r="FA2580" s="8"/>
      <c r="FB2580" s="8"/>
      <c r="FC2580" s="8"/>
      <c r="FD2580" s="8"/>
      <c r="FE2580" s="8"/>
      <c r="FF2580" s="8"/>
      <c r="FG2580" s="8"/>
      <c r="FH2580" s="8"/>
      <c r="FI2580" s="8"/>
      <c r="FJ2580" s="8"/>
    </row>
    <row r="2581" spans="1:166" x14ac:dyDescent="0.25">
      <c r="A2581" t="s">
        <v>197</v>
      </c>
      <c r="C2581" s="6">
        <v>44284</v>
      </c>
      <c r="D2581" s="5"/>
      <c r="E2581" s="6"/>
      <c r="F2581" s="6"/>
      <c r="G2581" s="6"/>
      <c r="H2581" t="s">
        <v>113</v>
      </c>
      <c r="I2581" s="7"/>
      <c r="K2581" s="5"/>
      <c r="L2581" s="5"/>
      <c r="M2581" s="8"/>
      <c r="N2581" s="8"/>
      <c r="O2581" s="8"/>
      <c r="P2581" s="8"/>
      <c r="Q2581" s="5"/>
      <c r="R2581" s="5"/>
      <c r="S2581" s="5"/>
      <c r="T2581" s="5"/>
      <c r="U2581" s="5"/>
      <c r="V2581" s="5"/>
      <c r="W2581" s="5"/>
      <c r="X2581" s="8"/>
      <c r="Y2581" s="8"/>
      <c r="Z2581" s="8"/>
      <c r="AA2581" s="8"/>
      <c r="AB2581" s="8"/>
      <c r="AC2581" s="5">
        <v>263.19731803885861</v>
      </c>
      <c r="AD2581" s="9">
        <v>8.040916666666665E-3</v>
      </c>
      <c r="AE2581" s="7">
        <f t="shared" si="78"/>
        <v>2.1163477012406249</v>
      </c>
      <c r="AF2581" s="7"/>
      <c r="AG2581" s="7"/>
      <c r="AH2581" s="7"/>
      <c r="AI2581" s="7"/>
      <c r="AJ2581" s="5">
        <v>134.13029726825636</v>
      </c>
      <c r="AK2581" s="8"/>
      <c r="AL2581" s="8"/>
      <c r="AM2581" s="8"/>
      <c r="AN2581" s="8"/>
      <c r="AO2581" s="8"/>
      <c r="AP2581" s="8"/>
      <c r="AQ2581" s="9"/>
      <c r="AR2581" s="9">
        <v>2.5637500000000001E-2</v>
      </c>
      <c r="AS2581" s="7">
        <f t="shared" si="79"/>
        <v>3.4387654962149226</v>
      </c>
      <c r="AT2581" s="7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>
        <v>752.16699288852476</v>
      </c>
      <c r="BI2581" s="9">
        <v>1.9344166666666666E-2</v>
      </c>
      <c r="BJ2581" s="7">
        <f t="shared" si="80"/>
        <v>14.550043671601104</v>
      </c>
      <c r="BK2581" s="5">
        <f t="shared" si="81"/>
        <v>1149.4946081956398</v>
      </c>
      <c r="BL2581" s="5"/>
      <c r="BM2581" s="8">
        <f t="shared" si="82"/>
        <v>0.65434582078571057</v>
      </c>
      <c r="BN2581" s="8"/>
      <c r="BO2581" s="7"/>
      <c r="BP2581" s="5"/>
      <c r="BQ2581" s="5"/>
      <c r="BR2581" s="5"/>
      <c r="BS2581" s="5"/>
      <c r="BT2581" s="7"/>
      <c r="BU2581" s="7"/>
      <c r="BV2581" s="7"/>
      <c r="BW2581" s="7"/>
      <c r="BX2581" s="8">
        <f t="shared" si="83"/>
        <v>0.22896785784145529</v>
      </c>
      <c r="BY2581" s="8">
        <f t="shared" si="84"/>
        <v>0.11668632137283402</v>
      </c>
      <c r="BZ2581" s="8">
        <f t="shared" si="85"/>
        <v>0.65434582078571057</v>
      </c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8"/>
      <c r="CL2581" s="5"/>
      <c r="CM2581" s="5"/>
      <c r="CN2581" s="8"/>
      <c r="CO2581" s="5"/>
      <c r="CP2581" s="5"/>
      <c r="CQ2581" s="5"/>
      <c r="CR2581" s="8"/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8"/>
      <c r="DE2581" s="8"/>
      <c r="DF2581" s="8"/>
      <c r="DG2581" s="8"/>
      <c r="DH2581" s="8"/>
      <c r="DI2581" s="8"/>
      <c r="DJ2581" s="8"/>
      <c r="DK2581" s="8"/>
      <c r="DL2581" s="8"/>
      <c r="DM2581" s="8"/>
      <c r="DN2581" s="8"/>
      <c r="DO2581" s="8"/>
      <c r="DP2581" s="8"/>
      <c r="DQ2581" s="8"/>
      <c r="DR2581" s="8"/>
      <c r="DS2581" s="8"/>
      <c r="DT2581" s="8"/>
      <c r="DU2581" s="8"/>
      <c r="DV2581" s="8"/>
      <c r="DW2581" s="8"/>
      <c r="DX2581" s="8"/>
      <c r="DY2581" s="8"/>
      <c r="DZ2581" s="8"/>
      <c r="EA2581" s="8"/>
      <c r="EB2581" s="8"/>
      <c r="EC2581" s="8"/>
      <c r="ED2581" s="8"/>
      <c r="EE2581" s="8"/>
      <c r="EF2581" s="8"/>
      <c r="EG2581" s="8"/>
      <c r="EH2581" s="8"/>
      <c r="EI2581" s="8"/>
      <c r="EJ2581" s="8"/>
      <c r="EK2581" s="8"/>
      <c r="EL2581" s="8"/>
      <c r="EM2581" s="8"/>
      <c r="EN2581" s="8"/>
      <c r="EO2581" s="8"/>
      <c r="EP2581" s="8"/>
      <c r="EQ2581" s="8"/>
      <c r="ER2581" s="8"/>
      <c r="ES2581" s="8"/>
      <c r="ET2581" s="8"/>
      <c r="EU2581" s="8"/>
      <c r="EV2581" s="8"/>
      <c r="EW2581" s="8"/>
      <c r="EX2581" s="8"/>
      <c r="EY2581" s="8"/>
      <c r="EZ2581" s="8"/>
      <c r="FA2581" s="8"/>
      <c r="FB2581" s="8"/>
      <c r="FC2581" s="8"/>
      <c r="FD2581" s="8"/>
      <c r="FE2581" s="8"/>
      <c r="FF2581" s="8"/>
      <c r="FG2581" s="8"/>
      <c r="FH2581" s="8"/>
      <c r="FI2581" s="8"/>
      <c r="FJ2581" s="8"/>
    </row>
    <row r="2582" spans="1:166" x14ac:dyDescent="0.25">
      <c r="A2582" t="s">
        <v>198</v>
      </c>
      <c r="C2582" s="6">
        <v>44211</v>
      </c>
      <c r="D2582" s="5"/>
      <c r="E2582" s="6"/>
      <c r="F2582" s="6"/>
      <c r="G2582" s="6"/>
      <c r="H2582" t="s">
        <v>113</v>
      </c>
      <c r="I2582" s="7"/>
      <c r="K2582" s="5"/>
      <c r="L2582" s="5"/>
      <c r="M2582" s="8"/>
      <c r="N2582" s="8"/>
      <c r="O2582" s="8"/>
      <c r="P2582" s="8"/>
      <c r="Q2582" s="5"/>
      <c r="R2582" s="5"/>
      <c r="S2582" s="5"/>
      <c r="T2582" s="5"/>
      <c r="U2582" s="5"/>
      <c r="V2582" s="5"/>
      <c r="W2582" s="5"/>
      <c r="X2582" s="8"/>
      <c r="Y2582" s="8"/>
      <c r="Z2582" s="8"/>
      <c r="AA2582" s="8"/>
      <c r="AB2582" s="8"/>
      <c r="AC2582" s="5">
        <v>158.43997088655385</v>
      </c>
      <c r="AD2582" s="9">
        <v>1.55125E-2</v>
      </c>
      <c r="AE2582" s="7">
        <f t="shared" si="78"/>
        <v>2.4578000483776665</v>
      </c>
      <c r="AF2582" s="7"/>
      <c r="AG2582" s="7"/>
      <c r="AH2582" s="7"/>
      <c r="AI2582" s="7"/>
      <c r="AJ2582" s="5">
        <v>125.03851619385641</v>
      </c>
      <c r="AK2582" s="8"/>
      <c r="AL2582" s="8"/>
      <c r="AM2582" s="8"/>
      <c r="AN2582" s="8"/>
      <c r="AO2582" s="8"/>
      <c r="AP2582" s="8"/>
      <c r="AQ2582" s="9"/>
      <c r="AR2582" s="9">
        <v>4.2962499999999994E-2</v>
      </c>
      <c r="AS2582" s="7">
        <f t="shared" si="79"/>
        <v>5.3719672519785551</v>
      </c>
      <c r="AT2582" s="7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>
        <v>37.66940042567029</v>
      </c>
      <c r="BI2582" s="9">
        <v>3.0059166666666665E-2</v>
      </c>
      <c r="BJ2582" s="7">
        <f t="shared" si="80"/>
        <v>1.1323107856286274</v>
      </c>
      <c r="BK2582" s="5">
        <f t="shared" si="81"/>
        <v>321.14788750608056</v>
      </c>
      <c r="BL2582" s="5"/>
      <c r="BM2582" s="8">
        <f t="shared" si="82"/>
        <v>0.11729611774250598</v>
      </c>
      <c r="BN2582" s="8"/>
      <c r="BO2582" s="7"/>
      <c r="BP2582" s="5"/>
      <c r="BQ2582" s="5"/>
      <c r="BR2582" s="5"/>
      <c r="BS2582" s="5"/>
      <c r="BT2582" s="7"/>
      <c r="BU2582" s="7"/>
      <c r="BV2582" s="7"/>
      <c r="BW2582" s="7"/>
      <c r="BX2582" s="8">
        <f t="shared" si="83"/>
        <v>0.49335517078110619</v>
      </c>
      <c r="BY2582" s="8">
        <f t="shared" si="84"/>
        <v>0.38934871147638783</v>
      </c>
      <c r="BZ2582" s="8">
        <f t="shared" si="85"/>
        <v>0.11729611774250598</v>
      </c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8"/>
      <c r="CL2582" s="5"/>
      <c r="CM2582" s="5"/>
      <c r="CN2582" s="8"/>
      <c r="CO2582" s="5"/>
      <c r="CP2582" s="5"/>
      <c r="CQ2582" s="5"/>
      <c r="CR2582" s="8"/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8"/>
      <c r="DE2582" s="8"/>
      <c r="DF2582" s="8"/>
      <c r="DG2582" s="8"/>
      <c r="DH2582" s="8"/>
      <c r="DI2582" s="8"/>
      <c r="DJ2582" s="8"/>
      <c r="DK2582" s="8"/>
      <c r="DL2582" s="8"/>
      <c r="DM2582" s="8"/>
      <c r="DN2582" s="8"/>
      <c r="DO2582" s="8"/>
      <c r="DP2582" s="8"/>
      <c r="DQ2582" s="8"/>
      <c r="DR2582" s="8"/>
      <c r="DS2582" s="8"/>
      <c r="DT2582" s="8"/>
      <c r="DU2582" s="8"/>
      <c r="DV2582" s="8"/>
      <c r="DW2582" s="8"/>
      <c r="DX2582" s="8"/>
      <c r="DY2582" s="8"/>
      <c r="DZ2582" s="8"/>
      <c r="EA2582" s="8"/>
      <c r="EB2582" s="8"/>
      <c r="EC2582" s="8"/>
      <c r="ED2582" s="8"/>
      <c r="EE2582" s="8"/>
      <c r="EF2582" s="8"/>
      <c r="EG2582" s="8"/>
      <c r="EH2582" s="8"/>
      <c r="EI2582" s="8"/>
      <c r="EJ2582" s="8"/>
      <c r="EK2582" s="8"/>
      <c r="EL2582" s="8"/>
      <c r="EM2582" s="8"/>
      <c r="EN2582" s="8"/>
      <c r="EO2582" s="8"/>
      <c r="EP2582" s="8"/>
      <c r="EQ2582" s="8"/>
      <c r="ER2582" s="8"/>
      <c r="ES2582" s="8"/>
      <c r="ET2582" s="8"/>
      <c r="EU2582" s="8"/>
      <c r="EV2582" s="8"/>
      <c r="EW2582" s="8"/>
      <c r="EX2582" s="8"/>
      <c r="EY2582" s="8"/>
      <c r="EZ2582" s="8"/>
      <c r="FA2582" s="8"/>
      <c r="FB2582" s="8"/>
      <c r="FC2582" s="8"/>
      <c r="FD2582" s="8"/>
      <c r="FE2582" s="8"/>
      <c r="FF2582" s="8"/>
      <c r="FG2582" s="8"/>
      <c r="FH2582" s="8"/>
      <c r="FI2582" s="8"/>
      <c r="FJ2582" s="8"/>
    </row>
    <row r="2583" spans="1:166" x14ac:dyDescent="0.25">
      <c r="A2583" t="s">
        <v>198</v>
      </c>
      <c r="C2583" s="6">
        <v>44230</v>
      </c>
      <c r="D2583" s="5"/>
      <c r="E2583" s="6"/>
      <c r="F2583" s="6"/>
      <c r="G2583" s="6"/>
      <c r="H2583" t="s">
        <v>113</v>
      </c>
      <c r="I2583" s="7"/>
      <c r="K2583" s="5"/>
      <c r="L2583" s="5"/>
      <c r="M2583" s="8"/>
      <c r="N2583" s="8"/>
      <c r="O2583" s="8"/>
      <c r="P2583" s="8"/>
      <c r="Q2583" s="5"/>
      <c r="R2583" s="5"/>
      <c r="S2583" s="5"/>
      <c r="T2583" s="5"/>
      <c r="U2583" s="5"/>
      <c r="V2583" s="5"/>
      <c r="W2583" s="5"/>
      <c r="X2583" s="8"/>
      <c r="Y2583" s="8"/>
      <c r="Z2583" s="8"/>
      <c r="AA2583" s="8"/>
      <c r="AB2583" s="8"/>
      <c r="AC2583" s="5">
        <v>284.46820350333337</v>
      </c>
      <c r="AD2583" s="9">
        <v>1.2981083333333332E-2</v>
      </c>
      <c r="AE2583" s="7">
        <f t="shared" si="78"/>
        <v>3.6927054553603953</v>
      </c>
      <c r="AF2583" s="7"/>
      <c r="AG2583" s="7"/>
      <c r="AH2583" s="7"/>
      <c r="AI2583" s="7"/>
      <c r="AJ2583" s="5">
        <v>214.324179971376</v>
      </c>
      <c r="AK2583" s="8"/>
      <c r="AL2583" s="8"/>
      <c r="AM2583" s="8"/>
      <c r="AN2583" s="8"/>
      <c r="AO2583" s="8"/>
      <c r="AP2583" s="8"/>
      <c r="AQ2583" s="9"/>
      <c r="AR2583" s="9">
        <v>4.0806666666666665E-2</v>
      </c>
      <c r="AS2583" s="7">
        <f t="shared" si="79"/>
        <v>8.7458553706986155</v>
      </c>
      <c r="AT2583" s="7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>
        <v>207.19668111386233</v>
      </c>
      <c r="BI2583" s="9">
        <v>2.5156666666666667E-2</v>
      </c>
      <c r="BJ2583" s="7">
        <f t="shared" si="80"/>
        <v>5.2123778412210635</v>
      </c>
      <c r="BK2583" s="5">
        <f t="shared" si="81"/>
        <v>705.98906458857164</v>
      </c>
      <c r="BL2583" s="5"/>
      <c r="BM2583" s="8">
        <f t="shared" si="82"/>
        <v>0.29348426414311402</v>
      </c>
      <c r="BN2583" s="8"/>
      <c r="BO2583" s="7"/>
      <c r="BP2583" s="5"/>
      <c r="BQ2583" s="5"/>
      <c r="BR2583" s="5"/>
      <c r="BS2583" s="5"/>
      <c r="BT2583" s="7"/>
      <c r="BU2583" s="7"/>
      <c r="BV2583" s="7"/>
      <c r="BW2583" s="7"/>
      <c r="BX2583" s="8">
        <f t="shared" si="83"/>
        <v>0.40293570789104582</v>
      </c>
      <c r="BY2583" s="8">
        <f t="shared" si="84"/>
        <v>0.30358002796584027</v>
      </c>
      <c r="BZ2583" s="8">
        <f t="shared" si="85"/>
        <v>0.29348426414311402</v>
      </c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8"/>
      <c r="CL2583" s="5"/>
      <c r="CM2583" s="5"/>
      <c r="CN2583" s="8"/>
      <c r="CO2583" s="5"/>
      <c r="CP2583" s="5"/>
      <c r="CQ2583" s="5"/>
      <c r="CR2583" s="8"/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8"/>
      <c r="DE2583" s="8"/>
      <c r="DF2583" s="8"/>
      <c r="DG2583" s="8"/>
      <c r="DH2583" s="8"/>
      <c r="DI2583" s="8"/>
      <c r="DJ2583" s="8"/>
      <c r="DK2583" s="8"/>
      <c r="DL2583" s="8"/>
      <c r="DM2583" s="8"/>
      <c r="DN2583" s="8"/>
      <c r="DO2583" s="8"/>
      <c r="DP2583" s="8"/>
      <c r="DQ2583" s="8"/>
      <c r="DR2583" s="8"/>
      <c r="DS2583" s="8"/>
      <c r="DT2583" s="8"/>
      <c r="DU2583" s="8"/>
      <c r="DV2583" s="8"/>
      <c r="DW2583" s="8"/>
      <c r="DX2583" s="8"/>
      <c r="DY2583" s="8"/>
      <c r="DZ2583" s="8"/>
      <c r="EA2583" s="8"/>
      <c r="EB2583" s="8"/>
      <c r="EC2583" s="8"/>
      <c r="ED2583" s="8"/>
      <c r="EE2583" s="8"/>
      <c r="EF2583" s="8"/>
      <c r="EG2583" s="8"/>
      <c r="EH2583" s="8"/>
      <c r="EI2583" s="8"/>
      <c r="EJ2583" s="8"/>
      <c r="EK2583" s="8"/>
      <c r="EL2583" s="8"/>
      <c r="EM2583" s="8"/>
      <c r="EN2583" s="8"/>
      <c r="EO2583" s="8"/>
      <c r="EP2583" s="8"/>
      <c r="EQ2583" s="8"/>
      <c r="ER2583" s="8"/>
      <c r="ES2583" s="8"/>
      <c r="ET2583" s="8"/>
      <c r="EU2583" s="8"/>
      <c r="EV2583" s="8"/>
      <c r="EW2583" s="8"/>
      <c r="EX2583" s="8"/>
      <c r="EY2583" s="8"/>
      <c r="EZ2583" s="8"/>
      <c r="FA2583" s="8"/>
      <c r="FB2583" s="8"/>
      <c r="FC2583" s="8"/>
      <c r="FD2583" s="8"/>
      <c r="FE2583" s="8"/>
      <c r="FF2583" s="8"/>
      <c r="FG2583" s="8"/>
      <c r="FH2583" s="8"/>
      <c r="FI2583" s="8"/>
      <c r="FJ2583" s="8"/>
    </row>
    <row r="2584" spans="1:166" x14ac:dyDescent="0.25">
      <c r="A2584" t="s">
        <v>198</v>
      </c>
      <c r="C2584" s="6">
        <v>44242</v>
      </c>
      <c r="D2584" s="5"/>
      <c r="E2584" s="6"/>
      <c r="F2584" s="6"/>
      <c r="G2584" s="6"/>
      <c r="H2584" t="s">
        <v>113</v>
      </c>
      <c r="I2584" s="7"/>
      <c r="K2584" s="5"/>
      <c r="L2584" s="5"/>
      <c r="M2584" s="8"/>
      <c r="N2584" s="8"/>
      <c r="O2584" s="8"/>
      <c r="P2584" s="8"/>
      <c r="Q2584" s="5"/>
      <c r="R2584" s="5"/>
      <c r="S2584" s="5"/>
      <c r="T2584" s="5"/>
      <c r="U2584" s="5"/>
      <c r="V2584" s="5"/>
      <c r="W2584" s="5"/>
      <c r="X2584" s="8"/>
      <c r="Y2584" s="8"/>
      <c r="Z2584" s="8"/>
      <c r="AA2584" s="8"/>
      <c r="AB2584" s="8"/>
      <c r="AC2584" s="5">
        <v>284.46820350333337</v>
      </c>
      <c r="AD2584" s="9">
        <v>1.1688333333333334E-2</v>
      </c>
      <c r="AE2584" s="7">
        <f t="shared" si="78"/>
        <v>3.3249591852814615</v>
      </c>
      <c r="AF2584" s="7"/>
      <c r="AG2584" s="7"/>
      <c r="AH2584" s="7"/>
      <c r="AI2584" s="7"/>
      <c r="AJ2584" s="5">
        <v>214.324179971376</v>
      </c>
      <c r="AK2584" s="8"/>
      <c r="AL2584" s="8"/>
      <c r="AM2584" s="8"/>
      <c r="AN2584" s="8"/>
      <c r="AO2584" s="8"/>
      <c r="AP2584" s="8"/>
      <c r="AQ2584" s="9"/>
      <c r="AR2584" s="9">
        <v>3.8668333333333332E-2</v>
      </c>
      <c r="AS2584" s="7">
        <f t="shared" si="79"/>
        <v>8.2875588325264911</v>
      </c>
      <c r="AT2584" s="7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>
        <v>207.19668111386233</v>
      </c>
      <c r="BI2584" s="9">
        <v>2.4864999999999998E-2</v>
      </c>
      <c r="BJ2584" s="7">
        <f t="shared" si="80"/>
        <v>5.151945475896186</v>
      </c>
      <c r="BK2584" s="5">
        <f t="shared" si="81"/>
        <v>705.98906458857164</v>
      </c>
      <c r="BL2584" s="5"/>
      <c r="BM2584" s="8">
        <f t="shared" si="82"/>
        <v>0.29348426414311402</v>
      </c>
      <c r="BN2584" s="8"/>
      <c r="BO2584" s="7"/>
      <c r="BP2584" s="5"/>
      <c r="BQ2584" s="5"/>
      <c r="BR2584" s="5"/>
      <c r="BS2584" s="5"/>
      <c r="BT2584" s="7"/>
      <c r="BU2584" s="7"/>
      <c r="BV2584" s="7"/>
      <c r="BW2584" s="7"/>
      <c r="BX2584" s="8">
        <f t="shared" si="83"/>
        <v>0.40293570789104582</v>
      </c>
      <c r="BY2584" s="8">
        <f t="shared" si="84"/>
        <v>0.30358002796584027</v>
      </c>
      <c r="BZ2584" s="8">
        <f t="shared" si="85"/>
        <v>0.29348426414311402</v>
      </c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8"/>
      <c r="CL2584" s="5"/>
      <c r="CM2584" s="5"/>
      <c r="CN2584" s="8"/>
      <c r="CO2584" s="5"/>
      <c r="CP2584" s="5"/>
      <c r="CQ2584" s="5"/>
      <c r="CR2584" s="8"/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8"/>
      <c r="DE2584" s="8"/>
      <c r="DF2584" s="8"/>
      <c r="DG2584" s="8"/>
      <c r="DH2584" s="8"/>
      <c r="DI2584" s="8"/>
      <c r="DJ2584" s="8"/>
      <c r="DK2584" s="8"/>
      <c r="DL2584" s="8"/>
      <c r="DM2584" s="8"/>
      <c r="DN2584" s="8"/>
      <c r="DO2584" s="8"/>
      <c r="DP2584" s="8"/>
      <c r="DQ2584" s="8"/>
      <c r="DR2584" s="8"/>
      <c r="DS2584" s="8"/>
      <c r="DT2584" s="8"/>
      <c r="DU2584" s="8"/>
      <c r="DV2584" s="8"/>
      <c r="DW2584" s="8"/>
      <c r="DX2584" s="8"/>
      <c r="DY2584" s="8"/>
      <c r="DZ2584" s="8"/>
      <c r="EA2584" s="8"/>
      <c r="EB2584" s="8"/>
      <c r="EC2584" s="8"/>
      <c r="ED2584" s="8"/>
      <c r="EE2584" s="8"/>
      <c r="EF2584" s="8"/>
      <c r="EG2584" s="8"/>
      <c r="EH2584" s="8"/>
      <c r="EI2584" s="8"/>
      <c r="EJ2584" s="8"/>
      <c r="EK2584" s="8"/>
      <c r="EL2584" s="8"/>
      <c r="EM2584" s="8"/>
      <c r="EN2584" s="8"/>
      <c r="EO2584" s="8"/>
      <c r="EP2584" s="8"/>
      <c r="EQ2584" s="8"/>
      <c r="ER2584" s="8"/>
      <c r="ES2584" s="8"/>
      <c r="ET2584" s="8"/>
      <c r="EU2584" s="8"/>
      <c r="EV2584" s="8"/>
      <c r="EW2584" s="8"/>
      <c r="EX2584" s="8"/>
      <c r="EY2584" s="8"/>
      <c r="EZ2584" s="8"/>
      <c r="FA2584" s="8"/>
      <c r="FB2584" s="8"/>
      <c r="FC2584" s="8"/>
      <c r="FD2584" s="8"/>
      <c r="FE2584" s="8"/>
      <c r="FF2584" s="8"/>
      <c r="FG2584" s="8"/>
      <c r="FH2584" s="8"/>
      <c r="FI2584" s="8"/>
      <c r="FJ2584" s="8"/>
    </row>
    <row r="2585" spans="1:166" x14ac:dyDescent="0.25">
      <c r="A2585" t="s">
        <v>198</v>
      </c>
      <c r="C2585" s="6">
        <v>44284</v>
      </c>
      <c r="D2585" s="5"/>
      <c r="E2585" s="6"/>
      <c r="F2585" s="6"/>
      <c r="G2585" s="6"/>
      <c r="H2585" t="s">
        <v>113</v>
      </c>
      <c r="I2585" s="7"/>
      <c r="K2585" s="5"/>
      <c r="L2585" s="5"/>
      <c r="M2585" s="8"/>
      <c r="N2585" s="8"/>
      <c r="O2585" s="8"/>
      <c r="P2585" s="8"/>
      <c r="Q2585" s="5"/>
      <c r="R2585" s="5"/>
      <c r="S2585" s="5"/>
      <c r="T2585" s="5"/>
      <c r="U2585" s="5"/>
      <c r="V2585" s="5"/>
      <c r="W2585" s="5"/>
      <c r="X2585" s="8"/>
      <c r="Y2585" s="8"/>
      <c r="Z2585" s="8"/>
      <c r="AA2585" s="8"/>
      <c r="AB2585" s="8"/>
      <c r="AC2585" s="5">
        <v>304.3061655075976</v>
      </c>
      <c r="AD2585" s="9">
        <v>8.7492500000000001E-3</v>
      </c>
      <c r="AE2585" s="7">
        <f t="shared" si="78"/>
        <v>2.6624507185673485</v>
      </c>
      <c r="AF2585" s="7"/>
      <c r="AG2585" s="7"/>
      <c r="AH2585" s="7"/>
      <c r="AI2585" s="7"/>
      <c r="AJ2585" s="5">
        <v>156.95363224077619</v>
      </c>
      <c r="AK2585" s="8"/>
      <c r="AL2585" s="8"/>
      <c r="AM2585" s="8"/>
      <c r="AN2585" s="8"/>
      <c r="AO2585" s="8"/>
      <c r="AP2585" s="8"/>
      <c r="AQ2585" s="9"/>
      <c r="AR2585" s="9">
        <v>2.80275E-2</v>
      </c>
      <c r="AS2585" s="7">
        <f t="shared" si="79"/>
        <v>4.3990179276283543</v>
      </c>
      <c r="AT2585" s="7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>
        <v>861.9847956517317</v>
      </c>
      <c r="BI2585" s="9">
        <v>1.8895833333333334E-2</v>
      </c>
      <c r="BJ2585" s="7">
        <f t="shared" si="80"/>
        <v>16.287921034502514</v>
      </c>
      <c r="BK2585" s="5">
        <f t="shared" si="81"/>
        <v>1323.2445934001055</v>
      </c>
      <c r="BL2585" s="5"/>
      <c r="BM2585" s="8">
        <f t="shared" si="82"/>
        <v>0.65141758368106628</v>
      </c>
      <c r="BN2585" s="8"/>
      <c r="BO2585" s="7"/>
      <c r="BP2585" s="5"/>
      <c r="BQ2585" s="5"/>
      <c r="BR2585" s="5"/>
      <c r="BS2585" s="5"/>
      <c r="BT2585" s="7"/>
      <c r="BU2585" s="7"/>
      <c r="BV2585" s="7"/>
      <c r="BW2585" s="7"/>
      <c r="BX2585" s="8">
        <f t="shared" si="83"/>
        <v>0.2299697025216452</v>
      </c>
      <c r="BY2585" s="8">
        <f t="shared" si="84"/>
        <v>0.11861271379728856</v>
      </c>
      <c r="BZ2585" s="8">
        <f t="shared" si="85"/>
        <v>0.65141758368106628</v>
      </c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8"/>
      <c r="CL2585" s="5"/>
      <c r="CM2585" s="5"/>
      <c r="CN2585" s="8"/>
      <c r="CO2585" s="5"/>
      <c r="CP2585" s="5"/>
      <c r="CQ2585" s="5"/>
      <c r="CR2585" s="8"/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8"/>
      <c r="DE2585" s="8"/>
      <c r="DF2585" s="8"/>
      <c r="DG2585" s="8"/>
      <c r="DH2585" s="8"/>
      <c r="DI2585" s="8"/>
      <c r="DJ2585" s="8"/>
      <c r="DK2585" s="8"/>
      <c r="DL2585" s="8"/>
      <c r="DM2585" s="8"/>
      <c r="DN2585" s="8"/>
      <c r="DO2585" s="8"/>
      <c r="DP2585" s="8"/>
      <c r="DQ2585" s="8"/>
      <c r="DR2585" s="8"/>
      <c r="DS2585" s="8"/>
      <c r="DT2585" s="8"/>
      <c r="DU2585" s="8"/>
      <c r="DV2585" s="8"/>
      <c r="DW2585" s="8"/>
      <c r="DX2585" s="8"/>
      <c r="DY2585" s="8"/>
      <c r="DZ2585" s="8"/>
      <c r="EA2585" s="8"/>
      <c r="EB2585" s="8"/>
      <c r="EC2585" s="8"/>
      <c r="ED2585" s="8"/>
      <c r="EE2585" s="8"/>
      <c r="EF2585" s="8"/>
      <c r="EG2585" s="8"/>
      <c r="EH2585" s="8"/>
      <c r="EI2585" s="8"/>
      <c r="EJ2585" s="8"/>
      <c r="EK2585" s="8"/>
      <c r="EL2585" s="8"/>
      <c r="EM2585" s="8"/>
      <c r="EN2585" s="8"/>
      <c r="EO2585" s="8"/>
      <c r="EP2585" s="8"/>
      <c r="EQ2585" s="8"/>
      <c r="ER2585" s="8"/>
      <c r="ES2585" s="8"/>
      <c r="ET2585" s="8"/>
      <c r="EU2585" s="8"/>
      <c r="EV2585" s="8"/>
      <c r="EW2585" s="8"/>
      <c r="EX2585" s="8"/>
      <c r="EY2585" s="8"/>
      <c r="EZ2585" s="8"/>
      <c r="FA2585" s="8"/>
      <c r="FB2585" s="8"/>
      <c r="FC2585" s="8"/>
      <c r="FD2585" s="8"/>
      <c r="FE2585" s="8"/>
      <c r="FF2585" s="8"/>
      <c r="FG2585" s="8"/>
      <c r="FH2585" s="8"/>
      <c r="FI2585" s="8"/>
      <c r="FJ2585" s="8"/>
    </row>
    <row r="2586" spans="1:166" x14ac:dyDescent="0.25">
      <c r="A2586" t="s">
        <v>199</v>
      </c>
      <c r="C2586" s="6">
        <v>44211</v>
      </c>
      <c r="D2586" s="5"/>
      <c r="E2586" s="6"/>
      <c r="F2586" s="6"/>
      <c r="G2586" s="6"/>
      <c r="H2586" t="s">
        <v>113</v>
      </c>
      <c r="I2586" s="7"/>
      <c r="K2586" s="5"/>
      <c r="L2586" s="5"/>
      <c r="M2586" s="8"/>
      <c r="N2586" s="8"/>
      <c r="O2586" s="8"/>
      <c r="P2586" s="8"/>
      <c r="Q2586" s="5"/>
      <c r="R2586" s="5"/>
      <c r="S2586" s="5"/>
      <c r="T2586" s="5"/>
      <c r="U2586" s="5"/>
      <c r="V2586" s="5"/>
      <c r="W2586" s="5"/>
      <c r="X2586" s="8"/>
      <c r="Y2586" s="8"/>
      <c r="Z2586" s="8"/>
      <c r="AA2586" s="8"/>
      <c r="AB2586" s="8"/>
      <c r="AC2586" s="5">
        <v>163.23302312923346</v>
      </c>
      <c r="AD2586" s="9">
        <v>1.5761666666666667E-2</v>
      </c>
      <c r="AE2586" s="7">
        <f t="shared" si="78"/>
        <v>2.572824499555268</v>
      </c>
      <c r="AF2586" s="7"/>
      <c r="AG2586" s="7"/>
      <c r="AH2586" s="7"/>
      <c r="AI2586" s="7"/>
      <c r="AJ2586" s="5">
        <v>128.64285457505491</v>
      </c>
      <c r="AK2586" s="8"/>
      <c r="AL2586" s="8"/>
      <c r="AM2586" s="8"/>
      <c r="AN2586" s="8"/>
      <c r="AO2586" s="8"/>
      <c r="AP2586" s="8"/>
      <c r="AQ2586" s="9"/>
      <c r="AR2586" s="9">
        <v>4.2936666666666665E-2</v>
      </c>
      <c r="AS2586" s="7">
        <f t="shared" si="79"/>
        <v>5.5234953659376078</v>
      </c>
      <c r="AT2586" s="7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>
        <v>48.528269518075227</v>
      </c>
      <c r="BI2586" s="9">
        <v>3.3670000000000005E-2</v>
      </c>
      <c r="BJ2586" s="7">
        <f t="shared" si="80"/>
        <v>1.6339468346735933</v>
      </c>
      <c r="BK2586" s="5">
        <f t="shared" si="81"/>
        <v>340.40414722236358</v>
      </c>
      <c r="BL2586" s="5"/>
      <c r="BM2586" s="8">
        <f t="shared" si="82"/>
        <v>0.14256074702396299</v>
      </c>
      <c r="BN2586" s="8"/>
      <c r="BO2586" s="7"/>
      <c r="BP2586" s="5"/>
      <c r="BQ2586" s="5"/>
      <c r="BR2586" s="5"/>
      <c r="BS2586" s="5"/>
      <c r="BT2586" s="7"/>
      <c r="BU2586" s="7"/>
      <c r="BV2586" s="7"/>
      <c r="BW2586" s="7"/>
      <c r="BX2586" s="8">
        <f t="shared" si="83"/>
        <v>0.47952712815394721</v>
      </c>
      <c r="BY2586" s="8">
        <f t="shared" si="84"/>
        <v>0.37791212482208986</v>
      </c>
      <c r="BZ2586" s="8">
        <f t="shared" si="85"/>
        <v>0.14256074702396299</v>
      </c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8"/>
      <c r="CL2586" s="5"/>
      <c r="CM2586" s="5"/>
      <c r="CN2586" s="8"/>
      <c r="CO2586" s="5"/>
      <c r="CP2586" s="5"/>
      <c r="CQ2586" s="5"/>
      <c r="CR2586" s="8"/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8"/>
      <c r="DE2586" s="8"/>
      <c r="DF2586" s="8"/>
      <c r="DG2586" s="8"/>
      <c r="DH2586" s="8"/>
      <c r="DI2586" s="8"/>
      <c r="DJ2586" s="8"/>
      <c r="DK2586" s="8"/>
      <c r="DL2586" s="8"/>
      <c r="DM2586" s="8"/>
      <c r="DN2586" s="8"/>
      <c r="DO2586" s="8"/>
      <c r="DP2586" s="8"/>
      <c r="DQ2586" s="8"/>
      <c r="DR2586" s="8"/>
      <c r="DS2586" s="8"/>
      <c r="DT2586" s="8"/>
      <c r="DU2586" s="8"/>
      <c r="DV2586" s="8"/>
      <c r="DW2586" s="8"/>
      <c r="DX2586" s="8"/>
      <c r="DY2586" s="8"/>
      <c r="DZ2586" s="8"/>
      <c r="EA2586" s="8"/>
      <c r="EB2586" s="8"/>
      <c r="EC2586" s="8"/>
      <c r="ED2586" s="8"/>
      <c r="EE2586" s="8"/>
      <c r="EF2586" s="8"/>
      <c r="EG2586" s="8"/>
      <c r="EH2586" s="8"/>
      <c r="EI2586" s="8"/>
      <c r="EJ2586" s="8"/>
      <c r="EK2586" s="8"/>
      <c r="EL2586" s="8"/>
      <c r="EM2586" s="8"/>
      <c r="EN2586" s="8"/>
      <c r="EO2586" s="8"/>
      <c r="EP2586" s="8"/>
      <c r="EQ2586" s="8"/>
      <c r="ER2586" s="8"/>
      <c r="ES2586" s="8"/>
      <c r="ET2586" s="8"/>
      <c r="EU2586" s="8"/>
      <c r="EV2586" s="8"/>
      <c r="EW2586" s="8"/>
      <c r="EX2586" s="8"/>
      <c r="EY2586" s="8"/>
      <c r="EZ2586" s="8"/>
      <c r="FA2586" s="8"/>
      <c r="FB2586" s="8"/>
      <c r="FC2586" s="8"/>
      <c r="FD2586" s="8"/>
      <c r="FE2586" s="8"/>
      <c r="FF2586" s="8"/>
      <c r="FG2586" s="8"/>
      <c r="FH2586" s="8"/>
      <c r="FI2586" s="8"/>
      <c r="FJ2586" s="8"/>
    </row>
    <row r="2587" spans="1:166" x14ac:dyDescent="0.25">
      <c r="A2587" t="s">
        <v>199</v>
      </c>
      <c r="C2587" s="6">
        <v>44230</v>
      </c>
      <c r="D2587" s="5"/>
      <c r="E2587" s="6"/>
      <c r="F2587" s="6"/>
      <c r="G2587" s="6"/>
      <c r="H2587" t="s">
        <v>113</v>
      </c>
      <c r="I2587" s="7"/>
      <c r="K2587" s="5"/>
      <c r="L2587" s="5"/>
      <c r="M2587" s="8"/>
      <c r="N2587" s="8"/>
      <c r="O2587" s="8"/>
      <c r="P2587" s="8"/>
      <c r="Q2587" s="5"/>
      <c r="R2587" s="5"/>
      <c r="S2587" s="5"/>
      <c r="T2587" s="5"/>
      <c r="U2587" s="5"/>
      <c r="V2587" s="5"/>
      <c r="W2587" s="5"/>
      <c r="X2587" s="8"/>
      <c r="Y2587" s="8"/>
      <c r="Z2587" s="8"/>
      <c r="AA2587" s="8"/>
      <c r="AB2587" s="8"/>
      <c r="AC2587" s="5">
        <v>263.15402912251199</v>
      </c>
      <c r="AD2587" s="9">
        <v>1.3379666666666665E-2</v>
      </c>
      <c r="AE2587" s="7">
        <f t="shared" si="78"/>
        <v>3.5209131916495022</v>
      </c>
      <c r="AF2587" s="7"/>
      <c r="AG2587" s="7"/>
      <c r="AH2587" s="7"/>
      <c r="AI2587" s="7"/>
      <c r="AJ2587" s="5">
        <v>199.23056781632198</v>
      </c>
      <c r="AK2587" s="8"/>
      <c r="AL2587" s="8"/>
      <c r="AM2587" s="8"/>
      <c r="AN2587" s="8"/>
      <c r="AO2587" s="8"/>
      <c r="AP2587" s="8"/>
      <c r="AQ2587" s="9"/>
      <c r="AR2587" s="9">
        <v>4.0774166666666674E-2</v>
      </c>
      <c r="AS2587" s="7">
        <f t="shared" si="79"/>
        <v>8.1234603772373504</v>
      </c>
      <c r="AT2587" s="7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>
        <v>211.7792105331153</v>
      </c>
      <c r="BI2587" s="9">
        <v>2.4370000000000003E-2</v>
      </c>
      <c r="BJ2587" s="7">
        <f t="shared" si="80"/>
        <v>5.161059360692021</v>
      </c>
      <c r="BK2587" s="5">
        <f t="shared" si="81"/>
        <v>674.16380747194921</v>
      </c>
      <c r="BL2587" s="5"/>
      <c r="BM2587" s="8">
        <f t="shared" si="82"/>
        <v>0.31413613158390602</v>
      </c>
      <c r="BN2587" s="8"/>
      <c r="BO2587" s="7"/>
      <c r="BP2587" s="5"/>
      <c r="BQ2587" s="5"/>
      <c r="BR2587" s="5"/>
      <c r="BS2587" s="5"/>
      <c r="BT2587" s="7"/>
      <c r="BU2587" s="7"/>
      <c r="BV2587" s="7"/>
      <c r="BW2587" s="7"/>
      <c r="BX2587" s="8">
        <f t="shared" si="83"/>
        <v>0.39034137728234747</v>
      </c>
      <c r="BY2587" s="8">
        <f t="shared" si="84"/>
        <v>0.29552249113374662</v>
      </c>
      <c r="BZ2587" s="8">
        <f t="shared" si="85"/>
        <v>0.31413613158390602</v>
      </c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8"/>
      <c r="CL2587" s="5"/>
      <c r="CM2587" s="5"/>
      <c r="CN2587" s="8"/>
      <c r="CO2587" s="5"/>
      <c r="CP2587" s="5"/>
      <c r="CQ2587" s="5"/>
      <c r="CR2587" s="8"/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8"/>
      <c r="DE2587" s="8"/>
      <c r="DF2587" s="8"/>
      <c r="DG2587" s="8"/>
      <c r="DH2587" s="8"/>
      <c r="DI2587" s="8"/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/>
      <c r="DY2587" s="8"/>
      <c r="DZ2587" s="8"/>
      <c r="EA2587" s="8"/>
      <c r="EB2587" s="8"/>
      <c r="EC2587" s="8"/>
      <c r="ED2587" s="8"/>
      <c r="EE2587" s="8"/>
      <c r="EF2587" s="8"/>
      <c r="EG2587" s="8"/>
      <c r="EH2587" s="8"/>
      <c r="EI2587" s="8"/>
      <c r="EJ2587" s="8"/>
      <c r="EK2587" s="8"/>
      <c r="EL2587" s="8"/>
      <c r="EM2587" s="8"/>
      <c r="EN2587" s="8"/>
      <c r="EO2587" s="8"/>
      <c r="EP2587" s="8"/>
      <c r="EQ2587" s="8"/>
      <c r="ER2587" s="8"/>
      <c r="ES2587" s="8"/>
      <c r="ET2587" s="8"/>
      <c r="EU2587" s="8"/>
      <c r="EV2587" s="8"/>
      <c r="EW2587" s="8"/>
      <c r="EX2587" s="8"/>
      <c r="EY2587" s="8"/>
      <c r="EZ2587" s="8"/>
      <c r="FA2587" s="8"/>
      <c r="FB2587" s="8"/>
      <c r="FC2587" s="8"/>
      <c r="FD2587" s="8"/>
      <c r="FE2587" s="8"/>
      <c r="FF2587" s="8"/>
      <c r="FG2587" s="8"/>
      <c r="FH2587" s="8"/>
      <c r="FI2587" s="8"/>
      <c r="FJ2587" s="8"/>
    </row>
    <row r="2588" spans="1:166" x14ac:dyDescent="0.25">
      <c r="A2588" t="s">
        <v>199</v>
      </c>
      <c r="C2588" s="6">
        <v>44242</v>
      </c>
      <c r="D2588" s="5"/>
      <c r="E2588" s="6"/>
      <c r="F2588" s="6"/>
      <c r="G2588" s="6"/>
      <c r="H2588" t="s">
        <v>113</v>
      </c>
      <c r="I2588" s="7"/>
      <c r="K2588" s="5"/>
      <c r="L2588" s="5"/>
      <c r="M2588" s="8"/>
      <c r="N2588" s="8"/>
      <c r="O2588" s="8"/>
      <c r="P2588" s="8"/>
      <c r="Q2588" s="5"/>
      <c r="R2588" s="5"/>
      <c r="S2588" s="5"/>
      <c r="T2588" s="5"/>
      <c r="U2588" s="5"/>
      <c r="V2588" s="5"/>
      <c r="W2588" s="5"/>
      <c r="X2588" s="8"/>
      <c r="Y2588" s="8"/>
      <c r="Z2588" s="8"/>
      <c r="AA2588" s="8"/>
      <c r="AB2588" s="8"/>
      <c r="AC2588" s="5">
        <v>263.15402912251199</v>
      </c>
      <c r="AD2588" s="9">
        <v>1.176725E-2</v>
      </c>
      <c r="AE2588" s="7">
        <f t="shared" si="78"/>
        <v>3.096599249191879</v>
      </c>
      <c r="AF2588" s="7"/>
      <c r="AG2588" s="7"/>
      <c r="AH2588" s="7"/>
      <c r="AI2588" s="7"/>
      <c r="AJ2588" s="5">
        <v>199.23056781632198</v>
      </c>
      <c r="AK2588" s="8"/>
      <c r="AL2588" s="8"/>
      <c r="AM2588" s="8"/>
      <c r="AN2588" s="8"/>
      <c r="AO2588" s="8"/>
      <c r="AP2588" s="8"/>
      <c r="AQ2588" s="9"/>
      <c r="AR2588" s="9">
        <v>3.7951666666666668E-2</v>
      </c>
      <c r="AS2588" s="7">
        <f t="shared" si="79"/>
        <v>7.5611320995757803</v>
      </c>
      <c r="AT2588" s="7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>
        <v>211.7792105331153</v>
      </c>
      <c r="BI2588" s="9">
        <v>2.3258333333333332E-2</v>
      </c>
      <c r="BJ2588" s="7">
        <f t="shared" si="80"/>
        <v>4.925631471649373</v>
      </c>
      <c r="BK2588" s="5">
        <f t="shared" si="81"/>
        <v>674.16380747194921</v>
      </c>
      <c r="BL2588" s="5"/>
      <c r="BM2588" s="8">
        <f t="shared" si="82"/>
        <v>0.31413613158390602</v>
      </c>
      <c r="BN2588" s="8"/>
      <c r="BO2588" s="7"/>
      <c r="BP2588" s="5"/>
      <c r="BQ2588" s="5"/>
      <c r="BR2588" s="5"/>
      <c r="BS2588" s="5"/>
      <c r="BT2588" s="7"/>
      <c r="BU2588" s="7"/>
      <c r="BV2588" s="7"/>
      <c r="BW2588" s="7"/>
      <c r="BX2588" s="8">
        <f t="shared" si="83"/>
        <v>0.39034137728234747</v>
      </c>
      <c r="BY2588" s="8">
        <f t="shared" si="84"/>
        <v>0.29552249113374662</v>
      </c>
      <c r="BZ2588" s="8">
        <f t="shared" si="85"/>
        <v>0.31413613158390602</v>
      </c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8"/>
      <c r="CL2588" s="5"/>
      <c r="CM2588" s="5"/>
      <c r="CN2588" s="8"/>
      <c r="CO2588" s="5"/>
      <c r="CP2588" s="5"/>
      <c r="CQ2588" s="5"/>
      <c r="CR2588" s="8"/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8"/>
      <c r="DE2588" s="8"/>
      <c r="DF2588" s="8"/>
      <c r="DG2588" s="8"/>
      <c r="DH2588" s="8"/>
      <c r="DI2588" s="8"/>
      <c r="DJ2588" s="8"/>
      <c r="DK2588" s="8"/>
      <c r="DL2588" s="8"/>
      <c r="DM2588" s="8"/>
      <c r="DN2588" s="8"/>
      <c r="DO2588" s="8"/>
      <c r="DP2588" s="8"/>
      <c r="DQ2588" s="8"/>
      <c r="DR2588" s="8"/>
      <c r="DS2588" s="8"/>
      <c r="DT2588" s="8"/>
      <c r="DU2588" s="8"/>
      <c r="DV2588" s="8"/>
      <c r="DW2588" s="8"/>
      <c r="DX2588" s="8"/>
      <c r="DY2588" s="8"/>
      <c r="DZ2588" s="8"/>
      <c r="EA2588" s="8"/>
      <c r="EB2588" s="8"/>
      <c r="EC2588" s="8"/>
      <c r="ED2588" s="8"/>
      <c r="EE2588" s="8"/>
      <c r="EF2588" s="8"/>
      <c r="EG2588" s="8"/>
      <c r="EH2588" s="8"/>
      <c r="EI2588" s="8"/>
      <c r="EJ2588" s="8"/>
      <c r="EK2588" s="8"/>
      <c r="EL2588" s="8"/>
      <c r="EM2588" s="8"/>
      <c r="EN2588" s="8"/>
      <c r="EO2588" s="8"/>
      <c r="EP2588" s="8"/>
      <c r="EQ2588" s="8"/>
      <c r="ER2588" s="8"/>
      <c r="ES2588" s="8"/>
      <c r="ET2588" s="8"/>
      <c r="EU2588" s="8"/>
      <c r="EV2588" s="8"/>
      <c r="EW2588" s="8"/>
      <c r="EX2588" s="8"/>
      <c r="EY2588" s="8"/>
      <c r="EZ2588" s="8"/>
      <c r="FA2588" s="8"/>
      <c r="FB2588" s="8"/>
      <c r="FC2588" s="8"/>
      <c r="FD2588" s="8"/>
      <c r="FE2588" s="8"/>
      <c r="FF2588" s="8"/>
      <c r="FG2588" s="8"/>
      <c r="FH2588" s="8"/>
      <c r="FI2588" s="8"/>
      <c r="FJ2588" s="8"/>
    </row>
    <row r="2589" spans="1:166" x14ac:dyDescent="0.25">
      <c r="A2589" t="s">
        <v>199</v>
      </c>
      <c r="C2589" s="6">
        <v>44284</v>
      </c>
      <c r="D2589" s="5"/>
      <c r="E2589" s="6"/>
      <c r="F2589" s="6"/>
      <c r="G2589" s="6"/>
      <c r="H2589" t="s">
        <v>113</v>
      </c>
      <c r="I2589" s="7"/>
      <c r="K2589" s="5"/>
      <c r="L2589" s="5"/>
      <c r="M2589" s="8"/>
      <c r="N2589" s="8"/>
      <c r="O2589" s="8"/>
      <c r="P2589" s="8"/>
      <c r="Q2589" s="5"/>
      <c r="R2589" s="5"/>
      <c r="S2589" s="5"/>
      <c r="T2589" s="5"/>
      <c r="U2589" s="5"/>
      <c r="V2589" s="5"/>
      <c r="W2589" s="5"/>
      <c r="X2589" s="8"/>
      <c r="Y2589" s="8"/>
      <c r="Z2589" s="8"/>
      <c r="AA2589" s="8"/>
      <c r="AB2589" s="8"/>
      <c r="AC2589" s="5">
        <v>228.11175167958237</v>
      </c>
      <c r="AD2589" s="9">
        <v>9.4257500000000001E-3</v>
      </c>
      <c r="AE2589" s="7">
        <f t="shared" si="78"/>
        <v>2.1501243433938235</v>
      </c>
      <c r="AF2589" s="7"/>
      <c r="AG2589" s="7"/>
      <c r="AH2589" s="7"/>
      <c r="AI2589" s="7"/>
      <c r="AJ2589" s="5">
        <v>119.59617475482844</v>
      </c>
      <c r="AK2589" s="8"/>
      <c r="AL2589" s="8"/>
      <c r="AM2589" s="8"/>
      <c r="AN2589" s="8"/>
      <c r="AO2589" s="8"/>
      <c r="AP2589" s="8"/>
      <c r="AQ2589" s="9"/>
      <c r="AR2589" s="9">
        <v>2.7809166666666666E-2</v>
      </c>
      <c r="AS2589" s="7">
        <f t="shared" si="79"/>
        <v>3.3258699564528165</v>
      </c>
      <c r="AT2589" s="7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>
        <v>734.31222539468922</v>
      </c>
      <c r="BI2589" s="9">
        <v>1.4773333333333334E-2</v>
      </c>
      <c r="BJ2589" s="7">
        <f t="shared" si="80"/>
        <v>10.848239276497543</v>
      </c>
      <c r="BK2589" s="5">
        <f t="shared" si="81"/>
        <v>1082.0201518291001</v>
      </c>
      <c r="BL2589" s="5"/>
      <c r="BM2589" s="8">
        <f t="shared" si="82"/>
        <v>0.67864930625679354</v>
      </c>
      <c r="BN2589" s="8"/>
      <c r="BO2589" s="7"/>
      <c r="BP2589" s="5"/>
      <c r="BQ2589" s="5"/>
      <c r="BR2589" s="5"/>
      <c r="BS2589" s="5"/>
      <c r="BT2589" s="7"/>
      <c r="BU2589" s="7"/>
      <c r="BV2589" s="7"/>
      <c r="BW2589" s="7"/>
      <c r="BX2589" s="8">
        <f t="shared" si="83"/>
        <v>0.210820243314296</v>
      </c>
      <c r="BY2589" s="8">
        <f t="shared" si="84"/>
        <v>0.11053045042891038</v>
      </c>
      <c r="BZ2589" s="8">
        <f t="shared" si="85"/>
        <v>0.67864930625679354</v>
      </c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8"/>
      <c r="CL2589" s="5"/>
      <c r="CM2589" s="5"/>
      <c r="CN2589" s="8"/>
      <c r="CO2589" s="5"/>
      <c r="CP2589" s="5"/>
      <c r="CQ2589" s="5"/>
      <c r="CR2589" s="8"/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8"/>
      <c r="DE2589" s="8"/>
      <c r="DF2589" s="8"/>
      <c r="DG2589" s="8"/>
      <c r="DH2589" s="8"/>
      <c r="DI2589" s="8"/>
      <c r="DJ2589" s="8"/>
      <c r="DK2589" s="8"/>
      <c r="DL2589" s="8"/>
      <c r="DM2589" s="8"/>
      <c r="DN2589" s="8"/>
      <c r="DO2589" s="8"/>
      <c r="DP2589" s="8"/>
      <c r="DQ2589" s="8"/>
      <c r="DR2589" s="8"/>
      <c r="DS2589" s="8"/>
      <c r="DT2589" s="8"/>
      <c r="DU2589" s="8"/>
      <c r="DV2589" s="8"/>
      <c r="DW2589" s="8"/>
      <c r="DX2589" s="8"/>
      <c r="DY2589" s="8"/>
      <c r="DZ2589" s="8"/>
      <c r="EA2589" s="8"/>
      <c r="EB2589" s="8"/>
      <c r="EC2589" s="8"/>
      <c r="ED2589" s="8"/>
      <c r="EE2589" s="8"/>
      <c r="EF2589" s="8"/>
      <c r="EG2589" s="8"/>
      <c r="EH2589" s="8"/>
      <c r="EI2589" s="8"/>
      <c r="EJ2589" s="8"/>
      <c r="EK2589" s="8"/>
      <c r="EL2589" s="8"/>
      <c r="EM2589" s="8"/>
      <c r="EN2589" s="8"/>
      <c r="EO2589" s="8"/>
      <c r="EP2589" s="8"/>
      <c r="EQ2589" s="8"/>
      <c r="ER2589" s="8"/>
      <c r="ES2589" s="8"/>
      <c r="ET2589" s="8"/>
      <c r="EU2589" s="8"/>
      <c r="EV2589" s="8"/>
      <c r="EW2589" s="8"/>
      <c r="EX2589" s="8"/>
      <c r="EY2589" s="8"/>
      <c r="EZ2589" s="8"/>
      <c r="FA2589" s="8"/>
      <c r="FB2589" s="8"/>
      <c r="FC2589" s="8"/>
      <c r="FD2589" s="8"/>
      <c r="FE2589" s="8"/>
      <c r="FF2589" s="8"/>
      <c r="FG2589" s="8"/>
      <c r="FH2589" s="8"/>
      <c r="FI2589" s="8"/>
      <c r="FJ2589" s="8"/>
    </row>
    <row r="2590" spans="1:166" x14ac:dyDescent="0.25">
      <c r="A2590" t="s">
        <v>191</v>
      </c>
      <c r="C2590" s="6">
        <v>44284</v>
      </c>
      <c r="D2590" s="5"/>
      <c r="E2590" s="6"/>
      <c r="F2590" s="6"/>
      <c r="G2590" s="6"/>
      <c r="H2590" t="s">
        <v>25</v>
      </c>
      <c r="I2590" s="7"/>
      <c r="K2590" s="5"/>
      <c r="L2590" s="5"/>
      <c r="M2590" s="8"/>
      <c r="N2590" s="8"/>
      <c r="O2590" s="8"/>
      <c r="P2590" s="8"/>
      <c r="Q2590" s="5"/>
      <c r="R2590" s="5"/>
      <c r="S2590" s="5"/>
      <c r="T2590" s="5"/>
      <c r="U2590" s="5"/>
      <c r="V2590" s="5"/>
      <c r="W2590" s="5"/>
      <c r="X2590" s="8"/>
      <c r="Y2590" s="8"/>
      <c r="Z2590" s="8"/>
      <c r="AA2590" s="8"/>
      <c r="AB2590" s="8"/>
      <c r="AC2590" s="5">
        <v>256.84976768426645</v>
      </c>
      <c r="AD2590" s="9">
        <v>7.0545833333333337E-3</v>
      </c>
      <c r="AE2590" s="7">
        <f t="shared" si="78"/>
        <v>1.8119680902759647</v>
      </c>
      <c r="AF2590" s="7"/>
      <c r="AG2590" s="7"/>
      <c r="AH2590" s="7"/>
      <c r="AI2590" s="7"/>
      <c r="AJ2590" s="5">
        <v>113.24634057766482</v>
      </c>
      <c r="AK2590" s="8"/>
      <c r="AL2590" s="8"/>
      <c r="AM2590" s="8"/>
      <c r="AN2590" s="8"/>
      <c r="AO2590" s="8"/>
      <c r="AP2590" s="8"/>
      <c r="AQ2590" s="9"/>
      <c r="AR2590" s="9">
        <v>1.99825E-2</v>
      </c>
      <c r="AS2590" s="7">
        <f t="shared" si="79"/>
        <v>2.2629450005931875</v>
      </c>
      <c r="AT2590" s="7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>
        <v>782.82719948532156</v>
      </c>
      <c r="BI2590" s="9">
        <v>1.3588333333333334E-2</v>
      </c>
      <c r="BJ2590" s="7">
        <f t="shared" si="80"/>
        <v>10.637316929006378</v>
      </c>
      <c r="BK2590" s="5">
        <f t="shared" si="81"/>
        <v>1152.9233077472527</v>
      </c>
      <c r="BL2590" s="5"/>
      <c r="BM2590" s="8">
        <f t="shared" si="82"/>
        <v>0.67899329836164202</v>
      </c>
      <c r="BN2590" s="8"/>
      <c r="BO2590" s="7"/>
      <c r="BP2590" s="5"/>
      <c r="BQ2590" s="5"/>
      <c r="BR2590" s="5"/>
      <c r="BS2590" s="5"/>
      <c r="BT2590" s="7"/>
      <c r="BU2590" s="7"/>
      <c r="BV2590" s="7"/>
      <c r="BW2590" s="7"/>
      <c r="BX2590" s="8">
        <f t="shared" si="83"/>
        <v>0.22278131247614072</v>
      </c>
      <c r="BY2590" s="8">
        <f t="shared" si="84"/>
        <v>9.8225389162217389E-2</v>
      </c>
      <c r="BZ2590" s="8">
        <f t="shared" si="85"/>
        <v>0.67899329836164202</v>
      </c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8"/>
      <c r="CL2590" s="5"/>
      <c r="CM2590" s="5"/>
      <c r="CN2590" s="8"/>
      <c r="CO2590" s="5"/>
      <c r="CP2590" s="5"/>
      <c r="CQ2590" s="5"/>
      <c r="CR2590" s="8"/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8"/>
      <c r="DE2590" s="8"/>
      <c r="DF2590" s="8"/>
      <c r="DG2590" s="8"/>
      <c r="DH2590" s="8"/>
      <c r="DI2590" s="8"/>
      <c r="DJ2590" s="8"/>
      <c r="DK2590" s="8"/>
      <c r="DL2590" s="8"/>
      <c r="DM2590" s="8"/>
      <c r="DN2590" s="8"/>
      <c r="DO2590" s="8"/>
      <c r="DP2590" s="8"/>
      <c r="DQ2590" s="8"/>
      <c r="DR2590" s="8"/>
      <c r="DS2590" s="8"/>
      <c r="DT2590" s="8"/>
      <c r="DU2590" s="8"/>
      <c r="DV2590" s="8"/>
      <c r="DW2590" s="8"/>
      <c r="DX2590" s="8"/>
      <c r="DY2590" s="8"/>
      <c r="DZ2590" s="8"/>
      <c r="EA2590" s="8"/>
      <c r="EB2590" s="8"/>
      <c r="EC2590" s="8"/>
      <c r="ED2590" s="8"/>
      <c r="EE2590" s="8"/>
      <c r="EF2590" s="8"/>
      <c r="EG2590" s="8"/>
      <c r="EH2590" s="8"/>
      <c r="EI2590" s="8"/>
      <c r="EJ2590" s="8"/>
      <c r="EK2590" s="8"/>
      <c r="EL2590" s="8"/>
      <c r="EM2590" s="8"/>
      <c r="EN2590" s="8"/>
      <c r="EO2590" s="8"/>
      <c r="EP2590" s="8"/>
      <c r="EQ2590" s="8"/>
      <c r="ER2590" s="8"/>
      <c r="ES2590" s="8"/>
      <c r="ET2590" s="8"/>
      <c r="EU2590" s="8"/>
      <c r="EV2590" s="8"/>
      <c r="EW2590" s="8"/>
      <c r="EX2590" s="8"/>
      <c r="EY2590" s="8"/>
      <c r="EZ2590" s="8"/>
      <c r="FA2590" s="8"/>
      <c r="FB2590" s="8"/>
      <c r="FC2590" s="8"/>
      <c r="FD2590" s="8"/>
      <c r="FE2590" s="8"/>
      <c r="FF2590" s="8"/>
      <c r="FG2590" s="8"/>
      <c r="FH2590" s="8"/>
      <c r="FI2590" s="8"/>
      <c r="FJ2590" s="8"/>
    </row>
    <row r="2591" spans="1:166" x14ac:dyDescent="0.25">
      <c r="A2591" t="s">
        <v>188</v>
      </c>
      <c r="C2591" s="6">
        <v>44284</v>
      </c>
      <c r="D2591" s="5"/>
      <c r="E2591" s="6"/>
      <c r="F2591" s="6"/>
      <c r="G2591" s="6"/>
      <c r="H2591" t="s">
        <v>25</v>
      </c>
      <c r="I2591" s="7"/>
      <c r="K2591" s="5"/>
      <c r="L2591" s="5"/>
      <c r="M2591" s="8"/>
      <c r="N2591" s="8"/>
      <c r="O2591" s="8"/>
      <c r="P2591" s="8"/>
      <c r="Q2591" s="5"/>
      <c r="R2591" s="5"/>
      <c r="S2591" s="5"/>
      <c r="T2591" s="5"/>
      <c r="U2591" s="5"/>
      <c r="V2591" s="5"/>
      <c r="W2591" s="5"/>
      <c r="X2591" s="8"/>
      <c r="Y2591" s="8"/>
      <c r="Z2591" s="8"/>
      <c r="AA2591" s="8"/>
      <c r="AB2591" s="8"/>
      <c r="AC2591" s="5">
        <v>259.82816627446078</v>
      </c>
      <c r="AD2591" s="9">
        <v>6.9876666666666663E-3</v>
      </c>
      <c r="AE2591" s="7">
        <f t="shared" si="78"/>
        <v>1.8155926165371736</v>
      </c>
      <c r="AF2591" s="7"/>
      <c r="AG2591" s="7"/>
      <c r="AH2591" s="7"/>
      <c r="AI2591" s="7"/>
      <c r="AJ2591" s="5">
        <v>133.32118428423576</v>
      </c>
      <c r="AK2591" s="8"/>
      <c r="AL2591" s="8"/>
      <c r="AM2591" s="8"/>
      <c r="AN2591" s="8"/>
      <c r="AO2591" s="8"/>
      <c r="AP2591" s="8"/>
      <c r="AQ2591" s="9"/>
      <c r="AR2591" s="9">
        <v>2.3225000000000003E-2</v>
      </c>
      <c r="AS2591" s="7">
        <f t="shared" si="79"/>
        <v>3.0963845050013759</v>
      </c>
      <c r="AT2591" s="7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>
        <v>802.42603495073877</v>
      </c>
      <c r="BI2591" s="9">
        <v>1.5025E-2</v>
      </c>
      <c r="BJ2591" s="7">
        <f t="shared" si="80"/>
        <v>12.05645117513485</v>
      </c>
      <c r="BK2591" s="5">
        <f t="shared" si="81"/>
        <v>1195.5753855094354</v>
      </c>
      <c r="BL2591" s="5"/>
      <c r="BM2591" s="8">
        <f t="shared" si="82"/>
        <v>0.67116306062860653</v>
      </c>
      <c r="BN2591" s="8"/>
      <c r="BO2591" s="7"/>
      <c r="BP2591" s="5"/>
      <c r="BQ2591" s="5"/>
      <c r="BR2591" s="5"/>
      <c r="BS2591" s="5"/>
      <c r="BT2591" s="7"/>
      <c r="BU2591" s="7"/>
      <c r="BV2591" s="7"/>
      <c r="BW2591" s="7"/>
      <c r="BX2591" s="8">
        <f t="shared" si="83"/>
        <v>0.21732478723100163</v>
      </c>
      <c r="BY2591" s="8">
        <f t="shared" si="84"/>
        <v>0.11151215214039181</v>
      </c>
      <c r="BZ2591" s="8">
        <f t="shared" si="85"/>
        <v>0.67116306062860653</v>
      </c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8"/>
      <c r="CL2591" s="5"/>
      <c r="CM2591" s="5"/>
      <c r="CN2591" s="8"/>
      <c r="CO2591" s="5"/>
      <c r="CP2591" s="5"/>
      <c r="CQ2591" s="5"/>
      <c r="CR2591" s="8"/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8"/>
      <c r="DE2591" s="8"/>
      <c r="DF2591" s="8"/>
      <c r="DG2591" s="8"/>
      <c r="DH2591" s="8"/>
      <c r="DI2591" s="8"/>
      <c r="DJ2591" s="8"/>
      <c r="DK2591" s="8"/>
      <c r="DL2591" s="8"/>
      <c r="DM2591" s="8"/>
      <c r="DN2591" s="8"/>
      <c r="DO2591" s="8"/>
      <c r="DP2591" s="8"/>
      <c r="DQ2591" s="8"/>
      <c r="DR2591" s="8"/>
      <c r="DS2591" s="8"/>
      <c r="DT2591" s="8"/>
      <c r="DU2591" s="8"/>
      <c r="DV2591" s="8"/>
      <c r="DW2591" s="8"/>
      <c r="DX2591" s="8"/>
      <c r="DY2591" s="8"/>
      <c r="DZ2591" s="8"/>
      <c r="EA2591" s="8"/>
      <c r="EB2591" s="8"/>
      <c r="EC2591" s="8"/>
      <c r="ED2591" s="8"/>
      <c r="EE2591" s="8"/>
      <c r="EF2591" s="8"/>
      <c r="EG2591" s="8"/>
      <c r="EH2591" s="8"/>
      <c r="EI2591" s="8"/>
      <c r="EJ2591" s="8"/>
      <c r="EK2591" s="8"/>
      <c r="EL2591" s="8"/>
      <c r="EM2591" s="8"/>
      <c r="EN2591" s="8"/>
      <c r="EO2591" s="8"/>
      <c r="EP2591" s="8"/>
      <c r="EQ2591" s="8"/>
      <c r="ER2591" s="8"/>
      <c r="ES2591" s="8"/>
      <c r="ET2591" s="8"/>
      <c r="EU2591" s="8"/>
      <c r="EV2591" s="8"/>
      <c r="EW2591" s="8"/>
      <c r="EX2591" s="8"/>
      <c r="EY2591" s="8"/>
      <c r="EZ2591" s="8"/>
      <c r="FA2591" s="8"/>
      <c r="FB2591" s="8"/>
      <c r="FC2591" s="8"/>
      <c r="FD2591" s="8"/>
      <c r="FE2591" s="8"/>
      <c r="FF2591" s="8"/>
      <c r="FG2591" s="8"/>
      <c r="FH2591" s="8"/>
      <c r="FI2591" s="8"/>
      <c r="FJ2591" s="8"/>
    </row>
    <row r="2592" spans="1:166" x14ac:dyDescent="0.25">
      <c r="A2592" t="s">
        <v>189</v>
      </c>
      <c r="C2592" s="6">
        <v>44284</v>
      </c>
      <c r="D2592" s="5"/>
      <c r="E2592" s="6"/>
      <c r="F2592" s="6"/>
      <c r="G2592" s="6"/>
      <c r="H2592" t="s">
        <v>25</v>
      </c>
      <c r="I2592" s="7"/>
      <c r="K2592" s="5"/>
      <c r="L2592" s="5"/>
      <c r="M2592" s="8"/>
      <c r="N2592" s="8"/>
      <c r="O2592" s="8"/>
      <c r="P2592" s="8"/>
      <c r="Q2592" s="5"/>
      <c r="R2592" s="5"/>
      <c r="S2592" s="5"/>
      <c r="T2592" s="5"/>
      <c r="U2592" s="5"/>
      <c r="V2592" s="5"/>
      <c r="W2592" s="5"/>
      <c r="X2592" s="8"/>
      <c r="Y2592" s="8"/>
      <c r="Z2592" s="8"/>
      <c r="AA2592" s="8"/>
      <c r="AB2592" s="8"/>
      <c r="AC2592" s="5">
        <v>247.81785384915639</v>
      </c>
      <c r="AD2592" s="9">
        <v>1.1913083333333335E-2</v>
      </c>
      <c r="AE2592" s="7">
        <f t="shared" si="78"/>
        <v>2.9522747443928212</v>
      </c>
      <c r="AF2592" s="7"/>
      <c r="AG2592" s="7"/>
      <c r="AH2592" s="7"/>
      <c r="AI2592" s="7"/>
      <c r="AJ2592" s="5">
        <v>115.60270779400506</v>
      </c>
      <c r="AK2592" s="8"/>
      <c r="AL2592" s="8"/>
      <c r="AM2592" s="8"/>
      <c r="AN2592" s="8"/>
      <c r="AO2592" s="8"/>
      <c r="AP2592" s="8"/>
      <c r="AQ2592" s="9"/>
      <c r="AR2592" s="9">
        <v>2.6832500000000002E-2</v>
      </c>
      <c r="AS2592" s="7">
        <f t="shared" si="79"/>
        <v>3.1019096568826408</v>
      </c>
      <c r="AT2592" s="7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>
        <v>782.44971815362567</v>
      </c>
      <c r="BI2592" s="9">
        <v>1.8441666666666669E-2</v>
      </c>
      <c r="BJ2592" s="7">
        <f t="shared" si="80"/>
        <v>14.429676885616448</v>
      </c>
      <c r="BK2592" s="5">
        <f t="shared" si="81"/>
        <v>1145.8702797967871</v>
      </c>
      <c r="BL2592" s="5"/>
      <c r="BM2592" s="8">
        <f t="shared" si="82"/>
        <v>0.68284319084738643</v>
      </c>
      <c r="BN2592" s="8"/>
      <c r="BO2592" s="7"/>
      <c r="BP2592" s="5"/>
      <c r="BQ2592" s="5"/>
      <c r="BR2592" s="5"/>
      <c r="BS2592" s="5"/>
      <c r="BT2592" s="7"/>
      <c r="BU2592" s="7"/>
      <c r="BV2592" s="7"/>
      <c r="BW2592" s="7"/>
      <c r="BX2592" s="8">
        <f t="shared" si="83"/>
        <v>0.21627042625898746</v>
      </c>
      <c r="BY2592" s="8">
        <f t="shared" si="84"/>
        <v>0.10088638289362603</v>
      </c>
      <c r="BZ2592" s="8">
        <f t="shared" si="85"/>
        <v>0.68284319084738643</v>
      </c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8"/>
      <c r="CL2592" s="5"/>
      <c r="CM2592" s="5"/>
      <c r="CN2592" s="8"/>
      <c r="CO2592" s="5"/>
      <c r="CP2592" s="5"/>
      <c r="CQ2592" s="5"/>
      <c r="CR2592" s="8"/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8"/>
      <c r="DE2592" s="8"/>
      <c r="DF2592" s="8"/>
      <c r="DG2592" s="8"/>
      <c r="DH2592" s="8"/>
      <c r="DI2592" s="8"/>
      <c r="DJ2592" s="8"/>
      <c r="DK2592" s="8"/>
      <c r="DL2592" s="8"/>
      <c r="DM2592" s="8"/>
      <c r="DN2592" s="8"/>
      <c r="DO2592" s="8"/>
      <c r="DP2592" s="8"/>
      <c r="DQ2592" s="8"/>
      <c r="DR2592" s="8"/>
      <c r="DS2592" s="8"/>
      <c r="DT2592" s="8"/>
      <c r="DU2592" s="8"/>
      <c r="DV2592" s="8"/>
      <c r="DW2592" s="8"/>
      <c r="DX2592" s="8"/>
      <c r="DY2592" s="8"/>
      <c r="DZ2592" s="8"/>
      <c r="EA2592" s="8"/>
      <c r="EB2592" s="8"/>
      <c r="EC2592" s="8"/>
      <c r="ED2592" s="8"/>
      <c r="EE2592" s="8"/>
      <c r="EF2592" s="8"/>
      <c r="EG2592" s="8"/>
      <c r="EH2592" s="8"/>
      <c r="EI2592" s="8"/>
      <c r="EJ2592" s="8"/>
      <c r="EK2592" s="8"/>
      <c r="EL2592" s="8"/>
      <c r="EM2592" s="8"/>
      <c r="EN2592" s="8"/>
      <c r="EO2592" s="8"/>
      <c r="EP2592" s="8"/>
      <c r="EQ2592" s="8"/>
      <c r="ER2592" s="8"/>
      <c r="ES2592" s="8"/>
      <c r="ET2592" s="8"/>
      <c r="EU2592" s="8"/>
      <c r="EV2592" s="8"/>
      <c r="EW2592" s="8"/>
      <c r="EX2592" s="8"/>
      <c r="EY2592" s="8"/>
      <c r="EZ2592" s="8"/>
      <c r="FA2592" s="8"/>
      <c r="FB2592" s="8"/>
      <c r="FC2592" s="8"/>
      <c r="FD2592" s="8"/>
      <c r="FE2592" s="8"/>
      <c r="FF2592" s="8"/>
      <c r="FG2592" s="8"/>
      <c r="FH2592" s="8"/>
      <c r="FI2592" s="8"/>
      <c r="FJ2592" s="8"/>
    </row>
    <row r="2593" spans="1:166" x14ac:dyDescent="0.25">
      <c r="A2593" t="s">
        <v>190</v>
      </c>
      <c r="C2593" s="6">
        <v>44284</v>
      </c>
      <c r="D2593" s="5"/>
      <c r="E2593" s="6"/>
      <c r="F2593" s="6"/>
      <c r="G2593" s="6"/>
      <c r="H2593" t="s">
        <v>25</v>
      </c>
      <c r="I2593" s="7"/>
      <c r="K2593" s="5"/>
      <c r="L2593" s="5"/>
      <c r="M2593" s="8"/>
      <c r="N2593" s="8"/>
      <c r="O2593" s="8"/>
      <c r="P2593" s="8"/>
      <c r="Q2593" s="5"/>
      <c r="R2593" s="5"/>
      <c r="S2593" s="5"/>
      <c r="T2593" s="5"/>
      <c r="U2593" s="5"/>
      <c r="V2593" s="5"/>
      <c r="W2593" s="5"/>
      <c r="X2593" s="8"/>
      <c r="Y2593" s="8"/>
      <c r="Z2593" s="8"/>
      <c r="AA2593" s="8"/>
      <c r="AB2593" s="8"/>
      <c r="AC2593" s="5">
        <v>262.33231512310653</v>
      </c>
      <c r="AD2593" s="9">
        <v>9.9290833333333332E-3</v>
      </c>
      <c r="AE2593" s="7">
        <f t="shared" si="78"/>
        <v>2.6047194178835849</v>
      </c>
      <c r="AF2593" s="7"/>
      <c r="AG2593" s="7"/>
      <c r="AH2593" s="7"/>
      <c r="AI2593" s="7"/>
      <c r="AJ2593" s="5">
        <v>152.61964453843731</v>
      </c>
      <c r="AK2593" s="8"/>
      <c r="AL2593" s="8"/>
      <c r="AM2593" s="8"/>
      <c r="AN2593" s="8"/>
      <c r="AO2593" s="8"/>
      <c r="AP2593" s="8"/>
      <c r="AQ2593" s="9"/>
      <c r="AR2593" s="9">
        <v>2.8148333333333334E-2</v>
      </c>
      <c r="AS2593" s="7">
        <f t="shared" si="79"/>
        <v>4.2959886276827799</v>
      </c>
      <c r="AT2593" s="7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>
        <v>869.14806396666461</v>
      </c>
      <c r="BI2593" s="9">
        <v>1.8126666666666669E-2</v>
      </c>
      <c r="BJ2593" s="7">
        <f t="shared" si="80"/>
        <v>15.754757239502409</v>
      </c>
      <c r="BK2593" s="5">
        <f t="shared" si="81"/>
        <v>1284.1000236282084</v>
      </c>
      <c r="BL2593" s="5"/>
      <c r="BM2593" s="8">
        <f t="shared" si="82"/>
        <v>0.67685386494340039</v>
      </c>
      <c r="BN2593" s="8"/>
      <c r="BO2593" s="7"/>
      <c r="BP2593" s="5"/>
      <c r="BQ2593" s="5"/>
      <c r="BR2593" s="5"/>
      <c r="BS2593" s="5"/>
      <c r="BT2593" s="7"/>
      <c r="BU2593" s="7"/>
      <c r="BV2593" s="7"/>
      <c r="BW2593" s="7"/>
      <c r="BX2593" s="8">
        <f t="shared" si="83"/>
        <v>0.20429274222882565</v>
      </c>
      <c r="BY2593" s="8">
        <f t="shared" si="84"/>
        <v>0.11885339282777399</v>
      </c>
      <c r="BZ2593" s="8">
        <f t="shared" si="85"/>
        <v>0.67685386494340039</v>
      </c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8"/>
      <c r="CL2593" s="5"/>
      <c r="CM2593" s="5"/>
      <c r="CN2593" s="8"/>
      <c r="CO2593" s="5"/>
      <c r="CP2593" s="5"/>
      <c r="CQ2593" s="5"/>
      <c r="CR2593" s="8"/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8"/>
      <c r="DE2593" s="8"/>
      <c r="DF2593" s="8"/>
      <c r="DG2593" s="8"/>
      <c r="DH2593" s="8"/>
      <c r="DI2593" s="8"/>
      <c r="DJ2593" s="8"/>
      <c r="DK2593" s="8"/>
      <c r="DL2593" s="8"/>
      <c r="DM2593" s="8"/>
      <c r="DN2593" s="8"/>
      <c r="DO2593" s="8"/>
      <c r="DP2593" s="8"/>
      <c r="DQ2593" s="8"/>
      <c r="DR2593" s="8"/>
      <c r="DS2593" s="8"/>
      <c r="DT2593" s="8"/>
      <c r="DU2593" s="8"/>
      <c r="DV2593" s="8"/>
      <c r="DW2593" s="8"/>
      <c r="DX2593" s="8"/>
      <c r="DY2593" s="8"/>
      <c r="DZ2593" s="8"/>
      <c r="EA2593" s="8"/>
      <c r="EB2593" s="8"/>
      <c r="EC2593" s="8"/>
      <c r="ED2593" s="8"/>
      <c r="EE2593" s="8"/>
      <c r="EF2593" s="8"/>
      <c r="EG2593" s="8"/>
      <c r="EH2593" s="8"/>
      <c r="EI2593" s="8"/>
      <c r="EJ2593" s="8"/>
      <c r="EK2593" s="8"/>
      <c r="EL2593" s="8"/>
      <c r="EM2593" s="8"/>
      <c r="EN2593" s="8"/>
      <c r="EO2593" s="8"/>
      <c r="EP2593" s="8"/>
      <c r="EQ2593" s="8"/>
      <c r="ER2593" s="8"/>
      <c r="ES2593" s="8"/>
      <c r="ET2593" s="8"/>
      <c r="EU2593" s="8"/>
      <c r="EV2593" s="8"/>
      <c r="EW2593" s="8"/>
      <c r="EX2593" s="8"/>
      <c r="EY2593" s="8"/>
      <c r="EZ2593" s="8"/>
      <c r="FA2593" s="8"/>
      <c r="FB2593" s="8"/>
      <c r="FC2593" s="8"/>
      <c r="FD2593" s="8"/>
      <c r="FE2593" s="8"/>
      <c r="FF2593" s="8"/>
      <c r="FG2593" s="8"/>
      <c r="FH2593" s="8"/>
      <c r="FI2593" s="8"/>
      <c r="FJ2593" s="8"/>
    </row>
    <row r="2594" spans="1:166" x14ac:dyDescent="0.25">
      <c r="A2594" t="s">
        <v>192</v>
      </c>
      <c r="C2594" s="6">
        <v>44211</v>
      </c>
      <c r="D2594" s="5"/>
      <c r="E2594" s="6"/>
      <c r="F2594" s="6"/>
      <c r="G2594" s="6"/>
      <c r="H2594" t="s">
        <v>26</v>
      </c>
      <c r="I2594" s="7"/>
      <c r="K2594" s="5"/>
      <c r="L2594" s="5"/>
      <c r="M2594" s="8"/>
      <c r="N2594" s="8"/>
      <c r="O2594" s="8"/>
      <c r="P2594" s="8"/>
      <c r="Q2594" s="5"/>
      <c r="R2594" s="5"/>
      <c r="S2594" s="5"/>
      <c r="T2594" s="5"/>
      <c r="U2594" s="5"/>
      <c r="V2594" s="5"/>
      <c r="W2594" s="5"/>
      <c r="X2594" s="8"/>
      <c r="Y2594" s="8"/>
      <c r="Z2594" s="8"/>
      <c r="AA2594" s="8"/>
      <c r="AB2594" s="8"/>
      <c r="AC2594" s="5">
        <v>162.33075778344966</v>
      </c>
      <c r="AD2594" s="9">
        <v>1.3119833333333332E-2</v>
      </c>
      <c r="AE2594" s="7">
        <f t="shared" si="78"/>
        <v>2.1297524869925621</v>
      </c>
      <c r="AF2594" s="7"/>
      <c r="AG2594" s="7"/>
      <c r="AH2594" s="7"/>
      <c r="AI2594" s="7"/>
      <c r="AJ2594" s="5">
        <v>117.57496289686688</v>
      </c>
      <c r="AK2594" s="8"/>
      <c r="AL2594" s="8"/>
      <c r="AM2594" s="8"/>
      <c r="AN2594" s="8"/>
      <c r="AO2594" s="8"/>
      <c r="AP2594" s="8"/>
      <c r="AQ2594" s="9"/>
      <c r="AR2594" s="9">
        <v>4.1364166666666667E-2</v>
      </c>
      <c r="AS2594" s="7">
        <f t="shared" si="79"/>
        <v>4.8633903610931508</v>
      </c>
      <c r="AT2594" s="7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>
        <v>45.865352189331986</v>
      </c>
      <c r="BI2594" s="9">
        <v>2.7965833333333336E-2</v>
      </c>
      <c r="BJ2594" s="7">
        <f t="shared" si="80"/>
        <v>1.2826627951014935</v>
      </c>
      <c r="BK2594" s="5">
        <f t="shared" si="81"/>
        <v>325.77107286964855</v>
      </c>
      <c r="BL2594" s="5"/>
      <c r="BM2594" s="8">
        <f t="shared" si="82"/>
        <v>0.14079013150343211</v>
      </c>
      <c r="BN2594" s="8"/>
      <c r="BO2594" s="7"/>
      <c r="BP2594" s="5"/>
      <c r="BQ2594" s="5"/>
      <c r="BR2594" s="5"/>
      <c r="BS2594" s="5"/>
      <c r="BT2594" s="7"/>
      <c r="BU2594" s="7"/>
      <c r="BV2594" s="7"/>
      <c r="BW2594" s="7"/>
      <c r="BX2594" s="8">
        <f t="shared" si="83"/>
        <v>0.49829702911775531</v>
      </c>
      <c r="BY2594" s="8">
        <f t="shared" si="84"/>
        <v>0.36091283937881247</v>
      </c>
      <c r="BZ2594" s="8">
        <f t="shared" si="85"/>
        <v>0.14079013150343211</v>
      </c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8"/>
      <c r="CL2594" s="5"/>
      <c r="CM2594" s="5"/>
      <c r="CN2594" s="8"/>
      <c r="CO2594" s="5"/>
      <c r="CP2594" s="5"/>
      <c r="CQ2594" s="5"/>
      <c r="CR2594" s="8"/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8"/>
      <c r="DE2594" s="8"/>
      <c r="DF2594" s="8"/>
      <c r="DG2594" s="8"/>
      <c r="DH2594" s="8"/>
      <c r="DI2594" s="8"/>
      <c r="DJ2594" s="8"/>
      <c r="DK2594" s="8"/>
      <c r="DL2594" s="8"/>
      <c r="DM2594" s="8"/>
      <c r="DN2594" s="8"/>
      <c r="DO2594" s="8"/>
      <c r="DP2594" s="8"/>
      <c r="DQ2594" s="8"/>
      <c r="DR2594" s="8"/>
      <c r="DS2594" s="8"/>
      <c r="DT2594" s="8"/>
      <c r="DU2594" s="8"/>
      <c r="DV2594" s="8"/>
      <c r="DW2594" s="8"/>
      <c r="DX2594" s="8"/>
      <c r="DY2594" s="8"/>
      <c r="DZ2594" s="8"/>
      <c r="EA2594" s="8"/>
      <c r="EB2594" s="8"/>
      <c r="EC2594" s="8"/>
      <c r="ED2594" s="8"/>
      <c r="EE2594" s="8"/>
      <c r="EF2594" s="8"/>
      <c r="EG2594" s="8"/>
      <c r="EH2594" s="8"/>
      <c r="EI2594" s="8"/>
      <c r="EJ2594" s="8"/>
      <c r="EK2594" s="8"/>
      <c r="EL2594" s="8"/>
      <c r="EM2594" s="8"/>
      <c r="EN2594" s="8"/>
      <c r="EO2594" s="8"/>
      <c r="EP2594" s="8"/>
      <c r="EQ2594" s="8"/>
      <c r="ER2594" s="8"/>
      <c r="ES2594" s="8"/>
      <c r="ET2594" s="8"/>
      <c r="EU2594" s="8"/>
      <c r="EV2594" s="8"/>
      <c r="EW2594" s="8"/>
      <c r="EX2594" s="8"/>
      <c r="EY2594" s="8"/>
      <c r="EZ2594" s="8"/>
      <c r="FA2594" s="8"/>
      <c r="FB2594" s="8"/>
      <c r="FC2594" s="8"/>
      <c r="FD2594" s="8"/>
      <c r="FE2594" s="8"/>
      <c r="FF2594" s="8"/>
      <c r="FG2594" s="8"/>
      <c r="FH2594" s="8"/>
      <c r="FI2594" s="8"/>
      <c r="FJ2594" s="8"/>
    </row>
    <row r="2595" spans="1:166" x14ac:dyDescent="0.25">
      <c r="A2595" t="s">
        <v>192</v>
      </c>
      <c r="C2595" s="6">
        <v>44230</v>
      </c>
      <c r="D2595" s="5"/>
      <c r="E2595" s="6"/>
      <c r="F2595" s="6"/>
      <c r="G2595" s="6"/>
      <c r="H2595" t="s">
        <v>26</v>
      </c>
      <c r="I2595" s="7"/>
      <c r="K2595" s="5"/>
      <c r="L2595" s="5"/>
      <c r="M2595" s="8"/>
      <c r="N2595" s="8"/>
      <c r="O2595" s="8"/>
      <c r="P2595" s="8"/>
      <c r="Q2595" s="5"/>
      <c r="R2595" s="5"/>
      <c r="S2595" s="5"/>
      <c r="T2595" s="5"/>
      <c r="U2595" s="5"/>
      <c r="V2595" s="5"/>
      <c r="W2595" s="5"/>
      <c r="X2595" s="8"/>
      <c r="Y2595" s="8"/>
      <c r="Z2595" s="8"/>
      <c r="AA2595" s="8"/>
      <c r="AB2595" s="8"/>
      <c r="AC2595" s="5">
        <v>230.20901875131113</v>
      </c>
      <c r="AD2595" s="9">
        <v>1.075825E-2</v>
      </c>
      <c r="AE2595" s="7">
        <f t="shared" si="78"/>
        <v>2.4766461759812932</v>
      </c>
      <c r="AF2595" s="7"/>
      <c r="AG2595" s="7"/>
      <c r="AH2595" s="7"/>
      <c r="AI2595" s="7"/>
      <c r="AJ2595" s="5">
        <v>162.68430146092464</v>
      </c>
      <c r="AK2595" s="8"/>
      <c r="AL2595" s="8"/>
      <c r="AM2595" s="8"/>
      <c r="AN2595" s="8"/>
      <c r="AO2595" s="8"/>
      <c r="AP2595" s="8"/>
      <c r="AQ2595" s="9"/>
      <c r="AR2595" s="9">
        <v>3.7603333333333336E-2</v>
      </c>
      <c r="AS2595" s="7">
        <f t="shared" si="79"/>
        <v>6.1174720159356371</v>
      </c>
      <c r="AT2595" s="7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>
        <v>201.61387538705645</v>
      </c>
      <c r="BI2595" s="9">
        <v>2.5552499999999999E-2</v>
      </c>
      <c r="BJ2595" s="7">
        <f t="shared" si="80"/>
        <v>5.1517385508277593</v>
      </c>
      <c r="BK2595" s="5">
        <f t="shared" si="81"/>
        <v>594.50719559929223</v>
      </c>
      <c r="BL2595" s="5"/>
      <c r="BM2595" s="8">
        <f t="shared" si="82"/>
        <v>0.33912772945299652</v>
      </c>
      <c r="BN2595" s="8"/>
      <c r="BO2595" s="7"/>
      <c r="BP2595" s="5"/>
      <c r="BQ2595" s="5"/>
      <c r="BR2595" s="5"/>
      <c r="BS2595" s="5"/>
      <c r="BT2595" s="7"/>
      <c r="BU2595" s="7"/>
      <c r="BV2595" s="7"/>
      <c r="BW2595" s="7"/>
      <c r="BX2595" s="8">
        <f t="shared" si="83"/>
        <v>0.38722663149476133</v>
      </c>
      <c r="BY2595" s="8">
        <f t="shared" si="84"/>
        <v>0.27364563905224215</v>
      </c>
      <c r="BZ2595" s="8">
        <f t="shared" si="85"/>
        <v>0.33912772945299652</v>
      </c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8"/>
      <c r="CL2595" s="5"/>
      <c r="CM2595" s="5"/>
      <c r="CN2595" s="8"/>
      <c r="CO2595" s="5"/>
      <c r="CP2595" s="5"/>
      <c r="CQ2595" s="5"/>
      <c r="CR2595" s="8"/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8"/>
      <c r="DE2595" s="8"/>
      <c r="DF2595" s="8"/>
      <c r="DG2595" s="8"/>
      <c r="DH2595" s="8"/>
      <c r="DI2595" s="8"/>
      <c r="DJ2595" s="8"/>
      <c r="DK2595" s="8"/>
      <c r="DL2595" s="8"/>
      <c r="DM2595" s="8"/>
      <c r="DN2595" s="8"/>
      <c r="DO2595" s="8"/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/>
      <c r="EG2595" s="8"/>
      <c r="EH2595" s="8"/>
      <c r="EI2595" s="8"/>
      <c r="EJ2595" s="8"/>
      <c r="EK2595" s="8"/>
      <c r="EL2595" s="8"/>
      <c r="EM2595" s="8"/>
      <c r="EN2595" s="8"/>
      <c r="EO2595" s="8"/>
      <c r="EP2595" s="8"/>
      <c r="EQ2595" s="8"/>
      <c r="ER2595" s="8"/>
      <c r="ES2595" s="8"/>
      <c r="ET2595" s="8"/>
      <c r="EU2595" s="8"/>
      <c r="EV2595" s="8"/>
      <c r="EW2595" s="8"/>
      <c r="EX2595" s="8"/>
      <c r="EY2595" s="8"/>
      <c r="EZ2595" s="8"/>
      <c r="FA2595" s="8"/>
      <c r="FB2595" s="8"/>
      <c r="FC2595" s="8"/>
      <c r="FD2595" s="8"/>
      <c r="FE2595" s="8"/>
      <c r="FF2595" s="8"/>
      <c r="FG2595" s="8"/>
      <c r="FH2595" s="8"/>
      <c r="FI2595" s="8"/>
      <c r="FJ2595" s="8"/>
    </row>
    <row r="2596" spans="1:166" x14ac:dyDescent="0.25">
      <c r="A2596" t="s">
        <v>192</v>
      </c>
      <c r="C2596" s="6">
        <v>44242</v>
      </c>
      <c r="D2596" s="5"/>
      <c r="E2596" s="6"/>
      <c r="F2596" s="6"/>
      <c r="G2596" s="6"/>
      <c r="H2596" t="s">
        <v>26</v>
      </c>
      <c r="I2596" s="7"/>
      <c r="K2596" s="5"/>
      <c r="L2596" s="5"/>
      <c r="M2596" s="8"/>
      <c r="N2596" s="8"/>
      <c r="O2596" s="8"/>
      <c r="P2596" s="8"/>
      <c r="Q2596" s="5"/>
      <c r="R2596" s="5"/>
      <c r="S2596" s="5"/>
      <c r="T2596" s="5"/>
      <c r="U2596" s="5"/>
      <c r="V2596" s="5"/>
      <c r="W2596" s="5"/>
      <c r="X2596" s="8"/>
      <c r="Y2596" s="8"/>
      <c r="Z2596" s="8"/>
      <c r="AA2596" s="8"/>
      <c r="AB2596" s="8"/>
      <c r="AC2596" s="5">
        <v>230.20901875131113</v>
      </c>
      <c r="AD2596" s="9">
        <v>8.6344999999999998E-3</v>
      </c>
      <c r="AE2596" s="7">
        <f t="shared" si="78"/>
        <v>1.987739772408196</v>
      </c>
      <c r="AF2596" s="7"/>
      <c r="AG2596" s="7"/>
      <c r="AH2596" s="7"/>
      <c r="AI2596" s="7"/>
      <c r="AJ2596" s="5">
        <v>162.68430146092464</v>
      </c>
      <c r="AK2596" s="8"/>
      <c r="AL2596" s="8"/>
      <c r="AM2596" s="8"/>
      <c r="AN2596" s="8"/>
      <c r="AO2596" s="8"/>
      <c r="AP2596" s="8"/>
      <c r="AQ2596" s="9"/>
      <c r="AR2596" s="9">
        <v>3.3931666666666666E-2</v>
      </c>
      <c r="AS2596" s="7">
        <f t="shared" si="79"/>
        <v>5.5201494890716081</v>
      </c>
      <c r="AT2596" s="7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>
        <v>201.61387538705645</v>
      </c>
      <c r="BI2596" s="9">
        <v>1.9713333333333333E-2</v>
      </c>
      <c r="BJ2596" s="7">
        <f t="shared" si="80"/>
        <v>3.9744815301301726</v>
      </c>
      <c r="BK2596" s="5">
        <f t="shared" si="81"/>
        <v>594.50719559929223</v>
      </c>
      <c r="BL2596" s="5"/>
      <c r="BM2596" s="8">
        <f t="shared" si="82"/>
        <v>0.33912772945299652</v>
      </c>
      <c r="BN2596" s="8"/>
      <c r="BO2596" s="7"/>
      <c r="BP2596" s="5"/>
      <c r="BQ2596" s="5"/>
      <c r="BR2596" s="5"/>
      <c r="BS2596" s="5"/>
      <c r="BT2596" s="7"/>
      <c r="BU2596" s="7"/>
      <c r="BV2596" s="7"/>
      <c r="BW2596" s="7"/>
      <c r="BX2596" s="8">
        <f t="shared" si="83"/>
        <v>0.38722663149476133</v>
      </c>
      <c r="BY2596" s="8">
        <f t="shared" si="84"/>
        <v>0.27364563905224215</v>
      </c>
      <c r="BZ2596" s="8">
        <f t="shared" si="85"/>
        <v>0.33912772945299652</v>
      </c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8"/>
      <c r="CL2596" s="5"/>
      <c r="CM2596" s="5"/>
      <c r="CN2596" s="8"/>
      <c r="CO2596" s="5"/>
      <c r="CP2596" s="5"/>
      <c r="CQ2596" s="5"/>
      <c r="CR2596" s="8"/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8"/>
      <c r="DE2596" s="8"/>
      <c r="DF2596" s="8"/>
      <c r="DG2596" s="8"/>
      <c r="DH2596" s="8"/>
      <c r="DI2596" s="8"/>
      <c r="DJ2596" s="8"/>
      <c r="DK2596" s="8"/>
      <c r="DL2596" s="8"/>
      <c r="DM2596" s="8"/>
      <c r="DN2596" s="8"/>
      <c r="DO2596" s="8"/>
      <c r="DP2596" s="8"/>
      <c r="DQ2596" s="8"/>
      <c r="DR2596" s="8"/>
      <c r="DS2596" s="8"/>
      <c r="DT2596" s="8"/>
      <c r="DU2596" s="8"/>
      <c r="DV2596" s="8"/>
      <c r="DW2596" s="8"/>
      <c r="DX2596" s="8"/>
      <c r="DY2596" s="8"/>
      <c r="DZ2596" s="8"/>
      <c r="EA2596" s="8"/>
      <c r="EB2596" s="8"/>
      <c r="EC2596" s="8"/>
      <c r="ED2596" s="8"/>
      <c r="EE2596" s="8"/>
      <c r="EF2596" s="8"/>
      <c r="EG2596" s="8"/>
      <c r="EH2596" s="8"/>
      <c r="EI2596" s="8"/>
      <c r="EJ2596" s="8"/>
      <c r="EK2596" s="8"/>
      <c r="EL2596" s="8"/>
      <c r="EM2596" s="8"/>
      <c r="EN2596" s="8"/>
      <c r="EO2596" s="8"/>
      <c r="EP2596" s="8"/>
      <c r="EQ2596" s="8"/>
      <c r="ER2596" s="8"/>
      <c r="ES2596" s="8"/>
      <c r="ET2596" s="8"/>
      <c r="EU2596" s="8"/>
      <c r="EV2596" s="8"/>
      <c r="EW2596" s="8"/>
      <c r="EX2596" s="8"/>
      <c r="EY2596" s="8"/>
      <c r="EZ2596" s="8"/>
      <c r="FA2596" s="8"/>
      <c r="FB2596" s="8"/>
      <c r="FC2596" s="8"/>
      <c r="FD2596" s="8"/>
      <c r="FE2596" s="8"/>
      <c r="FF2596" s="8"/>
      <c r="FG2596" s="8"/>
      <c r="FH2596" s="8"/>
      <c r="FI2596" s="8"/>
      <c r="FJ2596" s="8"/>
    </row>
    <row r="2597" spans="1:166" x14ac:dyDescent="0.25">
      <c r="A2597" t="s">
        <v>192</v>
      </c>
      <c r="C2597" s="6">
        <v>44284</v>
      </c>
      <c r="D2597" s="5"/>
      <c r="E2597" s="6"/>
      <c r="F2597" s="6"/>
      <c r="G2597" s="6"/>
      <c r="H2597" t="s">
        <v>26</v>
      </c>
      <c r="I2597" s="7"/>
      <c r="K2597" s="5"/>
      <c r="L2597" s="5"/>
      <c r="M2597" s="8"/>
      <c r="N2597" s="8"/>
      <c r="O2597" s="8"/>
      <c r="P2597" s="8"/>
      <c r="Q2597" s="5"/>
      <c r="R2597" s="5"/>
      <c r="S2597" s="5"/>
      <c r="T2597" s="5"/>
      <c r="U2597" s="5"/>
      <c r="V2597" s="5"/>
      <c r="W2597" s="5"/>
      <c r="X2597" s="8"/>
      <c r="Y2597" s="8"/>
      <c r="Z2597" s="8"/>
      <c r="AA2597" s="8"/>
      <c r="AB2597" s="8"/>
      <c r="AC2597" s="5">
        <v>226.44322320180271</v>
      </c>
      <c r="AD2597" s="9">
        <v>7.525583333333332E-3</v>
      </c>
      <c r="AE2597" s="7">
        <f t="shared" si="78"/>
        <v>1.7041173464737662</v>
      </c>
      <c r="AF2597" s="7"/>
      <c r="AG2597" s="7"/>
      <c r="AH2597" s="7"/>
      <c r="AI2597" s="7"/>
      <c r="AJ2597" s="5">
        <v>113.86026585645777</v>
      </c>
      <c r="AK2597" s="8"/>
      <c r="AL2597" s="8"/>
      <c r="AM2597" s="8"/>
      <c r="AN2597" s="8"/>
      <c r="AO2597" s="8"/>
      <c r="AP2597" s="8"/>
      <c r="AQ2597" s="9"/>
      <c r="AR2597" s="9">
        <v>2.1504166666666668E-2</v>
      </c>
      <c r="AS2597" s="7">
        <f t="shared" si="79"/>
        <v>2.448470133688244</v>
      </c>
      <c r="AT2597" s="7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>
        <v>710.49963272068362</v>
      </c>
      <c r="BI2597" s="9">
        <v>1.4320000000000001E-2</v>
      </c>
      <c r="BJ2597" s="7">
        <f t="shared" si="80"/>
        <v>10.17435474056019</v>
      </c>
      <c r="BK2597" s="5">
        <f t="shared" si="81"/>
        <v>1050.8031217789442</v>
      </c>
      <c r="BL2597" s="5"/>
      <c r="BM2597" s="8">
        <f t="shared" si="82"/>
        <v>0.67614914534879955</v>
      </c>
      <c r="BN2597" s="8"/>
      <c r="BO2597" s="7"/>
      <c r="BP2597" s="5"/>
      <c r="BQ2597" s="5"/>
      <c r="BR2597" s="5"/>
      <c r="BS2597" s="5"/>
      <c r="BT2597" s="7"/>
      <c r="BU2597" s="7"/>
      <c r="BV2597" s="7"/>
      <c r="BW2597" s="7"/>
      <c r="BX2597" s="8">
        <f t="shared" si="83"/>
        <v>0.21549538491896414</v>
      </c>
      <c r="BY2597" s="8">
        <f t="shared" si="84"/>
        <v>0.10835546973223628</v>
      </c>
      <c r="BZ2597" s="8">
        <f t="shared" si="85"/>
        <v>0.67614914534879955</v>
      </c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8"/>
      <c r="CL2597" s="5"/>
      <c r="CM2597" s="5"/>
      <c r="CN2597" s="8"/>
      <c r="CO2597" s="5"/>
      <c r="CP2597" s="5"/>
      <c r="CQ2597" s="5"/>
      <c r="CR2597" s="8"/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8"/>
      <c r="DE2597" s="8"/>
      <c r="DF2597" s="8"/>
      <c r="DG2597" s="8"/>
      <c r="DH2597" s="8"/>
      <c r="DI2597" s="8"/>
      <c r="DJ2597" s="8"/>
      <c r="DK2597" s="8"/>
      <c r="DL2597" s="8"/>
      <c r="DM2597" s="8"/>
      <c r="DN2597" s="8"/>
      <c r="DO2597" s="8"/>
      <c r="DP2597" s="8"/>
      <c r="DQ2597" s="8"/>
      <c r="DR2597" s="8"/>
      <c r="DS2597" s="8"/>
      <c r="DT2597" s="8"/>
      <c r="DU2597" s="8"/>
      <c r="DV2597" s="8"/>
      <c r="DW2597" s="8"/>
      <c r="DX2597" s="8"/>
      <c r="DY2597" s="8"/>
      <c r="DZ2597" s="8"/>
      <c r="EA2597" s="8"/>
      <c r="EB2597" s="8"/>
      <c r="EC2597" s="8"/>
      <c r="ED2597" s="8"/>
      <c r="EE2597" s="8"/>
      <c r="EF2597" s="8"/>
      <c r="EG2597" s="8"/>
      <c r="EH2597" s="8"/>
      <c r="EI2597" s="8"/>
      <c r="EJ2597" s="8"/>
      <c r="EK2597" s="8"/>
      <c r="EL2597" s="8"/>
      <c r="EM2597" s="8"/>
      <c r="EN2597" s="8"/>
      <c r="EO2597" s="8"/>
      <c r="EP2597" s="8"/>
      <c r="EQ2597" s="8"/>
      <c r="ER2597" s="8"/>
      <c r="ES2597" s="8"/>
      <c r="ET2597" s="8"/>
      <c r="EU2597" s="8"/>
      <c r="EV2597" s="8"/>
      <c r="EW2597" s="8"/>
      <c r="EX2597" s="8"/>
      <c r="EY2597" s="8"/>
      <c r="EZ2597" s="8"/>
      <c r="FA2597" s="8"/>
      <c r="FB2597" s="8"/>
      <c r="FC2597" s="8"/>
      <c r="FD2597" s="8"/>
      <c r="FE2597" s="8"/>
      <c r="FF2597" s="8"/>
      <c r="FG2597" s="8"/>
      <c r="FH2597" s="8"/>
      <c r="FI2597" s="8"/>
      <c r="FJ2597" s="8"/>
    </row>
    <row r="2598" spans="1:166" x14ac:dyDescent="0.25">
      <c r="A2598" t="s">
        <v>193</v>
      </c>
      <c r="C2598" s="6">
        <v>44211</v>
      </c>
      <c r="D2598" s="5"/>
      <c r="E2598" s="6"/>
      <c r="F2598" s="6"/>
      <c r="G2598" s="6"/>
      <c r="H2598" t="s">
        <v>26</v>
      </c>
      <c r="I2598" s="7"/>
      <c r="K2598" s="5"/>
      <c r="L2598" s="5"/>
      <c r="M2598" s="8"/>
      <c r="N2598" s="8"/>
      <c r="O2598" s="8"/>
      <c r="P2598" s="8"/>
      <c r="Q2598" s="5"/>
      <c r="R2598" s="5"/>
      <c r="S2598" s="5"/>
      <c r="T2598" s="5"/>
      <c r="U2598" s="5"/>
      <c r="V2598" s="5"/>
      <c r="W2598" s="5"/>
      <c r="X2598" s="8"/>
      <c r="Y2598" s="8"/>
      <c r="Z2598" s="8"/>
      <c r="AA2598" s="8"/>
      <c r="AB2598" s="8"/>
      <c r="AC2598" s="5">
        <v>182.30958903146356</v>
      </c>
      <c r="AD2598" s="9">
        <v>1.4689999999999998E-2</v>
      </c>
      <c r="AE2598" s="7">
        <f t="shared" si="78"/>
        <v>2.6781278628721994</v>
      </c>
      <c r="AF2598" s="7"/>
      <c r="AG2598" s="7"/>
      <c r="AH2598" s="7"/>
      <c r="AI2598" s="7"/>
      <c r="AJ2598" s="5">
        <v>137.39554653618171</v>
      </c>
      <c r="AK2598" s="8"/>
      <c r="AL2598" s="8"/>
      <c r="AM2598" s="8"/>
      <c r="AN2598" s="8"/>
      <c r="AO2598" s="8"/>
      <c r="AP2598" s="8"/>
      <c r="AQ2598" s="9"/>
      <c r="AR2598" s="9">
        <v>4.3791666666666673E-2</v>
      </c>
      <c r="AS2598" s="7">
        <f t="shared" si="79"/>
        <v>6.0167799753969584</v>
      </c>
      <c r="AT2598" s="7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>
        <v>46.403871865262879</v>
      </c>
      <c r="BI2598" s="9">
        <v>3.3932500000000004E-2</v>
      </c>
      <c r="BJ2598" s="7">
        <f t="shared" si="80"/>
        <v>1.5745993820680328</v>
      </c>
      <c r="BK2598" s="5">
        <f t="shared" si="81"/>
        <v>366.10900743290813</v>
      </c>
      <c r="BL2598" s="5"/>
      <c r="BM2598" s="8">
        <f t="shared" si="82"/>
        <v>0.12674878498794295</v>
      </c>
      <c r="BN2598" s="8"/>
      <c r="BO2598" s="7"/>
      <c r="BP2598" s="5"/>
      <c r="BQ2598" s="5"/>
      <c r="BR2598" s="5"/>
      <c r="BS2598" s="5"/>
      <c r="BT2598" s="7"/>
      <c r="BU2598" s="7"/>
      <c r="BV2598" s="7"/>
      <c r="BW2598" s="7"/>
      <c r="BX2598" s="8">
        <f t="shared" si="83"/>
        <v>0.49796531997337701</v>
      </c>
      <c r="BY2598" s="8">
        <f t="shared" si="84"/>
        <v>0.3752858950386801</v>
      </c>
      <c r="BZ2598" s="8">
        <f t="shared" si="85"/>
        <v>0.12674878498794295</v>
      </c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8"/>
      <c r="CL2598" s="5"/>
      <c r="CM2598" s="5"/>
      <c r="CN2598" s="8"/>
      <c r="CO2598" s="5"/>
      <c r="CP2598" s="5"/>
      <c r="CQ2598" s="5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/>
      <c r="EG2598" s="8"/>
      <c r="EH2598" s="8"/>
      <c r="EI2598" s="8"/>
      <c r="EJ2598" s="8"/>
      <c r="EK2598" s="8"/>
      <c r="EL2598" s="8"/>
      <c r="EM2598" s="8"/>
      <c r="EN2598" s="8"/>
      <c r="EO2598" s="8"/>
      <c r="EP2598" s="8"/>
      <c r="EQ2598" s="8"/>
      <c r="ER2598" s="8"/>
      <c r="ES2598" s="8"/>
      <c r="ET2598" s="8"/>
      <c r="EU2598" s="8"/>
      <c r="EV2598" s="8"/>
      <c r="EW2598" s="8"/>
      <c r="EX2598" s="8"/>
      <c r="EY2598" s="8"/>
      <c r="EZ2598" s="8"/>
      <c r="FA2598" s="8"/>
      <c r="FB2598" s="8"/>
      <c r="FC2598" s="8"/>
      <c r="FD2598" s="8"/>
      <c r="FE2598" s="8"/>
      <c r="FF2598" s="8"/>
      <c r="FG2598" s="8"/>
      <c r="FH2598" s="8"/>
      <c r="FI2598" s="8"/>
      <c r="FJ2598" s="8"/>
    </row>
    <row r="2599" spans="1:166" x14ac:dyDescent="0.25">
      <c r="A2599" t="s">
        <v>193</v>
      </c>
      <c r="C2599" s="6">
        <v>44230</v>
      </c>
      <c r="D2599" s="5"/>
      <c r="E2599" s="6"/>
      <c r="F2599" s="6"/>
      <c r="G2599" s="6"/>
      <c r="H2599" t="s">
        <v>26</v>
      </c>
      <c r="I2599" s="7"/>
      <c r="K2599" s="5"/>
      <c r="L2599" s="5"/>
      <c r="M2599" s="8"/>
      <c r="N2599" s="8"/>
      <c r="O2599" s="8"/>
      <c r="P2599" s="8"/>
      <c r="Q2599" s="5"/>
      <c r="R2599" s="5"/>
      <c r="S2599" s="5"/>
      <c r="T2599" s="5"/>
      <c r="U2599" s="5"/>
      <c r="V2599" s="5"/>
      <c r="W2599" s="5"/>
      <c r="X2599" s="8"/>
      <c r="Y2599" s="8"/>
      <c r="Z2599" s="8"/>
      <c r="AA2599" s="8"/>
      <c r="AB2599" s="8"/>
      <c r="AC2599" s="5">
        <v>249.35316734944746</v>
      </c>
      <c r="AD2599" s="9">
        <v>1.2744166666666666E-2</v>
      </c>
      <c r="AE2599" s="7">
        <f t="shared" si="78"/>
        <v>3.1777983235625831</v>
      </c>
      <c r="AF2599" s="7"/>
      <c r="AG2599" s="7"/>
      <c r="AH2599" s="7"/>
      <c r="AI2599" s="7"/>
      <c r="AJ2599" s="5">
        <v>185.25630632051821</v>
      </c>
      <c r="AK2599" s="8"/>
      <c r="AL2599" s="8"/>
      <c r="AM2599" s="8"/>
      <c r="AN2599" s="8"/>
      <c r="AO2599" s="8"/>
      <c r="AP2599" s="8"/>
      <c r="AQ2599" s="9"/>
      <c r="AR2599" s="9">
        <v>3.9846666666666669E-2</v>
      </c>
      <c r="AS2599" s="7">
        <f t="shared" si="79"/>
        <v>7.3818462858515828</v>
      </c>
      <c r="AT2599" s="7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>
        <v>211.25708441238825</v>
      </c>
      <c r="BI2599" s="9">
        <v>2.3119999999999998E-2</v>
      </c>
      <c r="BJ2599" s="7">
        <f t="shared" si="80"/>
        <v>4.8842637916144156</v>
      </c>
      <c r="BK2599" s="5">
        <f t="shared" si="81"/>
        <v>645.86655808235389</v>
      </c>
      <c r="BL2599" s="5"/>
      <c r="BM2599" s="8">
        <f t="shared" si="82"/>
        <v>0.32709091648843514</v>
      </c>
      <c r="BN2599" s="8"/>
      <c r="BO2599" s="7"/>
      <c r="BP2599" s="5"/>
      <c r="BQ2599" s="5"/>
      <c r="BR2599" s="5"/>
      <c r="BS2599" s="5"/>
      <c r="BT2599" s="7"/>
      <c r="BU2599" s="7"/>
      <c r="BV2599" s="7"/>
      <c r="BW2599" s="7"/>
      <c r="BX2599" s="8">
        <f t="shared" si="83"/>
        <v>0.38607536530425635</v>
      </c>
      <c r="BY2599" s="8">
        <f t="shared" si="84"/>
        <v>0.28683371820730857</v>
      </c>
      <c r="BZ2599" s="8">
        <f t="shared" si="85"/>
        <v>0.32709091648843514</v>
      </c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8"/>
      <c r="CL2599" s="5"/>
      <c r="CM2599" s="5"/>
      <c r="CN2599" s="8"/>
      <c r="CO2599" s="5"/>
      <c r="CP2599" s="5"/>
      <c r="CQ2599" s="5"/>
      <c r="CR2599" s="8"/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8"/>
      <c r="DE2599" s="8"/>
      <c r="DF2599" s="8"/>
      <c r="DG2599" s="8"/>
      <c r="DH2599" s="8"/>
      <c r="DI2599" s="8"/>
      <c r="DJ2599" s="8"/>
      <c r="DK2599" s="8"/>
      <c r="DL2599" s="8"/>
      <c r="DM2599" s="8"/>
      <c r="DN2599" s="8"/>
      <c r="DO2599" s="8"/>
      <c r="DP2599" s="8"/>
      <c r="DQ2599" s="8"/>
      <c r="DR2599" s="8"/>
      <c r="DS2599" s="8"/>
      <c r="DT2599" s="8"/>
      <c r="DU2599" s="8"/>
      <c r="DV2599" s="8"/>
      <c r="DW2599" s="8"/>
      <c r="DX2599" s="8"/>
      <c r="DY2599" s="8"/>
      <c r="DZ2599" s="8"/>
      <c r="EA2599" s="8"/>
      <c r="EB2599" s="8"/>
      <c r="EC2599" s="8"/>
      <c r="ED2599" s="8"/>
      <c r="EE2599" s="8"/>
      <c r="EF2599" s="8"/>
      <c r="EG2599" s="8"/>
      <c r="EH2599" s="8"/>
      <c r="EI2599" s="8"/>
      <c r="EJ2599" s="8"/>
      <c r="EK2599" s="8"/>
      <c r="EL2599" s="8"/>
      <c r="EM2599" s="8"/>
      <c r="EN2599" s="8"/>
      <c r="EO2599" s="8"/>
      <c r="EP2599" s="8"/>
      <c r="EQ2599" s="8"/>
      <c r="ER2599" s="8"/>
      <c r="ES2599" s="8"/>
      <c r="ET2599" s="8"/>
      <c r="EU2599" s="8"/>
      <c r="EV2599" s="8"/>
      <c r="EW2599" s="8"/>
      <c r="EX2599" s="8"/>
      <c r="EY2599" s="8"/>
      <c r="EZ2599" s="8"/>
      <c r="FA2599" s="8"/>
      <c r="FB2599" s="8"/>
      <c r="FC2599" s="8"/>
      <c r="FD2599" s="8"/>
      <c r="FE2599" s="8"/>
      <c r="FF2599" s="8"/>
      <c r="FG2599" s="8"/>
      <c r="FH2599" s="8"/>
      <c r="FI2599" s="8"/>
      <c r="FJ2599" s="8"/>
    </row>
    <row r="2600" spans="1:166" x14ac:dyDescent="0.25">
      <c r="A2600" t="s">
        <v>193</v>
      </c>
      <c r="C2600" s="6">
        <v>44242</v>
      </c>
      <c r="D2600" s="5"/>
      <c r="E2600" s="6"/>
      <c r="F2600" s="6"/>
      <c r="G2600" s="6"/>
      <c r="H2600" t="s">
        <v>26</v>
      </c>
      <c r="I2600" s="7"/>
      <c r="K2600" s="5"/>
      <c r="L2600" s="5"/>
      <c r="M2600" s="8"/>
      <c r="N2600" s="8"/>
      <c r="O2600" s="8"/>
      <c r="P2600" s="8"/>
      <c r="Q2600" s="5"/>
      <c r="R2600" s="5"/>
      <c r="S2600" s="5"/>
      <c r="T2600" s="5"/>
      <c r="U2600" s="5"/>
      <c r="V2600" s="5"/>
      <c r="W2600" s="5"/>
      <c r="X2600" s="8"/>
      <c r="Y2600" s="8"/>
      <c r="Z2600" s="8"/>
      <c r="AA2600" s="8"/>
      <c r="AB2600" s="8"/>
      <c r="AC2600" s="5">
        <v>249.35316734944746</v>
      </c>
      <c r="AD2600" s="9">
        <v>9.1548333333333343E-3</v>
      </c>
      <c r="AE2600" s="7">
        <f t="shared" si="78"/>
        <v>2.2827866882229668</v>
      </c>
      <c r="AF2600" s="7"/>
      <c r="AG2600" s="7"/>
      <c r="AH2600" s="7"/>
      <c r="AI2600" s="7"/>
      <c r="AJ2600" s="5">
        <v>185.25630632051821</v>
      </c>
      <c r="AK2600" s="8"/>
      <c r="AL2600" s="8"/>
      <c r="AM2600" s="8"/>
      <c r="AN2600" s="8"/>
      <c r="AO2600" s="8"/>
      <c r="AP2600" s="8"/>
      <c r="AQ2600" s="9"/>
      <c r="AR2600" s="9">
        <v>3.4791666666666672E-2</v>
      </c>
      <c r="AS2600" s="7">
        <f t="shared" si="79"/>
        <v>6.4453756574013639</v>
      </c>
      <c r="AT2600" s="7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>
        <v>211.25708441238825</v>
      </c>
      <c r="BI2600" s="9">
        <v>2.0175833333333334E-2</v>
      </c>
      <c r="BJ2600" s="7">
        <f t="shared" si="80"/>
        <v>4.2622877255902765</v>
      </c>
      <c r="BK2600" s="5">
        <f t="shared" si="81"/>
        <v>645.86655808235389</v>
      </c>
      <c r="BL2600" s="5"/>
      <c r="BM2600" s="8">
        <f t="shared" si="82"/>
        <v>0.32709091648843514</v>
      </c>
      <c r="BN2600" s="8"/>
      <c r="BO2600" s="7"/>
      <c r="BP2600" s="5"/>
      <c r="BQ2600" s="5"/>
      <c r="BR2600" s="5"/>
      <c r="BS2600" s="5"/>
      <c r="BT2600" s="7"/>
      <c r="BU2600" s="7"/>
      <c r="BV2600" s="7"/>
      <c r="BW2600" s="7"/>
      <c r="BX2600" s="8">
        <f t="shared" si="83"/>
        <v>0.38607536530425635</v>
      </c>
      <c r="BY2600" s="8">
        <f t="shared" si="84"/>
        <v>0.28683371820730857</v>
      </c>
      <c r="BZ2600" s="8">
        <f t="shared" si="85"/>
        <v>0.32709091648843514</v>
      </c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8"/>
      <c r="CL2600" s="5"/>
      <c r="CM2600" s="5"/>
      <c r="CN2600" s="8"/>
      <c r="CO2600" s="5"/>
      <c r="CP2600" s="5"/>
      <c r="CQ2600" s="5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/>
      <c r="DG2600" s="8"/>
      <c r="DH2600" s="8"/>
      <c r="DI2600" s="8"/>
      <c r="DJ2600" s="8"/>
      <c r="DK2600" s="8"/>
      <c r="DL2600" s="8"/>
      <c r="DM2600" s="8"/>
      <c r="DN2600" s="8"/>
      <c r="DO2600" s="8"/>
      <c r="DP2600" s="8"/>
      <c r="DQ2600" s="8"/>
      <c r="DR2600" s="8"/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/>
      <c r="ED2600" s="8"/>
      <c r="EE2600" s="8"/>
      <c r="EF2600" s="8"/>
      <c r="EG2600" s="8"/>
      <c r="EH2600" s="8"/>
      <c r="EI2600" s="8"/>
      <c r="EJ2600" s="8"/>
      <c r="EK2600" s="8"/>
      <c r="EL2600" s="8"/>
      <c r="EM2600" s="8"/>
      <c r="EN2600" s="8"/>
      <c r="EO2600" s="8"/>
      <c r="EP2600" s="8"/>
      <c r="EQ2600" s="8"/>
      <c r="ER2600" s="8"/>
      <c r="ES2600" s="8"/>
      <c r="ET2600" s="8"/>
      <c r="EU2600" s="8"/>
      <c r="EV2600" s="8"/>
      <c r="EW2600" s="8"/>
      <c r="EX2600" s="8"/>
      <c r="EY2600" s="8"/>
      <c r="EZ2600" s="8"/>
      <c r="FA2600" s="8"/>
      <c r="FB2600" s="8"/>
      <c r="FC2600" s="8"/>
      <c r="FD2600" s="8"/>
      <c r="FE2600" s="8"/>
      <c r="FF2600" s="8"/>
      <c r="FG2600" s="8"/>
      <c r="FH2600" s="8"/>
      <c r="FI2600" s="8"/>
      <c r="FJ2600" s="8"/>
    </row>
    <row r="2601" spans="1:166" x14ac:dyDescent="0.25">
      <c r="A2601" t="s">
        <v>193</v>
      </c>
      <c r="C2601" s="6">
        <v>44284</v>
      </c>
      <c r="D2601" s="5"/>
      <c r="E2601" s="6"/>
      <c r="F2601" s="6"/>
      <c r="G2601" s="6"/>
      <c r="H2601" t="s">
        <v>26</v>
      </c>
      <c r="I2601" s="7"/>
      <c r="K2601" s="5"/>
      <c r="L2601" s="5"/>
      <c r="M2601" s="8"/>
      <c r="N2601" s="8"/>
      <c r="O2601" s="8"/>
      <c r="P2601" s="8"/>
      <c r="Q2601" s="5"/>
      <c r="R2601" s="5"/>
      <c r="S2601" s="5"/>
      <c r="T2601" s="5"/>
      <c r="U2601" s="5"/>
      <c r="V2601" s="5"/>
      <c r="W2601" s="5"/>
      <c r="X2601" s="8"/>
      <c r="Y2601" s="8"/>
      <c r="Z2601" s="8"/>
      <c r="AA2601" s="8"/>
      <c r="AB2601" s="8"/>
      <c r="AC2601" s="5">
        <v>251.47706539640109</v>
      </c>
      <c r="AD2601" s="9">
        <v>7.2107500000000001E-3</v>
      </c>
      <c r="AE2601" s="7">
        <f t="shared" si="78"/>
        <v>1.8133382493070991</v>
      </c>
      <c r="AF2601" s="7"/>
      <c r="AG2601" s="7"/>
      <c r="AH2601" s="7"/>
      <c r="AI2601" s="7"/>
      <c r="AJ2601" s="5">
        <v>142.74079800554739</v>
      </c>
      <c r="AK2601" s="8"/>
      <c r="AL2601" s="8"/>
      <c r="AM2601" s="8"/>
      <c r="AN2601" s="8"/>
      <c r="AO2601" s="8"/>
      <c r="AP2601" s="8"/>
      <c r="AQ2601" s="9"/>
      <c r="AR2601" s="9">
        <v>2.0436666666666669E-2</v>
      </c>
      <c r="AS2601" s="7">
        <f t="shared" si="79"/>
        <v>2.9171461085733705</v>
      </c>
      <c r="AT2601" s="7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>
        <v>836.38429809111335</v>
      </c>
      <c r="BI2601" s="9">
        <v>1.3779999999999999E-2</v>
      </c>
      <c r="BJ2601" s="7">
        <f t="shared" si="80"/>
        <v>11.52537562769554</v>
      </c>
      <c r="BK2601" s="5">
        <f t="shared" si="81"/>
        <v>1230.6021614930619</v>
      </c>
      <c r="BL2601" s="5"/>
      <c r="BM2601" s="8">
        <f t="shared" si="82"/>
        <v>0.67965450107478043</v>
      </c>
      <c r="BN2601" s="8"/>
      <c r="BO2601" s="7"/>
      <c r="BP2601" s="5"/>
      <c r="BQ2601" s="5"/>
      <c r="BR2601" s="5"/>
      <c r="BS2601" s="5"/>
      <c r="BT2601" s="7"/>
      <c r="BU2601" s="7"/>
      <c r="BV2601" s="7"/>
      <c r="BW2601" s="7"/>
      <c r="BX2601" s="8">
        <f t="shared" si="83"/>
        <v>0.20435285526501076</v>
      </c>
      <c r="BY2601" s="8">
        <f t="shared" si="84"/>
        <v>0.11599264366020876</v>
      </c>
      <c r="BZ2601" s="8">
        <f t="shared" si="85"/>
        <v>0.67965450107478043</v>
      </c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8"/>
      <c r="CL2601" s="5"/>
      <c r="CM2601" s="5"/>
      <c r="CN2601" s="8"/>
      <c r="CO2601" s="5"/>
      <c r="CP2601" s="5"/>
      <c r="CQ2601" s="5"/>
      <c r="CR2601" s="8"/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  <c r="EN2601" s="8"/>
      <c r="EO2601" s="8"/>
      <c r="EP2601" s="8"/>
      <c r="EQ2601" s="8"/>
      <c r="ER2601" s="8"/>
      <c r="ES2601" s="8"/>
      <c r="ET2601" s="8"/>
      <c r="EU2601" s="8"/>
      <c r="EV2601" s="8"/>
      <c r="EW2601" s="8"/>
      <c r="EX2601" s="8"/>
      <c r="EY2601" s="8"/>
      <c r="EZ2601" s="8"/>
      <c r="FA2601" s="8"/>
      <c r="FB2601" s="8"/>
      <c r="FC2601" s="8"/>
      <c r="FD2601" s="8"/>
      <c r="FE2601" s="8"/>
      <c r="FF2601" s="8"/>
      <c r="FG2601" s="8"/>
      <c r="FH2601" s="8"/>
      <c r="FI2601" s="8"/>
      <c r="FJ2601" s="8"/>
    </row>
    <row r="2602" spans="1:166" x14ac:dyDescent="0.25">
      <c r="A2602" t="s">
        <v>194</v>
      </c>
      <c r="C2602" s="6">
        <v>44211</v>
      </c>
      <c r="D2602" s="5"/>
      <c r="E2602" s="6"/>
      <c r="F2602" s="6"/>
      <c r="G2602" s="6"/>
      <c r="H2602" t="s">
        <v>26</v>
      </c>
      <c r="I2602" s="7"/>
      <c r="K2602" s="5"/>
      <c r="L2602" s="5"/>
      <c r="M2602" s="8"/>
      <c r="N2602" s="8"/>
      <c r="O2602" s="8"/>
      <c r="P2602" s="8"/>
      <c r="Q2602" s="5"/>
      <c r="R2602" s="5"/>
      <c r="S2602" s="5"/>
      <c r="T2602" s="5"/>
      <c r="U2602" s="5"/>
      <c r="V2602" s="5"/>
      <c r="W2602" s="5"/>
      <c r="X2602" s="8"/>
      <c r="Y2602" s="8"/>
      <c r="Z2602" s="8"/>
      <c r="AA2602" s="8"/>
      <c r="AB2602" s="8"/>
      <c r="AC2602" s="5">
        <v>148.60120764017876</v>
      </c>
      <c r="AD2602" s="9">
        <v>1.561891666666667E-2</v>
      </c>
      <c r="AE2602" s="7">
        <f t="shared" si="78"/>
        <v>2.3209898786979823</v>
      </c>
      <c r="AF2602" s="7"/>
      <c r="AG2602" s="7"/>
      <c r="AH2602" s="7"/>
      <c r="AI2602" s="7"/>
      <c r="AJ2602" s="5">
        <v>117.70632561044333</v>
      </c>
      <c r="AK2602" s="8"/>
      <c r="AL2602" s="8"/>
      <c r="AM2602" s="8"/>
      <c r="AN2602" s="8"/>
      <c r="AO2602" s="8"/>
      <c r="AP2602" s="8"/>
      <c r="AQ2602" s="9"/>
      <c r="AR2602" s="9">
        <v>4.4970833333333335E-2</v>
      </c>
      <c r="AS2602" s="7">
        <f t="shared" si="79"/>
        <v>5.2933515513063121</v>
      </c>
      <c r="AT2602" s="7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>
        <v>34.774968357018999</v>
      </c>
      <c r="BI2602" s="9">
        <v>3.5939166666666668E-2</v>
      </c>
      <c r="BJ2602" s="7">
        <f t="shared" si="80"/>
        <v>1.2497833836109653</v>
      </c>
      <c r="BK2602" s="5">
        <f t="shared" si="81"/>
        <v>301.08250160764112</v>
      </c>
      <c r="BL2602" s="5"/>
      <c r="BM2602" s="8">
        <f t="shared" si="82"/>
        <v>0.1154997987971296</v>
      </c>
      <c r="BN2602" s="8"/>
      <c r="BO2602" s="7"/>
      <c r="BP2602" s="5"/>
      <c r="BQ2602" s="5"/>
      <c r="BR2602" s="5"/>
      <c r="BS2602" s="5"/>
      <c r="BT2602" s="7"/>
      <c r="BU2602" s="7"/>
      <c r="BV2602" s="7"/>
      <c r="BW2602" s="7"/>
      <c r="BX2602" s="8">
        <f t="shared" si="83"/>
        <v>0.49355644000138543</v>
      </c>
      <c r="BY2602" s="8">
        <f t="shared" si="84"/>
        <v>0.39094376120148483</v>
      </c>
      <c r="BZ2602" s="8">
        <f t="shared" si="85"/>
        <v>0.1154997987971296</v>
      </c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8"/>
      <c r="CL2602" s="5"/>
      <c r="CM2602" s="5"/>
      <c r="CN2602" s="8"/>
      <c r="CO2602" s="5"/>
      <c r="CP2602" s="5"/>
      <c r="CQ2602" s="5"/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/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  <c r="EN2602" s="8"/>
      <c r="EO2602" s="8"/>
      <c r="EP2602" s="8"/>
      <c r="EQ2602" s="8"/>
      <c r="ER2602" s="8"/>
      <c r="ES2602" s="8"/>
      <c r="ET2602" s="8"/>
      <c r="EU2602" s="8"/>
      <c r="EV2602" s="8"/>
      <c r="EW2602" s="8"/>
      <c r="EX2602" s="8"/>
      <c r="EY2602" s="8"/>
      <c r="EZ2602" s="8"/>
      <c r="FA2602" s="8"/>
      <c r="FB2602" s="8"/>
      <c r="FC2602" s="8"/>
      <c r="FD2602" s="8"/>
      <c r="FE2602" s="8"/>
      <c r="FF2602" s="8"/>
      <c r="FG2602" s="8"/>
      <c r="FH2602" s="8"/>
      <c r="FI2602" s="8"/>
      <c r="FJ2602" s="8"/>
    </row>
    <row r="2603" spans="1:166" x14ac:dyDescent="0.25">
      <c r="A2603" t="s">
        <v>194</v>
      </c>
      <c r="C2603" s="6">
        <v>44230</v>
      </c>
      <c r="D2603" s="5"/>
      <c r="E2603" s="6"/>
      <c r="F2603" s="6"/>
      <c r="G2603" s="6"/>
      <c r="H2603" t="s">
        <v>26</v>
      </c>
      <c r="I2603" s="7"/>
      <c r="K2603" s="5"/>
      <c r="L2603" s="5"/>
      <c r="M2603" s="8"/>
      <c r="N2603" s="8"/>
      <c r="O2603" s="8"/>
      <c r="P2603" s="8"/>
      <c r="Q2603" s="5"/>
      <c r="R2603" s="5"/>
      <c r="S2603" s="5"/>
      <c r="T2603" s="5"/>
      <c r="U2603" s="5"/>
      <c r="V2603" s="5"/>
      <c r="W2603" s="5"/>
      <c r="X2603" s="8"/>
      <c r="Y2603" s="8"/>
      <c r="Z2603" s="8"/>
      <c r="AA2603" s="8"/>
      <c r="AB2603" s="8"/>
      <c r="AC2603" s="5">
        <v>199.47241490933936</v>
      </c>
      <c r="AD2603" s="9">
        <v>1.3358083333333333E-2</v>
      </c>
      <c r="AE2603" s="7">
        <f t="shared" si="78"/>
        <v>2.6645691410601975</v>
      </c>
      <c r="AF2603" s="7"/>
      <c r="AG2603" s="7"/>
      <c r="AH2603" s="7"/>
      <c r="AI2603" s="7"/>
      <c r="AJ2603" s="5">
        <v>155.99814422656698</v>
      </c>
      <c r="AK2603" s="8"/>
      <c r="AL2603" s="8"/>
      <c r="AM2603" s="8"/>
      <c r="AN2603" s="8"/>
      <c r="AO2603" s="8"/>
      <c r="AP2603" s="8"/>
      <c r="AQ2603" s="9"/>
      <c r="AR2603" s="9">
        <v>4.2211666666666661E-2</v>
      </c>
      <c r="AS2603" s="7">
        <f t="shared" si="79"/>
        <v>6.5849416647104357</v>
      </c>
      <c r="AT2603" s="7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>
        <v>156.97843669758998</v>
      </c>
      <c r="BI2603" s="9">
        <v>2.7991666666666668E-2</v>
      </c>
      <c r="BJ2603" s="7">
        <f t="shared" si="80"/>
        <v>4.3940880738933732</v>
      </c>
      <c r="BK2603" s="5">
        <f t="shared" si="81"/>
        <v>512.44899583349638</v>
      </c>
      <c r="BL2603" s="5"/>
      <c r="BM2603" s="8">
        <f t="shared" si="82"/>
        <v>0.30632987472687917</v>
      </c>
      <c r="BN2603" s="8"/>
      <c r="BO2603" s="7"/>
      <c r="BP2603" s="5"/>
      <c r="BQ2603" s="5"/>
      <c r="BR2603" s="5"/>
      <c r="BS2603" s="5"/>
      <c r="BT2603" s="7"/>
      <c r="BU2603" s="7"/>
      <c r="BV2603" s="7"/>
      <c r="BW2603" s="7"/>
      <c r="BX2603" s="8">
        <f t="shared" si="83"/>
        <v>0.38925320672137959</v>
      </c>
      <c r="BY2603" s="8">
        <f t="shared" si="84"/>
        <v>0.30441691855174108</v>
      </c>
      <c r="BZ2603" s="8">
        <f t="shared" si="85"/>
        <v>0.30632987472687917</v>
      </c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8"/>
      <c r="CL2603" s="5"/>
      <c r="CM2603" s="5"/>
      <c r="CN2603" s="8"/>
      <c r="CO2603" s="5"/>
      <c r="CP2603" s="5"/>
      <c r="CQ2603" s="5"/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/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/>
      <c r="EB2603" s="8"/>
      <c r="EC2603" s="8"/>
      <c r="ED2603" s="8"/>
      <c r="EE2603" s="8"/>
      <c r="EF2603" s="8"/>
      <c r="EG2603" s="8"/>
      <c r="EH2603" s="8"/>
      <c r="EI2603" s="8"/>
      <c r="EJ2603" s="8"/>
      <c r="EK2603" s="8"/>
      <c r="EL2603" s="8"/>
      <c r="EM2603" s="8"/>
      <c r="EN2603" s="8"/>
      <c r="EO2603" s="8"/>
      <c r="EP2603" s="8"/>
      <c r="EQ2603" s="8"/>
      <c r="ER2603" s="8"/>
      <c r="ES2603" s="8"/>
      <c r="ET2603" s="8"/>
      <c r="EU2603" s="8"/>
      <c r="EV2603" s="8"/>
      <c r="EW2603" s="8"/>
      <c r="EX2603" s="8"/>
      <c r="EY2603" s="8"/>
      <c r="EZ2603" s="8"/>
      <c r="FA2603" s="8"/>
      <c r="FB2603" s="8"/>
      <c r="FC2603" s="8"/>
      <c r="FD2603" s="8"/>
      <c r="FE2603" s="8"/>
      <c r="FF2603" s="8"/>
      <c r="FG2603" s="8"/>
      <c r="FH2603" s="8"/>
      <c r="FI2603" s="8"/>
      <c r="FJ2603" s="8"/>
    </row>
    <row r="2604" spans="1:166" x14ac:dyDescent="0.25">
      <c r="A2604" t="s">
        <v>194</v>
      </c>
      <c r="C2604" s="6">
        <v>44242</v>
      </c>
      <c r="D2604" s="5"/>
      <c r="E2604" s="6"/>
      <c r="F2604" s="6"/>
      <c r="G2604" s="6"/>
      <c r="H2604" t="s">
        <v>26</v>
      </c>
      <c r="I2604" s="7"/>
      <c r="K2604" s="5"/>
      <c r="L2604" s="5"/>
      <c r="M2604" s="8"/>
      <c r="N2604" s="8"/>
      <c r="O2604" s="8"/>
      <c r="P2604" s="8"/>
      <c r="Q2604" s="5"/>
      <c r="R2604" s="5"/>
      <c r="S2604" s="5"/>
      <c r="T2604" s="5"/>
      <c r="U2604" s="5"/>
      <c r="V2604" s="5"/>
      <c r="W2604" s="5"/>
      <c r="X2604" s="8"/>
      <c r="Y2604" s="8"/>
      <c r="Z2604" s="8"/>
      <c r="AA2604" s="8"/>
      <c r="AB2604" s="8"/>
      <c r="AC2604" s="5">
        <v>199.47241490933936</v>
      </c>
      <c r="AD2604" s="9">
        <v>1.0710916666666665E-2</v>
      </c>
      <c r="AE2604" s="7">
        <f t="shared" si="78"/>
        <v>2.1365324133926911</v>
      </c>
      <c r="AF2604" s="7"/>
      <c r="AG2604" s="7"/>
      <c r="AH2604" s="7"/>
      <c r="AI2604" s="7"/>
      <c r="AJ2604" s="5">
        <v>155.99814422656698</v>
      </c>
      <c r="AK2604" s="8"/>
      <c r="AL2604" s="8"/>
      <c r="AM2604" s="8"/>
      <c r="AN2604" s="8"/>
      <c r="AO2604" s="8"/>
      <c r="AP2604" s="8"/>
      <c r="AQ2604" s="9"/>
      <c r="AR2604" s="9">
        <v>3.8124166666666667E-2</v>
      </c>
      <c r="AS2604" s="7">
        <f t="shared" si="79"/>
        <v>5.9472992501843436</v>
      </c>
      <c r="AT2604" s="7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>
        <v>156.97843669758998</v>
      </c>
      <c r="BI2604" s="9">
        <v>2.2602500000000001E-2</v>
      </c>
      <c r="BJ2604" s="7">
        <f t="shared" si="80"/>
        <v>3.5481051154572776</v>
      </c>
      <c r="BK2604" s="5">
        <f t="shared" si="81"/>
        <v>512.44899583349638</v>
      </c>
      <c r="BL2604" s="5"/>
      <c r="BM2604" s="8">
        <f t="shared" si="82"/>
        <v>0.30632987472687917</v>
      </c>
      <c r="BN2604" s="8"/>
      <c r="BO2604" s="7"/>
      <c r="BP2604" s="5"/>
      <c r="BQ2604" s="5"/>
      <c r="BR2604" s="5"/>
      <c r="BS2604" s="5"/>
      <c r="BT2604" s="7"/>
      <c r="BU2604" s="7"/>
      <c r="BV2604" s="7"/>
      <c r="BW2604" s="7"/>
      <c r="BX2604" s="8">
        <f t="shared" si="83"/>
        <v>0.38925320672137959</v>
      </c>
      <c r="BY2604" s="8">
        <f t="shared" si="84"/>
        <v>0.30441691855174108</v>
      </c>
      <c r="BZ2604" s="8">
        <f t="shared" si="85"/>
        <v>0.30632987472687917</v>
      </c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8"/>
      <c r="CL2604" s="5"/>
      <c r="CM2604" s="5"/>
      <c r="CN2604" s="8"/>
      <c r="CO2604" s="5"/>
      <c r="CP2604" s="5"/>
      <c r="CQ2604" s="5"/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/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/>
      <c r="EB2604" s="8"/>
      <c r="EC2604" s="8"/>
      <c r="ED2604" s="8"/>
      <c r="EE2604" s="8"/>
      <c r="EF2604" s="8"/>
      <c r="EG2604" s="8"/>
      <c r="EH2604" s="8"/>
      <c r="EI2604" s="8"/>
      <c r="EJ2604" s="8"/>
      <c r="EK2604" s="8"/>
      <c r="EL2604" s="8"/>
      <c r="EM2604" s="8"/>
      <c r="EN2604" s="8"/>
      <c r="EO2604" s="8"/>
      <c r="EP2604" s="8"/>
      <c r="EQ2604" s="8"/>
      <c r="ER2604" s="8"/>
      <c r="ES2604" s="8"/>
      <c r="ET2604" s="8"/>
      <c r="EU2604" s="8"/>
      <c r="EV2604" s="8"/>
      <c r="EW2604" s="8"/>
      <c r="EX2604" s="8"/>
      <c r="EY2604" s="8"/>
      <c r="EZ2604" s="8"/>
      <c r="FA2604" s="8"/>
      <c r="FB2604" s="8"/>
      <c r="FC2604" s="8"/>
      <c r="FD2604" s="8"/>
      <c r="FE2604" s="8"/>
      <c r="FF2604" s="8"/>
      <c r="FG2604" s="8"/>
      <c r="FH2604" s="8"/>
      <c r="FI2604" s="8"/>
      <c r="FJ2604" s="8"/>
    </row>
    <row r="2605" spans="1:166" x14ac:dyDescent="0.25">
      <c r="A2605" t="s">
        <v>194</v>
      </c>
      <c r="C2605" s="6">
        <v>44284</v>
      </c>
      <c r="D2605" s="5"/>
      <c r="E2605" s="6"/>
      <c r="F2605" s="6"/>
      <c r="G2605" s="6"/>
      <c r="H2605" t="s">
        <v>26</v>
      </c>
      <c r="I2605" s="7"/>
      <c r="K2605" s="5"/>
      <c r="L2605" s="5"/>
      <c r="M2605" s="8"/>
      <c r="N2605" s="8"/>
      <c r="O2605" s="8"/>
      <c r="P2605" s="8"/>
      <c r="Q2605" s="5"/>
      <c r="R2605" s="5"/>
      <c r="S2605" s="5"/>
      <c r="T2605" s="5"/>
      <c r="U2605" s="5"/>
      <c r="V2605" s="5"/>
      <c r="W2605" s="5"/>
      <c r="X2605" s="8"/>
      <c r="Y2605" s="8"/>
      <c r="Z2605" s="8"/>
      <c r="AA2605" s="8"/>
      <c r="AB2605" s="8"/>
      <c r="AC2605" s="5">
        <v>270.16410358138</v>
      </c>
      <c r="AD2605" s="9">
        <v>1.4745416666666667E-2</v>
      </c>
      <c r="AE2605" s="7">
        <f t="shared" si="78"/>
        <v>3.9836822756839405</v>
      </c>
      <c r="AF2605" s="7"/>
      <c r="AG2605" s="7"/>
      <c r="AH2605" s="7"/>
      <c r="AI2605" s="7"/>
      <c r="AJ2605" s="5">
        <v>167.97265404635868</v>
      </c>
      <c r="AK2605" s="8"/>
      <c r="AL2605" s="8"/>
      <c r="AM2605" s="8"/>
      <c r="AN2605" s="8"/>
      <c r="AO2605" s="8"/>
      <c r="AP2605" s="8"/>
      <c r="AQ2605" s="9"/>
      <c r="AR2605" s="9">
        <v>2.9192500000000003E-2</v>
      </c>
      <c r="AS2605" s="7">
        <f t="shared" si="79"/>
        <v>4.9035417032483268</v>
      </c>
      <c r="AT2605" s="7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>
        <v>803.43671308362332</v>
      </c>
      <c r="BI2605" s="9">
        <v>1.9328333333333333E-2</v>
      </c>
      <c r="BJ2605" s="7">
        <f t="shared" si="80"/>
        <v>15.529092602717965</v>
      </c>
      <c r="BK2605" s="5">
        <f t="shared" si="81"/>
        <v>1241.573470711362</v>
      </c>
      <c r="BL2605" s="5"/>
      <c r="BM2605" s="8">
        <f t="shared" si="82"/>
        <v>0.64711169498756493</v>
      </c>
      <c r="BN2605" s="8"/>
      <c r="BO2605" s="7"/>
      <c r="BP2605" s="5"/>
      <c r="BQ2605" s="5"/>
      <c r="BR2605" s="5"/>
      <c r="BS2605" s="5"/>
      <c r="BT2605" s="7"/>
      <c r="BU2605" s="7"/>
      <c r="BV2605" s="7"/>
      <c r="BW2605" s="7"/>
      <c r="BX2605" s="8">
        <f t="shared" si="83"/>
        <v>0.21759816068443291</v>
      </c>
      <c r="BY2605" s="8">
        <f t="shared" si="84"/>
        <v>0.13529014432800213</v>
      </c>
      <c r="BZ2605" s="8">
        <f t="shared" si="85"/>
        <v>0.64711169498756493</v>
      </c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8"/>
      <c r="CL2605" s="5"/>
      <c r="CM2605" s="5"/>
      <c r="CN2605" s="8"/>
      <c r="CO2605" s="5"/>
      <c r="CP2605" s="5"/>
      <c r="CQ2605" s="5"/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/>
      <c r="DP2605" s="8"/>
      <c r="DQ2605" s="8"/>
      <c r="DR2605" s="8"/>
      <c r="DS2605" s="8"/>
      <c r="DT2605" s="8"/>
      <c r="DU2605" s="8"/>
      <c r="DV2605" s="8"/>
      <c r="DW2605" s="8"/>
      <c r="DX2605" s="8"/>
      <c r="DY2605" s="8"/>
      <c r="DZ2605" s="8"/>
      <c r="EA2605" s="8"/>
      <c r="EB2605" s="8"/>
      <c r="EC2605" s="8"/>
      <c r="ED2605" s="8"/>
      <c r="EE2605" s="8"/>
      <c r="EF2605" s="8"/>
      <c r="EG2605" s="8"/>
      <c r="EH2605" s="8"/>
      <c r="EI2605" s="8"/>
      <c r="EJ2605" s="8"/>
      <c r="EK2605" s="8"/>
      <c r="EL2605" s="8"/>
      <c r="EM2605" s="8"/>
      <c r="EN2605" s="8"/>
      <c r="EO2605" s="8"/>
      <c r="EP2605" s="8"/>
      <c r="EQ2605" s="8"/>
      <c r="ER2605" s="8"/>
      <c r="ES2605" s="8"/>
      <c r="ET2605" s="8"/>
      <c r="EU2605" s="8"/>
      <c r="EV2605" s="8"/>
      <c r="EW2605" s="8"/>
      <c r="EX2605" s="8"/>
      <c r="EY2605" s="8"/>
      <c r="EZ2605" s="8"/>
      <c r="FA2605" s="8"/>
      <c r="FB2605" s="8"/>
      <c r="FC2605" s="8"/>
      <c r="FD2605" s="8"/>
      <c r="FE2605" s="8"/>
      <c r="FF2605" s="8"/>
      <c r="FG2605" s="8"/>
      <c r="FH2605" s="8"/>
      <c r="FI2605" s="8"/>
      <c r="FJ2605" s="8"/>
    </row>
    <row r="2606" spans="1:166" x14ac:dyDescent="0.25">
      <c r="A2606" t="s">
        <v>195</v>
      </c>
      <c r="C2606" s="6">
        <v>44211</v>
      </c>
      <c r="D2606" s="5"/>
      <c r="E2606" s="6"/>
      <c r="F2606" s="6"/>
      <c r="G2606" s="6"/>
      <c r="H2606" t="s">
        <v>26</v>
      </c>
      <c r="I2606" s="7"/>
      <c r="K2606" s="5"/>
      <c r="L2606" s="5"/>
      <c r="M2606" s="8"/>
      <c r="N2606" s="8"/>
      <c r="O2606" s="8"/>
      <c r="P2606" s="8"/>
      <c r="Q2606" s="5"/>
      <c r="R2606" s="5"/>
      <c r="S2606" s="5"/>
      <c r="T2606" s="5"/>
      <c r="U2606" s="5"/>
      <c r="V2606" s="5"/>
      <c r="W2606" s="5"/>
      <c r="X2606" s="8"/>
      <c r="Y2606" s="8"/>
      <c r="Z2606" s="8"/>
      <c r="AA2606" s="8"/>
      <c r="AB2606" s="8"/>
      <c r="AC2606" s="5">
        <v>137.41478129726903</v>
      </c>
      <c r="AD2606" s="9">
        <v>1.5789166666666667E-2</v>
      </c>
      <c r="AE2606" s="7">
        <f t="shared" si="78"/>
        <v>2.1696648843661301</v>
      </c>
      <c r="AF2606" s="7"/>
      <c r="AG2606" s="7"/>
      <c r="AH2606" s="7"/>
      <c r="AI2606" s="7"/>
      <c r="AJ2606" s="5">
        <v>107.42084315438026</v>
      </c>
      <c r="AK2606" s="8"/>
      <c r="AL2606" s="8"/>
      <c r="AM2606" s="8"/>
      <c r="AN2606" s="8"/>
      <c r="AO2606" s="8"/>
      <c r="AP2606" s="8"/>
      <c r="AQ2606" s="9"/>
      <c r="AR2606" s="9">
        <v>4.4974999999999994E-2</v>
      </c>
      <c r="AS2606" s="7">
        <f t="shared" si="79"/>
        <v>4.8312524208682515</v>
      </c>
      <c r="AT2606" s="7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>
        <v>33.088917460521145</v>
      </c>
      <c r="BI2606" s="9">
        <v>2.9684166666666668E-2</v>
      </c>
      <c r="BJ2606" s="7">
        <f t="shared" si="80"/>
        <v>0.9822169407176865</v>
      </c>
      <c r="BK2606" s="5">
        <f t="shared" si="81"/>
        <v>277.92454191217041</v>
      </c>
      <c r="BL2606" s="5"/>
      <c r="BM2606" s="8">
        <f t="shared" si="82"/>
        <v>0.11905719888162265</v>
      </c>
      <c r="BN2606" s="8"/>
      <c r="BO2606" s="7"/>
      <c r="BP2606" s="5"/>
      <c r="BQ2606" s="5"/>
      <c r="BR2606" s="5"/>
      <c r="BS2606" s="5"/>
      <c r="BT2606" s="7"/>
      <c r="BU2606" s="7"/>
      <c r="BV2606" s="7"/>
      <c r="BW2606" s="7"/>
      <c r="BX2606" s="8">
        <f t="shared" si="83"/>
        <v>0.49443197909702696</v>
      </c>
      <c r="BY2606" s="8">
        <f t="shared" si="84"/>
        <v>0.38651082202135051</v>
      </c>
      <c r="BZ2606" s="8">
        <f t="shared" si="85"/>
        <v>0.11905719888162265</v>
      </c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8"/>
      <c r="CL2606" s="5"/>
      <c r="CM2606" s="5"/>
      <c r="CN2606" s="8"/>
      <c r="CO2606" s="5"/>
      <c r="CP2606" s="5"/>
      <c r="CQ2606" s="5"/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/>
      <c r="DP2606" s="8"/>
      <c r="DQ2606" s="8"/>
      <c r="DR2606" s="8"/>
      <c r="DS2606" s="8"/>
      <c r="DT2606" s="8"/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/>
      <c r="EF2606" s="8"/>
      <c r="EG2606" s="8"/>
      <c r="EH2606" s="8"/>
      <c r="EI2606" s="8"/>
      <c r="EJ2606" s="8"/>
      <c r="EK2606" s="8"/>
      <c r="EL2606" s="8"/>
      <c r="EM2606" s="8"/>
      <c r="EN2606" s="8"/>
      <c r="EO2606" s="8"/>
      <c r="EP2606" s="8"/>
      <c r="EQ2606" s="8"/>
      <c r="ER2606" s="8"/>
      <c r="ES2606" s="8"/>
      <c r="ET2606" s="8"/>
      <c r="EU2606" s="8"/>
      <c r="EV2606" s="8"/>
      <c r="EW2606" s="8"/>
      <c r="EX2606" s="8"/>
      <c r="EY2606" s="8"/>
      <c r="EZ2606" s="8"/>
      <c r="FA2606" s="8"/>
      <c r="FB2606" s="8"/>
      <c r="FC2606" s="8"/>
      <c r="FD2606" s="8"/>
      <c r="FE2606" s="8"/>
      <c r="FF2606" s="8"/>
      <c r="FG2606" s="8"/>
      <c r="FH2606" s="8"/>
      <c r="FI2606" s="8"/>
      <c r="FJ2606" s="8"/>
    </row>
    <row r="2607" spans="1:166" x14ac:dyDescent="0.25">
      <c r="A2607" t="s">
        <v>195</v>
      </c>
      <c r="C2607" s="6">
        <v>44230</v>
      </c>
      <c r="D2607" s="5"/>
      <c r="E2607" s="6"/>
      <c r="F2607" s="6"/>
      <c r="G2607" s="6"/>
      <c r="H2607" t="s">
        <v>26</v>
      </c>
      <c r="I2607" s="7"/>
      <c r="K2607" s="5"/>
      <c r="L2607" s="5"/>
      <c r="M2607" s="8"/>
      <c r="N2607" s="8"/>
      <c r="O2607" s="8"/>
      <c r="P2607" s="8"/>
      <c r="Q2607" s="5"/>
      <c r="R2607" s="5"/>
      <c r="S2607" s="5"/>
      <c r="T2607" s="5"/>
      <c r="U2607" s="5"/>
      <c r="V2607" s="5"/>
      <c r="W2607" s="5"/>
      <c r="X2607" s="8"/>
      <c r="Y2607" s="8"/>
      <c r="Z2607" s="8"/>
      <c r="AA2607" s="8"/>
      <c r="AB2607" s="8"/>
      <c r="AC2607" s="5">
        <v>208.91150206658807</v>
      </c>
      <c r="AD2607" s="9">
        <v>1.3413166666666667E-2</v>
      </c>
      <c r="AE2607" s="7">
        <f t="shared" si="78"/>
        <v>2.8021647958028235</v>
      </c>
      <c r="AF2607" s="7"/>
      <c r="AG2607" s="7"/>
      <c r="AH2607" s="7"/>
      <c r="AI2607" s="7"/>
      <c r="AJ2607" s="5">
        <v>165.64726630461604</v>
      </c>
      <c r="AK2607" s="8"/>
      <c r="AL2607" s="8"/>
      <c r="AM2607" s="8"/>
      <c r="AN2607" s="8"/>
      <c r="AO2607" s="8"/>
      <c r="AP2607" s="8"/>
      <c r="AQ2607" s="9"/>
      <c r="AR2607" s="9">
        <v>4.2401666666666664E-2</v>
      </c>
      <c r="AS2607" s="7">
        <f t="shared" si="79"/>
        <v>7.0237201700928944</v>
      </c>
      <c r="AT2607" s="7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>
        <v>176.25972188623822</v>
      </c>
      <c r="BI2607" s="9">
        <v>2.3746666666666666E-2</v>
      </c>
      <c r="BJ2607" s="7">
        <f t="shared" si="80"/>
        <v>4.1855808623918707</v>
      </c>
      <c r="BK2607" s="5">
        <f t="shared" si="81"/>
        <v>550.81849025744236</v>
      </c>
      <c r="BL2607" s="5"/>
      <c r="BM2607" s="8">
        <f t="shared" si="82"/>
        <v>0.31999601502821318</v>
      </c>
      <c r="BN2607" s="8"/>
      <c r="BO2607" s="7"/>
      <c r="BP2607" s="5"/>
      <c r="BQ2607" s="5"/>
      <c r="BR2607" s="5"/>
      <c r="BS2607" s="5"/>
      <c r="BT2607" s="7"/>
      <c r="BU2607" s="7"/>
      <c r="BV2607" s="7"/>
      <c r="BW2607" s="7"/>
      <c r="BX2607" s="8">
        <f t="shared" si="83"/>
        <v>0.37927467171435497</v>
      </c>
      <c r="BY2607" s="8">
        <f t="shared" si="84"/>
        <v>0.3007293132574318</v>
      </c>
      <c r="BZ2607" s="8">
        <f t="shared" si="85"/>
        <v>0.31999601502821318</v>
      </c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8"/>
      <c r="CL2607" s="5"/>
      <c r="CM2607" s="5"/>
      <c r="CN2607" s="8"/>
      <c r="CO2607" s="5"/>
      <c r="CP2607" s="5"/>
      <c r="CQ2607" s="5"/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/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/>
      <c r="EB2607" s="8"/>
      <c r="EC2607" s="8"/>
      <c r="ED2607" s="8"/>
      <c r="EE2607" s="8"/>
      <c r="EF2607" s="8"/>
      <c r="EG2607" s="8"/>
      <c r="EH2607" s="8"/>
      <c r="EI2607" s="8"/>
      <c r="EJ2607" s="8"/>
      <c r="EK2607" s="8"/>
      <c r="EL2607" s="8"/>
      <c r="EM2607" s="8"/>
      <c r="EN2607" s="8"/>
      <c r="EO2607" s="8"/>
      <c r="EP2607" s="8"/>
      <c r="EQ2607" s="8"/>
      <c r="ER2607" s="8"/>
      <c r="ES2607" s="8"/>
      <c r="ET2607" s="8"/>
      <c r="EU2607" s="8"/>
      <c r="EV2607" s="8"/>
      <c r="EW2607" s="8"/>
      <c r="EX2607" s="8"/>
      <c r="EY2607" s="8"/>
      <c r="EZ2607" s="8"/>
      <c r="FA2607" s="8"/>
      <c r="FB2607" s="8"/>
      <c r="FC2607" s="8"/>
      <c r="FD2607" s="8"/>
      <c r="FE2607" s="8"/>
      <c r="FF2607" s="8"/>
      <c r="FG2607" s="8"/>
      <c r="FH2607" s="8"/>
      <c r="FI2607" s="8"/>
      <c r="FJ2607" s="8"/>
    </row>
    <row r="2608" spans="1:166" x14ac:dyDescent="0.25">
      <c r="A2608" t="s">
        <v>195</v>
      </c>
      <c r="C2608" s="6">
        <v>44242</v>
      </c>
      <c r="D2608" s="5"/>
      <c r="E2608" s="6"/>
      <c r="F2608" s="6"/>
      <c r="G2608" s="6"/>
      <c r="H2608" t="s">
        <v>26</v>
      </c>
      <c r="I2608" s="7"/>
      <c r="K2608" s="5"/>
      <c r="L2608" s="5"/>
      <c r="M2608" s="8"/>
      <c r="N2608" s="8"/>
      <c r="O2608" s="8"/>
      <c r="P2608" s="8"/>
      <c r="Q2608" s="5"/>
      <c r="R2608" s="5"/>
      <c r="S2608" s="5"/>
      <c r="T2608" s="5"/>
      <c r="U2608" s="5"/>
      <c r="V2608" s="5"/>
      <c r="W2608" s="5"/>
      <c r="X2608" s="8"/>
      <c r="Y2608" s="8"/>
      <c r="Z2608" s="8"/>
      <c r="AA2608" s="8"/>
      <c r="AB2608" s="8"/>
      <c r="AC2608" s="5">
        <v>208.91150206658807</v>
      </c>
      <c r="AD2608" s="9">
        <v>1.0850583333333332E-2</v>
      </c>
      <c r="AE2608" s="7">
        <f t="shared" si="78"/>
        <v>2.2668116624653525</v>
      </c>
      <c r="AF2608" s="7"/>
      <c r="AG2608" s="7"/>
      <c r="AH2608" s="7"/>
      <c r="AI2608" s="7"/>
      <c r="AJ2608" s="5">
        <v>165.64726630461604</v>
      </c>
      <c r="AK2608" s="8"/>
      <c r="AL2608" s="8"/>
      <c r="AM2608" s="8"/>
      <c r="AN2608" s="8"/>
      <c r="AO2608" s="8"/>
      <c r="AP2608" s="8"/>
      <c r="AQ2608" s="9"/>
      <c r="AR2608" s="9">
        <v>3.5899333333333332E-2</v>
      </c>
      <c r="AS2608" s="7">
        <f t="shared" si="79"/>
        <v>5.946626428824846</v>
      </c>
      <c r="AT2608" s="7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>
        <v>176.25972188623822</v>
      </c>
      <c r="BI2608" s="9">
        <v>2.0400000000000001E-2</v>
      </c>
      <c r="BJ2608" s="7">
        <f t="shared" si="80"/>
        <v>3.5956983264792601</v>
      </c>
      <c r="BK2608" s="5">
        <f t="shared" si="81"/>
        <v>550.81849025744236</v>
      </c>
      <c r="BL2608" s="5"/>
      <c r="BM2608" s="8">
        <f t="shared" si="82"/>
        <v>0.31999601502821318</v>
      </c>
      <c r="BN2608" s="8"/>
      <c r="BO2608" s="7"/>
      <c r="BP2608" s="5"/>
      <c r="BQ2608" s="5"/>
      <c r="BR2608" s="5"/>
      <c r="BS2608" s="5"/>
      <c r="BT2608" s="7"/>
      <c r="BU2608" s="7"/>
      <c r="BV2608" s="7"/>
      <c r="BW2608" s="7"/>
      <c r="BX2608" s="8">
        <f t="shared" si="83"/>
        <v>0.37927467171435497</v>
      </c>
      <c r="BY2608" s="8">
        <f t="shared" si="84"/>
        <v>0.3007293132574318</v>
      </c>
      <c r="BZ2608" s="8">
        <f t="shared" si="85"/>
        <v>0.31999601502821318</v>
      </c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8"/>
      <c r="CL2608" s="5"/>
      <c r="CM2608" s="5"/>
      <c r="CN2608" s="8"/>
      <c r="CO2608" s="5"/>
      <c r="CP2608" s="5"/>
      <c r="CQ2608" s="5"/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/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/>
      <c r="EB2608" s="8"/>
      <c r="EC2608" s="8"/>
      <c r="ED2608" s="8"/>
      <c r="EE2608" s="8"/>
      <c r="EF2608" s="8"/>
      <c r="EG2608" s="8"/>
      <c r="EH2608" s="8"/>
      <c r="EI2608" s="8"/>
      <c r="EJ2608" s="8"/>
      <c r="EK2608" s="8"/>
      <c r="EL2608" s="8"/>
      <c r="EM2608" s="8"/>
      <c r="EN2608" s="8"/>
      <c r="EO2608" s="8"/>
      <c r="EP2608" s="8"/>
      <c r="EQ2608" s="8"/>
      <c r="ER2608" s="8"/>
      <c r="ES2608" s="8"/>
      <c r="ET2608" s="8"/>
      <c r="EU2608" s="8"/>
      <c r="EV2608" s="8"/>
      <c r="EW2608" s="8"/>
      <c r="EX2608" s="8"/>
      <c r="EY2608" s="8"/>
      <c r="EZ2608" s="8"/>
      <c r="FA2608" s="8"/>
      <c r="FB2608" s="8"/>
      <c r="FC2608" s="8"/>
      <c r="FD2608" s="8"/>
      <c r="FE2608" s="8"/>
      <c r="FF2608" s="8"/>
      <c r="FG2608" s="8"/>
      <c r="FH2608" s="8"/>
      <c r="FI2608" s="8"/>
      <c r="FJ2608" s="8"/>
    </row>
    <row r="2609" spans="1:166" x14ac:dyDescent="0.25">
      <c r="A2609" t="s">
        <v>195</v>
      </c>
      <c r="C2609" s="6">
        <v>44284</v>
      </c>
      <c r="D2609" s="5"/>
      <c r="E2609" s="6"/>
      <c r="F2609" s="6"/>
      <c r="G2609" s="6"/>
      <c r="H2609" t="s">
        <v>26</v>
      </c>
      <c r="I2609" s="7"/>
      <c r="K2609" s="5"/>
      <c r="L2609" s="5"/>
      <c r="M2609" s="8"/>
      <c r="N2609" s="8"/>
      <c r="O2609" s="8"/>
      <c r="P2609" s="8"/>
      <c r="Q2609" s="5"/>
      <c r="R2609" s="5"/>
      <c r="S2609" s="5"/>
      <c r="T2609" s="5"/>
      <c r="U2609" s="5"/>
      <c r="V2609" s="5"/>
      <c r="W2609" s="5"/>
      <c r="X2609" s="8"/>
      <c r="Y2609" s="8"/>
      <c r="Z2609" s="8"/>
      <c r="AA2609" s="8"/>
      <c r="AB2609" s="8"/>
      <c r="AC2609" s="5">
        <v>367.08989572398411</v>
      </c>
      <c r="AD2609" s="9">
        <v>1.1268583333333334E-2</v>
      </c>
      <c r="AE2609" s="7">
        <f t="shared" si="78"/>
        <v>4.1365830807903583</v>
      </c>
      <c r="AF2609" s="7"/>
      <c r="AG2609" s="7"/>
      <c r="AH2609" s="7"/>
      <c r="AI2609" s="7"/>
      <c r="AJ2609" s="5">
        <v>220.28071019781518</v>
      </c>
      <c r="AK2609" s="8"/>
      <c r="AL2609" s="8"/>
      <c r="AM2609" s="8"/>
      <c r="AN2609" s="8"/>
      <c r="AO2609" s="8"/>
      <c r="AP2609" s="8"/>
      <c r="AQ2609" s="9"/>
      <c r="AR2609" s="9">
        <v>3.0439166666666666E-2</v>
      </c>
      <c r="AS2609" s="7">
        <f t="shared" si="79"/>
        <v>6.7051612511629957</v>
      </c>
      <c r="AT2609" s="7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>
        <v>1084.3736195871143</v>
      </c>
      <c r="BI2609" s="9">
        <v>1.5644999999999999E-2</v>
      </c>
      <c r="BJ2609" s="7">
        <f t="shared" si="80"/>
        <v>16.9650252784404</v>
      </c>
      <c r="BK2609" s="5">
        <f t="shared" si="81"/>
        <v>1671.7442255089136</v>
      </c>
      <c r="BL2609" s="5"/>
      <c r="BM2609" s="8">
        <f t="shared" si="82"/>
        <v>0.64864804258977382</v>
      </c>
      <c r="BN2609" s="8"/>
      <c r="BO2609" s="7"/>
      <c r="BP2609" s="5"/>
      <c r="BQ2609" s="5"/>
      <c r="BR2609" s="5"/>
      <c r="BS2609" s="5"/>
      <c r="BT2609" s="7"/>
      <c r="BU2609" s="7"/>
      <c r="BV2609" s="7"/>
      <c r="BW2609" s="7"/>
      <c r="BX2609" s="8">
        <f t="shared" si="83"/>
        <v>0.21958496408877043</v>
      </c>
      <c r="BY2609" s="8">
        <f t="shared" si="84"/>
        <v>0.13176699332145572</v>
      </c>
      <c r="BZ2609" s="8">
        <f t="shared" si="85"/>
        <v>0.64864804258977382</v>
      </c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8"/>
      <c r="CL2609" s="5"/>
      <c r="CM2609" s="5"/>
      <c r="CN2609" s="8"/>
      <c r="CO2609" s="5"/>
      <c r="CP2609" s="5"/>
      <c r="CQ2609" s="5"/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/>
      <c r="DP2609" s="8"/>
      <c r="DQ2609" s="8"/>
      <c r="DR2609" s="8"/>
      <c r="DS2609" s="8"/>
      <c r="DT2609" s="8"/>
      <c r="DU2609" s="8"/>
      <c r="DV2609" s="8"/>
      <c r="DW2609" s="8"/>
      <c r="DX2609" s="8"/>
      <c r="DY2609" s="8"/>
      <c r="DZ2609" s="8"/>
      <c r="EA2609" s="8"/>
      <c r="EB2609" s="8"/>
      <c r="EC2609" s="8"/>
      <c r="ED2609" s="8"/>
      <c r="EE2609" s="8"/>
      <c r="EF2609" s="8"/>
      <c r="EG2609" s="8"/>
      <c r="EH2609" s="8"/>
      <c r="EI2609" s="8"/>
      <c r="EJ2609" s="8"/>
      <c r="EK2609" s="8"/>
      <c r="EL2609" s="8"/>
      <c r="EM2609" s="8"/>
      <c r="EN2609" s="8"/>
      <c r="EO2609" s="8"/>
      <c r="EP2609" s="8"/>
      <c r="EQ2609" s="8"/>
      <c r="ER2609" s="8"/>
      <c r="ES2609" s="8"/>
      <c r="ET2609" s="8"/>
      <c r="EU2609" s="8"/>
      <c r="EV2609" s="8"/>
      <c r="EW2609" s="8"/>
      <c r="EX2609" s="8"/>
      <c r="EY2609" s="8"/>
      <c r="EZ2609" s="8"/>
      <c r="FA2609" s="8"/>
      <c r="FB2609" s="8"/>
      <c r="FC2609" s="8"/>
      <c r="FD2609" s="8"/>
      <c r="FE2609" s="8"/>
      <c r="FF2609" s="8"/>
      <c r="FG2609" s="8"/>
      <c r="FH2609" s="8"/>
      <c r="FI2609" s="8"/>
      <c r="FJ2609" s="8"/>
    </row>
    <row r="2610" spans="1:166" x14ac:dyDescent="0.25">
      <c r="B2610" t="s">
        <v>292</v>
      </c>
      <c r="C2610" s="26">
        <v>39735</v>
      </c>
      <c r="F2610" t="s">
        <v>287</v>
      </c>
      <c r="G2610">
        <v>0</v>
      </c>
      <c r="H2610" t="s">
        <v>115</v>
      </c>
      <c r="AU2610"/>
      <c r="AV2610"/>
      <c r="AW2610"/>
      <c r="AY2610"/>
      <c r="AZ2610"/>
      <c r="BA2610"/>
      <c r="BB2610"/>
      <c r="BC2610"/>
      <c r="BD2610"/>
    </row>
    <row r="2611" spans="1:166" x14ac:dyDescent="0.25">
      <c r="B2611" t="s">
        <v>293</v>
      </c>
      <c r="C2611" s="26">
        <v>39735</v>
      </c>
      <c r="F2611" t="s">
        <v>287</v>
      </c>
      <c r="G2611">
        <v>0</v>
      </c>
      <c r="H2611" t="s">
        <v>115</v>
      </c>
      <c r="AU2611"/>
      <c r="AV2611"/>
      <c r="AW2611"/>
      <c r="AY2611"/>
      <c r="AZ2611"/>
      <c r="BA2611"/>
      <c r="BB2611"/>
      <c r="BC2611"/>
      <c r="BD2611"/>
    </row>
    <row r="2612" spans="1:166" x14ac:dyDescent="0.25">
      <c r="B2612" t="s">
        <v>294</v>
      </c>
      <c r="C2612" s="26">
        <v>39735</v>
      </c>
      <c r="F2612" t="s">
        <v>287</v>
      </c>
      <c r="G2612">
        <v>0</v>
      </c>
      <c r="H2612" t="s">
        <v>115</v>
      </c>
      <c r="AU2612"/>
      <c r="AV2612"/>
      <c r="AW2612"/>
      <c r="AY2612"/>
      <c r="AZ2612"/>
      <c r="BA2612"/>
      <c r="BB2612"/>
      <c r="BC2612"/>
      <c r="BD2612"/>
    </row>
    <row r="2613" spans="1:166" x14ac:dyDescent="0.25">
      <c r="B2613" t="s">
        <v>295</v>
      </c>
      <c r="C2613" s="26">
        <v>39735</v>
      </c>
      <c r="F2613" t="s">
        <v>287</v>
      </c>
      <c r="G2613">
        <v>0</v>
      </c>
      <c r="H2613" t="s">
        <v>115</v>
      </c>
      <c r="AU2613"/>
      <c r="AV2613"/>
      <c r="AW2613"/>
      <c r="AY2613"/>
      <c r="AZ2613"/>
      <c r="BA2613"/>
      <c r="BB2613"/>
      <c r="BC2613"/>
      <c r="BD2613"/>
    </row>
    <row r="2614" spans="1:166" x14ac:dyDescent="0.25">
      <c r="B2614" t="s">
        <v>296</v>
      </c>
      <c r="C2614" s="26">
        <v>39735</v>
      </c>
      <c r="F2614" t="s">
        <v>287</v>
      </c>
      <c r="G2614">
        <v>0</v>
      </c>
      <c r="H2614" t="s">
        <v>115</v>
      </c>
      <c r="AU2614"/>
      <c r="AV2614"/>
      <c r="AW2614"/>
      <c r="AY2614"/>
      <c r="AZ2614"/>
      <c r="BA2614"/>
      <c r="BB2614"/>
      <c r="BC2614"/>
      <c r="BD2614"/>
    </row>
    <row r="2615" spans="1:166" x14ac:dyDescent="0.25">
      <c r="B2615" t="s">
        <v>292</v>
      </c>
      <c r="C2615" s="26">
        <v>39741</v>
      </c>
      <c r="F2615" t="s">
        <v>88</v>
      </c>
      <c r="G2615">
        <v>6</v>
      </c>
      <c r="H2615" t="s">
        <v>115</v>
      </c>
      <c r="AU2615"/>
      <c r="AV2615"/>
      <c r="AW2615"/>
      <c r="AY2615"/>
      <c r="AZ2615"/>
      <c r="BA2615"/>
      <c r="BB2615"/>
      <c r="BC2615"/>
      <c r="BD2615"/>
    </row>
    <row r="2616" spans="1:166" x14ac:dyDescent="0.25">
      <c r="B2616" t="s">
        <v>293</v>
      </c>
      <c r="C2616" s="26">
        <v>39741</v>
      </c>
      <c r="F2616" t="s">
        <v>88</v>
      </c>
      <c r="G2616">
        <v>6</v>
      </c>
      <c r="H2616" t="s">
        <v>115</v>
      </c>
      <c r="AU2616"/>
      <c r="AV2616"/>
      <c r="AW2616"/>
      <c r="AY2616"/>
      <c r="AZ2616"/>
      <c r="BA2616"/>
      <c r="BB2616"/>
      <c r="BC2616"/>
      <c r="BD2616"/>
    </row>
    <row r="2617" spans="1:166" x14ac:dyDescent="0.25">
      <c r="B2617" t="s">
        <v>294</v>
      </c>
      <c r="C2617" s="26">
        <v>39741</v>
      </c>
      <c r="F2617" t="s">
        <v>88</v>
      </c>
      <c r="G2617">
        <v>6</v>
      </c>
      <c r="H2617" t="s">
        <v>115</v>
      </c>
      <c r="AU2617"/>
      <c r="AV2617"/>
      <c r="AW2617"/>
      <c r="AY2617"/>
      <c r="AZ2617"/>
      <c r="BA2617"/>
      <c r="BB2617"/>
      <c r="BC2617"/>
      <c r="BD2617"/>
    </row>
    <row r="2618" spans="1:166" x14ac:dyDescent="0.25">
      <c r="B2618" t="s">
        <v>295</v>
      </c>
      <c r="C2618" s="26">
        <v>39741</v>
      </c>
      <c r="F2618" t="s">
        <v>88</v>
      </c>
      <c r="G2618">
        <v>6</v>
      </c>
      <c r="H2618" t="s">
        <v>115</v>
      </c>
      <c r="AU2618"/>
      <c r="AV2618"/>
      <c r="AW2618"/>
      <c r="AY2618"/>
      <c r="AZ2618"/>
      <c r="BA2618"/>
      <c r="BB2618"/>
      <c r="BC2618"/>
      <c r="BD2618"/>
    </row>
    <row r="2619" spans="1:166" x14ac:dyDescent="0.25">
      <c r="B2619" t="s">
        <v>296</v>
      </c>
      <c r="C2619" s="26">
        <v>39741</v>
      </c>
      <c r="F2619" t="s">
        <v>88</v>
      </c>
      <c r="G2619">
        <v>6</v>
      </c>
      <c r="H2619" t="s">
        <v>115</v>
      </c>
      <c r="AU2619"/>
      <c r="AV2619"/>
      <c r="AW2619"/>
      <c r="AY2619"/>
      <c r="AZ2619"/>
      <c r="BA2619"/>
      <c r="BB2619"/>
      <c r="BC2619"/>
      <c r="BD2619"/>
    </row>
    <row r="2620" spans="1:166" x14ac:dyDescent="0.25">
      <c r="B2620" t="s">
        <v>292</v>
      </c>
      <c r="C2620" s="26">
        <v>39785</v>
      </c>
      <c r="G2620">
        <v>50</v>
      </c>
      <c r="H2620" t="s">
        <v>115</v>
      </c>
      <c r="M2620">
        <v>234.8</v>
      </c>
      <c r="N2620">
        <v>9.36</v>
      </c>
      <c r="AU2620"/>
      <c r="AV2620"/>
      <c r="AW2620"/>
      <c r="AY2620"/>
      <c r="AZ2620"/>
      <c r="BA2620"/>
      <c r="BB2620"/>
      <c r="BC2620"/>
      <c r="BD2620"/>
    </row>
    <row r="2621" spans="1:166" x14ac:dyDescent="0.25">
      <c r="B2621" t="s">
        <v>293</v>
      </c>
      <c r="C2621" s="26">
        <v>39785</v>
      </c>
      <c r="G2621">
        <v>50</v>
      </c>
      <c r="H2621" t="s">
        <v>115</v>
      </c>
      <c r="M2621">
        <v>234.8</v>
      </c>
      <c r="N2621">
        <v>9.36</v>
      </c>
      <c r="AU2621"/>
      <c r="AV2621"/>
      <c r="AW2621"/>
      <c r="AY2621"/>
      <c r="AZ2621"/>
      <c r="BA2621"/>
      <c r="BB2621"/>
      <c r="BC2621"/>
      <c r="BD2621"/>
    </row>
    <row r="2622" spans="1:166" x14ac:dyDescent="0.25">
      <c r="B2622" t="s">
        <v>294</v>
      </c>
      <c r="C2622" s="26">
        <v>39785</v>
      </c>
      <c r="G2622">
        <v>50</v>
      </c>
      <c r="H2622" t="s">
        <v>115</v>
      </c>
      <c r="M2622">
        <v>234.8</v>
      </c>
      <c r="N2622">
        <v>9.36</v>
      </c>
      <c r="AU2622"/>
      <c r="AV2622"/>
      <c r="AW2622"/>
      <c r="AY2622"/>
      <c r="AZ2622"/>
      <c r="BA2622"/>
      <c r="BB2622"/>
      <c r="BC2622"/>
      <c r="BD2622"/>
    </row>
    <row r="2623" spans="1:166" x14ac:dyDescent="0.25">
      <c r="B2623" t="s">
        <v>295</v>
      </c>
      <c r="C2623" s="26">
        <v>39785</v>
      </c>
      <c r="G2623">
        <v>50</v>
      </c>
      <c r="H2623" t="s">
        <v>115</v>
      </c>
      <c r="M2623">
        <v>234.8</v>
      </c>
      <c r="N2623">
        <v>9.36</v>
      </c>
      <c r="AU2623"/>
      <c r="AV2623"/>
      <c r="AW2623"/>
      <c r="AY2623"/>
      <c r="AZ2623"/>
      <c r="BA2623"/>
      <c r="BB2623"/>
      <c r="BC2623"/>
      <c r="BD2623"/>
    </row>
    <row r="2624" spans="1:166" x14ac:dyDescent="0.25">
      <c r="B2624" t="s">
        <v>296</v>
      </c>
      <c r="C2624" s="26">
        <v>39785</v>
      </c>
      <c r="G2624">
        <v>50</v>
      </c>
      <c r="H2624" t="s">
        <v>115</v>
      </c>
      <c r="M2624">
        <v>234.8</v>
      </c>
      <c r="N2624">
        <v>9.36</v>
      </c>
      <c r="AU2624"/>
      <c r="AV2624"/>
      <c r="AW2624"/>
      <c r="AY2624"/>
      <c r="AZ2624"/>
      <c r="BA2624"/>
      <c r="BB2624"/>
      <c r="BC2624"/>
      <c r="BD2624"/>
    </row>
    <row r="2625" spans="2:56" x14ac:dyDescent="0.25">
      <c r="B2625" t="s">
        <v>292</v>
      </c>
      <c r="C2625" s="26">
        <v>39792</v>
      </c>
      <c r="G2625">
        <v>57</v>
      </c>
      <c r="H2625" t="s">
        <v>115</v>
      </c>
      <c r="M2625">
        <v>328.40000000000003</v>
      </c>
      <c r="N2625">
        <v>11.84</v>
      </c>
      <c r="AU2625"/>
      <c r="AV2625"/>
      <c r="AW2625"/>
      <c r="AY2625"/>
      <c r="AZ2625"/>
      <c r="BA2625"/>
      <c r="BB2625"/>
      <c r="BC2625"/>
      <c r="BD2625"/>
    </row>
    <row r="2626" spans="2:56" x14ac:dyDescent="0.25">
      <c r="B2626" t="s">
        <v>293</v>
      </c>
      <c r="C2626" s="26">
        <v>39792</v>
      </c>
      <c r="G2626">
        <v>57</v>
      </c>
      <c r="H2626" t="s">
        <v>115</v>
      </c>
      <c r="M2626">
        <v>328.40000000000003</v>
      </c>
      <c r="N2626">
        <v>11.84</v>
      </c>
      <c r="AU2626"/>
      <c r="AV2626"/>
      <c r="AW2626"/>
      <c r="AY2626"/>
      <c r="AZ2626"/>
      <c r="BA2626"/>
      <c r="BB2626"/>
      <c r="BC2626"/>
      <c r="BD2626"/>
    </row>
    <row r="2627" spans="2:56" x14ac:dyDescent="0.25">
      <c r="B2627" t="s">
        <v>294</v>
      </c>
      <c r="C2627" s="26">
        <v>39792</v>
      </c>
      <c r="G2627">
        <v>57</v>
      </c>
      <c r="H2627" t="s">
        <v>115</v>
      </c>
      <c r="M2627">
        <v>328.40000000000003</v>
      </c>
      <c r="N2627">
        <v>11.84</v>
      </c>
      <c r="AU2627"/>
      <c r="AV2627"/>
      <c r="AW2627"/>
      <c r="AY2627"/>
      <c r="AZ2627"/>
      <c r="BA2627"/>
      <c r="BB2627"/>
      <c r="BC2627"/>
      <c r="BD2627"/>
    </row>
    <row r="2628" spans="2:56" x14ac:dyDescent="0.25">
      <c r="B2628" t="s">
        <v>295</v>
      </c>
      <c r="C2628" s="26">
        <v>39792</v>
      </c>
      <c r="G2628">
        <v>57</v>
      </c>
      <c r="H2628" t="s">
        <v>115</v>
      </c>
      <c r="M2628">
        <v>328.40000000000003</v>
      </c>
      <c r="N2628">
        <v>11.84</v>
      </c>
      <c r="AU2628"/>
      <c r="AV2628"/>
      <c r="AW2628"/>
      <c r="AY2628"/>
      <c r="AZ2628"/>
      <c r="BA2628"/>
      <c r="BB2628"/>
      <c r="BC2628"/>
      <c r="BD2628"/>
    </row>
    <row r="2629" spans="2:56" x14ac:dyDescent="0.25">
      <c r="B2629" t="s">
        <v>296</v>
      </c>
      <c r="C2629" s="26">
        <v>39792</v>
      </c>
      <c r="G2629">
        <v>57</v>
      </c>
      <c r="H2629" t="s">
        <v>115</v>
      </c>
      <c r="M2629">
        <v>328.40000000000003</v>
      </c>
      <c r="N2629">
        <v>11.84</v>
      </c>
      <c r="AU2629"/>
      <c r="AV2629"/>
      <c r="AW2629"/>
      <c r="AY2629"/>
      <c r="AZ2629"/>
      <c r="BA2629"/>
      <c r="BB2629"/>
      <c r="BC2629"/>
      <c r="BD2629"/>
    </row>
    <row r="2630" spans="2:56" x14ac:dyDescent="0.25">
      <c r="B2630" t="s">
        <v>292</v>
      </c>
      <c r="C2630" s="26">
        <v>39799</v>
      </c>
      <c r="G2630">
        <v>64</v>
      </c>
      <c r="H2630" t="s">
        <v>115</v>
      </c>
      <c r="M2630">
        <v>394.79999999999899</v>
      </c>
      <c r="N2630">
        <v>13.08</v>
      </c>
      <c r="AU2630"/>
      <c r="AV2630"/>
      <c r="AW2630"/>
      <c r="AY2630"/>
      <c r="AZ2630"/>
      <c r="BA2630"/>
      <c r="BB2630"/>
      <c r="BC2630"/>
      <c r="BD2630"/>
    </row>
    <row r="2631" spans="2:56" x14ac:dyDescent="0.25">
      <c r="B2631" t="s">
        <v>293</v>
      </c>
      <c r="C2631" s="26">
        <v>39799</v>
      </c>
      <c r="G2631">
        <v>64</v>
      </c>
      <c r="H2631" t="s">
        <v>115</v>
      </c>
      <c r="M2631">
        <v>396.4</v>
      </c>
      <c r="N2631">
        <v>13.16</v>
      </c>
      <c r="AU2631"/>
      <c r="AV2631"/>
      <c r="AW2631"/>
      <c r="AY2631"/>
      <c r="AZ2631"/>
      <c r="BA2631"/>
      <c r="BB2631"/>
      <c r="BC2631"/>
      <c r="BD2631"/>
    </row>
    <row r="2632" spans="2:56" x14ac:dyDescent="0.25">
      <c r="B2632" t="s">
        <v>294</v>
      </c>
      <c r="C2632" s="26">
        <v>39799</v>
      </c>
      <c r="G2632">
        <v>64</v>
      </c>
      <c r="H2632" t="s">
        <v>115</v>
      </c>
      <c r="M2632">
        <v>414.4</v>
      </c>
      <c r="N2632">
        <v>13.56</v>
      </c>
      <c r="AU2632"/>
      <c r="AV2632"/>
      <c r="AW2632"/>
      <c r="AY2632"/>
      <c r="AZ2632"/>
      <c r="BA2632"/>
      <c r="BB2632"/>
      <c r="BC2632"/>
      <c r="BD2632"/>
    </row>
    <row r="2633" spans="2:56" x14ac:dyDescent="0.25">
      <c r="B2633" t="s">
        <v>295</v>
      </c>
      <c r="C2633" s="26">
        <v>39799</v>
      </c>
      <c r="G2633">
        <v>64</v>
      </c>
      <c r="H2633" t="s">
        <v>115</v>
      </c>
      <c r="M2633">
        <v>420.79999999999995</v>
      </c>
      <c r="N2633">
        <v>13.48</v>
      </c>
      <c r="AU2633"/>
      <c r="AV2633"/>
      <c r="AW2633"/>
      <c r="AY2633"/>
      <c r="AZ2633"/>
      <c r="BA2633"/>
      <c r="BB2633"/>
      <c r="BC2633"/>
      <c r="BD2633"/>
    </row>
    <row r="2634" spans="2:56" x14ac:dyDescent="0.25">
      <c r="B2634" t="s">
        <v>296</v>
      </c>
      <c r="C2634" s="26">
        <v>39799</v>
      </c>
      <c r="G2634">
        <v>64</v>
      </c>
      <c r="H2634" t="s">
        <v>115</v>
      </c>
      <c r="M2634">
        <v>438.8</v>
      </c>
      <c r="N2634">
        <v>13.4</v>
      </c>
      <c r="AU2634"/>
      <c r="AV2634"/>
      <c r="AW2634"/>
      <c r="AY2634"/>
      <c r="AZ2634"/>
      <c r="BA2634"/>
      <c r="BB2634"/>
      <c r="BC2634"/>
      <c r="BD2634"/>
    </row>
    <row r="2635" spans="2:56" x14ac:dyDescent="0.25">
      <c r="B2635" t="s">
        <v>292</v>
      </c>
      <c r="C2635" s="26">
        <v>39806</v>
      </c>
      <c r="G2635">
        <v>71</v>
      </c>
      <c r="H2635" t="s">
        <v>115</v>
      </c>
      <c r="M2635">
        <v>478.40000000000003</v>
      </c>
      <c r="N2635">
        <v>15.2</v>
      </c>
      <c r="AU2635"/>
      <c r="AV2635"/>
      <c r="AW2635"/>
      <c r="AY2635"/>
      <c r="AZ2635"/>
      <c r="BA2635"/>
      <c r="BB2635"/>
      <c r="BC2635"/>
      <c r="BD2635"/>
    </row>
    <row r="2636" spans="2:56" x14ac:dyDescent="0.25">
      <c r="B2636" t="s">
        <v>293</v>
      </c>
      <c r="C2636" s="26">
        <v>39806</v>
      </c>
      <c r="G2636">
        <v>71</v>
      </c>
      <c r="H2636" t="s">
        <v>115</v>
      </c>
      <c r="M2636">
        <v>495.20000000000005</v>
      </c>
      <c r="N2636">
        <v>15.32</v>
      </c>
      <c r="AU2636"/>
      <c r="AV2636"/>
      <c r="AW2636"/>
      <c r="AY2636"/>
      <c r="AZ2636"/>
      <c r="BA2636"/>
      <c r="BB2636"/>
      <c r="BC2636"/>
      <c r="BD2636"/>
    </row>
    <row r="2637" spans="2:56" x14ac:dyDescent="0.25">
      <c r="B2637" t="s">
        <v>294</v>
      </c>
      <c r="C2637" s="26">
        <v>39806</v>
      </c>
      <c r="G2637">
        <v>71</v>
      </c>
      <c r="H2637" t="s">
        <v>115</v>
      </c>
      <c r="M2637">
        <v>522.79999999999995</v>
      </c>
      <c r="N2637">
        <v>15.68</v>
      </c>
      <c r="AU2637"/>
      <c r="AV2637"/>
      <c r="AW2637"/>
      <c r="AY2637"/>
      <c r="AZ2637"/>
      <c r="BA2637"/>
      <c r="BB2637"/>
      <c r="BC2637"/>
      <c r="BD2637"/>
    </row>
    <row r="2638" spans="2:56" x14ac:dyDescent="0.25">
      <c r="B2638" t="s">
        <v>295</v>
      </c>
      <c r="C2638" s="26">
        <v>39806</v>
      </c>
      <c r="G2638">
        <v>71</v>
      </c>
      <c r="H2638" t="s">
        <v>115</v>
      </c>
      <c r="M2638">
        <v>524.4</v>
      </c>
      <c r="N2638">
        <v>15.8</v>
      </c>
      <c r="AU2638"/>
      <c r="AV2638"/>
      <c r="AW2638"/>
      <c r="AY2638"/>
      <c r="AZ2638"/>
      <c r="BA2638"/>
      <c r="BB2638"/>
      <c r="BC2638"/>
      <c r="BD2638"/>
    </row>
    <row r="2639" spans="2:56" x14ac:dyDescent="0.25">
      <c r="B2639" t="s">
        <v>296</v>
      </c>
      <c r="C2639" s="26">
        <v>39806</v>
      </c>
      <c r="G2639">
        <v>71</v>
      </c>
      <c r="H2639" t="s">
        <v>115</v>
      </c>
      <c r="M2639">
        <v>565.20000000000005</v>
      </c>
      <c r="N2639">
        <v>15.96</v>
      </c>
      <c r="AU2639"/>
      <c r="AV2639"/>
      <c r="AW2639"/>
      <c r="AY2639"/>
      <c r="AZ2639"/>
      <c r="BA2639"/>
      <c r="BB2639"/>
      <c r="BC2639"/>
      <c r="BD2639"/>
    </row>
    <row r="2640" spans="2:56" x14ac:dyDescent="0.25">
      <c r="B2640" t="s">
        <v>292</v>
      </c>
      <c r="C2640" s="26">
        <v>39813</v>
      </c>
      <c r="G2640">
        <v>78</v>
      </c>
      <c r="H2640" t="s">
        <v>115</v>
      </c>
      <c r="M2640">
        <v>596</v>
      </c>
      <c r="N2640">
        <v>16.920000000000002</v>
      </c>
      <c r="AU2640"/>
      <c r="AV2640"/>
      <c r="AW2640"/>
      <c r="AY2640"/>
      <c r="AZ2640"/>
      <c r="BA2640"/>
      <c r="BB2640"/>
      <c r="BC2640"/>
      <c r="BD2640"/>
    </row>
    <row r="2641" spans="2:56" x14ac:dyDescent="0.25">
      <c r="B2641" t="s">
        <v>293</v>
      </c>
      <c r="C2641" s="26">
        <v>39813</v>
      </c>
      <c r="G2641">
        <v>78</v>
      </c>
      <c r="H2641" t="s">
        <v>115</v>
      </c>
      <c r="M2641">
        <v>631.19999999999993</v>
      </c>
      <c r="N2641">
        <v>17.379000000000001</v>
      </c>
      <c r="AU2641"/>
      <c r="AV2641"/>
      <c r="AW2641"/>
      <c r="AY2641"/>
      <c r="AZ2641"/>
      <c r="BA2641"/>
      <c r="BB2641"/>
      <c r="BC2641"/>
      <c r="BD2641"/>
    </row>
    <row r="2642" spans="2:56" x14ac:dyDescent="0.25">
      <c r="B2642" t="s">
        <v>294</v>
      </c>
      <c r="C2642" s="26">
        <v>39813</v>
      </c>
      <c r="G2642">
        <v>78</v>
      </c>
      <c r="H2642" t="s">
        <v>115</v>
      </c>
      <c r="M2642">
        <v>663.6</v>
      </c>
      <c r="N2642">
        <v>17.399999999999999</v>
      </c>
      <c r="AU2642"/>
      <c r="AV2642"/>
      <c r="AW2642"/>
      <c r="AY2642"/>
      <c r="AZ2642"/>
      <c r="BA2642"/>
      <c r="BB2642"/>
      <c r="BC2642"/>
      <c r="BD2642"/>
    </row>
    <row r="2643" spans="2:56" x14ac:dyDescent="0.25">
      <c r="B2643" t="s">
        <v>295</v>
      </c>
      <c r="C2643" s="26">
        <v>39813</v>
      </c>
      <c r="G2643">
        <v>78</v>
      </c>
      <c r="H2643" t="s">
        <v>115</v>
      </c>
      <c r="M2643">
        <v>677.6</v>
      </c>
      <c r="N2643">
        <v>17.68</v>
      </c>
      <c r="AU2643"/>
      <c r="AV2643"/>
      <c r="AW2643"/>
      <c r="AY2643"/>
      <c r="AZ2643"/>
      <c r="BA2643"/>
      <c r="BB2643"/>
      <c r="BC2643"/>
      <c r="BD2643"/>
    </row>
    <row r="2644" spans="2:56" x14ac:dyDescent="0.25">
      <c r="B2644" t="s">
        <v>296</v>
      </c>
      <c r="C2644" s="26">
        <v>39813</v>
      </c>
      <c r="G2644">
        <v>78</v>
      </c>
      <c r="H2644" t="s">
        <v>115</v>
      </c>
      <c r="M2644">
        <v>707.6</v>
      </c>
      <c r="N2644">
        <v>17.72</v>
      </c>
      <c r="AU2644"/>
      <c r="AV2644"/>
      <c r="AW2644"/>
      <c r="AY2644"/>
      <c r="AZ2644"/>
      <c r="BA2644"/>
      <c r="BB2644"/>
      <c r="BC2644"/>
      <c r="BD2644"/>
    </row>
    <row r="2645" spans="2:56" x14ac:dyDescent="0.25">
      <c r="B2645" t="s">
        <v>292</v>
      </c>
      <c r="C2645" s="26">
        <v>39821</v>
      </c>
      <c r="G2645">
        <v>86</v>
      </c>
      <c r="H2645" t="s">
        <v>115</v>
      </c>
      <c r="M2645">
        <v>735.99999999999898</v>
      </c>
      <c r="N2645">
        <v>18.399999999999999</v>
      </c>
      <c r="AU2645"/>
      <c r="AV2645"/>
      <c r="AW2645"/>
      <c r="AY2645"/>
      <c r="AZ2645"/>
      <c r="BA2645"/>
      <c r="BB2645"/>
      <c r="BC2645"/>
      <c r="BD2645"/>
    </row>
    <row r="2646" spans="2:56" x14ac:dyDescent="0.25">
      <c r="B2646" t="s">
        <v>293</v>
      </c>
      <c r="C2646" s="26">
        <v>39821</v>
      </c>
      <c r="G2646">
        <v>86</v>
      </c>
      <c r="H2646" t="s">
        <v>115</v>
      </c>
      <c r="M2646">
        <v>770.8</v>
      </c>
      <c r="N2646">
        <v>18.856999999999999</v>
      </c>
      <c r="AU2646"/>
      <c r="AV2646"/>
      <c r="AW2646"/>
      <c r="AY2646"/>
      <c r="AZ2646"/>
      <c r="BA2646"/>
      <c r="BB2646"/>
      <c r="BC2646"/>
      <c r="BD2646"/>
    </row>
    <row r="2647" spans="2:56" x14ac:dyDescent="0.25">
      <c r="B2647" t="s">
        <v>294</v>
      </c>
      <c r="C2647" s="26">
        <v>39821</v>
      </c>
      <c r="G2647">
        <v>86</v>
      </c>
      <c r="H2647" t="s">
        <v>115</v>
      </c>
      <c r="M2647">
        <v>826.4</v>
      </c>
      <c r="N2647">
        <v>19.28</v>
      </c>
      <c r="AU2647"/>
      <c r="AV2647"/>
      <c r="AW2647"/>
      <c r="AY2647"/>
      <c r="AZ2647"/>
      <c r="BA2647"/>
      <c r="BB2647"/>
      <c r="BC2647"/>
      <c r="BD2647"/>
    </row>
    <row r="2648" spans="2:56" x14ac:dyDescent="0.25">
      <c r="B2648" t="s">
        <v>295</v>
      </c>
      <c r="C2648" s="26">
        <v>39821</v>
      </c>
      <c r="G2648">
        <v>86</v>
      </c>
      <c r="H2648" t="s">
        <v>115</v>
      </c>
      <c r="M2648">
        <v>847.6</v>
      </c>
      <c r="N2648">
        <v>19.559999999999999</v>
      </c>
      <c r="AU2648"/>
      <c r="AV2648"/>
      <c r="AW2648"/>
      <c r="AY2648"/>
      <c r="AZ2648"/>
      <c r="BA2648"/>
      <c r="BB2648"/>
      <c r="BC2648"/>
      <c r="BD2648"/>
    </row>
    <row r="2649" spans="2:56" x14ac:dyDescent="0.25">
      <c r="B2649" t="s">
        <v>296</v>
      </c>
      <c r="C2649" s="26">
        <v>39821</v>
      </c>
      <c r="G2649">
        <v>86</v>
      </c>
      <c r="H2649" t="s">
        <v>115</v>
      </c>
      <c r="M2649">
        <v>905.99999999999898</v>
      </c>
      <c r="N2649">
        <v>19.760000000000002</v>
      </c>
      <c r="AU2649"/>
      <c r="AV2649"/>
      <c r="AW2649"/>
      <c r="AY2649"/>
      <c r="AZ2649"/>
      <c r="BA2649"/>
      <c r="BB2649"/>
      <c r="BC2649"/>
      <c r="BD2649"/>
    </row>
    <row r="2650" spans="2:56" x14ac:dyDescent="0.25">
      <c r="B2650" t="s">
        <v>292</v>
      </c>
      <c r="C2650" s="26">
        <v>39828</v>
      </c>
      <c r="G2650">
        <v>93</v>
      </c>
      <c r="H2650" t="s">
        <v>115</v>
      </c>
      <c r="M2650">
        <v>774</v>
      </c>
      <c r="N2650">
        <v>18.64</v>
      </c>
      <c r="AU2650"/>
      <c r="AV2650"/>
      <c r="AW2650"/>
      <c r="AY2650"/>
      <c r="AZ2650"/>
      <c r="BA2650"/>
      <c r="BB2650"/>
      <c r="BC2650"/>
      <c r="BD2650"/>
    </row>
    <row r="2651" spans="2:56" x14ac:dyDescent="0.25">
      <c r="B2651" t="s">
        <v>293</v>
      </c>
      <c r="C2651" s="26">
        <v>39828</v>
      </c>
      <c r="G2651">
        <v>93</v>
      </c>
      <c r="H2651" t="s">
        <v>115</v>
      </c>
      <c r="M2651">
        <v>830.8</v>
      </c>
      <c r="N2651">
        <v>19.292000000000002</v>
      </c>
      <c r="AU2651"/>
      <c r="AV2651"/>
      <c r="AW2651"/>
      <c r="AY2651"/>
      <c r="AZ2651"/>
      <c r="BA2651"/>
      <c r="BB2651"/>
      <c r="BC2651"/>
      <c r="BD2651"/>
    </row>
    <row r="2652" spans="2:56" x14ac:dyDescent="0.25">
      <c r="B2652" t="s">
        <v>294</v>
      </c>
      <c r="C2652" s="26">
        <v>39828</v>
      </c>
      <c r="G2652">
        <v>93</v>
      </c>
      <c r="H2652" t="s">
        <v>115</v>
      </c>
      <c r="M2652">
        <v>890</v>
      </c>
      <c r="N2652">
        <v>20.12</v>
      </c>
      <c r="AU2652"/>
      <c r="AV2652"/>
      <c r="AW2652"/>
      <c r="AY2652"/>
      <c r="AZ2652"/>
      <c r="BA2652"/>
      <c r="BB2652"/>
      <c r="BC2652"/>
      <c r="BD2652"/>
    </row>
    <row r="2653" spans="2:56" x14ac:dyDescent="0.25">
      <c r="B2653" t="s">
        <v>295</v>
      </c>
      <c r="C2653" s="26">
        <v>39828</v>
      </c>
      <c r="G2653">
        <v>93</v>
      </c>
      <c r="H2653" t="s">
        <v>115</v>
      </c>
      <c r="M2653">
        <v>952.8</v>
      </c>
      <c r="N2653">
        <v>20.8</v>
      </c>
      <c r="AU2653"/>
      <c r="AV2653"/>
      <c r="AW2653"/>
      <c r="AY2653"/>
      <c r="AZ2653"/>
      <c r="BA2653"/>
      <c r="BB2653"/>
      <c r="BC2653"/>
      <c r="BD2653"/>
    </row>
    <row r="2654" spans="2:56" x14ac:dyDescent="0.25">
      <c r="B2654" t="s">
        <v>296</v>
      </c>
      <c r="C2654" s="26">
        <v>39828</v>
      </c>
      <c r="G2654">
        <v>93</v>
      </c>
      <c r="H2654" t="s">
        <v>115</v>
      </c>
      <c r="M2654">
        <v>1023.6</v>
      </c>
      <c r="N2654">
        <v>20.92</v>
      </c>
      <c r="AU2654"/>
      <c r="AV2654"/>
      <c r="AW2654"/>
      <c r="AY2654"/>
      <c r="AZ2654"/>
      <c r="BA2654"/>
      <c r="BB2654"/>
      <c r="BC2654"/>
      <c r="BD2654"/>
    </row>
    <row r="2655" spans="2:56" x14ac:dyDescent="0.25">
      <c r="B2655" t="s">
        <v>292</v>
      </c>
      <c r="C2655" s="26">
        <v>39829</v>
      </c>
      <c r="F2655" t="s">
        <v>89</v>
      </c>
      <c r="G2655">
        <v>94</v>
      </c>
      <c r="H2655" t="s">
        <v>115</v>
      </c>
      <c r="AU2655"/>
      <c r="AV2655"/>
      <c r="AW2655"/>
      <c r="AY2655"/>
      <c r="AZ2655"/>
      <c r="BA2655"/>
      <c r="BB2655"/>
      <c r="BC2655"/>
      <c r="BD2655"/>
    </row>
    <row r="2656" spans="2:56" x14ac:dyDescent="0.25">
      <c r="B2656" t="s">
        <v>293</v>
      </c>
      <c r="C2656" s="26">
        <v>39830</v>
      </c>
      <c r="F2656" t="s">
        <v>89</v>
      </c>
      <c r="G2656">
        <v>95</v>
      </c>
      <c r="H2656" t="s">
        <v>115</v>
      </c>
      <c r="AU2656"/>
      <c r="AV2656"/>
      <c r="AW2656"/>
      <c r="AY2656"/>
      <c r="AZ2656"/>
      <c r="BA2656"/>
      <c r="BB2656"/>
      <c r="BC2656"/>
      <c r="BD2656"/>
    </row>
    <row r="2657" spans="2:56" x14ac:dyDescent="0.25">
      <c r="B2657" t="s">
        <v>294</v>
      </c>
      <c r="C2657" s="26">
        <v>39832</v>
      </c>
      <c r="F2657" t="s">
        <v>89</v>
      </c>
      <c r="G2657">
        <v>97</v>
      </c>
      <c r="H2657" t="s">
        <v>115</v>
      </c>
      <c r="AU2657"/>
      <c r="AV2657"/>
      <c r="AW2657"/>
      <c r="AY2657"/>
      <c r="AZ2657"/>
      <c r="BA2657"/>
      <c r="BB2657"/>
      <c r="BC2657"/>
      <c r="BD2657"/>
    </row>
    <row r="2658" spans="2:56" x14ac:dyDescent="0.25">
      <c r="B2658" t="s">
        <v>295</v>
      </c>
      <c r="C2658" s="26">
        <v>39834</v>
      </c>
      <c r="F2658" t="s">
        <v>89</v>
      </c>
      <c r="G2658">
        <v>99</v>
      </c>
      <c r="H2658" t="s">
        <v>115</v>
      </c>
      <c r="AU2658"/>
      <c r="AV2658"/>
      <c r="AW2658"/>
      <c r="AY2658"/>
      <c r="AZ2658"/>
      <c r="BA2658"/>
      <c r="BB2658"/>
      <c r="BC2658"/>
      <c r="BD2658"/>
    </row>
    <row r="2659" spans="2:56" x14ac:dyDescent="0.25">
      <c r="B2659" t="s">
        <v>296</v>
      </c>
      <c r="C2659" s="26">
        <v>39835</v>
      </c>
      <c r="F2659" t="s">
        <v>89</v>
      </c>
      <c r="G2659">
        <v>100</v>
      </c>
      <c r="H2659" t="s">
        <v>115</v>
      </c>
      <c r="AU2659"/>
      <c r="AV2659"/>
      <c r="AW2659"/>
      <c r="AY2659"/>
      <c r="AZ2659"/>
      <c r="BA2659"/>
      <c r="BB2659"/>
      <c r="BC2659"/>
      <c r="BD2659"/>
    </row>
    <row r="2660" spans="2:56" x14ac:dyDescent="0.25">
      <c r="B2660" t="s">
        <v>292</v>
      </c>
      <c r="C2660" s="26">
        <v>39836</v>
      </c>
      <c r="G2660">
        <v>101</v>
      </c>
      <c r="H2660" t="s">
        <v>115</v>
      </c>
      <c r="M2660">
        <v>768.40000000000009</v>
      </c>
      <c r="N2660">
        <v>18.440000000000001</v>
      </c>
      <c r="AU2660"/>
      <c r="AV2660"/>
      <c r="AW2660"/>
      <c r="AY2660"/>
      <c r="AZ2660"/>
      <c r="BA2660"/>
      <c r="BB2660"/>
      <c r="BC2660"/>
      <c r="BD2660"/>
    </row>
    <row r="2661" spans="2:56" x14ac:dyDescent="0.25">
      <c r="B2661" t="s">
        <v>293</v>
      </c>
      <c r="C2661" s="26">
        <v>39836</v>
      </c>
      <c r="G2661">
        <v>101</v>
      </c>
      <c r="H2661" t="s">
        <v>115</v>
      </c>
      <c r="M2661">
        <v>825.99999999999898</v>
      </c>
      <c r="N2661">
        <v>19.292000000000002</v>
      </c>
      <c r="AU2661"/>
      <c r="AV2661"/>
      <c r="AW2661"/>
      <c r="AY2661"/>
      <c r="AZ2661"/>
      <c r="BA2661"/>
      <c r="BB2661"/>
      <c r="BC2661"/>
      <c r="BD2661"/>
    </row>
    <row r="2662" spans="2:56" x14ac:dyDescent="0.25">
      <c r="B2662" t="s">
        <v>294</v>
      </c>
      <c r="C2662" s="26">
        <v>39836</v>
      </c>
      <c r="G2662">
        <v>101</v>
      </c>
      <c r="H2662" t="s">
        <v>115</v>
      </c>
      <c r="M2662">
        <v>909.2</v>
      </c>
      <c r="N2662">
        <v>20.440000000000001</v>
      </c>
      <c r="AU2662"/>
      <c r="AV2662"/>
      <c r="AW2662"/>
      <c r="AY2662"/>
      <c r="AZ2662"/>
      <c r="BA2662"/>
      <c r="BB2662"/>
      <c r="BC2662"/>
      <c r="BD2662"/>
    </row>
    <row r="2663" spans="2:56" x14ac:dyDescent="0.25">
      <c r="B2663" t="s">
        <v>295</v>
      </c>
      <c r="C2663" s="26">
        <v>39836</v>
      </c>
      <c r="G2663">
        <v>101</v>
      </c>
      <c r="H2663" t="s">
        <v>115</v>
      </c>
      <c r="M2663">
        <v>1006</v>
      </c>
      <c r="N2663">
        <v>21.72</v>
      </c>
      <c r="AU2663"/>
      <c r="AV2663"/>
      <c r="AW2663"/>
      <c r="AY2663"/>
      <c r="AZ2663"/>
      <c r="BA2663"/>
      <c r="BB2663"/>
      <c r="BC2663"/>
      <c r="BD2663"/>
    </row>
    <row r="2664" spans="2:56" x14ac:dyDescent="0.25">
      <c r="B2664" t="s">
        <v>296</v>
      </c>
      <c r="C2664" s="26">
        <v>39836</v>
      </c>
      <c r="G2664">
        <v>101</v>
      </c>
      <c r="H2664" t="s">
        <v>115</v>
      </c>
      <c r="M2664">
        <v>1089.5999999999999</v>
      </c>
      <c r="N2664">
        <v>22.12</v>
      </c>
      <c r="AU2664"/>
      <c r="AV2664"/>
      <c r="AW2664"/>
      <c r="AY2664"/>
      <c r="AZ2664"/>
      <c r="BA2664"/>
      <c r="BB2664"/>
      <c r="BC2664"/>
      <c r="BD2664"/>
    </row>
    <row r="2665" spans="2:56" x14ac:dyDescent="0.25">
      <c r="B2665" t="s">
        <v>292</v>
      </c>
      <c r="C2665" s="26">
        <v>39842</v>
      </c>
      <c r="G2665">
        <v>107</v>
      </c>
      <c r="H2665" t="s">
        <v>115</v>
      </c>
      <c r="M2665">
        <v>774.4</v>
      </c>
      <c r="N2665">
        <v>18.623000000000001</v>
      </c>
      <c r="AU2665"/>
      <c r="AV2665"/>
      <c r="AW2665"/>
      <c r="AY2665"/>
      <c r="AZ2665"/>
      <c r="BA2665"/>
      <c r="BB2665"/>
      <c r="BC2665"/>
      <c r="BD2665"/>
    </row>
    <row r="2666" spans="2:56" x14ac:dyDescent="0.25">
      <c r="B2666" t="s">
        <v>293</v>
      </c>
      <c r="C2666" s="26">
        <v>39842</v>
      </c>
      <c r="G2666">
        <v>107</v>
      </c>
      <c r="H2666" t="s">
        <v>115</v>
      </c>
      <c r="M2666">
        <v>847.4</v>
      </c>
      <c r="N2666">
        <v>20.073</v>
      </c>
      <c r="AU2666"/>
      <c r="AV2666"/>
      <c r="AW2666"/>
      <c r="AY2666"/>
      <c r="AZ2666"/>
      <c r="BA2666"/>
      <c r="BB2666"/>
      <c r="BC2666"/>
      <c r="BD2666"/>
    </row>
    <row r="2667" spans="2:56" x14ac:dyDescent="0.25">
      <c r="B2667" t="s">
        <v>294</v>
      </c>
      <c r="C2667" s="26">
        <v>39842</v>
      </c>
      <c r="G2667">
        <v>107</v>
      </c>
      <c r="H2667" t="s">
        <v>115</v>
      </c>
      <c r="M2667">
        <v>912.4</v>
      </c>
      <c r="N2667">
        <v>20.922999999999998</v>
      </c>
      <c r="AU2667"/>
      <c r="AV2667"/>
      <c r="AW2667"/>
      <c r="AY2667"/>
      <c r="AZ2667"/>
      <c r="BA2667"/>
      <c r="BB2667"/>
      <c r="BC2667"/>
      <c r="BD2667"/>
    </row>
    <row r="2668" spans="2:56" x14ac:dyDescent="0.25">
      <c r="B2668" t="s">
        <v>295</v>
      </c>
      <c r="C2668" s="26">
        <v>39842</v>
      </c>
      <c r="G2668">
        <v>107</v>
      </c>
      <c r="H2668" t="s">
        <v>115</v>
      </c>
      <c r="M2668">
        <v>1020</v>
      </c>
      <c r="N2668">
        <v>22.52</v>
      </c>
      <c r="AU2668"/>
      <c r="AV2668"/>
      <c r="AW2668"/>
      <c r="AY2668"/>
      <c r="AZ2668"/>
      <c r="BA2668"/>
      <c r="BB2668"/>
      <c r="BC2668"/>
      <c r="BD2668"/>
    </row>
    <row r="2669" spans="2:56" x14ac:dyDescent="0.25">
      <c r="B2669" t="s">
        <v>296</v>
      </c>
      <c r="C2669" s="26">
        <v>39842</v>
      </c>
      <c r="G2669">
        <v>107</v>
      </c>
      <c r="H2669" t="s">
        <v>115</v>
      </c>
      <c r="M2669">
        <v>1113.1999999999998</v>
      </c>
      <c r="N2669">
        <v>22.84</v>
      </c>
      <c r="AU2669"/>
      <c r="AV2669"/>
      <c r="AW2669"/>
      <c r="AY2669"/>
      <c r="AZ2669"/>
      <c r="BA2669"/>
      <c r="BB2669"/>
      <c r="BC2669"/>
      <c r="BD2669"/>
    </row>
    <row r="2670" spans="2:56" x14ac:dyDescent="0.25">
      <c r="B2670" t="s">
        <v>294</v>
      </c>
      <c r="C2670" s="26">
        <v>39849</v>
      </c>
      <c r="G2670">
        <v>114</v>
      </c>
      <c r="H2670" t="s">
        <v>115</v>
      </c>
      <c r="M2670">
        <v>925.6</v>
      </c>
      <c r="N2670">
        <v>20.6</v>
      </c>
      <c r="AU2670"/>
      <c r="AV2670"/>
      <c r="AW2670"/>
      <c r="AY2670"/>
      <c r="AZ2670"/>
      <c r="BA2670"/>
      <c r="BB2670"/>
      <c r="BC2670"/>
      <c r="BD2670"/>
    </row>
    <row r="2671" spans="2:56" x14ac:dyDescent="0.25">
      <c r="B2671" t="s">
        <v>295</v>
      </c>
      <c r="C2671" s="26">
        <v>39849</v>
      </c>
      <c r="G2671">
        <v>114</v>
      </c>
      <c r="H2671" t="s">
        <v>115</v>
      </c>
      <c r="M2671">
        <v>1018.4000000000001</v>
      </c>
      <c r="N2671">
        <v>21.92</v>
      </c>
      <c r="AU2671"/>
      <c r="AV2671"/>
      <c r="AW2671"/>
      <c r="AY2671"/>
      <c r="AZ2671"/>
      <c r="BA2671"/>
      <c r="BB2671"/>
      <c r="BC2671"/>
      <c r="BD2671"/>
    </row>
    <row r="2672" spans="2:56" x14ac:dyDescent="0.25">
      <c r="B2672" t="s">
        <v>296</v>
      </c>
      <c r="C2672" s="26">
        <v>39849</v>
      </c>
      <c r="G2672">
        <v>114</v>
      </c>
      <c r="H2672" t="s">
        <v>115</v>
      </c>
      <c r="M2672">
        <v>1100.4000000000001</v>
      </c>
      <c r="N2672">
        <v>22.8</v>
      </c>
      <c r="AU2672"/>
      <c r="AV2672"/>
      <c r="AW2672"/>
      <c r="AY2672"/>
      <c r="AZ2672"/>
      <c r="BA2672"/>
      <c r="BB2672"/>
      <c r="BC2672"/>
      <c r="BD2672"/>
    </row>
    <row r="2673" spans="2:56" x14ac:dyDescent="0.25">
      <c r="B2673" t="s">
        <v>295</v>
      </c>
      <c r="C2673" s="26">
        <v>39856</v>
      </c>
      <c r="G2673">
        <v>121</v>
      </c>
      <c r="H2673" t="s">
        <v>115</v>
      </c>
      <c r="M2673">
        <v>1019.5999999999999</v>
      </c>
      <c r="N2673">
        <v>22</v>
      </c>
      <c r="AU2673"/>
      <c r="AV2673"/>
      <c r="AW2673"/>
      <c r="AY2673"/>
      <c r="AZ2673"/>
      <c r="BA2673"/>
      <c r="BB2673"/>
      <c r="BC2673"/>
      <c r="BD2673"/>
    </row>
    <row r="2674" spans="2:56" x14ac:dyDescent="0.25">
      <c r="B2674" t="s">
        <v>296</v>
      </c>
      <c r="C2674" s="26">
        <v>39856</v>
      </c>
      <c r="G2674">
        <v>121</v>
      </c>
      <c r="H2674" t="s">
        <v>115</v>
      </c>
      <c r="M2674">
        <v>1104</v>
      </c>
      <c r="N2674">
        <v>22.44</v>
      </c>
      <c r="AU2674"/>
      <c r="AV2674"/>
      <c r="AW2674"/>
      <c r="AY2674"/>
      <c r="AZ2674"/>
      <c r="BA2674"/>
      <c r="BB2674"/>
      <c r="BC2674"/>
      <c r="BD2674"/>
    </row>
    <row r="2675" spans="2:56" x14ac:dyDescent="0.25">
      <c r="B2675" t="s">
        <v>292</v>
      </c>
      <c r="C2675" s="26">
        <v>39863</v>
      </c>
      <c r="F2675" t="s">
        <v>15</v>
      </c>
      <c r="G2675">
        <v>128</v>
      </c>
      <c r="H2675" t="s">
        <v>115</v>
      </c>
      <c r="AU2675"/>
      <c r="AV2675"/>
      <c r="AW2675"/>
      <c r="AY2675"/>
      <c r="AZ2675"/>
      <c r="BA2675"/>
      <c r="BB2675"/>
      <c r="BC2675"/>
      <c r="BD2675"/>
    </row>
    <row r="2676" spans="2:56" x14ac:dyDescent="0.25">
      <c r="B2676" t="s">
        <v>293</v>
      </c>
      <c r="C2676" s="26">
        <v>39870</v>
      </c>
      <c r="F2676" t="s">
        <v>15</v>
      </c>
      <c r="G2676">
        <v>135</v>
      </c>
      <c r="H2676" t="s">
        <v>115</v>
      </c>
      <c r="AU2676"/>
      <c r="AV2676"/>
      <c r="AW2676"/>
      <c r="AY2676"/>
      <c r="AZ2676"/>
      <c r="BA2676"/>
      <c r="BB2676"/>
      <c r="BC2676"/>
      <c r="BD2676"/>
    </row>
    <row r="2677" spans="2:56" x14ac:dyDescent="0.25">
      <c r="B2677" t="s">
        <v>294</v>
      </c>
      <c r="C2677" s="26">
        <v>39887</v>
      </c>
      <c r="F2677" t="s">
        <v>15</v>
      </c>
      <c r="G2677">
        <v>152</v>
      </c>
      <c r="H2677" t="s">
        <v>115</v>
      </c>
      <c r="AU2677"/>
      <c r="AV2677"/>
      <c r="AW2677"/>
      <c r="AY2677"/>
      <c r="AZ2677"/>
      <c r="BA2677"/>
      <c r="BB2677"/>
      <c r="BC2677"/>
      <c r="BD2677"/>
    </row>
    <row r="2678" spans="2:56" x14ac:dyDescent="0.25">
      <c r="B2678" t="s">
        <v>295</v>
      </c>
      <c r="C2678" s="26">
        <v>39895</v>
      </c>
      <c r="F2678" t="s">
        <v>15</v>
      </c>
      <c r="G2678">
        <v>160</v>
      </c>
      <c r="H2678" t="s">
        <v>115</v>
      </c>
      <c r="AU2678"/>
      <c r="AV2678"/>
      <c r="AW2678"/>
      <c r="AY2678"/>
      <c r="AZ2678"/>
      <c r="BA2678"/>
      <c r="BB2678"/>
      <c r="BC2678"/>
      <c r="BD2678"/>
    </row>
    <row r="2679" spans="2:56" x14ac:dyDescent="0.25">
      <c r="B2679" t="s">
        <v>296</v>
      </c>
      <c r="C2679" s="26">
        <v>39896</v>
      </c>
      <c r="F2679" t="s">
        <v>15</v>
      </c>
      <c r="G2679">
        <v>161</v>
      </c>
      <c r="H2679" t="s">
        <v>115</v>
      </c>
      <c r="AU2679"/>
      <c r="AV2679"/>
      <c r="AW2679"/>
      <c r="AY2679"/>
      <c r="AZ2679"/>
      <c r="BA2679"/>
      <c r="BB2679"/>
      <c r="BC2679"/>
      <c r="BD2679"/>
    </row>
    <row r="2680" spans="2:56" x14ac:dyDescent="0.25">
      <c r="B2680" t="s">
        <v>292</v>
      </c>
      <c r="C2680" s="26">
        <v>39896</v>
      </c>
      <c r="F2680" t="s">
        <v>297</v>
      </c>
      <c r="G2680">
        <v>161</v>
      </c>
      <c r="H2680" t="s">
        <v>115</v>
      </c>
      <c r="AU2680"/>
      <c r="AV2680"/>
      <c r="AW2680"/>
      <c r="AY2680"/>
      <c r="AZ2680"/>
      <c r="BA2680"/>
      <c r="BB2680"/>
      <c r="BC2680"/>
      <c r="BD2680"/>
    </row>
    <row r="2681" spans="2:56" x14ac:dyDescent="0.25">
      <c r="B2681" t="s">
        <v>293</v>
      </c>
      <c r="C2681" s="26">
        <v>39896</v>
      </c>
      <c r="F2681" t="s">
        <v>297</v>
      </c>
      <c r="G2681">
        <v>161</v>
      </c>
      <c r="H2681" t="s">
        <v>115</v>
      </c>
      <c r="AU2681"/>
      <c r="AV2681"/>
      <c r="AW2681"/>
      <c r="AY2681"/>
      <c r="AZ2681"/>
      <c r="BA2681"/>
      <c r="BB2681"/>
      <c r="BC2681"/>
      <c r="BD2681"/>
    </row>
    <row r="2682" spans="2:56" x14ac:dyDescent="0.25">
      <c r="B2682" t="s">
        <v>294</v>
      </c>
      <c r="C2682" s="26">
        <v>39896</v>
      </c>
      <c r="F2682" t="s">
        <v>297</v>
      </c>
      <c r="G2682">
        <v>161</v>
      </c>
      <c r="H2682" t="s">
        <v>115</v>
      </c>
      <c r="AU2682"/>
      <c r="AV2682"/>
      <c r="AW2682"/>
      <c r="AY2682"/>
      <c r="AZ2682"/>
      <c r="BA2682"/>
      <c r="BB2682"/>
      <c r="BC2682"/>
      <c r="BD2682"/>
    </row>
    <row r="2683" spans="2:56" x14ac:dyDescent="0.25">
      <c r="B2683" t="s">
        <v>295</v>
      </c>
      <c r="C2683" s="26">
        <v>39896</v>
      </c>
      <c r="F2683" t="s">
        <v>297</v>
      </c>
      <c r="G2683">
        <v>161</v>
      </c>
      <c r="H2683" t="s">
        <v>115</v>
      </c>
      <c r="AU2683"/>
      <c r="AV2683"/>
      <c r="AW2683"/>
      <c r="AY2683"/>
      <c r="AZ2683"/>
      <c r="BA2683"/>
      <c r="BB2683"/>
      <c r="BC2683"/>
      <c r="BD2683"/>
    </row>
    <row r="2684" spans="2:56" x14ac:dyDescent="0.25">
      <c r="B2684" t="s">
        <v>296</v>
      </c>
      <c r="C2684" s="26">
        <v>39896</v>
      </c>
      <c r="F2684" t="s">
        <v>297</v>
      </c>
      <c r="G2684">
        <v>161</v>
      </c>
      <c r="H2684" t="s">
        <v>115</v>
      </c>
      <c r="AU2684"/>
      <c r="AV2684"/>
      <c r="AW2684"/>
      <c r="AY2684"/>
      <c r="AZ2684"/>
      <c r="BA2684"/>
      <c r="BB2684"/>
      <c r="BC2684"/>
      <c r="BD2684"/>
    </row>
    <row r="2685" spans="2:56" x14ac:dyDescent="0.25">
      <c r="B2685" t="s">
        <v>292</v>
      </c>
      <c r="C2685" s="26">
        <v>39897</v>
      </c>
      <c r="F2685" t="s">
        <v>18</v>
      </c>
      <c r="G2685">
        <v>162</v>
      </c>
      <c r="H2685" t="s">
        <v>115</v>
      </c>
      <c r="AU2685"/>
      <c r="AV2685"/>
      <c r="AW2685"/>
      <c r="AY2685"/>
      <c r="AZ2685"/>
      <c r="BA2685"/>
      <c r="BB2685"/>
      <c r="BC2685"/>
      <c r="BD2685"/>
    </row>
    <row r="2686" spans="2:56" x14ac:dyDescent="0.25">
      <c r="B2686" t="s">
        <v>293</v>
      </c>
      <c r="C2686" s="26">
        <v>39897</v>
      </c>
      <c r="F2686" t="s">
        <v>18</v>
      </c>
      <c r="G2686">
        <v>162</v>
      </c>
      <c r="H2686" t="s">
        <v>115</v>
      </c>
      <c r="AU2686"/>
      <c r="AV2686"/>
      <c r="AW2686"/>
      <c r="AY2686"/>
      <c r="AZ2686"/>
      <c r="BA2686"/>
      <c r="BB2686"/>
      <c r="BC2686"/>
      <c r="BD2686"/>
    </row>
    <row r="2687" spans="2:56" x14ac:dyDescent="0.25">
      <c r="B2687" t="s">
        <v>294</v>
      </c>
      <c r="C2687" s="26">
        <v>39897</v>
      </c>
      <c r="F2687" t="s">
        <v>18</v>
      </c>
      <c r="G2687">
        <v>162</v>
      </c>
      <c r="H2687" t="s">
        <v>115</v>
      </c>
      <c r="AU2687"/>
      <c r="AV2687"/>
      <c r="AW2687"/>
      <c r="AY2687"/>
      <c r="AZ2687"/>
      <c r="BA2687"/>
      <c r="BB2687"/>
      <c r="BC2687"/>
      <c r="BD2687"/>
    </row>
    <row r="2688" spans="2:56" x14ac:dyDescent="0.25">
      <c r="B2688" t="s">
        <v>295</v>
      </c>
      <c r="C2688" s="26">
        <v>39897</v>
      </c>
      <c r="F2688" t="s">
        <v>18</v>
      </c>
      <c r="G2688">
        <v>162</v>
      </c>
      <c r="H2688" t="s">
        <v>115</v>
      </c>
      <c r="AU2688"/>
      <c r="AV2688"/>
      <c r="AW2688"/>
      <c r="AY2688"/>
      <c r="AZ2688"/>
      <c r="BA2688"/>
      <c r="BB2688"/>
      <c r="BC2688"/>
      <c r="BD2688"/>
    </row>
    <row r="2689" spans="2:56" x14ac:dyDescent="0.25">
      <c r="B2689" t="s">
        <v>296</v>
      </c>
      <c r="C2689" s="26">
        <v>39897</v>
      </c>
      <c r="F2689" t="s">
        <v>18</v>
      </c>
      <c r="G2689">
        <v>162</v>
      </c>
      <c r="H2689" t="s">
        <v>115</v>
      </c>
      <c r="AU2689"/>
      <c r="AV2689"/>
      <c r="AW2689"/>
      <c r="AY2689"/>
      <c r="AZ2689"/>
      <c r="BA2689"/>
      <c r="BB2689"/>
      <c r="BC2689"/>
      <c r="BD2689"/>
    </row>
    <row r="2690" spans="2:56" x14ac:dyDescent="0.25">
      <c r="B2690" t="s">
        <v>292</v>
      </c>
      <c r="C2690" s="26"/>
      <c r="F2690" t="s">
        <v>12</v>
      </c>
      <c r="G2690" s="12"/>
      <c r="H2690" t="s">
        <v>115</v>
      </c>
      <c r="AU2690"/>
      <c r="AV2690"/>
      <c r="AW2690"/>
      <c r="AY2690"/>
      <c r="AZ2690"/>
      <c r="BA2690"/>
      <c r="BB2690"/>
      <c r="BC2690"/>
      <c r="BD2690"/>
    </row>
    <row r="2691" spans="2:56" x14ac:dyDescent="0.25">
      <c r="B2691" t="s">
        <v>293</v>
      </c>
      <c r="C2691" s="26"/>
      <c r="F2691" t="s">
        <v>12</v>
      </c>
      <c r="G2691" s="12"/>
      <c r="H2691" t="s">
        <v>115</v>
      </c>
      <c r="AU2691"/>
      <c r="AV2691"/>
      <c r="AW2691"/>
      <c r="AY2691"/>
      <c r="AZ2691"/>
      <c r="BA2691"/>
      <c r="BB2691"/>
      <c r="BC2691"/>
      <c r="BD2691"/>
    </row>
    <row r="2692" spans="2:56" x14ac:dyDescent="0.25">
      <c r="B2692" t="s">
        <v>294</v>
      </c>
      <c r="C2692" s="26"/>
      <c r="F2692" t="s">
        <v>12</v>
      </c>
      <c r="G2692" s="12"/>
      <c r="H2692" t="s">
        <v>115</v>
      </c>
      <c r="AU2692"/>
      <c r="AV2692"/>
      <c r="AW2692"/>
      <c r="AY2692"/>
      <c r="AZ2692"/>
      <c r="BA2692"/>
      <c r="BB2692"/>
      <c r="BC2692"/>
      <c r="BD2692"/>
    </row>
    <row r="2693" spans="2:56" x14ac:dyDescent="0.25">
      <c r="B2693" t="s">
        <v>295</v>
      </c>
      <c r="C2693" s="26"/>
      <c r="F2693" t="s">
        <v>12</v>
      </c>
      <c r="G2693" s="12"/>
      <c r="H2693" t="s">
        <v>115</v>
      </c>
      <c r="AU2693"/>
      <c r="AV2693"/>
      <c r="AW2693"/>
      <c r="AY2693"/>
      <c r="AZ2693"/>
      <c r="BA2693"/>
      <c r="BB2693"/>
      <c r="BC2693"/>
      <c r="BD2693"/>
    </row>
    <row r="2694" spans="2:56" x14ac:dyDescent="0.25">
      <c r="B2694" t="s">
        <v>296</v>
      </c>
      <c r="C2694" s="26"/>
      <c r="F2694" t="s">
        <v>12</v>
      </c>
      <c r="G2694" s="12"/>
      <c r="H2694" t="s">
        <v>115</v>
      </c>
      <c r="AU2694"/>
      <c r="AV2694"/>
      <c r="AW2694"/>
      <c r="AY2694"/>
      <c r="AZ2694"/>
      <c r="BA2694"/>
      <c r="BB2694"/>
      <c r="BC2694"/>
      <c r="BD2694"/>
    </row>
    <row r="2695" spans="2:56" x14ac:dyDescent="0.25">
      <c r="B2695" t="s">
        <v>292</v>
      </c>
      <c r="C2695" s="26"/>
      <c r="F2695" t="s">
        <v>13</v>
      </c>
      <c r="G2695" s="12"/>
      <c r="H2695" t="s">
        <v>115</v>
      </c>
      <c r="AU2695"/>
      <c r="AV2695"/>
      <c r="AW2695"/>
      <c r="AY2695"/>
      <c r="AZ2695"/>
      <c r="BA2695"/>
      <c r="BB2695"/>
      <c r="BC2695"/>
      <c r="BD2695"/>
    </row>
    <row r="2696" spans="2:56" x14ac:dyDescent="0.25">
      <c r="B2696" t="s">
        <v>293</v>
      </c>
      <c r="C2696" s="26"/>
      <c r="F2696" t="s">
        <v>13</v>
      </c>
      <c r="G2696" s="12"/>
      <c r="H2696" t="s">
        <v>115</v>
      </c>
      <c r="AU2696"/>
      <c r="AV2696"/>
      <c r="AW2696"/>
      <c r="AY2696"/>
      <c r="AZ2696"/>
      <c r="BA2696"/>
      <c r="BB2696"/>
      <c r="BC2696"/>
      <c r="BD2696"/>
    </row>
    <row r="2697" spans="2:56" x14ac:dyDescent="0.25">
      <c r="B2697" t="s">
        <v>294</v>
      </c>
      <c r="C2697" s="26"/>
      <c r="F2697" t="s">
        <v>13</v>
      </c>
      <c r="G2697" s="12"/>
      <c r="H2697" t="s">
        <v>115</v>
      </c>
      <c r="AU2697"/>
      <c r="AV2697"/>
      <c r="AW2697"/>
      <c r="AY2697"/>
      <c r="AZ2697"/>
      <c r="BA2697"/>
      <c r="BB2697"/>
      <c r="BC2697"/>
      <c r="BD2697"/>
    </row>
    <row r="2698" spans="2:56" x14ac:dyDescent="0.25">
      <c r="B2698" t="s">
        <v>295</v>
      </c>
      <c r="C2698" s="26"/>
      <c r="F2698" t="s">
        <v>13</v>
      </c>
      <c r="G2698" s="12"/>
      <c r="H2698" t="s">
        <v>115</v>
      </c>
      <c r="AU2698"/>
      <c r="AV2698"/>
      <c r="AW2698"/>
      <c r="AY2698"/>
      <c r="AZ2698"/>
      <c r="BA2698"/>
      <c r="BB2698"/>
      <c r="BC2698"/>
      <c r="BD2698"/>
    </row>
    <row r="2699" spans="2:56" x14ac:dyDescent="0.25">
      <c r="B2699" t="s">
        <v>296</v>
      </c>
      <c r="C2699" s="26"/>
      <c r="F2699" t="s">
        <v>13</v>
      </c>
      <c r="G2699" s="12"/>
      <c r="H2699" t="s">
        <v>115</v>
      </c>
      <c r="AU2699"/>
      <c r="AV2699"/>
      <c r="AW2699"/>
      <c r="AY2699"/>
      <c r="AZ2699"/>
      <c r="BA2699"/>
      <c r="BB2699"/>
      <c r="BC2699"/>
      <c r="BD2699"/>
    </row>
    <row r="2700" spans="2:56" x14ac:dyDescent="0.25">
      <c r="B2700" t="s">
        <v>292</v>
      </c>
      <c r="C2700" s="26"/>
      <c r="F2700" t="s">
        <v>14</v>
      </c>
      <c r="G2700" s="12"/>
      <c r="H2700" t="s">
        <v>115</v>
      </c>
      <c r="AU2700"/>
      <c r="AV2700"/>
      <c r="AW2700"/>
      <c r="AY2700"/>
      <c r="AZ2700"/>
      <c r="BA2700"/>
      <c r="BB2700"/>
      <c r="BC2700"/>
      <c r="BD2700"/>
    </row>
    <row r="2701" spans="2:56" x14ac:dyDescent="0.25">
      <c r="B2701" t="s">
        <v>293</v>
      </c>
      <c r="C2701" s="26"/>
      <c r="F2701" t="s">
        <v>14</v>
      </c>
      <c r="G2701" s="12"/>
      <c r="H2701" t="s">
        <v>115</v>
      </c>
      <c r="AU2701"/>
      <c r="AV2701"/>
      <c r="AW2701"/>
      <c r="AY2701"/>
      <c r="AZ2701"/>
      <c r="BA2701"/>
      <c r="BB2701"/>
      <c r="BC2701"/>
      <c r="BD2701"/>
    </row>
    <row r="2702" spans="2:56" x14ac:dyDescent="0.25">
      <c r="B2702" t="s">
        <v>294</v>
      </c>
      <c r="C2702" s="26"/>
      <c r="F2702" t="s">
        <v>14</v>
      </c>
      <c r="G2702" s="12"/>
      <c r="H2702" t="s">
        <v>115</v>
      </c>
      <c r="AU2702"/>
      <c r="AV2702"/>
      <c r="AW2702"/>
      <c r="AY2702"/>
      <c r="AZ2702"/>
      <c r="BA2702"/>
      <c r="BB2702"/>
      <c r="BC2702"/>
      <c r="BD2702"/>
    </row>
    <row r="2703" spans="2:56" x14ac:dyDescent="0.25">
      <c r="B2703" t="s">
        <v>295</v>
      </c>
      <c r="C2703" s="26"/>
      <c r="F2703" t="s">
        <v>14</v>
      </c>
      <c r="G2703" s="12"/>
      <c r="H2703" t="s">
        <v>115</v>
      </c>
      <c r="AU2703"/>
      <c r="AV2703"/>
      <c r="AW2703"/>
      <c r="AY2703"/>
      <c r="AZ2703"/>
      <c r="BA2703"/>
      <c r="BB2703"/>
      <c r="BC2703"/>
      <c r="BD2703"/>
    </row>
    <row r="2704" spans="2:56" x14ac:dyDescent="0.25">
      <c r="B2704" t="s">
        <v>296</v>
      </c>
      <c r="C2704" s="26"/>
      <c r="F2704" t="s">
        <v>14</v>
      </c>
      <c r="G2704" s="12"/>
      <c r="H2704" t="s">
        <v>115</v>
      </c>
      <c r="AU2704"/>
      <c r="AV2704"/>
      <c r="AW2704"/>
      <c r="AY2704"/>
      <c r="AZ2704"/>
      <c r="BA2704"/>
      <c r="BB2704"/>
      <c r="BC2704"/>
      <c r="BD2704"/>
    </row>
  </sheetData>
  <autoFilter ref="A1:FJ2704" xr:uid="{C911DF83-7300-4B7A-8A42-16858D40307A}">
    <sortState xmlns:xlrd2="http://schemas.microsoft.com/office/spreadsheetml/2017/richdata2" ref="A2342:FJ2480">
      <sortCondition ref="A1:A2510"/>
    </sortState>
  </autoFilter>
  <sortState xmlns:xlrd2="http://schemas.microsoft.com/office/spreadsheetml/2017/richdata2" ref="A2:FJ2704">
    <sortCondition ref="A2:A2704"/>
    <sortCondition ref="G2:G270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Rhebergen, Tiemen (A&amp;F, Darwin)</cp:lastModifiedBy>
  <dcterms:created xsi:type="dcterms:W3CDTF">2022-10-31T01:28:22Z</dcterms:created>
  <dcterms:modified xsi:type="dcterms:W3CDTF">2025-02-19T06:45:42Z</dcterms:modified>
</cp:coreProperties>
</file>