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43D04404-1BAD-4475-B7E7-64C1F4B3DEE2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CottonObserved!$A$1:$FJ$813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79" i="1" l="1"/>
  <c r="BQ79" i="1" s="1"/>
  <c r="BN53" i="1"/>
  <c r="BQ53" i="1" s="1"/>
  <c r="BN27" i="1"/>
  <c r="BQ27" i="1" s="1"/>
  <c r="EP18" i="1" l="1"/>
  <c r="EN18" i="1"/>
  <c r="EL18" i="1"/>
  <c r="EJ18" i="1"/>
  <c r="EH18" i="1"/>
  <c r="EF18" i="1"/>
  <c r="ED18" i="1"/>
  <c r="K8" i="1"/>
  <c r="CN23" i="1"/>
  <c r="CN19" i="1"/>
  <c r="CN13" i="1"/>
  <c r="CN7" i="1"/>
  <c r="DO23" i="1"/>
  <c r="DO19" i="1"/>
  <c r="DO7" i="1"/>
  <c r="DO3" i="1"/>
  <c r="DL23" i="1"/>
  <c r="DL19" i="1"/>
  <c r="DL7" i="1"/>
  <c r="DL3" i="1"/>
  <c r="DI23" i="1"/>
  <c r="DI19" i="1"/>
  <c r="DI13" i="1"/>
  <c r="DI7" i="1"/>
  <c r="DI3" i="1"/>
  <c r="DF23" i="1"/>
  <c r="DF19" i="1"/>
  <c r="DF13" i="1"/>
  <c r="DF7" i="1"/>
  <c r="DF3" i="1"/>
  <c r="DC23" i="1"/>
  <c r="DC19" i="1"/>
  <c r="DC13" i="1"/>
  <c r="DC7" i="1"/>
  <c r="DC3" i="1"/>
  <c r="CZ23" i="1"/>
  <c r="CZ19" i="1"/>
  <c r="CZ13" i="1"/>
  <c r="CZ7" i="1"/>
  <c r="CZ3" i="1"/>
  <c r="CW23" i="1"/>
  <c r="CW19" i="1"/>
  <c r="CW13" i="1"/>
  <c r="CW7" i="1"/>
  <c r="CW3" i="1"/>
  <c r="CT23" i="1"/>
  <c r="CT19" i="1"/>
  <c r="CT13" i="1"/>
  <c r="CT7" i="1"/>
  <c r="CT3" i="1"/>
  <c r="CQ19" i="1" l="1"/>
  <c r="CQ7" i="1"/>
  <c r="CO19" i="1"/>
  <c r="CQ23" i="1"/>
  <c r="CO7" i="1"/>
  <c r="CQ13" i="1"/>
  <c r="CO13" i="1"/>
  <c r="CO23" i="1"/>
  <c r="CH20" i="1" l="1"/>
  <c r="CH17" i="1"/>
  <c r="CH14" i="1"/>
  <c r="CH11" i="1"/>
  <c r="CH6" i="1"/>
  <c r="AQ71" i="1"/>
  <c r="AQ68" i="1"/>
  <c r="AQ65" i="1"/>
  <c r="AQ62" i="1"/>
  <c r="AQ59" i="1"/>
  <c r="AQ45" i="1"/>
  <c r="AQ42" i="1"/>
  <c r="AQ39" i="1"/>
  <c r="AQ36" i="1"/>
  <c r="AQ33" i="1"/>
  <c r="AQ20" i="1"/>
  <c r="AQ17" i="1"/>
  <c r="AQ14" i="1"/>
  <c r="AQ11" i="1"/>
  <c r="AQ6" i="1"/>
  <c r="BK71" i="1" l="1"/>
  <c r="BK68" i="1"/>
  <c r="BK65" i="1"/>
  <c r="BK62" i="1"/>
  <c r="BK59" i="1"/>
  <c r="BK45" i="1"/>
  <c r="BK42" i="1"/>
  <c r="BK39" i="1"/>
  <c r="BK36" i="1"/>
  <c r="BK33" i="1"/>
  <c r="BK20" i="1"/>
  <c r="BK17" i="1"/>
  <c r="BK14" i="1"/>
  <c r="BK11" i="1"/>
  <c r="BK6" i="1"/>
  <c r="BM20" i="1" l="1"/>
  <c r="BZ20" i="1"/>
  <c r="BY20" i="1"/>
  <c r="BX20" i="1"/>
  <c r="BM65" i="1"/>
  <c r="BZ65" i="1"/>
  <c r="BX65" i="1"/>
  <c r="BY65" i="1"/>
  <c r="BM33" i="1"/>
  <c r="BZ33" i="1"/>
  <c r="BY33" i="1"/>
  <c r="BX33" i="1"/>
  <c r="BM68" i="1"/>
  <c r="BZ68" i="1"/>
  <c r="BY68" i="1"/>
  <c r="BX68" i="1"/>
  <c r="BM14" i="1"/>
  <c r="BY14" i="1"/>
  <c r="BZ14" i="1"/>
  <c r="BX14" i="1"/>
  <c r="BM36" i="1"/>
  <c r="BZ36" i="1"/>
  <c r="BY36" i="1"/>
  <c r="BX36" i="1"/>
  <c r="BM71" i="1"/>
  <c r="BZ71" i="1"/>
  <c r="BY71" i="1"/>
  <c r="BX71" i="1"/>
  <c r="BM39" i="1"/>
  <c r="BY39" i="1"/>
  <c r="BZ39" i="1"/>
  <c r="BX39" i="1"/>
  <c r="BM59" i="1"/>
  <c r="BY59" i="1"/>
  <c r="BZ59" i="1"/>
  <c r="BX59" i="1"/>
  <c r="BM17" i="1"/>
  <c r="BY17" i="1"/>
  <c r="BZ17" i="1"/>
  <c r="BX17" i="1"/>
  <c r="BM62" i="1"/>
  <c r="BY62" i="1"/>
  <c r="BZ62" i="1"/>
  <c r="BX62" i="1"/>
  <c r="BM6" i="1"/>
  <c r="BY6" i="1"/>
  <c r="BZ6" i="1"/>
  <c r="BX6" i="1"/>
  <c r="BM42" i="1"/>
  <c r="BY42" i="1"/>
  <c r="BZ42" i="1"/>
  <c r="BX42" i="1"/>
  <c r="BM11" i="1"/>
  <c r="BY11" i="1"/>
  <c r="BZ11" i="1"/>
  <c r="BX11" i="1"/>
  <c r="BM45" i="1"/>
  <c r="BY45" i="1"/>
  <c r="BZ45" i="1"/>
  <c r="BX45" i="1"/>
  <c r="CO3" i="1" l="1"/>
  <c r="CO30" i="1"/>
  <c r="CO38" i="1"/>
  <c r="CO44" i="1"/>
  <c r="CO49" i="1"/>
  <c r="CN3" i="1"/>
  <c r="CN30" i="1"/>
  <c r="CN38" i="1"/>
  <c r="CN44" i="1"/>
  <c r="CN49" i="1"/>
  <c r="CQ49" i="1"/>
  <c r="CQ44" i="1"/>
  <c r="CQ38" i="1"/>
  <c r="CQ30" i="1"/>
  <c r="CQ3" i="1"/>
  <c r="CQ75" i="1"/>
  <c r="CO75" i="1"/>
  <c r="CN75" i="1"/>
  <c r="CQ70" i="1"/>
  <c r="CO70" i="1"/>
  <c r="CN70" i="1"/>
  <c r="CQ64" i="1"/>
  <c r="CO64" i="1"/>
  <c r="CN64" i="1"/>
  <c r="CN56" i="1"/>
  <c r="CO56" i="1"/>
  <c r="CQ56" i="1"/>
  <c r="CA71" i="1"/>
  <c r="CH71" i="1" s="1"/>
  <c r="CA68" i="1"/>
  <c r="CH68" i="1" s="1"/>
  <c r="CA65" i="1"/>
  <c r="CH65" i="1" s="1"/>
  <c r="CA62" i="1"/>
  <c r="CH62" i="1" s="1"/>
  <c r="CA59" i="1"/>
  <c r="CH59" i="1" s="1"/>
  <c r="CA45" i="1"/>
  <c r="CH45" i="1" s="1"/>
  <c r="CA42" i="1"/>
  <c r="CH42" i="1" s="1"/>
  <c r="CA39" i="1"/>
  <c r="CH39" i="1" s="1"/>
  <c r="CA36" i="1"/>
  <c r="CH36" i="1" s="1"/>
  <c r="CA33" i="1"/>
  <c r="CH33" i="1" s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<sst xmlns="http://schemas.openxmlformats.org/spreadsheetml/2006/main" count="366" uniqueCount="184">
  <si>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</si>
  <si>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</si>
  <si>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</si>
  <si>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</si>
  <si>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</si>
  <si>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</si>
  <si>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</si>
  <si>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</si>
  <si>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</si>
  <si>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</si>
  <si>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</si>
  <si>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</si>
  <si>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</si>
  <si>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</si>
  <si>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</si>
  <si>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</si>
  <si>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</si>
  <si>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</si>
  <si>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</si>
  <si>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</si>
  <si>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</si>
  <si>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</si>
  <si>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</si>
  <si>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</si>
  <si>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</si>
  <si>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</si>
  <si>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</si>
  <si>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</si>
  <si>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</si>
  <si>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</si>
  <si>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</si>
  <si>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</si>
  <si>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</si>
  <si>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</si>
  <si>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</si>
  <si>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</si>
  <si>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</si>
  <si>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</si>
  <si>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</si>
  <si>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</si>
  <si>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</si>
  <si>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</si>
  <si>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</si>
  <si>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</si>
  <si>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</si>
  <si>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</si>
  <si>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</si>
  <si>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</si>
  <si>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</si>
  <si>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</si>
  <si>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</si>
  <si>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</si>
  <si>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</si>
  <si>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</si>
  <si>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</si>
  <si>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</si>
  <si>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</si>
  <si>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</si>
  <si>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</si>
  <si>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</si>
  <si>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</si>
  <si>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</si>
  <si>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</si>
  <si>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</si>
  <si>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</si>
  <si>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</si>
  <si>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</si>
  <si>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</si>
  <si>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</si>
  <si>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</si>
  <si>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</si>
  <si>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</si>
  <si>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</si>
  <si>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</si>
  <si>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</si>
  <si>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</si>
  <si>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</si>
  <si>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</si>
  <si>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StartOpenBolls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</si>
  <si>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</si>
  <si>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</si>
  <si>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</si>
  <si>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</si>
  <si>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</si>
  <si>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</si>
  <si>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</si>
  <si>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</si>
  <si>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</si>
  <si>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</si>
  <si>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</si>
  <si>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</si>
  <si>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</si>
  <si>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</si>
  <si>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</si>
  <si>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</si>
  <si>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</si>
  <si>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</si>
  <si>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</si>
  <si>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</si>
  <si>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</si>
  <si>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</si>
  <si>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</si>
  <si>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</si>
  <si>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</si>
  <si>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</si>
  <si>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</si>
  <si>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</si>
  <si>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</si>
  <si>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</si>
  <si>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</si>
  <si>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</si>
  <si>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</si>
  <si>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</si>
  <si>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</si>
  <si>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</si>
  <si>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</si>
  <si>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</si>
  <si>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</si>
  <si>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</si>
  <si>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</si>
  <si>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</si>
  <si>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</si>
  <si>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</si>
  <si>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</si>
  <si>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</si>
  <si>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</si>
  <si>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</si>
  <si>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</si>
  <si>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</si>
  <si>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</si>
  <si>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</si>
  <si>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</si>
  <si>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</si>
  <si>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</si>
  <si>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</si>
  <si>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</si>
  <si>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</si>
  <si>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</si>
  <si>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</si>
  <si>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</si>
  <si>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</si>
  <si>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</si>
  <si>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</si>
  <si>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</si>
  <si>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</si>
  <si>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</si>
  <si>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</si>
  <si>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</si>
  <si>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</si>
  <si>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</si>
  <si>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</si>
  <si>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</si>
  <si>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</si>
  <si>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</si>
  <si>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</si>
  <si>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</si>
  <si>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</si>
  <si>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</si>
  <si>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</si>
  <si>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</si>
  <si>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</si>
  <si>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</si>
  <si>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</si>
  <si>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</si>
  <si>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</si>
  <si>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</si>
  <si>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</si>
  <si>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</si>
  <si>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</si>
  <si>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</si>
  <si>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</si>
  <si>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</si>
  <si>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</si>
  <si>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</si>
  <si>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</si>
  <si>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</si>
  <si>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</si>
  <si>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</si>
  <si>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</si>
  <si>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</si>
  <si>
    <t>Cotton.Boll.NConc</t>
  </si>
  <si>
    <t>Cotton.Boll.N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</si>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</sst>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80"/>
  <sheetViews>
    <sheetView tabSelected="1" zoomScaleNormal="100" workbookViewId="0">
      <pane xSplit="3" ySplit="1" topLeftCell="Y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3" bestFit="1" customWidth="1"/>
    <col min="49" max="49" width="7.7109375" style="13" bestFit="1" customWidth="1"/>
    <col min="50" max="50" width="8.85546875" bestFit="1" customWidth="1"/>
    <col min="51" max="51" width="12" style="13" bestFit="1" customWidth="1"/>
    <col min="52" max="52" width="12" style="13" customWidth="1"/>
    <col min="53" max="53" width="7.7109375" style="13" bestFit="1" customWidth="1"/>
    <col min="54" max="54" width="10.7109375" style="13" bestFit="1" customWidth="1"/>
    <col min="55" max="55" width="12.5703125" style="13" bestFit="1" customWidth="1"/>
    <col min="56" max="56" width="7.7109375" style="13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103</v>
      </c>
      <c r="C1" t="s">
        <v>1</v>
      </c>
      <c r="D1" t="s">
        <v>75</v>
      </c>
      <c r="E1" t="s">
        <v>67</v>
      </c>
      <c r="F1" t="s">
        <v>2</v>
      </c>
      <c r="G1" t="s">
        <v>56</v>
      </c>
      <c r="H1" t="s">
        <v>3</v>
      </c>
      <c r="I1" t="s">
        <v>98</v>
      </c>
      <c r="J1" t="s">
        <v>99</v>
      </c>
      <c r="K1" t="s">
        <v>100</v>
      </c>
      <c r="L1" t="s">
        <v>57</v>
      </c>
      <c r="M1" t="s">
        <v>70</v>
      </c>
      <c r="N1" t="s">
        <v>69</v>
      </c>
      <c r="O1" t="s">
        <v>128</v>
      </c>
      <c r="P1" t="s">
        <v>129</v>
      </c>
      <c r="Q1" t="s">
        <v>58</v>
      </c>
      <c r="R1" t="s">
        <v>73</v>
      </c>
      <c r="S1" t="s">
        <v>59</v>
      </c>
      <c r="T1" t="s">
        <v>97</v>
      </c>
      <c r="U1" t="s">
        <v>74</v>
      </c>
      <c r="V1" t="s">
        <v>60</v>
      </c>
      <c r="W1" t="s">
        <v>126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61</v>
      </c>
      <c r="AD1" t="s">
        <v>62</v>
      </c>
      <c r="AE1" t="s">
        <v>82</v>
      </c>
      <c r="AF1" t="s">
        <v>139</v>
      </c>
      <c r="AG1" t="s">
        <v>141</v>
      </c>
      <c r="AH1" t="s">
        <v>140</v>
      </c>
      <c r="AI1" t="s">
        <v>142</v>
      </c>
      <c r="AJ1" t="s">
        <v>63</v>
      </c>
      <c r="AK1" t="s">
        <v>65</v>
      </c>
      <c r="AL1" t="s">
        <v>138</v>
      </c>
      <c r="AM1" t="s">
        <v>136</v>
      </c>
      <c r="AN1" t="s">
        <v>137</v>
      </c>
      <c r="AO1" t="s">
        <v>135</v>
      </c>
      <c r="AP1" t="s">
        <v>133</v>
      </c>
      <c r="AQ1" t="s">
        <v>179</v>
      </c>
      <c r="AR1" t="s">
        <v>64</v>
      </c>
      <c r="AS1" t="s">
        <v>83</v>
      </c>
      <c r="AT1" t="s">
        <v>134</v>
      </c>
      <c r="AU1" s="13" t="s">
        <v>106</v>
      </c>
      <c r="AV1" s="13" t="s">
        <v>145</v>
      </c>
      <c r="AW1" s="13" t="s">
        <v>143</v>
      </c>
      <c r="AX1" t="s">
        <v>107</v>
      </c>
      <c r="AY1" s="13" t="s">
        <v>108</v>
      </c>
      <c r="AZ1" s="13" t="s">
        <v>144</v>
      </c>
      <c r="BA1" s="13" t="s">
        <v>146</v>
      </c>
      <c r="BB1" s="13" t="s">
        <v>147</v>
      </c>
      <c r="BC1" s="13" t="s">
        <v>148</v>
      </c>
      <c r="BD1" s="13" t="s">
        <v>149</v>
      </c>
      <c r="BE1" t="s">
        <v>109</v>
      </c>
      <c r="BF1" t="s">
        <v>110</v>
      </c>
      <c r="BG1" t="s">
        <v>111</v>
      </c>
      <c r="BH1" t="s">
        <v>178</v>
      </c>
      <c r="BI1" t="s">
        <v>180</v>
      </c>
      <c r="BJ1" t="s">
        <v>181</v>
      </c>
      <c r="BK1" t="s">
        <v>66</v>
      </c>
      <c r="BL1" t="s">
        <v>127</v>
      </c>
      <c r="BM1" t="s">
        <v>182</v>
      </c>
      <c r="BN1" t="s">
        <v>152</v>
      </c>
      <c r="BO1" t="s">
        <v>9</v>
      </c>
      <c r="BP1" t="s">
        <v>112</v>
      </c>
      <c r="BQ1" t="s">
        <v>130</v>
      </c>
      <c r="BR1" t="s">
        <v>151</v>
      </c>
      <c r="BS1" t="s">
        <v>150</v>
      </c>
      <c r="BT1" t="s">
        <v>113</v>
      </c>
      <c r="BU1" t="s">
        <v>131</v>
      </c>
      <c r="BV1" t="s">
        <v>132</v>
      </c>
      <c r="BW1" t="s">
        <v>117</v>
      </c>
      <c r="BX1" t="s">
        <v>114</v>
      </c>
      <c r="BY1" t="s">
        <v>115</v>
      </c>
      <c r="BZ1" t="s">
        <v>183</v>
      </c>
      <c r="CA1" t="s">
        <v>81</v>
      </c>
      <c r="CB1" t="s">
        <v>4</v>
      </c>
      <c r="CC1" t="s">
        <v>5</v>
      </c>
      <c r="CD1" t="s">
        <v>6</v>
      </c>
      <c r="CE1" t="s">
        <v>7</v>
      </c>
      <c r="CF1" t="s">
        <v>104</v>
      </c>
      <c r="CG1" t="s">
        <v>8</v>
      </c>
      <c r="CH1" t="s">
        <v>116</v>
      </c>
      <c r="CI1" t="s">
        <v>54</v>
      </c>
      <c r="CJ1" t="s">
        <v>52</v>
      </c>
      <c r="CK1" t="s">
        <v>53</v>
      </c>
      <c r="CL1" t="s">
        <v>71</v>
      </c>
      <c r="CM1" t="s">
        <v>105</v>
      </c>
      <c r="CN1" t="s">
        <v>72</v>
      </c>
      <c r="CO1" t="s">
        <v>94</v>
      </c>
      <c r="CP1" t="s">
        <v>96</v>
      </c>
      <c r="CQ1" t="s">
        <v>177</v>
      </c>
      <c r="CR1" t="s">
        <v>153</v>
      </c>
      <c r="CS1" t="s">
        <v>84</v>
      </c>
      <c r="CT1" t="s">
        <v>165</v>
      </c>
      <c r="CU1" t="s">
        <v>154</v>
      </c>
      <c r="CV1" t="s">
        <v>85</v>
      </c>
      <c r="CW1" t="s">
        <v>166</v>
      </c>
      <c r="CX1" t="s">
        <v>155</v>
      </c>
      <c r="CY1" t="s">
        <v>93</v>
      </c>
      <c r="CZ1" t="s">
        <v>167</v>
      </c>
      <c r="DA1" t="s">
        <v>156</v>
      </c>
      <c r="DB1" t="s">
        <v>92</v>
      </c>
      <c r="DC1" t="s">
        <v>168</v>
      </c>
      <c r="DD1" t="s">
        <v>157</v>
      </c>
      <c r="DE1" t="s">
        <v>91</v>
      </c>
      <c r="DF1" t="s">
        <v>169</v>
      </c>
      <c r="DG1" t="s">
        <v>158</v>
      </c>
      <c r="DH1" t="s">
        <v>101</v>
      </c>
      <c r="DI1" t="s">
        <v>170</v>
      </c>
      <c r="DJ1" t="s">
        <v>159</v>
      </c>
      <c r="DK1" t="s">
        <v>102</v>
      </c>
      <c r="DL1" t="s">
        <v>171</v>
      </c>
      <c r="DM1" t="s">
        <v>160</v>
      </c>
      <c r="DN1" t="s">
        <v>90</v>
      </c>
      <c r="DO1" t="s">
        <v>172</v>
      </c>
      <c r="DP1" t="s">
        <v>161</v>
      </c>
      <c r="DQ1" t="s">
        <v>89</v>
      </c>
      <c r="DR1" t="s">
        <v>173</v>
      </c>
      <c r="DS1" t="s">
        <v>162</v>
      </c>
      <c r="DT1" t="s">
        <v>88</v>
      </c>
      <c r="DU1" t="s">
        <v>174</v>
      </c>
      <c r="DV1" t="s">
        <v>163</v>
      </c>
      <c r="DW1" t="s">
        <v>87</v>
      </c>
      <c r="DX1" t="s">
        <v>175</v>
      </c>
      <c r="DY1" t="s">
        <v>164</v>
      </c>
      <c r="DZ1" t="s">
        <v>86</v>
      </c>
      <c r="EA1" t="s">
        <v>176</v>
      </c>
      <c r="EB1" t="s">
        <v>49</v>
      </c>
      <c r="EC1" t="s">
        <v>25</v>
      </c>
      <c r="ED1" t="s">
        <v>118</v>
      </c>
      <c r="EE1" t="s">
        <v>26</v>
      </c>
      <c r="EF1" t="s">
        <v>119</v>
      </c>
      <c r="EG1" t="s">
        <v>27</v>
      </c>
      <c r="EH1" t="s">
        <v>120</v>
      </c>
      <c r="EI1" t="s">
        <v>28</v>
      </c>
      <c r="EJ1" t="s">
        <v>121</v>
      </c>
      <c r="EK1" t="s">
        <v>29</v>
      </c>
      <c r="EL1" t="s">
        <v>122</v>
      </c>
      <c r="EM1" t="s">
        <v>30</v>
      </c>
      <c r="EN1" t="s">
        <v>123</v>
      </c>
      <c r="EO1" t="s">
        <v>31</v>
      </c>
      <c r="EP1" t="s">
        <v>124</v>
      </c>
      <c r="EQ1" t="s">
        <v>32</v>
      </c>
      <c r="ER1" t="s">
        <v>125</v>
      </c>
      <c r="ES1" t="s">
        <v>50</v>
      </c>
      <c r="ET1" t="s">
        <v>33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51</v>
      </c>
      <c r="FC1" t="s">
        <v>41</v>
      </c>
      <c r="FD1" t="s">
        <v>42</v>
      </c>
      <c r="FE1" t="s">
        <v>43</v>
      </c>
      <c r="FF1" t="s">
        <v>44</v>
      </c>
      <c r="FG1" t="s">
        <v>45</v>
      </c>
      <c r="FH1" t="s">
        <v>46</v>
      </c>
      <c r="FI1" t="s">
        <v>47</v>
      </c>
      <c r="FJ1" t="s">
        <v>48</v>
      </c>
    </row>
    <row r="2" spans="1:166" x14ac:dyDescent="0.25">
      <c r="A2" t="s">
        <v>23</v>
      </c>
      <c r="C2" s="4">
        <v>44203</v>
      </c>
      <c r="D2" s="3">
        <v>1</v>
      </c>
      <c r="E2" s="4" t="s">
        <v>79</v>
      </c>
      <c r="F2" t="s">
        <v>10</v>
      </c>
      <c r="G2">
        <v>0</v>
      </c>
      <c r="H2" t="s">
        <v>11</v>
      </c>
      <c r="I2" s="5">
        <v>7</v>
      </c>
      <c r="J2">
        <v>1000</v>
      </c>
      <c r="K2" s="3">
        <f t="shared" ref="K2:K52" si="0">1000000/I2/J2</f>
        <v>142.85714285714286</v>
      </c>
      <c r="L2" s="3"/>
      <c r="M2" s="6"/>
      <c r="N2" s="6"/>
      <c r="O2" s="6"/>
      <c r="P2" s="6"/>
      <c r="Q2" s="3"/>
      <c r="R2" s="3">
        <v>34</v>
      </c>
      <c r="S2" s="3">
        <v>55</v>
      </c>
      <c r="T2" s="3">
        <v>74</v>
      </c>
      <c r="U2" s="3">
        <v>104</v>
      </c>
      <c r="V2" s="3">
        <v>132</v>
      </c>
      <c r="W2" s="3">
        <v>145</v>
      </c>
      <c r="X2" s="6"/>
      <c r="Y2" s="6"/>
      <c r="Z2" s="6"/>
      <c r="AA2" s="6"/>
      <c r="AB2" s="6"/>
      <c r="AC2" s="3"/>
      <c r="AD2" s="6"/>
      <c r="AE2" s="6"/>
      <c r="AF2" s="6"/>
      <c r="AG2" s="6"/>
      <c r="AH2" s="6"/>
      <c r="AI2" s="6"/>
      <c r="AJ2" s="3"/>
      <c r="AK2" s="6"/>
      <c r="AL2" s="6"/>
      <c r="AM2" s="6"/>
      <c r="AN2" s="6"/>
      <c r="AO2" s="6"/>
      <c r="AP2" s="6"/>
      <c r="AQ2" s="7"/>
      <c r="AR2" s="6"/>
      <c r="AS2" s="6"/>
      <c r="AT2" s="6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6"/>
      <c r="BJ2" s="3"/>
      <c r="BK2" s="3"/>
      <c r="BL2" s="3"/>
      <c r="BM2" s="6"/>
      <c r="BN2" s="6"/>
      <c r="BO2" s="5"/>
      <c r="BP2" s="3"/>
      <c r="BQ2" s="3"/>
      <c r="BR2" s="3"/>
      <c r="BS2" s="3"/>
      <c r="BT2" s="5"/>
      <c r="BU2" s="5"/>
      <c r="BV2" s="5"/>
      <c r="BW2" s="5"/>
      <c r="BX2" s="5"/>
      <c r="BY2" s="5"/>
      <c r="BZ2" s="5"/>
      <c r="CA2" s="3"/>
      <c r="CB2" s="3"/>
      <c r="CC2" s="3"/>
      <c r="CD2" s="3"/>
      <c r="CE2" s="3"/>
      <c r="CF2" s="3"/>
      <c r="CG2" s="3"/>
      <c r="CH2" s="3"/>
      <c r="CI2" s="3"/>
      <c r="CJ2" s="3"/>
      <c r="CK2" s="6"/>
      <c r="CL2" s="3"/>
      <c r="CM2" s="3"/>
      <c r="CN2" s="6"/>
      <c r="CO2" s="3"/>
      <c r="CP2" s="3"/>
      <c r="CQ2" s="3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</row>
    <row r="3" spans="1:166" x14ac:dyDescent="0.25">
      <c r="A3" t="s">
        <v>23</v>
      </c>
      <c r="C3" s="4">
        <v>44217</v>
      </c>
      <c r="D3" s="3"/>
      <c r="E3" s="4"/>
      <c r="G3">
        <v>14</v>
      </c>
      <c r="H3" t="s">
        <v>11</v>
      </c>
      <c r="I3" s="5">
        <v>7</v>
      </c>
      <c r="J3">
        <v>1000</v>
      </c>
      <c r="K3" s="3">
        <f t="shared" si="0"/>
        <v>142.85714285714286</v>
      </c>
      <c r="L3" s="3"/>
      <c r="M3" s="6"/>
      <c r="N3" s="6"/>
      <c r="O3" s="6"/>
      <c r="P3" s="6"/>
      <c r="Q3" s="3"/>
      <c r="R3" s="3">
        <v>34</v>
      </c>
      <c r="S3" s="3">
        <v>55</v>
      </c>
      <c r="T3" s="3">
        <v>74</v>
      </c>
      <c r="U3" s="3">
        <v>104</v>
      </c>
      <c r="V3" s="3">
        <v>132</v>
      </c>
      <c r="W3" s="3">
        <v>145</v>
      </c>
      <c r="X3" s="6"/>
      <c r="Y3" s="6"/>
      <c r="Z3" s="6"/>
      <c r="AA3" s="6"/>
      <c r="AB3" s="6"/>
      <c r="AC3" s="3"/>
      <c r="AD3" s="6"/>
      <c r="AE3" s="6"/>
      <c r="AF3" s="6"/>
      <c r="AG3" s="6"/>
      <c r="AH3" s="6"/>
      <c r="AI3" s="6"/>
      <c r="AJ3" s="3"/>
      <c r="AK3" s="8"/>
      <c r="AL3" s="8"/>
      <c r="AM3" s="8"/>
      <c r="AN3" s="8"/>
      <c r="AO3" s="8"/>
      <c r="AP3" s="8"/>
      <c r="AQ3" s="7"/>
      <c r="AR3" s="6"/>
      <c r="AS3" s="6"/>
      <c r="AT3" s="6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6"/>
      <c r="BJ3" s="3"/>
      <c r="BK3" s="3"/>
      <c r="BL3" s="3"/>
      <c r="BM3" s="6"/>
      <c r="BN3" s="6"/>
      <c r="BO3" s="5"/>
      <c r="BP3" s="3"/>
      <c r="BQ3" s="3"/>
      <c r="BR3" s="3"/>
      <c r="BS3" s="3"/>
      <c r="BT3" s="5"/>
      <c r="BU3" s="5"/>
      <c r="BV3" s="5"/>
      <c r="BW3" s="5"/>
      <c r="BX3" s="5"/>
      <c r="BY3" s="5"/>
      <c r="BZ3" s="5"/>
      <c r="CA3" s="3"/>
      <c r="CB3" s="3"/>
      <c r="CC3" s="3"/>
      <c r="CD3" s="3"/>
      <c r="CE3" s="9"/>
      <c r="CF3" s="9"/>
      <c r="CG3" s="9"/>
      <c r="CH3" s="9"/>
      <c r="CM3" s="3"/>
      <c r="CN3" s="6">
        <f>CR3+CU3+CX3+DA3+DD3+DG3+DJ3+DM3+DP3+DS3+DV3+DY3</f>
        <v>2.1634928971854883</v>
      </c>
      <c r="CO3" s="3">
        <f>CT3+CW3+CZ3+DC3+DF3+DI3+DL3+DO3+DR3+DU3+DX3+EA3</f>
        <v>649.04786915564659</v>
      </c>
      <c r="CP3" s="3"/>
      <c r="CQ3" s="3">
        <f>CT3+CW3+CZ3+DC3+DF3+DI3</f>
        <v>473.74267991378986</v>
      </c>
      <c r="CR3" s="10">
        <v>0.17100078802206464</v>
      </c>
      <c r="CS3">
        <v>300</v>
      </c>
      <c r="CT3" s="1">
        <f>CR3*CS3</f>
        <v>51.300236406619391</v>
      </c>
      <c r="CU3" s="7">
        <v>0.26392805755395682</v>
      </c>
      <c r="CV3">
        <v>300</v>
      </c>
      <c r="CW3" s="3">
        <f>CU3*CV3</f>
        <v>79.17841726618704</v>
      </c>
      <c r="CX3" s="7">
        <v>0.27651567944250871</v>
      </c>
      <c r="CY3">
        <v>300</v>
      </c>
      <c r="CZ3" s="3">
        <f>CX3*CY3</f>
        <v>82.954703832752614</v>
      </c>
      <c r="DA3" s="7">
        <v>0.29388114008489996</v>
      </c>
      <c r="DB3">
        <v>300</v>
      </c>
      <c r="DC3" s="3">
        <f>DA3*DB3</f>
        <v>88.164342025469992</v>
      </c>
      <c r="DD3" s="7">
        <v>0.28711139896373056</v>
      </c>
      <c r="DE3">
        <v>300</v>
      </c>
      <c r="DF3" s="3">
        <f>DD3*DE3</f>
        <v>86.133419689119165</v>
      </c>
      <c r="DG3" s="7">
        <v>0.2867052023121387</v>
      </c>
      <c r="DH3">
        <v>300</v>
      </c>
      <c r="DI3" s="3">
        <f>DG3*DH3</f>
        <v>86.011560693641613</v>
      </c>
      <c r="DJ3" s="7">
        <v>0.29576763485477181</v>
      </c>
      <c r="DK3">
        <v>300</v>
      </c>
      <c r="DL3" s="3">
        <f>DJ3*DK3</f>
        <v>88.730290456431547</v>
      </c>
      <c r="DM3" s="7">
        <v>0.28858299595141701</v>
      </c>
      <c r="DN3">
        <v>300</v>
      </c>
      <c r="DO3" s="3">
        <f>DM3*DN3</f>
        <v>86.574898785425106</v>
      </c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</row>
    <row r="4" spans="1:166" x14ac:dyDescent="0.25">
      <c r="A4" t="s">
        <v>23</v>
      </c>
      <c r="C4" s="4">
        <v>44231</v>
      </c>
      <c r="D4" s="3"/>
      <c r="E4" s="4"/>
      <c r="G4">
        <v>28</v>
      </c>
      <c r="H4" t="s">
        <v>11</v>
      </c>
      <c r="I4" s="5">
        <v>7</v>
      </c>
      <c r="J4">
        <v>1000</v>
      </c>
      <c r="K4" s="3">
        <f t="shared" si="0"/>
        <v>142.85714285714286</v>
      </c>
      <c r="L4" s="3"/>
      <c r="M4" s="3">
        <v>290</v>
      </c>
      <c r="N4" s="5">
        <v>7.1</v>
      </c>
      <c r="O4" s="5"/>
      <c r="P4" s="5"/>
      <c r="Q4" s="3"/>
      <c r="R4" s="3">
        <v>34</v>
      </c>
      <c r="S4" s="3">
        <v>55</v>
      </c>
      <c r="T4" s="3">
        <v>74</v>
      </c>
      <c r="U4" s="3">
        <v>104</v>
      </c>
      <c r="V4" s="3">
        <v>132</v>
      </c>
      <c r="W4" s="3">
        <v>145</v>
      </c>
      <c r="X4" s="6"/>
      <c r="Y4" s="6"/>
      <c r="Z4" s="6"/>
      <c r="AA4" s="6"/>
      <c r="AB4" s="6"/>
      <c r="AC4" s="3"/>
      <c r="AD4" s="6"/>
      <c r="AE4" s="6"/>
      <c r="AF4" s="6"/>
      <c r="AG4" s="6"/>
      <c r="AH4" s="6"/>
      <c r="AI4" s="6"/>
      <c r="AJ4" s="3"/>
      <c r="AK4" s="8"/>
      <c r="AL4" s="8"/>
      <c r="AM4" s="8"/>
      <c r="AN4" s="8"/>
      <c r="AO4" s="8"/>
      <c r="AP4" s="8"/>
      <c r="AQ4" s="7"/>
      <c r="AR4" s="6"/>
      <c r="AS4" s="6"/>
      <c r="AT4" s="6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6"/>
      <c r="BJ4" s="3"/>
      <c r="BK4" s="3"/>
      <c r="BL4" s="3"/>
      <c r="BM4" s="6"/>
      <c r="BN4" s="6"/>
      <c r="BO4" s="5"/>
      <c r="BP4" s="3"/>
      <c r="BQ4" s="3"/>
      <c r="BR4" s="3"/>
      <c r="BS4" s="3"/>
      <c r="BT4" s="5"/>
      <c r="BU4" s="5"/>
      <c r="BV4" s="5"/>
      <c r="BW4" s="5"/>
      <c r="BX4" s="5"/>
      <c r="BY4" s="5"/>
      <c r="BZ4" s="5"/>
      <c r="CA4" s="3"/>
      <c r="CB4" s="9"/>
      <c r="CC4" s="9"/>
      <c r="CD4" s="3"/>
      <c r="CE4" s="9"/>
      <c r="CF4" s="9"/>
      <c r="CG4" s="9"/>
      <c r="CH4" s="9"/>
      <c r="CM4" s="3"/>
      <c r="CN4" s="6"/>
      <c r="CO4" s="3"/>
      <c r="CP4" s="3"/>
      <c r="CQ4" s="3"/>
      <c r="CS4" s="6"/>
      <c r="CV4" s="6"/>
      <c r="CY4" s="6"/>
      <c r="DB4" s="6"/>
      <c r="DE4" s="6"/>
      <c r="DH4" s="6"/>
      <c r="DK4" s="6"/>
      <c r="DL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166" x14ac:dyDescent="0.25">
      <c r="A5" t="s">
        <v>23</v>
      </c>
      <c r="C5" s="4">
        <v>44236</v>
      </c>
      <c r="D5" s="3"/>
      <c r="E5" s="4"/>
      <c r="G5">
        <v>33</v>
      </c>
      <c r="H5" t="s">
        <v>11</v>
      </c>
      <c r="I5" s="5">
        <v>7</v>
      </c>
      <c r="J5">
        <v>1000</v>
      </c>
      <c r="K5" s="3">
        <f t="shared" si="0"/>
        <v>142.85714285714286</v>
      </c>
      <c r="L5" s="3"/>
      <c r="M5" s="3">
        <v>365</v>
      </c>
      <c r="N5" s="5">
        <v>9.3000000000000007</v>
      </c>
      <c r="O5" s="5"/>
      <c r="P5" s="5"/>
      <c r="Q5" s="3"/>
      <c r="R5" s="3">
        <v>34</v>
      </c>
      <c r="S5" s="3">
        <v>55</v>
      </c>
      <c r="T5" s="3">
        <v>74</v>
      </c>
      <c r="U5" s="3">
        <v>104</v>
      </c>
      <c r="V5" s="3">
        <v>132</v>
      </c>
      <c r="W5" s="3">
        <v>145</v>
      </c>
      <c r="X5" s="6"/>
      <c r="Y5" s="6"/>
      <c r="Z5" s="6"/>
      <c r="AA5" s="6"/>
      <c r="AB5" s="6"/>
      <c r="AC5" s="3"/>
      <c r="AD5" s="6"/>
      <c r="AE5" s="6"/>
      <c r="AF5" s="6"/>
      <c r="AG5" s="6"/>
      <c r="AH5" s="6"/>
      <c r="AI5" s="6"/>
      <c r="AJ5" s="3"/>
      <c r="AK5" s="8"/>
      <c r="AL5" s="8"/>
      <c r="AM5" s="8"/>
      <c r="AN5" s="8"/>
      <c r="AO5" s="8"/>
      <c r="AP5" s="8"/>
      <c r="AQ5" s="7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6"/>
      <c r="BJ5" s="3"/>
      <c r="BK5" s="3"/>
      <c r="BL5" s="3"/>
      <c r="BM5" s="6"/>
      <c r="BN5" s="6"/>
      <c r="BO5" s="5"/>
      <c r="BP5" s="3"/>
      <c r="BQ5" s="3"/>
      <c r="BR5" s="3"/>
      <c r="BS5" s="3"/>
      <c r="BT5" s="5"/>
      <c r="BU5" s="5"/>
      <c r="BV5" s="5"/>
      <c r="BW5" s="5"/>
      <c r="BX5" s="5"/>
      <c r="BY5" s="5"/>
      <c r="BZ5" s="5"/>
      <c r="CA5" s="3"/>
      <c r="CB5" s="9"/>
      <c r="CC5" s="9"/>
      <c r="CD5" s="3"/>
      <c r="CE5" s="9"/>
      <c r="CF5" s="9"/>
      <c r="CG5" s="9"/>
      <c r="CH5" s="9"/>
      <c r="CM5" s="3"/>
      <c r="CN5" s="6"/>
      <c r="CO5" s="3"/>
      <c r="CP5" s="3"/>
      <c r="CQ5" s="3"/>
      <c r="CS5" s="6"/>
      <c r="CV5" s="6"/>
      <c r="CY5" s="6"/>
      <c r="DB5" s="6"/>
      <c r="DE5" s="6"/>
      <c r="DH5" s="6"/>
      <c r="DK5" s="6"/>
      <c r="DL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</row>
    <row r="6" spans="1:166" x14ac:dyDescent="0.25">
      <c r="A6" t="s">
        <v>23</v>
      </c>
      <c r="C6" s="4">
        <v>44237</v>
      </c>
      <c r="D6" s="3">
        <v>4</v>
      </c>
      <c r="E6" t="s">
        <v>80</v>
      </c>
      <c r="F6" t="s">
        <v>12</v>
      </c>
      <c r="G6">
        <v>34</v>
      </c>
      <c r="H6" t="s">
        <v>11</v>
      </c>
      <c r="I6" s="5">
        <v>7</v>
      </c>
      <c r="J6">
        <v>1000</v>
      </c>
      <c r="K6" s="3">
        <f t="shared" si="0"/>
        <v>142.85714285714286</v>
      </c>
      <c r="L6" s="3"/>
      <c r="M6" s="3"/>
      <c r="N6" s="6"/>
      <c r="O6" s="6"/>
      <c r="P6" s="6"/>
      <c r="Q6" s="3"/>
      <c r="R6" s="3">
        <v>34</v>
      </c>
      <c r="S6" s="3">
        <v>55</v>
      </c>
      <c r="T6" s="3">
        <v>74</v>
      </c>
      <c r="U6" s="3">
        <v>104</v>
      </c>
      <c r="V6" s="3">
        <v>132</v>
      </c>
      <c r="W6" s="3">
        <v>145</v>
      </c>
      <c r="X6" s="6"/>
      <c r="Y6" s="6"/>
      <c r="Z6" s="6"/>
      <c r="AA6" s="6"/>
      <c r="AC6" s="3">
        <v>15.600891353276991</v>
      </c>
      <c r="AE6" s="6"/>
      <c r="AF6" s="6"/>
      <c r="AG6" s="6"/>
      <c r="AH6" s="6"/>
      <c r="AI6" s="6"/>
      <c r="AJ6" s="3">
        <v>19.998473669304953</v>
      </c>
      <c r="AK6" s="6">
        <v>0.52492542150352517</v>
      </c>
      <c r="AL6">
        <v>2.7945019889333199E-2</v>
      </c>
      <c r="AM6" s="6"/>
      <c r="AN6" s="6"/>
      <c r="AO6" s="6"/>
      <c r="AP6" s="6"/>
      <c r="AQ6" s="7">
        <f>AK6/AJ6</f>
        <v>2.6248274252510438E-2</v>
      </c>
      <c r="AR6" s="6"/>
      <c r="AS6" s="6"/>
      <c r="AT6" s="6"/>
      <c r="AU6" s="3"/>
      <c r="AV6" s="3"/>
      <c r="AW6" s="3"/>
      <c r="AX6" s="3"/>
      <c r="AY6" s="3">
        <v>0</v>
      </c>
      <c r="AZ6" s="3"/>
      <c r="BA6" s="3"/>
      <c r="BB6" s="3"/>
      <c r="BC6" s="3"/>
      <c r="BD6" s="3"/>
      <c r="BE6" s="3">
        <v>0</v>
      </c>
      <c r="BF6" s="3"/>
      <c r="BG6" s="3"/>
      <c r="BH6" s="3"/>
      <c r="BI6" s="6"/>
      <c r="BJ6" s="3"/>
      <c r="BK6" s="3">
        <f>AC6+AJ6+BH6</f>
        <v>35.599365022581942</v>
      </c>
      <c r="BL6" s="3"/>
      <c r="BM6" s="6">
        <f>BH6/BK6</f>
        <v>0</v>
      </c>
      <c r="BN6" s="6"/>
      <c r="BO6" s="5"/>
      <c r="BP6" s="3"/>
      <c r="BQ6" s="3"/>
      <c r="BR6" s="3"/>
      <c r="BS6" s="3"/>
      <c r="BT6" s="5"/>
      <c r="BU6" s="5"/>
      <c r="BV6" s="5"/>
      <c r="BW6" s="5"/>
      <c r="BX6" s="6">
        <f>AC6/BK6</f>
        <v>0.43823510176040475</v>
      </c>
      <c r="BY6" s="6">
        <f>AJ6/BK6</f>
        <v>0.5617648982395953</v>
      </c>
      <c r="BZ6" s="6">
        <f>BH6/BK6</f>
        <v>0</v>
      </c>
      <c r="CA6" s="3">
        <v>5.0151217040051277</v>
      </c>
      <c r="CB6" s="9">
        <v>5.0151217040051277</v>
      </c>
      <c r="CC6" s="3"/>
      <c r="CD6" s="3"/>
      <c r="CE6" s="3"/>
      <c r="CF6" s="9"/>
      <c r="CG6" s="3"/>
      <c r="CH6" s="7">
        <f>AK6/CA6</f>
        <v>0.10466853099184299</v>
      </c>
      <c r="CM6" s="3"/>
      <c r="CN6" s="6"/>
      <c r="CO6" s="3"/>
      <c r="CP6" s="3"/>
      <c r="CQ6" s="3"/>
      <c r="CS6" s="6"/>
      <c r="CV6" s="6"/>
      <c r="CY6" s="6"/>
      <c r="DB6" s="6"/>
      <c r="DE6" s="6"/>
      <c r="DH6" s="6"/>
      <c r="DK6" s="6"/>
      <c r="DL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</row>
    <row r="7" spans="1:166" x14ac:dyDescent="0.25">
      <c r="A7" t="s">
        <v>23</v>
      </c>
      <c r="C7" s="4">
        <v>44238</v>
      </c>
      <c r="D7" s="3"/>
      <c r="E7" s="4"/>
      <c r="G7">
        <v>35</v>
      </c>
      <c r="H7" t="s">
        <v>11</v>
      </c>
      <c r="I7" s="5">
        <v>7</v>
      </c>
      <c r="J7">
        <v>1000</v>
      </c>
      <c r="K7" s="3">
        <f t="shared" si="0"/>
        <v>142.85714285714286</v>
      </c>
      <c r="L7" s="3"/>
      <c r="M7" s="3"/>
      <c r="N7" s="6"/>
      <c r="O7" s="6"/>
      <c r="P7" s="6"/>
      <c r="Q7" s="3"/>
      <c r="R7" s="3">
        <v>34</v>
      </c>
      <c r="S7" s="3">
        <v>55</v>
      </c>
      <c r="T7" s="3">
        <v>74</v>
      </c>
      <c r="U7" s="3">
        <v>104</v>
      </c>
      <c r="V7" s="3">
        <v>132</v>
      </c>
      <c r="W7" s="3">
        <v>145</v>
      </c>
      <c r="X7" s="6"/>
      <c r="Y7" s="6"/>
      <c r="Z7" s="6"/>
      <c r="AA7" s="6"/>
      <c r="AC7" s="3"/>
      <c r="AE7" s="6"/>
      <c r="AF7" s="6"/>
      <c r="AG7" s="6"/>
      <c r="AH7" s="6"/>
      <c r="AI7" s="6"/>
      <c r="AJ7" s="3"/>
      <c r="AK7" s="8"/>
      <c r="AL7" s="8"/>
      <c r="AM7" s="8"/>
      <c r="AN7" s="8"/>
      <c r="AO7" s="8"/>
      <c r="AP7" s="8"/>
      <c r="AQ7" s="7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6"/>
      <c r="BJ7" s="3"/>
      <c r="BK7" s="3"/>
      <c r="BL7" s="3"/>
      <c r="BM7" s="6"/>
      <c r="BN7" s="6"/>
      <c r="BO7" s="5"/>
      <c r="BP7" s="3"/>
      <c r="BQ7" s="3"/>
      <c r="BR7" s="3"/>
      <c r="BS7" s="3"/>
      <c r="BT7" s="5"/>
      <c r="BU7" s="5"/>
      <c r="BV7" s="5"/>
      <c r="BW7" s="5"/>
      <c r="BX7" s="5"/>
      <c r="BY7" s="5"/>
      <c r="BZ7" s="5"/>
      <c r="CA7" s="3"/>
      <c r="CB7" s="3"/>
      <c r="CC7" s="3"/>
      <c r="CD7" s="3"/>
      <c r="CE7" s="3"/>
      <c r="CF7" s="9"/>
      <c r="CG7" s="3"/>
      <c r="CH7" s="3"/>
      <c r="CM7" s="3"/>
      <c r="CN7" s="6">
        <f>CR7+CU7+CX7+DA7+DD7+DG7+DJ7+DM7+DP7+DS7+DV7+DY7</f>
        <v>2.1533112162341919</v>
      </c>
      <c r="CO7" s="3">
        <f>CT7+CW7+CZ7+DC7+DF7+DI7+DL7+DO7+DR7+DU7+DX7+EA7</f>
        <v>645.99336487025755</v>
      </c>
      <c r="CP7" s="3"/>
      <c r="CQ7" s="3">
        <f>CT7+CW7+CZ7+DC7+DF7+DI7</f>
        <v>477.19170371623363</v>
      </c>
      <c r="CR7" s="7">
        <v>0.18861711996392119</v>
      </c>
      <c r="CS7">
        <v>300</v>
      </c>
      <c r="CT7" s="3">
        <f>CR7*CS7</f>
        <v>56.585135989176358</v>
      </c>
      <c r="CU7" s="7">
        <v>0.26689013076755835</v>
      </c>
      <c r="CV7">
        <v>300</v>
      </c>
      <c r="CW7" s="3">
        <f>CU7*CV7</f>
        <v>80.067039230267511</v>
      </c>
      <c r="CX7" s="7">
        <v>0.27525023324898873</v>
      </c>
      <c r="CY7">
        <v>300</v>
      </c>
      <c r="CZ7" s="3">
        <f>CX7*CY7</f>
        <v>82.575069974696618</v>
      </c>
      <c r="DA7" s="7">
        <v>0.3011810217251642</v>
      </c>
      <c r="DB7">
        <v>300</v>
      </c>
      <c r="DC7" s="3">
        <f>DA7*DB7</f>
        <v>90.354306517549261</v>
      </c>
      <c r="DD7" s="7">
        <v>0.28110425744034923</v>
      </c>
      <c r="DE7">
        <v>300</v>
      </c>
      <c r="DF7" s="3">
        <f>DD7*DE7</f>
        <v>84.331277232104767</v>
      </c>
      <c r="DG7" s="7">
        <v>0.27759624924146359</v>
      </c>
      <c r="DH7">
        <v>300</v>
      </c>
      <c r="DI7" s="3">
        <f>DG7*DH7</f>
        <v>83.278874772439082</v>
      </c>
      <c r="DJ7" s="7">
        <v>0.28341897164287272</v>
      </c>
      <c r="DK7">
        <v>300</v>
      </c>
      <c r="DL7" s="3">
        <f>DJ7*DK7</f>
        <v>85.02569149286181</v>
      </c>
      <c r="DM7" s="7">
        <v>0.2792532322038736</v>
      </c>
      <c r="DN7">
        <v>300</v>
      </c>
      <c r="DO7" s="3">
        <f>DM7*DN7</f>
        <v>83.77596966116208</v>
      </c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</row>
    <row r="8" spans="1:166" x14ac:dyDescent="0.25">
      <c r="A8" t="s">
        <v>23</v>
      </c>
      <c r="C8" s="4">
        <v>44243</v>
      </c>
      <c r="D8" s="3"/>
      <c r="E8" s="4"/>
      <c r="G8">
        <v>40</v>
      </c>
      <c r="H8" t="s">
        <v>11</v>
      </c>
      <c r="I8" s="5">
        <v>7</v>
      </c>
      <c r="J8">
        <v>1000</v>
      </c>
      <c r="K8" s="3">
        <f t="shared" si="0"/>
        <v>142.85714285714286</v>
      </c>
      <c r="L8" s="3"/>
      <c r="M8" s="3">
        <v>547</v>
      </c>
      <c r="N8" s="5">
        <v>12.5</v>
      </c>
      <c r="O8" s="5"/>
      <c r="P8" s="5"/>
      <c r="Q8" s="3"/>
      <c r="R8" s="3">
        <v>34</v>
      </c>
      <c r="S8" s="3">
        <v>55</v>
      </c>
      <c r="T8" s="3">
        <v>74</v>
      </c>
      <c r="U8" s="3">
        <v>104</v>
      </c>
      <c r="V8" s="3">
        <v>132</v>
      </c>
      <c r="W8" s="3">
        <v>145</v>
      </c>
      <c r="X8" s="6"/>
      <c r="Y8" s="6"/>
      <c r="Z8" s="6"/>
      <c r="AA8" s="6"/>
      <c r="AC8" s="3"/>
      <c r="AE8" s="6"/>
      <c r="AF8" s="6"/>
      <c r="AG8" s="6"/>
      <c r="AH8" s="6"/>
      <c r="AI8" s="6"/>
      <c r="AJ8" s="3"/>
      <c r="AK8" s="8"/>
      <c r="AL8" s="8"/>
      <c r="AM8" s="8"/>
      <c r="AN8" s="8"/>
      <c r="AO8" s="8"/>
      <c r="AP8" s="8"/>
      <c r="AQ8" s="7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6"/>
      <c r="BJ8" s="3"/>
      <c r="BK8" s="3"/>
      <c r="BL8" s="3"/>
      <c r="BM8" s="6"/>
      <c r="BN8" s="6"/>
      <c r="BO8" s="5"/>
      <c r="BP8" s="3"/>
      <c r="BQ8" s="3"/>
      <c r="BR8" s="3"/>
      <c r="BS8" s="3"/>
      <c r="BT8" s="5"/>
      <c r="BU8" s="5"/>
      <c r="BV8" s="5"/>
      <c r="BW8" s="5"/>
      <c r="BX8" s="5"/>
      <c r="BY8" s="5"/>
      <c r="BZ8" s="5"/>
      <c r="CA8" s="3"/>
      <c r="CB8" s="3"/>
      <c r="CC8" s="3"/>
      <c r="CD8" s="3"/>
      <c r="CE8" s="3"/>
      <c r="CF8" s="9"/>
      <c r="CG8" s="3"/>
      <c r="CH8" s="3"/>
      <c r="CM8" s="3"/>
      <c r="CN8" s="6"/>
      <c r="CO8" s="3"/>
      <c r="CP8" s="3"/>
      <c r="CQ8" s="3"/>
      <c r="CR8" s="7"/>
      <c r="CT8" s="3"/>
      <c r="CU8" s="7"/>
      <c r="CW8" s="3"/>
      <c r="CX8" s="7"/>
      <c r="CZ8" s="3"/>
      <c r="DA8" s="7"/>
      <c r="DC8" s="3"/>
      <c r="DD8" s="7"/>
      <c r="DF8" s="3"/>
      <c r="DG8" s="7"/>
      <c r="DI8" s="3"/>
      <c r="DJ8" s="7"/>
      <c r="DL8" s="3"/>
      <c r="DM8" s="7"/>
      <c r="DO8" s="3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</row>
    <row r="9" spans="1:166" x14ac:dyDescent="0.25">
      <c r="A9" t="s">
        <v>23</v>
      </c>
      <c r="C9" s="4">
        <v>44252</v>
      </c>
      <c r="D9" s="3"/>
      <c r="E9" s="4"/>
      <c r="G9">
        <v>49</v>
      </c>
      <c r="H9" t="s">
        <v>11</v>
      </c>
      <c r="I9" s="5">
        <v>7</v>
      </c>
      <c r="J9">
        <v>1000</v>
      </c>
      <c r="K9" s="3">
        <f t="shared" si="0"/>
        <v>142.85714285714286</v>
      </c>
      <c r="L9" s="3"/>
      <c r="M9" s="3">
        <v>674</v>
      </c>
      <c r="N9" s="5">
        <v>14.7</v>
      </c>
      <c r="O9" s="5"/>
      <c r="P9" s="5"/>
      <c r="Q9" s="3"/>
      <c r="R9" s="3">
        <v>34</v>
      </c>
      <c r="S9" s="3">
        <v>55</v>
      </c>
      <c r="T9" s="3">
        <v>74</v>
      </c>
      <c r="U9" s="3">
        <v>104</v>
      </c>
      <c r="V9" s="3">
        <v>132</v>
      </c>
      <c r="W9" s="3">
        <v>145</v>
      </c>
      <c r="X9" s="6"/>
      <c r="Y9" s="6"/>
      <c r="Z9" s="6"/>
      <c r="AA9" s="6"/>
      <c r="AC9" s="3"/>
      <c r="AE9" s="6"/>
      <c r="AF9" s="6"/>
      <c r="AG9" s="6"/>
      <c r="AH9" s="6"/>
      <c r="AI9" s="6"/>
      <c r="AJ9" s="3"/>
      <c r="AK9" s="8"/>
      <c r="AL9" s="8"/>
      <c r="AM9" s="8"/>
      <c r="AN9" s="8"/>
      <c r="AO9" s="8"/>
      <c r="AP9" s="8"/>
      <c r="AQ9" s="7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6"/>
      <c r="BJ9" s="3"/>
      <c r="BK9" s="3"/>
      <c r="BL9" s="3"/>
      <c r="BM9" s="6"/>
      <c r="BN9" s="6"/>
      <c r="BO9" s="5"/>
      <c r="BP9" s="3"/>
      <c r="BQ9" s="3"/>
      <c r="BR9" s="3"/>
      <c r="BS9" s="3"/>
      <c r="BT9" s="5"/>
      <c r="BU9" s="5"/>
      <c r="BV9" s="5"/>
      <c r="BW9" s="5"/>
      <c r="BX9" s="5"/>
      <c r="BY9" s="5"/>
      <c r="BZ9" s="5"/>
      <c r="CA9" s="3"/>
      <c r="CB9" s="3"/>
      <c r="CC9" s="3"/>
      <c r="CD9" s="3"/>
      <c r="CE9" s="3"/>
      <c r="CF9" s="9"/>
      <c r="CG9" s="3"/>
      <c r="CH9" s="3"/>
      <c r="CI9" s="9"/>
      <c r="CJ9" s="3"/>
      <c r="CK9" s="6"/>
      <c r="CL9" s="3"/>
      <c r="CM9" s="3"/>
      <c r="CN9" s="6"/>
      <c r="CO9" s="3"/>
      <c r="CP9" s="3"/>
      <c r="CQ9" s="3"/>
      <c r="CS9" s="6"/>
      <c r="CV9" s="6"/>
      <c r="CY9" s="6"/>
      <c r="DB9" s="6"/>
      <c r="DE9" s="6"/>
      <c r="DH9" s="6"/>
      <c r="DJ9" s="7"/>
      <c r="DK9" s="6"/>
      <c r="DL9" s="6"/>
      <c r="DM9" s="7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</row>
    <row r="10" spans="1:166" x14ac:dyDescent="0.25">
      <c r="A10" t="s">
        <v>23</v>
      </c>
      <c r="C10" s="4">
        <v>44257</v>
      </c>
      <c r="D10" s="3"/>
      <c r="E10" s="4"/>
      <c r="G10">
        <v>54</v>
      </c>
      <c r="H10" t="s">
        <v>11</v>
      </c>
      <c r="I10" s="5">
        <v>7</v>
      </c>
      <c r="J10">
        <v>1000</v>
      </c>
      <c r="K10" s="3">
        <f t="shared" si="0"/>
        <v>142.85714285714286</v>
      </c>
      <c r="L10" s="3"/>
      <c r="M10" s="3">
        <v>763</v>
      </c>
      <c r="N10" s="5">
        <v>16.2</v>
      </c>
      <c r="O10" s="5"/>
      <c r="P10" s="5"/>
      <c r="Q10" s="3"/>
      <c r="R10" s="3">
        <v>34</v>
      </c>
      <c r="S10" s="3">
        <v>55</v>
      </c>
      <c r="T10" s="3">
        <v>74</v>
      </c>
      <c r="U10" s="3">
        <v>104</v>
      </c>
      <c r="V10" s="3">
        <v>132</v>
      </c>
      <c r="W10" s="3">
        <v>145</v>
      </c>
      <c r="X10" s="6"/>
      <c r="Y10" s="6"/>
      <c r="Z10" s="6"/>
      <c r="AA10" s="6"/>
      <c r="AC10" s="3"/>
      <c r="AE10" s="6"/>
      <c r="AF10" s="6"/>
      <c r="AG10" s="6"/>
      <c r="AH10" s="6"/>
      <c r="AI10" s="6"/>
      <c r="AJ10" s="3"/>
      <c r="AK10" s="8"/>
      <c r="AL10" s="8"/>
      <c r="AM10" s="8"/>
      <c r="AN10" s="8"/>
      <c r="AO10" s="8"/>
      <c r="AP10" s="8"/>
      <c r="AQ10" s="7"/>
      <c r="AR10" s="6"/>
      <c r="AS10" s="6"/>
      <c r="AT10" s="6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6"/>
      <c r="BJ10" s="3"/>
      <c r="BK10" s="3"/>
      <c r="BL10" s="3"/>
      <c r="BM10" s="6"/>
      <c r="BN10" s="6"/>
      <c r="BO10" s="5"/>
      <c r="BP10" s="3"/>
      <c r="BQ10" s="3"/>
      <c r="BR10" s="3"/>
      <c r="BS10" s="3"/>
      <c r="BT10" s="5"/>
      <c r="BU10" s="5"/>
      <c r="BV10" s="5"/>
      <c r="BW10" s="5"/>
      <c r="BX10" s="5"/>
      <c r="BY10" s="5"/>
      <c r="BZ10" s="5"/>
      <c r="CA10" s="3"/>
      <c r="CB10" s="3"/>
      <c r="CC10" s="3"/>
      <c r="CD10" s="3"/>
      <c r="CE10" s="3"/>
      <c r="CF10" s="9"/>
      <c r="CG10" s="3"/>
      <c r="CH10" s="3"/>
      <c r="CI10" s="9"/>
      <c r="CJ10" s="3"/>
      <c r="CK10" s="6"/>
      <c r="CL10" s="3"/>
      <c r="CM10" s="3"/>
      <c r="CN10" s="6"/>
      <c r="CO10" s="3"/>
      <c r="CP10" s="3"/>
      <c r="CQ10" s="3"/>
      <c r="CS10" s="6"/>
      <c r="CV10" s="6"/>
      <c r="CY10" s="6"/>
      <c r="DB10" s="6"/>
      <c r="DE10" s="6"/>
      <c r="DH10" s="6"/>
      <c r="DK10" s="6"/>
      <c r="DL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</row>
    <row r="11" spans="1:166" x14ac:dyDescent="0.25">
      <c r="A11" t="s">
        <v>23</v>
      </c>
      <c r="C11" s="4">
        <v>44258</v>
      </c>
      <c r="D11" s="3">
        <v>5</v>
      </c>
      <c r="E11" t="s">
        <v>76</v>
      </c>
      <c r="F11" t="s">
        <v>13</v>
      </c>
      <c r="G11">
        <v>55</v>
      </c>
      <c r="H11" t="s">
        <v>11</v>
      </c>
      <c r="I11" s="5">
        <v>7</v>
      </c>
      <c r="J11">
        <v>1000</v>
      </c>
      <c r="K11" s="3">
        <f t="shared" si="0"/>
        <v>142.85714285714286</v>
      </c>
      <c r="L11" s="3"/>
      <c r="M11" s="3"/>
      <c r="N11" s="6"/>
      <c r="O11" s="6"/>
      <c r="P11" s="6"/>
      <c r="Q11" s="3"/>
      <c r="R11" s="3">
        <v>34</v>
      </c>
      <c r="S11" s="3">
        <v>55</v>
      </c>
      <c r="T11" s="3">
        <v>74</v>
      </c>
      <c r="U11" s="3">
        <v>104</v>
      </c>
      <c r="V11" s="3">
        <v>132</v>
      </c>
      <c r="W11" s="3">
        <v>145</v>
      </c>
      <c r="X11" s="6"/>
      <c r="Y11" s="6"/>
      <c r="Z11" s="6"/>
      <c r="AA11" s="6"/>
      <c r="AC11" s="3">
        <v>102.1022347148473</v>
      </c>
      <c r="AE11" s="6"/>
      <c r="AF11" s="6">
        <v>0.66319722079378673</v>
      </c>
      <c r="AG11" s="6">
        <v>3.9632922613555895E-2</v>
      </c>
      <c r="AH11" s="6">
        <v>0.58683521064078037</v>
      </c>
      <c r="AI11" s="6">
        <v>4.3642010980060722E-2</v>
      </c>
      <c r="AJ11" s="3">
        <v>83.971610439561488</v>
      </c>
      <c r="AK11" s="6">
        <v>1.8904933718905155</v>
      </c>
      <c r="AL11">
        <v>0.10028493086980515</v>
      </c>
      <c r="AM11" s="6">
        <v>0.66319722079378685</v>
      </c>
      <c r="AN11" s="6">
        <v>3.9632922613555333E-2</v>
      </c>
      <c r="AO11" s="6"/>
      <c r="AP11" s="6"/>
      <c r="AQ11" s="7">
        <f>AK11/AJ11</f>
        <v>2.2513482378085353E-2</v>
      </c>
      <c r="AR11" s="6"/>
      <c r="AS11" s="6"/>
      <c r="AT11" s="6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3"/>
      <c r="BE11" s="3">
        <v>8.3284928771711524</v>
      </c>
      <c r="BG11" s="3"/>
      <c r="BH11" s="3">
        <v>8.3284928771711524</v>
      </c>
      <c r="BI11" s="6"/>
      <c r="BJ11" s="3"/>
      <c r="BK11" s="3">
        <f>AC11+AJ11+BH11</f>
        <v>194.40233803157994</v>
      </c>
      <c r="BL11" s="3"/>
      <c r="BM11" s="6">
        <f>BH11/BK11</f>
        <v>4.2841526297992462E-2</v>
      </c>
      <c r="BN11" s="6"/>
      <c r="BO11" s="5"/>
      <c r="BP11" s="3"/>
      <c r="BQ11" s="3"/>
      <c r="BR11" s="3"/>
      <c r="BS11" s="3"/>
      <c r="BT11" s="5"/>
      <c r="BU11" s="5"/>
      <c r="BV11" s="5"/>
      <c r="BW11" s="5"/>
      <c r="BX11" s="6">
        <f>AC11/BK11</f>
        <v>0.52521094009816471</v>
      </c>
      <c r="BY11" s="6">
        <f>AJ11/BK11</f>
        <v>0.4319475336038428</v>
      </c>
      <c r="BZ11" s="6">
        <f>BH11/BK11</f>
        <v>4.2841526297992462E-2</v>
      </c>
      <c r="CA11" s="3">
        <v>103.07782624400116</v>
      </c>
      <c r="CB11" s="9">
        <v>84.6383007112494</v>
      </c>
      <c r="CC11" s="3">
        <v>2.4479046780457798</v>
      </c>
      <c r="CD11" s="3"/>
      <c r="CE11" s="3">
        <v>3.9559584337332128</v>
      </c>
      <c r="CF11" s="9"/>
      <c r="CG11" s="3">
        <v>12.035662420972765</v>
      </c>
      <c r="CH11" s="7">
        <f>AK11/CA11</f>
        <v>1.8340446638983491E-2</v>
      </c>
      <c r="CI11" s="9"/>
      <c r="CJ11" s="3"/>
      <c r="CK11" s="6"/>
      <c r="CL11" s="3"/>
      <c r="CM11" s="3"/>
      <c r="CN11" s="6"/>
      <c r="CO11" s="3"/>
      <c r="CP11" s="3"/>
      <c r="CQ11" s="3"/>
      <c r="CS11" s="6"/>
      <c r="CV11" s="6"/>
      <c r="CY11" s="6"/>
      <c r="DB11" s="6"/>
      <c r="DE11" s="6"/>
      <c r="DH11" s="6"/>
      <c r="DK11" s="6"/>
      <c r="DL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</row>
    <row r="12" spans="1:166" x14ac:dyDescent="0.25">
      <c r="A12" t="s">
        <v>23</v>
      </c>
      <c r="C12" s="4">
        <v>44264</v>
      </c>
      <c r="D12" s="3"/>
      <c r="E12" s="4"/>
      <c r="G12">
        <v>61</v>
      </c>
      <c r="H12" t="s">
        <v>11</v>
      </c>
      <c r="I12" s="5">
        <v>7</v>
      </c>
      <c r="J12">
        <v>1000</v>
      </c>
      <c r="K12" s="3">
        <f t="shared" si="0"/>
        <v>142.85714285714286</v>
      </c>
      <c r="L12" s="3"/>
      <c r="M12" s="3">
        <v>853</v>
      </c>
      <c r="N12" s="5">
        <v>17</v>
      </c>
      <c r="O12" s="5"/>
      <c r="P12" s="5"/>
      <c r="Q12" s="3"/>
      <c r="R12" s="3">
        <v>34</v>
      </c>
      <c r="S12" s="3">
        <v>55</v>
      </c>
      <c r="T12" s="3">
        <v>74</v>
      </c>
      <c r="U12" s="3">
        <v>104</v>
      </c>
      <c r="V12" s="3">
        <v>132</v>
      </c>
      <c r="W12" s="3">
        <v>145</v>
      </c>
      <c r="X12" s="6"/>
      <c r="Y12" s="6"/>
      <c r="Z12" s="6"/>
      <c r="AA12" s="6"/>
      <c r="AB12" s="6"/>
      <c r="AC12" s="3"/>
      <c r="AD12" s="6"/>
      <c r="AE12" s="6"/>
      <c r="AF12" s="6"/>
      <c r="AH12" s="6"/>
      <c r="AJ12" s="3"/>
      <c r="AK12" s="8"/>
      <c r="AL12" s="8"/>
      <c r="AO12" s="8"/>
      <c r="AP12" s="8"/>
      <c r="AQ12" s="7"/>
      <c r="AR12" s="6"/>
      <c r="AS12" s="6"/>
      <c r="AT12" s="6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G12" s="3"/>
      <c r="BH12" s="3"/>
      <c r="BI12" s="6"/>
      <c r="BJ12" s="3"/>
      <c r="BK12" s="3"/>
      <c r="BL12" s="3"/>
      <c r="BM12" s="6"/>
      <c r="BN12" s="6"/>
      <c r="BO12" s="5"/>
      <c r="BP12" s="3"/>
      <c r="BQ12" s="3"/>
      <c r="BR12" s="3"/>
      <c r="BS12" s="3"/>
      <c r="BT12" s="5"/>
      <c r="BU12" s="5"/>
      <c r="BV12" s="5"/>
      <c r="BW12" s="5"/>
      <c r="BX12" s="5"/>
      <c r="BY12" s="5"/>
      <c r="BZ12" s="5"/>
      <c r="CA12" s="3"/>
      <c r="CB12" s="3"/>
      <c r="CC12" s="3"/>
      <c r="CD12" s="3"/>
      <c r="CE12" s="3"/>
      <c r="CF12" s="9"/>
      <c r="CG12" s="3"/>
      <c r="CH12" s="3"/>
      <c r="CI12" s="9"/>
      <c r="CJ12" s="3"/>
      <c r="CK12" s="6"/>
      <c r="CL12" s="3"/>
      <c r="CM12" s="3"/>
      <c r="CN12" s="6"/>
      <c r="CO12" s="3"/>
      <c r="CP12" s="3"/>
      <c r="CQ12" s="3"/>
      <c r="CR12" s="7"/>
      <c r="CS12" s="6"/>
      <c r="CT12" s="6"/>
      <c r="CU12" s="7"/>
      <c r="CV12" s="6"/>
      <c r="CW12" s="6"/>
      <c r="CX12" s="7"/>
      <c r="CY12" s="6"/>
      <c r="CZ12" s="6"/>
      <c r="DA12" s="7"/>
      <c r="DB12" s="6"/>
      <c r="DC12" s="6"/>
      <c r="DD12" s="7"/>
      <c r="DE12" s="6"/>
      <c r="DF12" s="6"/>
      <c r="DG12" s="7"/>
      <c r="DH12" s="6"/>
      <c r="DI12" s="6"/>
      <c r="DJ12" s="7"/>
      <c r="DK12" s="6"/>
      <c r="DL12" s="6"/>
      <c r="DM12" s="7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</row>
    <row r="13" spans="1:166" x14ac:dyDescent="0.25">
      <c r="A13" t="s">
        <v>23</v>
      </c>
      <c r="C13" s="4">
        <v>44265</v>
      </c>
      <c r="D13" s="3"/>
      <c r="E13" s="4"/>
      <c r="G13">
        <v>62</v>
      </c>
      <c r="H13" t="s">
        <v>11</v>
      </c>
      <c r="I13" s="5">
        <v>7</v>
      </c>
      <c r="J13">
        <v>1000</v>
      </c>
      <c r="K13" s="3">
        <f t="shared" si="0"/>
        <v>142.85714285714286</v>
      </c>
      <c r="L13" s="3">
        <v>1350</v>
      </c>
      <c r="M13" s="3"/>
      <c r="N13" s="6"/>
      <c r="O13" s="6"/>
      <c r="P13" s="6"/>
      <c r="Q13" s="3"/>
      <c r="R13" s="3">
        <v>34</v>
      </c>
      <c r="S13" s="3">
        <v>55</v>
      </c>
      <c r="T13" s="3">
        <v>74</v>
      </c>
      <c r="U13" s="3">
        <v>104</v>
      </c>
      <c r="V13" s="3">
        <v>132</v>
      </c>
      <c r="W13" s="3">
        <v>145</v>
      </c>
      <c r="X13" s="6"/>
      <c r="Y13" s="6"/>
      <c r="Z13" s="6"/>
      <c r="AA13" s="6"/>
      <c r="AB13" s="6"/>
      <c r="AC13" s="3"/>
      <c r="AD13" s="6"/>
      <c r="AE13" s="6"/>
      <c r="AF13" s="6"/>
      <c r="AG13" s="6"/>
      <c r="AH13" s="6"/>
      <c r="AI13" s="6"/>
      <c r="AJ13" s="3"/>
      <c r="AK13" s="8"/>
      <c r="AL13" s="8"/>
      <c r="AM13" s="8"/>
      <c r="AN13" s="8"/>
      <c r="AO13" s="8"/>
      <c r="AP13" s="8"/>
      <c r="AQ13" s="7"/>
      <c r="AR13" s="6"/>
      <c r="AS13" s="6"/>
      <c r="AT13" s="6"/>
      <c r="AU13" s="3"/>
      <c r="AV13" s="3"/>
      <c r="AW13" s="3"/>
      <c r="AY13" s="3"/>
      <c r="AZ13" s="3"/>
      <c r="BA13" s="3"/>
      <c r="BB13" s="3"/>
      <c r="BC13" s="3"/>
      <c r="BD13" s="3"/>
      <c r="BE13" s="3"/>
      <c r="BG13" s="3"/>
      <c r="BH13" s="3"/>
      <c r="BI13" s="6"/>
      <c r="BJ13" s="3"/>
      <c r="BK13" s="3"/>
      <c r="BL13" s="3"/>
      <c r="BM13" s="6"/>
      <c r="BN13" s="6"/>
      <c r="BO13" s="5"/>
      <c r="BP13" s="3"/>
      <c r="BQ13" s="3"/>
      <c r="BR13" s="3"/>
      <c r="BS13" s="3"/>
      <c r="BT13" s="5"/>
      <c r="BU13" s="5"/>
      <c r="BV13" s="5"/>
      <c r="BW13" s="5"/>
      <c r="BX13" s="5"/>
      <c r="BY13" s="5"/>
      <c r="BZ13" s="5"/>
      <c r="CA13" s="3"/>
      <c r="CB13" s="3"/>
      <c r="CC13" s="3"/>
      <c r="CD13" s="3"/>
      <c r="CE13" s="3"/>
      <c r="CF13" s="9"/>
      <c r="CG13" s="3"/>
      <c r="CH13" s="3"/>
      <c r="CI13" s="9"/>
      <c r="CJ13" s="3"/>
      <c r="CK13" s="6"/>
      <c r="CL13" s="3"/>
      <c r="CM13" s="3"/>
      <c r="CN13" s="6">
        <f>CR13+CU13+CX13+DA13+DD13+DG13+DJ13+DM13+DP13+DS13+DV13+DY13</f>
        <v>1.2813684186245549</v>
      </c>
      <c r="CO13" s="3">
        <f>CT13+CW13+CZ13+DC13+DF13+DI13+DL13+DO13+DR13+DU13+DX13+EA13</f>
        <v>384.41052558736646</v>
      </c>
      <c r="CP13" s="3"/>
      <c r="CQ13" s="3">
        <f>CT13+CW13+CZ13+DC13+DF13+DI13</f>
        <v>384.41052558736646</v>
      </c>
      <c r="CR13" s="7">
        <v>0.12821458477795486</v>
      </c>
      <c r="CS13">
        <v>300</v>
      </c>
      <c r="CT13" s="3">
        <f>CR13*CS13</f>
        <v>38.464375433386458</v>
      </c>
      <c r="CU13" s="7">
        <v>0.16370677029406377</v>
      </c>
      <c r="CV13">
        <v>300</v>
      </c>
      <c r="CW13" s="3">
        <f>CU13*CV13</f>
        <v>49.112031088219133</v>
      </c>
      <c r="CX13" s="7">
        <v>0.21314771480250805</v>
      </c>
      <c r="CY13">
        <v>300</v>
      </c>
      <c r="CZ13" s="3">
        <f>CX13*CY13</f>
        <v>63.944314440752414</v>
      </c>
      <c r="DA13" s="7">
        <v>0.25282473341177453</v>
      </c>
      <c r="DB13">
        <v>300</v>
      </c>
      <c r="DC13" s="3">
        <f>DA13*DB13</f>
        <v>75.847420023532365</v>
      </c>
      <c r="DD13" s="7">
        <v>0.23645210079233911</v>
      </c>
      <c r="DE13">
        <v>300</v>
      </c>
      <c r="DF13" s="3">
        <f>DD13*DE13</f>
        <v>70.93563023770173</v>
      </c>
      <c r="DG13" s="7">
        <v>0.28702251454591449</v>
      </c>
      <c r="DH13">
        <v>300</v>
      </c>
      <c r="DI13" s="3">
        <f>DG13*DH13</f>
        <v>86.106754363774343</v>
      </c>
      <c r="DJ13" s="7"/>
      <c r="DK13" s="3"/>
      <c r="DL13" s="6"/>
      <c r="DM13" s="7"/>
      <c r="DN13" s="3"/>
      <c r="DO13" s="6"/>
      <c r="DP13" s="6"/>
      <c r="DQ13" s="3"/>
      <c r="DR13" s="6"/>
      <c r="DS13" s="6"/>
      <c r="DT13" s="3"/>
      <c r="DU13" s="6"/>
      <c r="DV13" s="6"/>
      <c r="DW13" s="3"/>
      <c r="DX13" s="6"/>
      <c r="DY13" s="6"/>
      <c r="DZ13" s="3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</row>
    <row r="14" spans="1:166" x14ac:dyDescent="0.25">
      <c r="A14" t="s">
        <v>23</v>
      </c>
      <c r="C14" s="4">
        <v>44272</v>
      </c>
      <c r="D14" s="3"/>
      <c r="E14" s="4"/>
      <c r="G14">
        <v>69</v>
      </c>
      <c r="H14" t="s">
        <v>11</v>
      </c>
      <c r="I14" s="5">
        <v>7</v>
      </c>
      <c r="J14">
        <v>1000</v>
      </c>
      <c r="K14" s="3">
        <f t="shared" si="0"/>
        <v>142.85714285714286</v>
      </c>
      <c r="L14" s="3"/>
      <c r="M14" s="3"/>
      <c r="N14" s="6"/>
      <c r="O14" s="6"/>
      <c r="P14" s="6"/>
      <c r="Q14" s="3"/>
      <c r="R14" s="3">
        <v>34</v>
      </c>
      <c r="S14" s="3">
        <v>55</v>
      </c>
      <c r="T14" s="3">
        <v>74</v>
      </c>
      <c r="U14" s="3">
        <v>104</v>
      </c>
      <c r="V14" s="3">
        <v>132</v>
      </c>
      <c r="W14" s="3">
        <v>145</v>
      </c>
      <c r="X14" s="6"/>
      <c r="Y14" s="6"/>
      <c r="Z14" s="6"/>
      <c r="AA14" s="6"/>
      <c r="AB14" s="6"/>
      <c r="AC14" s="3">
        <v>212.29930891672529</v>
      </c>
      <c r="AD14" s="6"/>
      <c r="AE14" s="6"/>
      <c r="AF14" s="6"/>
      <c r="AG14" s="6"/>
      <c r="AH14" s="6"/>
      <c r="AI14" s="6"/>
      <c r="AJ14" s="3">
        <v>146.53532503601281</v>
      </c>
      <c r="AK14" s="6">
        <v>3.3292810624093683</v>
      </c>
      <c r="AL14">
        <v>0.44772724449372153</v>
      </c>
      <c r="AM14" s="6"/>
      <c r="AN14" s="6"/>
      <c r="AO14" s="6"/>
      <c r="AP14" s="6"/>
      <c r="AQ14" s="7">
        <f>AK14/AJ14</f>
        <v>2.2719989610635916E-2</v>
      </c>
      <c r="AR14" s="6"/>
      <c r="AS14" s="6"/>
      <c r="AT14" s="6"/>
      <c r="AU14" s="3"/>
      <c r="AV14" s="3"/>
      <c r="AW14" s="3"/>
      <c r="AY14" s="3">
        <v>0</v>
      </c>
      <c r="AZ14" s="3"/>
      <c r="BA14" s="3"/>
      <c r="BB14" s="3"/>
      <c r="BC14" s="3"/>
      <c r="BD14" s="3"/>
      <c r="BE14" s="3">
        <v>56.517263059410539</v>
      </c>
      <c r="BF14" s="3"/>
      <c r="BG14" s="3"/>
      <c r="BH14" s="3">
        <v>56.517263059410539</v>
      </c>
      <c r="BI14" s="6"/>
      <c r="BJ14" s="3"/>
      <c r="BK14" s="3">
        <f>AC14+AJ14+BH14</f>
        <v>415.35189701214864</v>
      </c>
      <c r="BL14" s="3"/>
      <c r="BM14" s="6">
        <f>BH14/BK14</f>
        <v>0.13607079554943616</v>
      </c>
      <c r="BN14" s="6"/>
      <c r="BO14" s="5"/>
      <c r="BP14" s="3"/>
      <c r="BQ14" s="3"/>
      <c r="BR14" s="3"/>
      <c r="BS14" s="3"/>
      <c r="BT14" s="5"/>
      <c r="BU14" s="5"/>
      <c r="BV14" s="5"/>
      <c r="BW14" s="5"/>
      <c r="BX14" s="6">
        <f>AC14/BK14</f>
        <v>0.51113118886397124</v>
      </c>
      <c r="BY14" s="6">
        <f>AJ14/BK14</f>
        <v>0.35279801558659257</v>
      </c>
      <c r="BZ14" s="6">
        <f>BH14/BK14</f>
        <v>0.13607079554943616</v>
      </c>
      <c r="CA14" s="3">
        <v>199.7110877534991</v>
      </c>
      <c r="CB14" s="9">
        <v>124.51341018957487</v>
      </c>
      <c r="CC14" s="3">
        <v>35.108200858094634</v>
      </c>
      <c r="CD14" s="3"/>
      <c r="CE14" s="3">
        <v>9.6125027876444129</v>
      </c>
      <c r="CF14" s="9"/>
      <c r="CG14" s="3">
        <v>30.476973918185184</v>
      </c>
      <c r="CH14" s="7">
        <f>AK14/CA14</f>
        <v>1.6670486851078886E-2</v>
      </c>
      <c r="CI14" s="9"/>
      <c r="CJ14" s="3"/>
      <c r="CK14" s="6"/>
      <c r="CL14" s="3"/>
      <c r="CM14" s="3"/>
      <c r="CN14" s="6"/>
      <c r="CO14" s="3"/>
      <c r="CP14" s="3"/>
      <c r="CQ14" s="3"/>
      <c r="CS14" s="6"/>
      <c r="CV14" s="6"/>
      <c r="CY14" s="6"/>
      <c r="DB14" s="6"/>
      <c r="DE14" s="6"/>
      <c r="DH14" s="6"/>
      <c r="DJ14" s="7"/>
      <c r="DK14" s="6"/>
      <c r="DL14" s="6"/>
      <c r="DM14" s="7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</row>
    <row r="15" spans="1:166" x14ac:dyDescent="0.25">
      <c r="A15" t="s">
        <v>23</v>
      </c>
      <c r="C15" s="4">
        <v>44277</v>
      </c>
      <c r="D15" s="3">
        <v>6</v>
      </c>
      <c r="E15" s="4" t="s">
        <v>95</v>
      </c>
      <c r="F15" t="s">
        <v>55</v>
      </c>
      <c r="G15">
        <v>74</v>
      </c>
      <c r="H15" t="s">
        <v>11</v>
      </c>
      <c r="I15" s="5">
        <v>7</v>
      </c>
      <c r="J15">
        <v>1000</v>
      </c>
      <c r="K15" s="3">
        <f t="shared" si="0"/>
        <v>142.85714285714286</v>
      </c>
      <c r="L15" s="3"/>
      <c r="M15" s="3">
        <v>977</v>
      </c>
      <c r="N15" s="5">
        <v>19.2</v>
      </c>
      <c r="O15" s="5"/>
      <c r="P15" s="5"/>
      <c r="Q15" s="3"/>
      <c r="R15" s="3">
        <v>34</v>
      </c>
      <c r="S15" s="3">
        <v>55</v>
      </c>
      <c r="T15" s="3">
        <v>74</v>
      </c>
      <c r="U15" s="3">
        <v>104</v>
      </c>
      <c r="V15" s="3">
        <v>132</v>
      </c>
      <c r="W15" s="3">
        <v>145</v>
      </c>
      <c r="X15" s="6"/>
      <c r="Y15" s="6"/>
      <c r="Z15" s="6"/>
      <c r="AA15" s="6"/>
      <c r="AB15" s="6"/>
      <c r="AC15" s="3"/>
      <c r="AD15" s="6"/>
      <c r="AE15" s="6"/>
      <c r="AF15" s="6"/>
      <c r="AG15" s="6"/>
      <c r="AH15" s="6"/>
      <c r="AI15" s="6"/>
      <c r="AJ15" s="3"/>
      <c r="AK15" s="8"/>
      <c r="AL15" s="8"/>
      <c r="AM15" s="8"/>
      <c r="AN15" s="8"/>
      <c r="AO15" s="8"/>
      <c r="AP15" s="8"/>
      <c r="AQ15" s="7"/>
      <c r="AR15" s="6"/>
      <c r="AS15" s="6"/>
      <c r="AT15" s="6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6"/>
      <c r="BJ15" s="3"/>
      <c r="BK15" s="3"/>
      <c r="BL15" s="3"/>
      <c r="BM15" s="6"/>
      <c r="BN15" s="6"/>
      <c r="BO15" s="5"/>
      <c r="BP15" s="3"/>
      <c r="BQ15" s="3"/>
      <c r="BR15" s="3"/>
      <c r="BS15" s="3"/>
      <c r="BT15" s="5"/>
      <c r="BU15" s="5"/>
      <c r="BV15" s="5"/>
      <c r="BW15" s="5"/>
      <c r="BX15" s="5"/>
      <c r="BY15" s="5"/>
      <c r="BZ15" s="5"/>
      <c r="CA15" s="3"/>
      <c r="CB15" s="3"/>
      <c r="CC15" s="3"/>
      <c r="CD15" s="3"/>
      <c r="CE15" s="3"/>
      <c r="CF15" s="9"/>
      <c r="CG15" s="3"/>
      <c r="CH15" s="3"/>
      <c r="CI15" s="9"/>
      <c r="CJ15" s="3"/>
      <c r="CK15" s="6"/>
      <c r="CL15" s="3"/>
      <c r="CM15" s="3"/>
      <c r="CN15" s="6"/>
      <c r="CO15" s="3"/>
      <c r="CP15" s="3"/>
      <c r="CQ15" s="3"/>
      <c r="CS15" s="6"/>
      <c r="CV15" s="6"/>
      <c r="CY15" s="6"/>
      <c r="DB15" s="6"/>
      <c r="DE15" s="6"/>
      <c r="DH15" s="6"/>
      <c r="DJ15" s="7"/>
      <c r="DK15" s="6"/>
      <c r="DL15" s="6"/>
      <c r="DM15" s="7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</row>
    <row r="16" spans="1:166" x14ac:dyDescent="0.25">
      <c r="A16" t="s">
        <v>23</v>
      </c>
      <c r="C16" s="4">
        <v>44284</v>
      </c>
      <c r="D16" s="3"/>
      <c r="E16" s="4"/>
      <c r="G16">
        <v>81</v>
      </c>
      <c r="H16" t="s">
        <v>11</v>
      </c>
      <c r="I16" s="5">
        <v>7</v>
      </c>
      <c r="J16">
        <v>1000</v>
      </c>
      <c r="K16" s="3">
        <f t="shared" si="0"/>
        <v>142.85714285714286</v>
      </c>
      <c r="L16" s="3"/>
      <c r="M16" s="3">
        <v>1020</v>
      </c>
      <c r="N16" s="5">
        <v>20.399999999999999</v>
      </c>
      <c r="O16" s="5"/>
      <c r="P16" s="5"/>
      <c r="Q16" s="3"/>
      <c r="R16" s="3">
        <v>34</v>
      </c>
      <c r="S16" s="3">
        <v>55</v>
      </c>
      <c r="T16" s="3">
        <v>74</v>
      </c>
      <c r="U16" s="3">
        <v>104</v>
      </c>
      <c r="V16" s="3">
        <v>132</v>
      </c>
      <c r="W16" s="3">
        <v>145</v>
      </c>
      <c r="X16" s="6"/>
      <c r="Y16" s="6"/>
      <c r="Z16" s="6"/>
      <c r="AA16" s="6"/>
      <c r="AB16" s="6"/>
      <c r="AC16" s="3"/>
      <c r="AD16" s="6"/>
      <c r="AE16" s="6"/>
      <c r="AF16" s="6"/>
      <c r="AG16" s="6"/>
      <c r="AH16" s="6"/>
      <c r="AI16" s="6"/>
      <c r="AJ16" s="3"/>
      <c r="AK16" s="8"/>
      <c r="AL16" s="8"/>
      <c r="AM16" s="8"/>
      <c r="AN16" s="8"/>
      <c r="AO16" s="8"/>
      <c r="AP16" s="8"/>
      <c r="AQ16" s="7"/>
      <c r="AR16" s="6"/>
      <c r="AS16" s="6"/>
      <c r="AT16" s="6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6"/>
      <c r="BJ16" s="3"/>
      <c r="BK16" s="3"/>
      <c r="BL16" s="3"/>
      <c r="BM16" s="6"/>
      <c r="BN16" s="6"/>
      <c r="BO16" s="5"/>
      <c r="BP16" s="3"/>
      <c r="BQ16" s="3"/>
      <c r="BR16" s="3"/>
      <c r="BS16" s="3"/>
      <c r="BT16" s="5"/>
      <c r="BU16" s="5"/>
      <c r="BV16" s="5"/>
      <c r="BW16" s="5"/>
      <c r="BX16" s="5"/>
      <c r="BY16" s="5"/>
      <c r="BZ16" s="5"/>
      <c r="CA16" s="3"/>
      <c r="CB16" s="3"/>
      <c r="CC16" s="3"/>
      <c r="CD16" s="3"/>
      <c r="CE16" s="3"/>
      <c r="CF16" s="9"/>
      <c r="CG16" s="3"/>
      <c r="CH16" s="3"/>
      <c r="CI16" s="9"/>
      <c r="CJ16" s="3"/>
      <c r="CK16" s="6"/>
      <c r="CL16" s="3"/>
      <c r="CM16" s="3"/>
      <c r="CN16" s="6"/>
      <c r="CO16" s="3"/>
      <c r="CP16" s="3"/>
      <c r="CQ16" s="3"/>
      <c r="CR16" s="7"/>
      <c r="CS16" s="6"/>
      <c r="CT16" s="6"/>
      <c r="CU16" s="7"/>
      <c r="CV16" s="6"/>
      <c r="CW16" s="6"/>
      <c r="CX16" s="7"/>
      <c r="CY16" s="6"/>
      <c r="CZ16" s="6"/>
      <c r="DA16" s="7"/>
      <c r="DB16" s="6"/>
      <c r="DC16" s="6"/>
      <c r="DD16" s="7"/>
      <c r="DE16" s="6"/>
      <c r="DF16" s="6"/>
      <c r="DG16" s="7"/>
      <c r="DH16" s="6"/>
      <c r="DI16" s="6"/>
      <c r="DJ16" s="7"/>
      <c r="DK16" s="6"/>
      <c r="DL16" s="6"/>
      <c r="DM16" s="7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</row>
    <row r="17" spans="1:166" x14ac:dyDescent="0.25">
      <c r="A17" t="s">
        <v>23</v>
      </c>
      <c r="C17" s="4">
        <v>44285</v>
      </c>
      <c r="G17">
        <v>82</v>
      </c>
      <c r="H17" t="s">
        <v>11</v>
      </c>
      <c r="I17" s="5">
        <v>7</v>
      </c>
      <c r="J17">
        <v>1000</v>
      </c>
      <c r="K17" s="3">
        <f t="shared" si="0"/>
        <v>142.85714285714286</v>
      </c>
      <c r="L17" s="3"/>
      <c r="M17" s="6"/>
      <c r="N17" s="6"/>
      <c r="O17" s="6"/>
      <c r="P17" s="6"/>
      <c r="Q17" s="3"/>
      <c r="R17" s="3">
        <v>34</v>
      </c>
      <c r="S17" s="3">
        <v>55</v>
      </c>
      <c r="T17" s="3">
        <v>74</v>
      </c>
      <c r="U17" s="3">
        <v>104</v>
      </c>
      <c r="V17" s="3">
        <v>132</v>
      </c>
      <c r="W17" s="3">
        <v>145</v>
      </c>
      <c r="X17" s="6"/>
      <c r="Y17" s="6"/>
      <c r="Z17" s="6"/>
      <c r="AA17" s="6"/>
      <c r="AB17" s="6"/>
      <c r="AC17" s="3">
        <v>255.40943668989934</v>
      </c>
      <c r="AD17" s="6"/>
      <c r="AE17" s="6"/>
      <c r="AF17" s="6">
        <v>0.82315782113501457</v>
      </c>
      <c r="AG17" s="6">
        <v>2.4948574059841987E-2</v>
      </c>
      <c r="AH17" s="6">
        <v>0.55603822724281449</v>
      </c>
      <c r="AI17" s="6">
        <v>6.1259557701467793E-2</v>
      </c>
      <c r="AJ17" s="3">
        <v>166.54731570916971</v>
      </c>
      <c r="AK17" s="6">
        <v>3.2642191536515157</v>
      </c>
      <c r="AL17">
        <v>0.23839869478630002</v>
      </c>
      <c r="AM17" s="8">
        <v>0.82315782113501434</v>
      </c>
      <c r="AN17" s="8">
        <v>2.4948574059841987E-2</v>
      </c>
      <c r="AO17" s="6"/>
      <c r="AP17" s="6"/>
      <c r="AQ17" s="7">
        <f>AK17/AJ17</f>
        <v>1.9599350129134475E-2</v>
      </c>
      <c r="AR17" s="6"/>
      <c r="AS17" s="6"/>
      <c r="AT17" s="6"/>
      <c r="AU17" s="3"/>
      <c r="AV17" s="3"/>
      <c r="AW17" s="3"/>
      <c r="AX17" s="3"/>
      <c r="AY17" s="3">
        <v>111.83003290341898</v>
      </c>
      <c r="AZ17" s="3"/>
      <c r="BA17" s="3"/>
      <c r="BB17" s="3"/>
      <c r="BC17" s="3"/>
      <c r="BD17" s="3"/>
      <c r="BE17" s="3">
        <v>8.2079077597141321</v>
      </c>
      <c r="BF17" s="3"/>
      <c r="BG17" s="3"/>
      <c r="BH17" s="3">
        <v>120.03794066313311</v>
      </c>
      <c r="BI17" s="6"/>
      <c r="BJ17" s="3"/>
      <c r="BK17" s="3">
        <f>AC17+AJ17+BH17</f>
        <v>541.99469306220215</v>
      </c>
      <c r="BL17" s="3"/>
      <c r="BM17" s="6">
        <f>BH17/BK17</f>
        <v>0.22147438378950499</v>
      </c>
      <c r="BN17" s="6"/>
      <c r="BO17" s="5"/>
      <c r="BP17" s="3"/>
      <c r="BQ17" s="3"/>
      <c r="BR17" s="3"/>
      <c r="BS17" s="3"/>
      <c r="BT17" s="5"/>
      <c r="BU17" s="5"/>
      <c r="BV17" s="5"/>
      <c r="BW17" s="5"/>
      <c r="BX17" s="6">
        <f>AC17/BK17</f>
        <v>0.47123973713998563</v>
      </c>
      <c r="BY17" s="6">
        <f>AJ17/BK17</f>
        <v>0.30728587907050942</v>
      </c>
      <c r="BZ17" s="6">
        <f>BH17/BK17</f>
        <v>0.22147438378950499</v>
      </c>
      <c r="CA17" s="3">
        <v>207.83782142632668</v>
      </c>
      <c r="CB17" s="9">
        <v>50.203820877638577</v>
      </c>
      <c r="CC17" s="3">
        <v>51.839043878402393</v>
      </c>
      <c r="CD17" s="3"/>
      <c r="CE17" s="3">
        <v>12.938338572843133</v>
      </c>
      <c r="CF17" s="9"/>
      <c r="CG17" s="3">
        <v>92.856618097442563</v>
      </c>
      <c r="CH17" s="7">
        <f>AK17/CA17</f>
        <v>1.5705607050969787E-2</v>
      </c>
      <c r="CI17" s="9"/>
      <c r="CJ17" s="3"/>
      <c r="CK17" s="6"/>
      <c r="CL17" s="3"/>
      <c r="CM17" s="3"/>
      <c r="CN17" s="6"/>
      <c r="CO17" s="3"/>
      <c r="CP17" s="3"/>
      <c r="CQ17" s="3"/>
      <c r="CR17" s="7"/>
      <c r="CS17" s="6"/>
      <c r="CT17" s="6"/>
      <c r="CU17" s="7"/>
      <c r="CV17" s="6"/>
      <c r="CW17" s="6"/>
      <c r="CX17" s="7"/>
      <c r="CY17" s="6"/>
      <c r="CZ17" s="6"/>
      <c r="DA17" s="7"/>
      <c r="DB17" s="6"/>
      <c r="DC17" s="6"/>
      <c r="DD17" s="7"/>
      <c r="DE17" s="6"/>
      <c r="DF17" s="6"/>
      <c r="DG17" s="7"/>
      <c r="DH17" s="6"/>
      <c r="DI17" s="6"/>
      <c r="DJ17" s="7"/>
      <c r="DK17" s="6"/>
      <c r="DL17" s="6"/>
      <c r="DM17" s="7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</row>
    <row r="18" spans="1:166" x14ac:dyDescent="0.25">
      <c r="A18" t="s">
        <v>23</v>
      </c>
      <c r="C18" s="4">
        <v>44293</v>
      </c>
      <c r="D18" s="3"/>
      <c r="E18" s="4"/>
      <c r="G18">
        <v>90</v>
      </c>
      <c r="H18" t="s">
        <v>11</v>
      </c>
      <c r="I18" s="5">
        <v>7</v>
      </c>
      <c r="J18">
        <v>1000</v>
      </c>
      <c r="K18" s="3">
        <f t="shared" si="0"/>
        <v>142.85714285714286</v>
      </c>
      <c r="L18" s="3"/>
      <c r="M18" s="6"/>
      <c r="N18" s="6"/>
      <c r="O18" s="6"/>
      <c r="P18" s="6"/>
      <c r="Q18" s="3"/>
      <c r="R18" s="3">
        <v>34</v>
      </c>
      <c r="S18" s="3">
        <v>55</v>
      </c>
      <c r="T18" s="3">
        <v>74</v>
      </c>
      <c r="U18" s="3">
        <v>104</v>
      </c>
      <c r="V18" s="3">
        <v>132</v>
      </c>
      <c r="W18" s="3">
        <v>145</v>
      </c>
      <c r="X18" s="6"/>
      <c r="Y18" s="6"/>
      <c r="Z18" s="6"/>
      <c r="AA18" s="6"/>
      <c r="AB18" s="6"/>
      <c r="AC18" s="3"/>
      <c r="AD18" s="6"/>
      <c r="AE18" s="6"/>
      <c r="AF18" s="6"/>
      <c r="AG18" s="6"/>
      <c r="AH18" s="6"/>
      <c r="AI18" s="6"/>
      <c r="AJ18" s="3"/>
      <c r="AK18" s="8"/>
      <c r="AL18" s="8"/>
      <c r="AM18" s="8"/>
      <c r="AN18" s="8"/>
      <c r="AO18" s="8"/>
      <c r="AP18" s="8"/>
      <c r="AQ18" s="7"/>
      <c r="AR18" s="6"/>
      <c r="AS18" s="6"/>
      <c r="AT18" s="6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6"/>
      <c r="BJ18" s="3"/>
      <c r="BK18" s="3"/>
      <c r="BL18" s="3"/>
      <c r="BM18" s="6"/>
      <c r="BN18" s="6"/>
      <c r="BO18" s="5"/>
      <c r="BP18" s="3"/>
      <c r="BQ18" s="3"/>
      <c r="BR18" s="3"/>
      <c r="BS18" s="3"/>
      <c r="BT18" s="5"/>
      <c r="BU18" s="5"/>
      <c r="BV18" s="5"/>
      <c r="BW18" s="5"/>
      <c r="BX18" s="5"/>
      <c r="BY18" s="5"/>
      <c r="BZ18" s="5"/>
      <c r="CA18" s="3"/>
      <c r="CB18" s="3"/>
      <c r="CC18" s="3"/>
      <c r="CD18" s="3"/>
      <c r="CE18" s="3"/>
      <c r="CF18" s="9"/>
      <c r="CG18" s="3"/>
      <c r="CH18" s="3"/>
      <c r="CI18" s="9"/>
      <c r="CJ18" s="3"/>
      <c r="CK18" s="6"/>
      <c r="CL18" s="3"/>
      <c r="CM18" s="3"/>
      <c r="CN18" s="6"/>
      <c r="CO18" s="3"/>
      <c r="CP18" s="3"/>
      <c r="CQ18" s="3"/>
      <c r="CR18" s="7"/>
      <c r="CS18" s="6"/>
      <c r="CT18" s="6"/>
      <c r="CU18" s="7"/>
      <c r="CV18" s="6"/>
      <c r="CW18" s="6"/>
      <c r="CX18" s="7"/>
      <c r="CY18" s="6"/>
      <c r="CZ18" s="6"/>
      <c r="DA18" s="7"/>
      <c r="DB18" s="6"/>
      <c r="DC18" s="6"/>
      <c r="DD18" s="7"/>
      <c r="DE18" s="6"/>
      <c r="DF18" s="6"/>
      <c r="DG18" s="7"/>
      <c r="DH18" s="6"/>
      <c r="DI18" s="6"/>
      <c r="DJ18" s="7"/>
      <c r="DK18" s="6"/>
      <c r="DL18" s="6"/>
      <c r="DM18" s="7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>
        <v>0.61999999999999988</v>
      </c>
      <c r="ED18" s="6">
        <f>((10000*0.3*1.55)*EC18)/1000</f>
        <v>2.8829999999999996</v>
      </c>
      <c r="EE18" s="6">
        <v>0.82</v>
      </c>
      <c r="EF18" s="6">
        <f>((10000*0.3*1.66)*EE18)/1000</f>
        <v>4.0835999999999997</v>
      </c>
      <c r="EG18" s="6">
        <v>3.8</v>
      </c>
      <c r="EH18" s="6">
        <f>((10000*0.3*1.55)*EG18)/1000</f>
        <v>17.670000000000002</v>
      </c>
      <c r="EI18" s="6">
        <v>5.2</v>
      </c>
      <c r="EJ18" s="6">
        <f>((10000*0.3*1.61)*EI18)/1000</f>
        <v>25.116</v>
      </c>
      <c r="EK18" s="6">
        <v>4.5999999999999996</v>
      </c>
      <c r="EL18" s="6">
        <f>((10000*0.3*1.55)*EK18)/1000</f>
        <v>21.39</v>
      </c>
      <c r="EM18" s="6">
        <v>3.2</v>
      </c>
      <c r="EN18" s="6">
        <f>((10000*0.3*1.55)*EM18)/1000</f>
        <v>14.88</v>
      </c>
      <c r="EO18" s="6">
        <v>2.0100000000000002</v>
      </c>
      <c r="EP18" s="6">
        <f>((10000*0.3*1.62)*EO18)/1000</f>
        <v>9.7686000000000011</v>
      </c>
      <c r="EQ18" s="6">
        <v>1.22</v>
      </c>
      <c r="ER18" s="6"/>
      <c r="ES18" s="6">
        <v>12.85</v>
      </c>
      <c r="ET18" s="6">
        <v>3.2</v>
      </c>
      <c r="EU18" s="6">
        <v>2.4</v>
      </c>
      <c r="EV18" s="6">
        <v>1.4</v>
      </c>
      <c r="EW18" s="6">
        <v>1.01</v>
      </c>
      <c r="EX18" s="6">
        <v>0.82</v>
      </c>
      <c r="EY18" s="6">
        <v>1.6</v>
      </c>
      <c r="EZ18" s="6">
        <v>1.8</v>
      </c>
      <c r="FA18" s="6">
        <v>0.61999999999999988</v>
      </c>
      <c r="FB18" s="6">
        <v>1.19</v>
      </c>
      <c r="FC18" s="6">
        <v>0.316</v>
      </c>
      <c r="FD18" s="6">
        <v>0.22000000000000003</v>
      </c>
      <c r="FE18" s="6">
        <v>0.13600000000000001</v>
      </c>
      <c r="FF18" s="6">
        <v>0.11400000000000002</v>
      </c>
      <c r="FG18" s="6">
        <v>7.4999999999999997E-2</v>
      </c>
      <c r="FH18" s="6">
        <v>0.11800000000000002</v>
      </c>
      <c r="FI18" s="6">
        <v>0.14600000000000002</v>
      </c>
      <c r="FJ18" s="6">
        <v>6.5000000000000002E-2</v>
      </c>
    </row>
    <row r="19" spans="1:166" x14ac:dyDescent="0.25">
      <c r="A19" t="s">
        <v>23</v>
      </c>
      <c r="C19" s="4">
        <v>44294</v>
      </c>
      <c r="D19" s="3"/>
      <c r="E19" s="4"/>
      <c r="G19">
        <v>91</v>
      </c>
      <c r="H19" t="s">
        <v>11</v>
      </c>
      <c r="I19" s="5">
        <v>7</v>
      </c>
      <c r="J19">
        <v>1000</v>
      </c>
      <c r="K19" s="3">
        <f t="shared" si="0"/>
        <v>142.85714285714286</v>
      </c>
      <c r="L19" s="3"/>
      <c r="M19" s="6"/>
      <c r="N19" s="6"/>
      <c r="O19" s="6"/>
      <c r="P19" s="6"/>
      <c r="Q19" s="3"/>
      <c r="R19" s="3">
        <v>34</v>
      </c>
      <c r="S19" s="3">
        <v>55</v>
      </c>
      <c r="T19" s="3">
        <v>74</v>
      </c>
      <c r="U19" s="3">
        <v>104</v>
      </c>
      <c r="V19" s="3">
        <v>132</v>
      </c>
      <c r="W19" s="3">
        <v>145</v>
      </c>
      <c r="X19" s="6"/>
      <c r="Y19" s="6"/>
      <c r="Z19" s="6"/>
      <c r="AA19" s="6"/>
      <c r="AB19" s="6"/>
      <c r="AC19" s="3"/>
      <c r="AD19" s="6"/>
      <c r="AE19" s="6"/>
      <c r="AF19" s="6"/>
      <c r="AG19" s="6"/>
      <c r="AH19" s="6"/>
      <c r="AI19" s="6"/>
      <c r="AJ19" s="3"/>
      <c r="AK19" s="8"/>
      <c r="AL19" s="8"/>
      <c r="AM19" s="8"/>
      <c r="AN19" s="8"/>
      <c r="AO19" s="11">
        <v>66.5625</v>
      </c>
      <c r="AP19" s="8"/>
      <c r="AQ19" s="7"/>
      <c r="AR19" s="6"/>
      <c r="AS19" s="6"/>
      <c r="AT19" s="6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6"/>
      <c r="BJ19" s="3"/>
      <c r="BK19" s="3"/>
      <c r="BL19" s="3"/>
      <c r="BM19" s="6"/>
      <c r="BN19" s="6"/>
      <c r="BO19" s="5"/>
      <c r="BP19" s="3"/>
      <c r="BQ19" s="3"/>
      <c r="BR19" s="3"/>
      <c r="BS19" s="3"/>
      <c r="BT19" s="5"/>
      <c r="BU19" s="5"/>
      <c r="BV19" s="5"/>
      <c r="BW19" s="5"/>
      <c r="BX19" s="5"/>
      <c r="BY19" s="5"/>
      <c r="BZ19" s="5"/>
      <c r="CA19" s="3"/>
      <c r="CB19" s="3"/>
      <c r="CC19" s="3"/>
      <c r="CD19" s="3"/>
      <c r="CE19" s="9"/>
      <c r="CF19" s="9"/>
      <c r="CG19" s="9"/>
      <c r="CH19" s="9"/>
      <c r="CI19" s="9"/>
      <c r="CJ19" s="3"/>
      <c r="CK19" s="6"/>
      <c r="CL19" s="3"/>
      <c r="CM19" s="3"/>
      <c r="CN19" s="6">
        <f>CR19+CU19+CX19+DA19+DD19+DG19+DJ19+DM19+DP19+DS19+DV19+DY19</f>
        <v>1.8294307502107192</v>
      </c>
      <c r="CO19" s="3">
        <f>CT19+CW19+CZ19+DC19+DF19+DI19+DL19+DO19+DR19+DU19+DX19+EA19</f>
        <v>548.82922506321552</v>
      </c>
      <c r="CP19" s="3"/>
      <c r="CQ19" s="3">
        <f>CT19+CW19+CZ19+DC19+DF19+DI19</f>
        <v>395.03754237913364</v>
      </c>
      <c r="CR19" s="7">
        <v>0.11636040579157657</v>
      </c>
      <c r="CS19">
        <v>300</v>
      </c>
      <c r="CT19" s="3">
        <f>CR19*CS19</f>
        <v>34.908121737472968</v>
      </c>
      <c r="CU19" s="7">
        <v>0.20435874264406523</v>
      </c>
      <c r="CV19">
        <v>300</v>
      </c>
      <c r="CW19" s="3">
        <f>CU19*CV19</f>
        <v>61.307622793219565</v>
      </c>
      <c r="CX19" s="7">
        <v>0.22959598044060991</v>
      </c>
      <c r="CY19">
        <v>300</v>
      </c>
      <c r="CZ19" s="3">
        <f>CX19*CY19</f>
        <v>68.878794132182975</v>
      </c>
      <c r="DA19" s="7">
        <v>0.256617820772367</v>
      </c>
      <c r="DB19">
        <v>300</v>
      </c>
      <c r="DC19" s="3">
        <f>DA19*DB19</f>
        <v>76.985346231710096</v>
      </c>
      <c r="DD19" s="7">
        <v>0.25542381233226563</v>
      </c>
      <c r="DE19">
        <v>300</v>
      </c>
      <c r="DF19" s="3">
        <f>DD19*DE19</f>
        <v>76.627143699679692</v>
      </c>
      <c r="DG19" s="7">
        <v>0.25443504594956134</v>
      </c>
      <c r="DH19">
        <v>300</v>
      </c>
      <c r="DI19" s="3">
        <f>DG19*DH19</f>
        <v>76.330513784868401</v>
      </c>
      <c r="DJ19" s="7">
        <v>0.25801792633710086</v>
      </c>
      <c r="DK19">
        <v>300</v>
      </c>
      <c r="DL19" s="3">
        <f>DJ19*DK19</f>
        <v>77.405377901130251</v>
      </c>
      <c r="DM19" s="7">
        <v>0.25462101594317232</v>
      </c>
      <c r="DN19">
        <v>300</v>
      </c>
      <c r="DO19" s="3">
        <f>DM19*DN19</f>
        <v>76.386304782951697</v>
      </c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3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</row>
    <row r="20" spans="1:166" x14ac:dyDescent="0.25">
      <c r="A20" t="s">
        <v>23</v>
      </c>
      <c r="C20" s="4">
        <v>44300</v>
      </c>
      <c r="D20" s="3"/>
      <c r="E20" s="4"/>
      <c r="G20">
        <v>97</v>
      </c>
      <c r="H20" t="s">
        <v>11</v>
      </c>
      <c r="I20" s="5">
        <v>7</v>
      </c>
      <c r="J20">
        <v>1000</v>
      </c>
      <c r="K20" s="3">
        <f t="shared" si="0"/>
        <v>142.85714285714286</v>
      </c>
      <c r="L20" s="3"/>
      <c r="M20" s="6"/>
      <c r="N20" s="6"/>
      <c r="O20" s="6"/>
      <c r="P20" s="6"/>
      <c r="Q20" s="3"/>
      <c r="R20" s="3">
        <v>34</v>
      </c>
      <c r="S20" s="3">
        <v>55</v>
      </c>
      <c r="T20" s="3">
        <v>74</v>
      </c>
      <c r="U20" s="3">
        <v>104</v>
      </c>
      <c r="V20" s="3">
        <v>132</v>
      </c>
      <c r="W20" s="3">
        <v>145</v>
      </c>
      <c r="X20" s="6"/>
      <c r="Y20" s="6"/>
      <c r="Z20" s="6"/>
      <c r="AA20" s="6"/>
      <c r="AB20" s="6"/>
      <c r="AC20" s="3">
        <v>307.36834811939559</v>
      </c>
      <c r="AD20" s="6"/>
      <c r="AE20" s="6"/>
      <c r="AF20" s="6"/>
      <c r="AG20" s="6"/>
      <c r="AH20" s="6"/>
      <c r="AI20" s="6"/>
      <c r="AJ20" s="3">
        <v>155.04237039342917</v>
      </c>
      <c r="AK20" s="6">
        <v>2.7312683325824478</v>
      </c>
      <c r="AL20">
        <v>0.17439204521154333</v>
      </c>
      <c r="AM20" s="6"/>
      <c r="AN20" s="6"/>
      <c r="AO20" s="6"/>
      <c r="AP20" s="6"/>
      <c r="AQ20" s="7">
        <f>AK20/AJ20</f>
        <v>1.7616270479170908E-2</v>
      </c>
      <c r="AR20" s="6"/>
      <c r="AS20" s="6"/>
      <c r="AT20" s="6"/>
      <c r="AU20" s="3"/>
      <c r="AV20" s="3"/>
      <c r="AW20" s="3"/>
      <c r="AX20" s="3"/>
      <c r="AY20" s="3">
        <v>211.50173600143452</v>
      </c>
      <c r="AZ20" s="3"/>
      <c r="BA20" s="3"/>
      <c r="BB20" s="3"/>
      <c r="BC20" s="3"/>
      <c r="BD20" s="3"/>
      <c r="BE20" s="3">
        <v>0</v>
      </c>
      <c r="BF20" s="3"/>
      <c r="BG20" s="3"/>
      <c r="BH20" s="3">
        <v>211.50173600143452</v>
      </c>
      <c r="BI20" s="6"/>
      <c r="BJ20" s="3"/>
      <c r="BK20" s="3">
        <f>AC20+AJ20+BH20</f>
        <v>673.91245451425925</v>
      </c>
      <c r="BL20" s="3"/>
      <c r="BM20" s="6">
        <f>BH20/BK20</f>
        <v>0.31384155996030694</v>
      </c>
      <c r="BN20" s="6"/>
      <c r="BO20" s="5"/>
      <c r="BP20" s="3"/>
      <c r="BQ20" s="3"/>
      <c r="BR20" s="3"/>
      <c r="BS20" s="3"/>
      <c r="BT20" s="5"/>
      <c r="BU20" s="5"/>
      <c r="BV20" s="5"/>
      <c r="BW20" s="5"/>
      <c r="BX20" s="6">
        <f>AC20/BK20</f>
        <v>0.456095366780155</v>
      </c>
      <c r="BY20" s="6">
        <f>AJ20/BK20</f>
        <v>0.23006307325953809</v>
      </c>
      <c r="BZ20" s="6">
        <f>BH20/BK20</f>
        <v>0.31384155996030694</v>
      </c>
      <c r="CA20" s="3">
        <v>202.08113614044004</v>
      </c>
      <c r="CB20" s="9">
        <v>8.9624277412916822</v>
      </c>
      <c r="CC20" s="3">
        <v>64.015365796952636</v>
      </c>
      <c r="CD20" s="3"/>
      <c r="CE20" s="3">
        <v>4.4855200590768689</v>
      </c>
      <c r="CF20" s="9"/>
      <c r="CG20" s="3">
        <v>124.61782254311886</v>
      </c>
      <c r="CH20" s="7">
        <f>AK20/CA20</f>
        <v>1.3515701587724161E-2</v>
      </c>
      <c r="CI20" s="9"/>
      <c r="CJ20" s="3"/>
      <c r="CK20" s="6"/>
      <c r="CL20" s="3"/>
      <c r="CM20" s="3"/>
      <c r="CN20" s="6"/>
      <c r="CO20" s="3"/>
      <c r="CP20" s="3"/>
      <c r="CQ20" s="3"/>
      <c r="CS20" s="6"/>
      <c r="CV20" s="6"/>
      <c r="CY20" s="6"/>
      <c r="DB20" s="6"/>
      <c r="DE20" s="6"/>
      <c r="DH20" s="6"/>
      <c r="DK20" s="6"/>
      <c r="DL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2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</row>
    <row r="21" spans="1:166" x14ac:dyDescent="0.25">
      <c r="A21" t="s">
        <v>23</v>
      </c>
      <c r="C21" s="4">
        <v>44307</v>
      </c>
      <c r="D21" s="3">
        <v>8</v>
      </c>
      <c r="E21" t="s">
        <v>78</v>
      </c>
      <c r="F21" t="s">
        <v>14</v>
      </c>
      <c r="G21">
        <v>104</v>
      </c>
      <c r="H21" t="s">
        <v>11</v>
      </c>
      <c r="I21" s="5">
        <v>7</v>
      </c>
      <c r="J21">
        <v>1000</v>
      </c>
      <c r="K21" s="3">
        <f t="shared" si="0"/>
        <v>142.85714285714286</v>
      </c>
      <c r="L21" s="3"/>
      <c r="M21" s="6"/>
      <c r="N21" s="6"/>
      <c r="O21" s="6"/>
      <c r="P21" s="6"/>
      <c r="Q21" s="3"/>
      <c r="R21" s="3">
        <v>34</v>
      </c>
      <c r="S21" s="3">
        <v>55</v>
      </c>
      <c r="T21" s="3">
        <v>74</v>
      </c>
      <c r="U21" s="3">
        <v>104</v>
      </c>
      <c r="V21" s="3">
        <v>132</v>
      </c>
      <c r="W21" s="3">
        <v>145</v>
      </c>
      <c r="X21" s="6"/>
      <c r="Y21" s="6"/>
      <c r="Z21" s="6"/>
      <c r="AA21" s="6"/>
      <c r="AB21" s="6"/>
      <c r="AC21" s="3"/>
      <c r="AD21" s="6"/>
      <c r="AE21" s="6"/>
      <c r="AF21" s="6"/>
      <c r="AG21" s="6"/>
      <c r="AH21" s="6"/>
      <c r="AI21" s="6"/>
      <c r="AJ21" s="3"/>
      <c r="AK21" s="8"/>
      <c r="AL21" s="8"/>
      <c r="AM21" s="8"/>
      <c r="AN21" s="8"/>
      <c r="AO21" s="8"/>
      <c r="AP21" s="8"/>
      <c r="AQ21" s="7"/>
      <c r="AR21" s="6"/>
      <c r="AS21" s="6"/>
      <c r="AT21" s="6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>
        <v>9.3466666666666676</v>
      </c>
      <c r="BH21" s="3"/>
      <c r="BI21" s="6"/>
      <c r="BJ21" s="3"/>
      <c r="BK21" s="3"/>
      <c r="BL21" s="3"/>
      <c r="BM21" s="6"/>
      <c r="BN21" s="3"/>
      <c r="BO21" s="5"/>
      <c r="BP21" s="3"/>
      <c r="BQ21" s="3"/>
      <c r="BR21" s="3"/>
      <c r="BS21" s="3"/>
      <c r="BT21" s="5"/>
      <c r="BU21" s="5"/>
      <c r="BV21" s="5"/>
      <c r="BW21" s="5"/>
      <c r="BX21" s="5"/>
      <c r="BY21" s="5"/>
      <c r="BZ21" s="5"/>
      <c r="CA21" s="3"/>
      <c r="CB21" s="3"/>
      <c r="CC21" s="3"/>
      <c r="CD21" s="3">
        <v>1.8666666666666665</v>
      </c>
      <c r="CE21" s="9"/>
      <c r="CF21" s="9"/>
      <c r="CG21" s="9"/>
      <c r="CH21" s="9"/>
      <c r="CI21" s="9"/>
      <c r="CJ21" s="3"/>
      <c r="CK21" s="6"/>
      <c r="CL21" s="3"/>
      <c r="CM21" s="3"/>
      <c r="CN21" s="6"/>
      <c r="CO21" s="3"/>
      <c r="CP21" s="3"/>
      <c r="CQ21" s="3"/>
      <c r="CR21" s="7"/>
      <c r="CS21" s="6"/>
      <c r="CT21" s="6"/>
      <c r="CU21" s="7"/>
      <c r="CV21" s="6"/>
      <c r="CW21" s="6"/>
      <c r="CX21" s="7"/>
      <c r="CY21" s="6"/>
      <c r="CZ21" s="6"/>
      <c r="DA21" s="7"/>
      <c r="DB21" s="6"/>
      <c r="DC21" s="6"/>
      <c r="DD21" s="7"/>
      <c r="DE21" s="6"/>
      <c r="DF21" s="6"/>
      <c r="DG21" s="7"/>
      <c r="DH21" s="6"/>
      <c r="DI21" s="6"/>
      <c r="DJ21" s="7"/>
      <c r="DK21" s="6"/>
      <c r="DL21" s="6"/>
      <c r="DM21" s="7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166" x14ac:dyDescent="0.25">
      <c r="A22" t="s">
        <v>23</v>
      </c>
      <c r="C22" s="4">
        <v>44314</v>
      </c>
      <c r="D22" s="3"/>
      <c r="E22" s="4"/>
      <c r="G22">
        <v>111</v>
      </c>
      <c r="H22" t="s">
        <v>11</v>
      </c>
      <c r="I22" s="5">
        <v>7</v>
      </c>
      <c r="J22">
        <v>1000</v>
      </c>
      <c r="K22" s="3">
        <f t="shared" si="0"/>
        <v>142.85714285714286</v>
      </c>
      <c r="L22" s="3"/>
      <c r="M22" s="6"/>
      <c r="N22" s="6"/>
      <c r="O22" s="6"/>
      <c r="P22" s="6"/>
      <c r="Q22" s="3"/>
      <c r="R22" s="3">
        <v>34</v>
      </c>
      <c r="S22" s="3">
        <v>55</v>
      </c>
      <c r="T22" s="3">
        <v>74</v>
      </c>
      <c r="U22" s="3">
        <v>104</v>
      </c>
      <c r="V22" s="3">
        <v>132</v>
      </c>
      <c r="W22" s="3">
        <v>145</v>
      </c>
      <c r="X22" s="6"/>
      <c r="Y22" s="6"/>
      <c r="Z22" s="6"/>
      <c r="AA22" s="6"/>
      <c r="AB22" s="6"/>
      <c r="AC22" s="3"/>
      <c r="AD22" s="6"/>
      <c r="AE22" s="6"/>
      <c r="AF22" s="6"/>
      <c r="AG22" s="6"/>
      <c r="AH22" s="6"/>
      <c r="AI22" s="6"/>
      <c r="AJ22" s="3"/>
      <c r="AK22" s="8"/>
      <c r="AL22" s="8"/>
      <c r="AM22" s="8"/>
      <c r="AN22" s="8"/>
      <c r="AO22" s="8"/>
      <c r="AP22" s="8"/>
      <c r="AQ22" s="7"/>
      <c r="AR22" s="6"/>
      <c r="AS22" s="6"/>
      <c r="AT22" s="6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>
        <v>55.790666666666674</v>
      </c>
      <c r="BH22" s="3"/>
      <c r="BI22" s="6"/>
      <c r="BJ22" s="3"/>
      <c r="BK22" s="3"/>
      <c r="BL22" s="3"/>
      <c r="BM22" s="6"/>
      <c r="BN22" s="3"/>
      <c r="BO22" s="5"/>
      <c r="BP22" s="3"/>
      <c r="BQ22" s="3"/>
      <c r="BR22" s="3"/>
      <c r="BS22" s="3"/>
      <c r="BT22" s="5"/>
      <c r="BU22" s="5"/>
      <c r="BV22" s="5"/>
      <c r="BW22" s="5"/>
      <c r="BX22" s="5"/>
      <c r="BY22" s="5"/>
      <c r="BZ22" s="5"/>
      <c r="CA22" s="3"/>
      <c r="CB22" s="3"/>
      <c r="CC22" s="3"/>
      <c r="CD22" s="3">
        <v>12.266666666666667</v>
      </c>
      <c r="CE22" s="9"/>
      <c r="CF22" s="9"/>
      <c r="CG22" s="9"/>
      <c r="CH22" s="9"/>
      <c r="CI22" s="9"/>
      <c r="CJ22" s="3"/>
      <c r="CK22" s="6"/>
      <c r="CL22" s="3"/>
      <c r="CM22" s="3"/>
      <c r="CN22" s="6"/>
      <c r="CO22" s="3"/>
      <c r="CP22" s="3"/>
      <c r="CQ22" s="3"/>
      <c r="CR22" s="7"/>
      <c r="CS22" s="6"/>
      <c r="CT22" s="6"/>
      <c r="CU22" s="7"/>
      <c r="CV22" s="6"/>
      <c r="CW22" s="6"/>
      <c r="CX22" s="7"/>
      <c r="CY22" s="6"/>
      <c r="CZ22" s="6"/>
      <c r="DA22" s="7"/>
      <c r="DB22" s="6"/>
      <c r="DC22" s="6"/>
      <c r="DD22" s="7"/>
      <c r="DE22" s="6"/>
      <c r="DF22" s="6"/>
      <c r="DG22" s="7"/>
      <c r="DH22" s="6"/>
      <c r="DI22" s="6"/>
      <c r="DJ22" s="7"/>
      <c r="DK22" s="6"/>
      <c r="DL22" s="6"/>
      <c r="DM22" s="7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</row>
    <row r="23" spans="1:166" x14ac:dyDescent="0.25">
      <c r="A23" t="s">
        <v>23</v>
      </c>
      <c r="C23" s="4">
        <v>44321</v>
      </c>
      <c r="D23" s="3"/>
      <c r="E23" s="4"/>
      <c r="G23">
        <v>118</v>
      </c>
      <c r="H23" t="s">
        <v>11</v>
      </c>
      <c r="I23" s="5">
        <v>7</v>
      </c>
      <c r="J23">
        <v>1000</v>
      </c>
      <c r="K23" s="3">
        <f t="shared" si="0"/>
        <v>142.85714285714286</v>
      </c>
      <c r="L23" s="3">
        <v>1800</v>
      </c>
      <c r="M23" s="6"/>
      <c r="N23" s="6"/>
      <c r="O23" s="6"/>
      <c r="P23" s="6"/>
      <c r="Q23" s="3"/>
      <c r="R23" s="3">
        <v>34</v>
      </c>
      <c r="S23" s="3">
        <v>55</v>
      </c>
      <c r="T23" s="3">
        <v>74</v>
      </c>
      <c r="U23" s="3">
        <v>104</v>
      </c>
      <c r="V23" s="3">
        <v>132</v>
      </c>
      <c r="W23" s="3">
        <v>145</v>
      </c>
      <c r="X23" s="6"/>
      <c r="Y23" s="6"/>
      <c r="Z23" s="6"/>
      <c r="AA23" s="6"/>
      <c r="AB23" s="6"/>
      <c r="AC23" s="3"/>
      <c r="AD23" s="6"/>
      <c r="AE23" s="6"/>
      <c r="AF23" s="6"/>
      <c r="AG23" s="6"/>
      <c r="AH23" s="6"/>
      <c r="AI23" s="6"/>
      <c r="AJ23" s="3"/>
      <c r="AK23" s="8"/>
      <c r="AL23" s="8"/>
      <c r="AM23" s="8"/>
      <c r="AN23" s="8"/>
      <c r="AO23" s="8"/>
      <c r="AP23" s="8"/>
      <c r="AQ23" s="7"/>
      <c r="AR23" s="6"/>
      <c r="AS23" s="6"/>
      <c r="AT23" s="6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>
        <v>100.63333333333335</v>
      </c>
      <c r="BH23" s="3"/>
      <c r="BI23" s="6"/>
      <c r="BJ23" s="3"/>
      <c r="BK23" s="3"/>
      <c r="BL23" s="3"/>
      <c r="BM23" s="6"/>
      <c r="BN23" s="3"/>
      <c r="BO23" s="5"/>
      <c r="BP23" s="3"/>
      <c r="BQ23" s="3"/>
      <c r="BR23" s="3"/>
      <c r="BS23" s="3"/>
      <c r="BT23" s="5"/>
      <c r="BU23" s="5"/>
      <c r="BV23" s="5"/>
      <c r="BW23" s="5"/>
      <c r="BX23" s="5"/>
      <c r="BY23" s="5"/>
      <c r="BZ23" s="5"/>
      <c r="CA23" s="3"/>
      <c r="CB23" s="3"/>
      <c r="CC23" s="3"/>
      <c r="CD23" s="3">
        <v>20.8</v>
      </c>
      <c r="CE23" s="9"/>
      <c r="CF23" s="9"/>
      <c r="CG23" s="9"/>
      <c r="CH23" s="9"/>
      <c r="CI23" s="9"/>
      <c r="CJ23" s="3"/>
      <c r="CK23" s="6"/>
      <c r="CL23" s="3"/>
      <c r="CM23" s="3"/>
      <c r="CN23" s="6">
        <f>CR23+CU23+CX23+DA23+DD23+DG23+DJ23+DM23+DP23+DS23+DV23+DY23</f>
        <v>1.3638968159690987</v>
      </c>
      <c r="CO23" s="3">
        <f>CT23+CW23+CZ23+DC23+DF23+DI23+DL23+DO23+DR23+DU23+DX23+EA23</f>
        <v>409.16904479072963</v>
      </c>
      <c r="CP23" s="3"/>
      <c r="CQ23" s="3">
        <f>CT23+CW23+CZ23+DC23+DF23+DI23</f>
        <v>282.62003486311983</v>
      </c>
      <c r="CR23" s="7">
        <v>5.3792546387022529E-2</v>
      </c>
      <c r="CS23">
        <v>300</v>
      </c>
      <c r="CT23" s="3">
        <f>CR23*CS23</f>
        <v>16.13776391610676</v>
      </c>
      <c r="CU23" s="7">
        <v>0.15213786879544844</v>
      </c>
      <c r="CV23">
        <v>300</v>
      </c>
      <c r="CW23" s="3">
        <f>CU23*CV23</f>
        <v>45.641360638634531</v>
      </c>
      <c r="CX23" s="7">
        <v>0.17310031534070569</v>
      </c>
      <c r="CY23">
        <v>300</v>
      </c>
      <c r="CZ23" s="3">
        <f>CX23*CY23</f>
        <v>51.93009460221171</v>
      </c>
      <c r="DA23" s="7">
        <v>0.19459690162513588</v>
      </c>
      <c r="DB23">
        <v>300</v>
      </c>
      <c r="DC23" s="3">
        <f>DA23*DB23</f>
        <v>58.379070487540766</v>
      </c>
      <c r="DD23" s="7">
        <v>0.17941578276758066</v>
      </c>
      <c r="DE23">
        <v>300</v>
      </c>
      <c r="DF23" s="3">
        <f>DD23*DE23</f>
        <v>53.824734830274195</v>
      </c>
      <c r="DG23" s="7">
        <v>0.18902336796117292</v>
      </c>
      <c r="DH23">
        <v>300</v>
      </c>
      <c r="DI23" s="3">
        <f>DG23*DH23</f>
        <v>56.707010388351875</v>
      </c>
      <c r="DJ23" s="7">
        <v>0.21016921599045885</v>
      </c>
      <c r="DK23">
        <v>300</v>
      </c>
      <c r="DL23" s="3">
        <f>DJ23*DK23</f>
        <v>63.050764797137653</v>
      </c>
      <c r="DM23" s="7">
        <v>0.21166081710157383</v>
      </c>
      <c r="DN23">
        <v>300</v>
      </c>
      <c r="DO23" s="3">
        <f>DM23*DN23</f>
        <v>63.498245130472149</v>
      </c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3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</row>
    <row r="24" spans="1:166" x14ac:dyDescent="0.25">
      <c r="A24" t="s">
        <v>23</v>
      </c>
      <c r="C24" s="4">
        <v>44328</v>
      </c>
      <c r="D24" s="3"/>
      <c r="E24" s="4"/>
      <c r="G24">
        <v>125</v>
      </c>
      <c r="H24" t="s">
        <v>11</v>
      </c>
      <c r="I24" s="5">
        <v>7</v>
      </c>
      <c r="J24">
        <v>1000</v>
      </c>
      <c r="K24" s="3">
        <f t="shared" si="0"/>
        <v>142.85714285714286</v>
      </c>
      <c r="L24" s="3"/>
      <c r="M24" s="6"/>
      <c r="N24" s="6"/>
      <c r="O24" s="6"/>
      <c r="P24" s="6"/>
      <c r="Q24" s="3"/>
      <c r="R24" s="3">
        <v>34</v>
      </c>
      <c r="S24" s="3">
        <v>55</v>
      </c>
      <c r="T24" s="3">
        <v>74</v>
      </c>
      <c r="U24" s="3">
        <v>104</v>
      </c>
      <c r="V24" s="3">
        <v>132</v>
      </c>
      <c r="W24" s="3">
        <v>145</v>
      </c>
      <c r="X24" s="6"/>
      <c r="Y24" s="6"/>
      <c r="Z24" s="6"/>
      <c r="AA24" s="6"/>
      <c r="AB24" s="6"/>
      <c r="AC24" s="3"/>
      <c r="AD24" s="6"/>
      <c r="AE24" s="6"/>
      <c r="AF24" s="6"/>
      <c r="AG24" s="6"/>
      <c r="AH24" s="6"/>
      <c r="AI24" s="6"/>
      <c r="AJ24" s="3"/>
      <c r="AK24" s="8"/>
      <c r="AL24" s="8"/>
      <c r="AM24" s="8"/>
      <c r="AN24" s="8"/>
      <c r="AO24" s="8"/>
      <c r="AP24" s="8"/>
      <c r="AQ24" s="7"/>
      <c r="AR24" s="6"/>
      <c r="AS24" s="6"/>
      <c r="AT24" s="6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>
        <v>135.90666666666669</v>
      </c>
      <c r="BH24" s="3"/>
      <c r="BI24" s="6"/>
      <c r="BJ24" s="3"/>
      <c r="BK24" s="3"/>
      <c r="BL24" s="3"/>
      <c r="BM24" s="6"/>
      <c r="BN24" s="3"/>
      <c r="BO24" s="5"/>
      <c r="BP24" s="3"/>
      <c r="BQ24" s="3"/>
      <c r="BR24" s="3"/>
      <c r="BS24" s="3"/>
      <c r="BT24" s="5"/>
      <c r="BU24" s="5"/>
      <c r="BV24" s="5"/>
      <c r="BW24" s="5"/>
      <c r="BX24" s="5"/>
      <c r="BY24" s="5"/>
      <c r="BZ24" s="5"/>
      <c r="CA24" s="3"/>
      <c r="CB24" s="3"/>
      <c r="CC24" s="3"/>
      <c r="CD24" s="3">
        <v>25.333333333333336</v>
      </c>
      <c r="CE24" s="9"/>
      <c r="CF24" s="9"/>
      <c r="CG24" s="9"/>
      <c r="CH24" s="9"/>
      <c r="CI24" s="9"/>
      <c r="CJ24" s="3"/>
      <c r="CK24" s="6"/>
      <c r="CL24" s="3"/>
      <c r="CM24" s="3"/>
      <c r="CN24" s="6"/>
      <c r="CO24" s="3"/>
      <c r="CP24" s="3"/>
      <c r="CQ24" s="3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</row>
    <row r="25" spans="1:166" x14ac:dyDescent="0.25">
      <c r="A25" t="s">
        <v>23</v>
      </c>
      <c r="C25" s="4">
        <v>44335</v>
      </c>
      <c r="D25" s="3">
        <v>9</v>
      </c>
      <c r="E25" s="4" t="s">
        <v>77</v>
      </c>
      <c r="F25" t="s">
        <v>15</v>
      </c>
      <c r="G25">
        <v>132</v>
      </c>
      <c r="H25" t="s">
        <v>11</v>
      </c>
      <c r="I25" s="5">
        <v>7</v>
      </c>
      <c r="J25">
        <v>1000</v>
      </c>
      <c r="K25" s="3">
        <f t="shared" si="0"/>
        <v>142.85714285714286</v>
      </c>
      <c r="L25" s="3"/>
      <c r="M25" s="6"/>
      <c r="N25" s="6"/>
      <c r="O25" s="6"/>
      <c r="P25" s="6"/>
      <c r="Q25" s="3"/>
      <c r="R25" s="3">
        <v>34</v>
      </c>
      <c r="S25" s="3">
        <v>55</v>
      </c>
      <c r="T25" s="3">
        <v>74</v>
      </c>
      <c r="U25" s="3">
        <v>104</v>
      </c>
      <c r="V25" s="3">
        <v>132</v>
      </c>
      <c r="W25" s="3">
        <v>145</v>
      </c>
      <c r="X25" s="6"/>
      <c r="Y25" s="6"/>
      <c r="Z25" s="6"/>
      <c r="AA25" s="6"/>
      <c r="AB25" s="6"/>
      <c r="AC25" s="3"/>
      <c r="AD25" s="6"/>
      <c r="AE25" s="6"/>
      <c r="AF25" s="6"/>
      <c r="AG25" s="6"/>
      <c r="AH25" s="6"/>
      <c r="AI25" s="6"/>
      <c r="AJ25" s="3"/>
      <c r="AK25" s="8"/>
      <c r="AL25" s="8"/>
      <c r="AM25" s="8"/>
      <c r="AN25" s="8"/>
      <c r="AO25" s="8"/>
      <c r="AP25" s="8"/>
      <c r="AQ25" s="7"/>
      <c r="AR25" s="6"/>
      <c r="AS25" s="6"/>
      <c r="AT25" s="6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162.608</v>
      </c>
      <c r="BH25" s="3"/>
      <c r="BI25" s="6"/>
      <c r="BJ25" s="3"/>
      <c r="BK25" s="3"/>
      <c r="BL25" s="3"/>
      <c r="BM25" s="6"/>
      <c r="BN25" s="3"/>
      <c r="BO25" s="5"/>
      <c r="BP25" s="3"/>
      <c r="BQ25" s="3"/>
      <c r="BR25" s="3"/>
      <c r="BS25" s="3"/>
      <c r="BT25" s="5"/>
      <c r="BU25" s="5"/>
      <c r="BV25" s="5"/>
      <c r="BW25" s="5">
        <v>2.9369726872246695</v>
      </c>
      <c r="BX25" s="5"/>
      <c r="BY25" s="5"/>
      <c r="BZ25" s="5"/>
      <c r="CA25" s="3"/>
      <c r="CB25" s="3"/>
      <c r="CC25" s="3"/>
      <c r="CD25" s="3">
        <v>32.133333333333333</v>
      </c>
      <c r="CE25" s="9"/>
      <c r="CF25" s="9"/>
      <c r="CG25" s="9"/>
      <c r="CH25" s="9"/>
      <c r="CI25" s="9"/>
      <c r="CJ25" s="3"/>
      <c r="CK25" s="6"/>
      <c r="CL25" s="3"/>
      <c r="CM25" s="3"/>
      <c r="CN25" s="6"/>
      <c r="CO25" s="3"/>
      <c r="CP25" s="3"/>
      <c r="CQ25" s="3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</row>
    <row r="26" spans="1:166" x14ac:dyDescent="0.25">
      <c r="A26" t="s">
        <v>23</v>
      </c>
      <c r="C26" s="4">
        <v>44342</v>
      </c>
      <c r="D26" s="3"/>
      <c r="E26" s="4"/>
      <c r="G26">
        <v>139</v>
      </c>
      <c r="H26" t="s">
        <v>11</v>
      </c>
      <c r="I26" s="5">
        <v>7</v>
      </c>
      <c r="J26">
        <v>1000</v>
      </c>
      <c r="K26" s="3">
        <f t="shared" si="0"/>
        <v>142.85714285714286</v>
      </c>
      <c r="L26" s="3"/>
      <c r="M26" s="6"/>
      <c r="N26" s="6"/>
      <c r="O26" s="6"/>
      <c r="P26" s="6"/>
      <c r="Q26" s="3"/>
      <c r="R26" s="3">
        <v>34</v>
      </c>
      <c r="S26" s="3">
        <v>55</v>
      </c>
      <c r="T26" s="3">
        <v>74</v>
      </c>
      <c r="U26" s="3">
        <v>104</v>
      </c>
      <c r="V26" s="3">
        <v>132</v>
      </c>
      <c r="W26" s="3">
        <v>145</v>
      </c>
      <c r="X26" s="6"/>
      <c r="Y26" s="6"/>
      <c r="Z26" s="6"/>
      <c r="AA26" s="6"/>
      <c r="AB26" s="6"/>
      <c r="AC26" s="3"/>
      <c r="AD26" s="6"/>
      <c r="AE26" s="6"/>
      <c r="AF26" s="6"/>
      <c r="AG26" s="6"/>
      <c r="AH26" s="6"/>
      <c r="AI26" s="6"/>
      <c r="AJ26" s="3"/>
      <c r="AK26" s="8"/>
      <c r="AL26" s="8"/>
      <c r="AM26" s="8"/>
      <c r="AN26" s="8"/>
      <c r="AO26" s="8"/>
      <c r="AP26" s="8"/>
      <c r="AQ26" s="7"/>
      <c r="AR26" s="6"/>
      <c r="AS26" s="6"/>
      <c r="AT26" s="6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>
        <v>215.96199999999999</v>
      </c>
      <c r="BH26" s="3"/>
      <c r="BI26" s="6"/>
      <c r="BJ26" s="3"/>
      <c r="BK26" s="3"/>
      <c r="BL26" s="3"/>
      <c r="BM26" s="6"/>
      <c r="BN26" s="3"/>
      <c r="BO26" s="5"/>
      <c r="BP26" s="3"/>
      <c r="BQ26" s="3"/>
      <c r="BR26" s="3"/>
      <c r="BS26" s="3"/>
      <c r="BT26" s="5"/>
      <c r="BU26" s="5"/>
      <c r="BV26" s="5"/>
      <c r="BW26" s="5"/>
      <c r="BX26" s="5"/>
      <c r="BY26" s="5"/>
      <c r="BZ26" s="5"/>
      <c r="CA26" s="3"/>
      <c r="CB26" s="3"/>
      <c r="CC26" s="3"/>
      <c r="CD26" s="3">
        <v>47.133333333333333</v>
      </c>
      <c r="CE26" s="9"/>
      <c r="CF26" s="9"/>
      <c r="CG26" s="9"/>
      <c r="CH26" s="9"/>
      <c r="CI26" s="9"/>
      <c r="CJ26" s="3"/>
      <c r="CK26" s="6"/>
      <c r="CL26" s="3"/>
      <c r="CM26" s="3"/>
      <c r="CN26" s="6"/>
      <c r="CO26" s="3"/>
      <c r="CP26" s="3"/>
      <c r="CQ26" s="3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</row>
    <row r="27" spans="1:166" x14ac:dyDescent="0.25">
      <c r="A27" t="s">
        <v>23</v>
      </c>
      <c r="C27" s="4">
        <v>44348</v>
      </c>
      <c r="D27" s="3"/>
      <c r="E27" s="4"/>
      <c r="G27">
        <v>145</v>
      </c>
      <c r="H27" t="s">
        <v>11</v>
      </c>
      <c r="I27" s="5">
        <v>7</v>
      </c>
      <c r="J27">
        <v>1000</v>
      </c>
      <c r="K27" s="3">
        <f t="shared" si="0"/>
        <v>142.85714285714286</v>
      </c>
      <c r="L27" s="3"/>
      <c r="M27" s="6"/>
      <c r="N27" s="6"/>
      <c r="O27" s="6"/>
      <c r="P27" s="6"/>
      <c r="Q27" s="3"/>
      <c r="R27" s="3">
        <v>34</v>
      </c>
      <c r="S27" s="3">
        <v>55</v>
      </c>
      <c r="T27" s="3">
        <v>74</v>
      </c>
      <c r="U27" s="3">
        <v>104</v>
      </c>
      <c r="V27" s="3">
        <v>132</v>
      </c>
      <c r="W27" s="3">
        <v>145</v>
      </c>
      <c r="X27" s="6"/>
      <c r="Y27" s="6"/>
      <c r="Z27" s="6"/>
      <c r="AA27" s="6"/>
      <c r="AB27" s="6"/>
      <c r="AC27" s="3"/>
      <c r="AD27" s="6"/>
      <c r="AE27" s="6"/>
      <c r="AF27" s="6"/>
      <c r="AG27" s="6"/>
      <c r="AH27" s="6"/>
      <c r="AI27" s="6"/>
      <c r="AJ27" s="3"/>
      <c r="AK27" s="8"/>
      <c r="AL27" s="8"/>
      <c r="AM27" s="8"/>
      <c r="AN27" s="8"/>
      <c r="AO27" s="8"/>
      <c r="AP27" s="8"/>
      <c r="AQ27" s="7"/>
      <c r="AR27" s="6"/>
      <c r="AS27" s="6"/>
      <c r="AT27" s="6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>
        <v>234.73866666666669</v>
      </c>
      <c r="BH27" s="3"/>
      <c r="BI27" s="6"/>
      <c r="BJ27" s="3"/>
      <c r="BK27" s="3"/>
      <c r="BL27" s="3"/>
      <c r="BM27" s="6"/>
      <c r="BN27" s="3">
        <f t="shared" ref="BN27" si="1">BP27*(1/(BO27/100))</f>
        <v>234.73866666666669</v>
      </c>
      <c r="BO27" s="5">
        <v>41</v>
      </c>
      <c r="BP27" s="3">
        <v>96.242853333333343</v>
      </c>
      <c r="BQ27" s="3">
        <f t="shared" ref="BQ27" si="2">BN27-BP27</f>
        <v>138.49581333333333</v>
      </c>
      <c r="BR27" s="3"/>
      <c r="BS27" s="3"/>
      <c r="BT27" s="5">
        <v>4.2397732745961827</v>
      </c>
      <c r="BU27" s="5"/>
      <c r="BV27" s="5"/>
      <c r="BW27" s="5"/>
      <c r="BX27" s="5"/>
      <c r="BY27" s="5"/>
      <c r="BZ27" s="5"/>
      <c r="CA27" s="3"/>
      <c r="CB27" s="3"/>
      <c r="CC27" s="3"/>
      <c r="CD27" s="3">
        <v>54.4</v>
      </c>
      <c r="CE27" s="9"/>
      <c r="CF27" s="9"/>
      <c r="CG27" s="9"/>
      <c r="CH27" s="9"/>
      <c r="CI27" s="9"/>
      <c r="CJ27" s="3"/>
      <c r="CK27" s="6"/>
      <c r="CL27" s="3"/>
      <c r="CM27" s="3"/>
      <c r="CN27" s="6"/>
      <c r="CO27" s="3"/>
      <c r="CP27" s="3"/>
      <c r="CQ27" s="3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</row>
    <row r="28" spans="1:166" x14ac:dyDescent="0.25">
      <c r="A28" t="s">
        <v>23</v>
      </c>
      <c r="C28" s="4">
        <v>44349</v>
      </c>
      <c r="D28" s="3">
        <v>10</v>
      </c>
      <c r="E28" s="4" t="s">
        <v>68</v>
      </c>
      <c r="F28" t="s">
        <v>16</v>
      </c>
      <c r="G28">
        <v>146</v>
      </c>
      <c r="H28" t="s">
        <v>11</v>
      </c>
      <c r="I28" s="5">
        <v>7</v>
      </c>
      <c r="J28">
        <v>1000</v>
      </c>
      <c r="K28" s="3">
        <f t="shared" si="0"/>
        <v>142.85714285714286</v>
      </c>
      <c r="L28" s="3"/>
      <c r="M28" s="6"/>
      <c r="N28" s="6"/>
      <c r="O28" s="6"/>
      <c r="P28" s="6"/>
      <c r="Q28" s="3"/>
      <c r="R28" s="3">
        <v>34</v>
      </c>
      <c r="S28" s="3">
        <v>55</v>
      </c>
      <c r="T28" s="3">
        <v>74</v>
      </c>
      <c r="U28" s="3">
        <v>104</v>
      </c>
      <c r="V28" s="3">
        <v>132</v>
      </c>
      <c r="W28" s="3">
        <v>145</v>
      </c>
      <c r="X28" s="6"/>
      <c r="Y28" s="6"/>
      <c r="Z28" s="6"/>
      <c r="AA28" s="6"/>
      <c r="AB28" s="6"/>
      <c r="AC28" s="3"/>
      <c r="AD28" s="6"/>
      <c r="AE28" s="6"/>
      <c r="AF28" s="6"/>
      <c r="AG28" s="6"/>
      <c r="AH28" s="6"/>
      <c r="AI28" s="6"/>
      <c r="AJ28" s="3"/>
      <c r="AK28" s="8"/>
      <c r="AL28" s="8"/>
      <c r="AM28" s="8"/>
      <c r="AN28" s="8"/>
      <c r="AO28" s="8"/>
      <c r="AP28" s="8"/>
      <c r="AQ28" s="7"/>
      <c r="AR28" s="6"/>
      <c r="AS28" s="6"/>
      <c r="AT28" s="6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6"/>
      <c r="BJ28" s="3"/>
      <c r="BK28" s="3"/>
      <c r="BL28" s="3"/>
      <c r="BM28" s="6"/>
      <c r="BN28" s="6"/>
      <c r="BO28" s="5"/>
      <c r="BP28" s="3"/>
      <c r="BQ28" s="3"/>
      <c r="BR28" s="3"/>
      <c r="BS28" s="3"/>
      <c r="BT28" s="5"/>
      <c r="BU28" s="5"/>
      <c r="BV28" s="5"/>
      <c r="BW28" s="5"/>
      <c r="BX28" s="5"/>
      <c r="BY28" s="5"/>
      <c r="BZ28" s="5"/>
      <c r="CA28" s="3"/>
      <c r="CB28" s="3"/>
      <c r="CC28" s="3"/>
      <c r="CD28" s="3"/>
      <c r="CE28" s="9"/>
      <c r="CF28" s="9"/>
      <c r="CG28" s="9"/>
      <c r="CH28" s="9"/>
      <c r="CI28" s="9"/>
      <c r="CJ28" s="3"/>
      <c r="CK28" s="6"/>
      <c r="CL28" s="3"/>
      <c r="CM28" s="3"/>
      <c r="CN28" s="6"/>
      <c r="CO28" s="3"/>
      <c r="CP28" s="3"/>
      <c r="CQ28" s="3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</row>
    <row r="29" spans="1:166" x14ac:dyDescent="0.25">
      <c r="A29" t="s">
        <v>24</v>
      </c>
      <c r="C29" s="4">
        <v>44203</v>
      </c>
      <c r="D29" s="3">
        <v>1</v>
      </c>
      <c r="E29" s="4" t="s">
        <v>79</v>
      </c>
      <c r="F29" t="s">
        <v>10</v>
      </c>
      <c r="G29">
        <v>0</v>
      </c>
      <c r="H29" t="s">
        <v>11</v>
      </c>
      <c r="I29" s="5">
        <v>4.7</v>
      </c>
      <c r="J29">
        <v>1500</v>
      </c>
      <c r="K29" s="3">
        <f t="shared" si="0"/>
        <v>141.84397163120565</v>
      </c>
      <c r="L29" s="3"/>
      <c r="M29" s="6"/>
      <c r="N29" s="6"/>
      <c r="O29" s="6"/>
      <c r="P29" s="6"/>
      <c r="Q29" s="3"/>
      <c r="R29" s="3">
        <v>34</v>
      </c>
      <c r="S29" s="3">
        <v>55</v>
      </c>
      <c r="T29" s="3">
        <v>81</v>
      </c>
      <c r="U29" s="3">
        <v>104</v>
      </c>
      <c r="V29" s="3">
        <v>132</v>
      </c>
      <c r="W29" s="3">
        <v>145</v>
      </c>
      <c r="X29" s="6"/>
      <c r="Y29" s="6"/>
      <c r="Z29" s="6"/>
      <c r="AA29" s="6"/>
      <c r="AB29" s="6"/>
      <c r="AC29" s="3"/>
      <c r="AD29" s="6"/>
      <c r="AE29" s="6"/>
      <c r="AF29" s="6"/>
      <c r="AG29" s="6"/>
      <c r="AH29" s="6"/>
      <c r="AI29" s="6"/>
      <c r="AJ29" s="3"/>
      <c r="AK29" s="8"/>
      <c r="AL29" s="8"/>
      <c r="AM29" s="8"/>
      <c r="AN29" s="8"/>
      <c r="AO29" s="8"/>
      <c r="AP29" s="8"/>
      <c r="AQ29" s="7"/>
      <c r="AR29" s="6"/>
      <c r="AS29" s="6"/>
      <c r="AT29" s="6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6"/>
      <c r="BJ29" s="3"/>
      <c r="BK29" s="3"/>
      <c r="BL29" s="3"/>
      <c r="BM29" s="6"/>
      <c r="BN29" s="6"/>
      <c r="BO29" s="5"/>
      <c r="BP29" s="3"/>
      <c r="BQ29" s="3"/>
      <c r="BR29" s="3"/>
      <c r="BS29" s="3"/>
      <c r="BT29" s="5"/>
      <c r="BU29" s="5"/>
      <c r="BV29" s="5"/>
      <c r="BW29" s="5"/>
      <c r="BX29" s="5"/>
      <c r="BY29" s="5"/>
      <c r="BZ29" s="5"/>
      <c r="CA29" s="3"/>
      <c r="CB29" s="3"/>
      <c r="CC29" s="3"/>
      <c r="CD29" s="3"/>
      <c r="CE29" s="9"/>
      <c r="CF29" s="9"/>
      <c r="CG29" s="9"/>
      <c r="CH29" s="9"/>
      <c r="CI29" s="9"/>
      <c r="CJ29" s="3"/>
      <c r="CK29" s="6"/>
      <c r="CL29" s="3"/>
      <c r="CM29" s="3"/>
      <c r="CN29" s="6"/>
      <c r="CO29" s="3"/>
      <c r="CP29" s="3"/>
      <c r="CQ29" s="3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</row>
    <row r="30" spans="1:166" x14ac:dyDescent="0.25">
      <c r="A30" t="s">
        <v>24</v>
      </c>
      <c r="C30" s="4">
        <v>44217</v>
      </c>
      <c r="D30" s="3"/>
      <c r="E30" s="4"/>
      <c r="G30">
        <v>14</v>
      </c>
      <c r="H30" t="s">
        <v>11</v>
      </c>
      <c r="I30" s="5">
        <v>4.7</v>
      </c>
      <c r="J30">
        <v>1500</v>
      </c>
      <c r="K30" s="3">
        <f t="shared" si="0"/>
        <v>141.84397163120565</v>
      </c>
      <c r="L30" s="3"/>
      <c r="M30" s="6"/>
      <c r="N30" s="6"/>
      <c r="O30" s="6"/>
      <c r="P30" s="6"/>
      <c r="Q30" s="3"/>
      <c r="R30" s="3">
        <v>34</v>
      </c>
      <c r="S30" s="3">
        <v>55</v>
      </c>
      <c r="T30" s="3">
        <v>81</v>
      </c>
      <c r="U30" s="3">
        <v>104</v>
      </c>
      <c r="V30" s="3">
        <v>132</v>
      </c>
      <c r="W30" s="3">
        <v>145</v>
      </c>
      <c r="X30" s="6"/>
      <c r="Y30" s="6"/>
      <c r="Z30" s="6"/>
      <c r="AA30" s="6"/>
      <c r="AB30" s="6"/>
      <c r="AC30" s="3"/>
      <c r="AD30" s="6"/>
      <c r="AE30" s="6"/>
      <c r="AF30" s="6"/>
      <c r="AG30" s="6"/>
      <c r="AH30" s="6"/>
      <c r="AI30" s="6"/>
      <c r="AJ30" s="3"/>
      <c r="AK30" s="6"/>
      <c r="AL30" s="6"/>
      <c r="AM30" s="6"/>
      <c r="AN30" s="6"/>
      <c r="AO30" s="6"/>
      <c r="AP30" s="6"/>
      <c r="AQ30" s="7"/>
      <c r="AR30" s="6"/>
      <c r="AS30" s="6"/>
      <c r="AT30" s="6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6"/>
      <c r="BJ30" s="3"/>
      <c r="BK30" s="3"/>
      <c r="BL30" s="3"/>
      <c r="BM30" s="6"/>
      <c r="BN30" s="6"/>
      <c r="BO30" s="5"/>
      <c r="BP30" s="3"/>
      <c r="BQ30" s="3"/>
      <c r="BR30" s="3"/>
      <c r="BS30" s="3"/>
      <c r="BT30" s="5"/>
      <c r="BU30" s="5"/>
      <c r="BV30" s="5"/>
      <c r="BW30" s="5"/>
      <c r="BX30" s="5"/>
      <c r="BY30" s="5"/>
      <c r="BZ30" s="5"/>
      <c r="CA30" s="3"/>
      <c r="CB30" s="3"/>
      <c r="CC30" s="3"/>
      <c r="CD30" s="3"/>
      <c r="CE30" s="3"/>
      <c r="CF30" s="3"/>
      <c r="CG30" s="3"/>
      <c r="CH30" s="3"/>
      <c r="CM30" s="3"/>
      <c r="CN30" s="6">
        <f>CR30+CU30+CX30+DA30+DD30+DG30+DJ30+DM30+DP30+DS30+DV30+DY30</f>
        <v>1.8623397967492517</v>
      </c>
      <c r="CO30" s="3">
        <f>CT30+CW30+CZ30+DC30+DF30+DI30+DL30+DO30+DR30+DU30+DX30+EA30</f>
        <v>558.70193902477558</v>
      </c>
      <c r="CP30" s="3"/>
      <c r="CQ30" s="3">
        <f>CT30+CW30+CZ30+DC30+DF30+DI30</f>
        <v>418.43199805665273</v>
      </c>
      <c r="CR30">
        <v>0.19518518518518518</v>
      </c>
      <c r="CS30">
        <v>300</v>
      </c>
      <c r="CT30">
        <v>58.555555555555557</v>
      </c>
      <c r="CU30">
        <v>0.24004664723032068</v>
      </c>
      <c r="CV30">
        <v>300</v>
      </c>
      <c r="CW30">
        <v>72.013994169096208</v>
      </c>
      <c r="CX30">
        <v>0.24093769666456891</v>
      </c>
      <c r="CY30">
        <v>300</v>
      </c>
      <c r="CZ30">
        <v>72.281308999370665</v>
      </c>
      <c r="DA30">
        <v>0.25250670241286866</v>
      </c>
      <c r="DB30">
        <v>300</v>
      </c>
      <c r="DC30">
        <v>75.752010723860593</v>
      </c>
      <c r="DD30">
        <v>0.24132911392405063</v>
      </c>
      <c r="DE30">
        <v>300</v>
      </c>
      <c r="DF30">
        <v>72.398734177215189</v>
      </c>
      <c r="DG30">
        <v>0.22476798143851509</v>
      </c>
      <c r="DH30">
        <v>300</v>
      </c>
      <c r="DI30">
        <v>67.430394431554532</v>
      </c>
      <c r="DJ30">
        <v>0.23716646989374263</v>
      </c>
      <c r="DK30">
        <v>300</v>
      </c>
      <c r="DL30">
        <v>71.149940968122792</v>
      </c>
      <c r="DM30">
        <v>0.23040000000000002</v>
      </c>
      <c r="DN30">
        <v>300</v>
      </c>
      <c r="DO30">
        <v>69.12</v>
      </c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3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166" x14ac:dyDescent="0.25">
      <c r="A31" t="s">
        <v>24</v>
      </c>
      <c r="C31" s="4">
        <v>44231</v>
      </c>
      <c r="D31" s="3"/>
      <c r="E31" s="4"/>
      <c r="G31">
        <v>28</v>
      </c>
      <c r="H31" t="s">
        <v>11</v>
      </c>
      <c r="I31" s="5">
        <v>4.7</v>
      </c>
      <c r="J31">
        <v>1500</v>
      </c>
      <c r="K31" s="3">
        <f t="shared" si="0"/>
        <v>141.84397163120565</v>
      </c>
      <c r="L31" s="3"/>
      <c r="M31" s="3">
        <v>279</v>
      </c>
      <c r="N31" s="5">
        <v>6.9666666666666668</v>
      </c>
      <c r="O31" s="5"/>
      <c r="P31" s="5"/>
      <c r="Q31" s="3"/>
      <c r="R31" s="3">
        <v>34</v>
      </c>
      <c r="S31" s="3">
        <v>55</v>
      </c>
      <c r="T31" s="3">
        <v>81</v>
      </c>
      <c r="U31" s="3">
        <v>104</v>
      </c>
      <c r="V31" s="3">
        <v>132</v>
      </c>
      <c r="W31" s="3">
        <v>145</v>
      </c>
      <c r="X31" s="6"/>
      <c r="Y31" s="6"/>
      <c r="Z31" s="6"/>
      <c r="AA31" s="6"/>
      <c r="AB31" s="6"/>
      <c r="AC31" s="3"/>
      <c r="AD31" s="6"/>
      <c r="AE31" s="6"/>
      <c r="AF31" s="6"/>
      <c r="AG31" s="6"/>
      <c r="AH31" s="6"/>
      <c r="AI31" s="6"/>
      <c r="AJ31" s="3"/>
      <c r="AK31" s="6"/>
      <c r="AL31" s="6"/>
      <c r="AM31" s="6"/>
      <c r="AN31" s="6"/>
      <c r="AO31" s="6"/>
      <c r="AP31" s="6"/>
      <c r="AQ31" s="7"/>
      <c r="AR31" s="6"/>
      <c r="AS31" s="6"/>
      <c r="AT31" s="6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6"/>
      <c r="BJ31" s="3"/>
      <c r="BK31" s="3"/>
      <c r="BL31" s="3"/>
      <c r="BM31" s="6"/>
      <c r="BN31" s="6"/>
      <c r="BO31" s="5"/>
      <c r="BP31" s="3"/>
      <c r="BQ31" s="3"/>
      <c r="BR31" s="3"/>
      <c r="BS31" s="3"/>
      <c r="BT31" s="5"/>
      <c r="BU31" s="5"/>
      <c r="BV31" s="5"/>
      <c r="BW31" s="5"/>
      <c r="BX31" s="5"/>
      <c r="BY31" s="5"/>
      <c r="BZ31" s="5"/>
      <c r="CA31" s="3"/>
      <c r="CB31" s="3"/>
      <c r="CC31" s="3"/>
      <c r="CD31" s="3"/>
      <c r="CE31" s="3"/>
      <c r="CF31" s="3"/>
      <c r="CG31" s="3"/>
      <c r="CH31" s="3"/>
      <c r="CM31" s="3"/>
      <c r="CN31" s="6"/>
      <c r="CO31" s="3"/>
      <c r="CP31" s="3"/>
      <c r="CQ31" s="3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</row>
    <row r="32" spans="1:166" x14ac:dyDescent="0.25">
      <c r="A32" t="s">
        <v>24</v>
      </c>
      <c r="C32" s="4">
        <v>44236</v>
      </c>
      <c r="D32" s="3"/>
      <c r="E32" s="4"/>
      <c r="G32">
        <v>33</v>
      </c>
      <c r="H32" t="s">
        <v>11</v>
      </c>
      <c r="I32" s="5">
        <v>4.7</v>
      </c>
      <c r="J32">
        <v>1500</v>
      </c>
      <c r="K32" s="3">
        <f t="shared" si="0"/>
        <v>141.84397163120565</v>
      </c>
      <c r="L32" s="3"/>
      <c r="M32" s="3">
        <v>439.16666666666663</v>
      </c>
      <c r="N32" s="5">
        <v>10.916666666666666</v>
      </c>
      <c r="O32" s="5"/>
      <c r="P32" s="5"/>
      <c r="Q32" s="3"/>
      <c r="R32" s="3">
        <v>34</v>
      </c>
      <c r="S32" s="3">
        <v>55</v>
      </c>
      <c r="T32" s="3">
        <v>81</v>
      </c>
      <c r="U32" s="3">
        <v>104</v>
      </c>
      <c r="V32" s="3">
        <v>132</v>
      </c>
      <c r="W32" s="3">
        <v>145</v>
      </c>
      <c r="X32" s="6"/>
      <c r="Y32" s="6"/>
      <c r="Z32" s="6"/>
      <c r="AA32" s="6"/>
      <c r="AB32" s="6"/>
      <c r="AC32" s="3"/>
      <c r="AD32" s="6"/>
      <c r="AE32" s="6"/>
      <c r="AF32" s="6"/>
      <c r="AG32" s="6"/>
      <c r="AH32" s="6"/>
      <c r="AI32" s="6"/>
      <c r="AJ32" s="3"/>
      <c r="AK32" s="6"/>
      <c r="AL32" s="6"/>
      <c r="AM32" s="6"/>
      <c r="AN32" s="6"/>
      <c r="AO32" s="6"/>
      <c r="AP32" s="6"/>
      <c r="AQ32" s="7"/>
      <c r="AR32" s="6"/>
      <c r="AS32" s="6"/>
      <c r="AT32" s="6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6"/>
      <c r="BJ32" s="3"/>
      <c r="BK32" s="3"/>
      <c r="BL32" s="3"/>
      <c r="BM32" s="6"/>
      <c r="BN32" s="6"/>
      <c r="BO32" s="5"/>
      <c r="BP32" s="3"/>
      <c r="BQ32" s="3"/>
      <c r="BR32" s="3"/>
      <c r="BS32" s="3"/>
      <c r="BT32" s="5"/>
      <c r="BU32" s="5"/>
      <c r="BV32" s="5"/>
      <c r="BW32" s="5"/>
      <c r="BX32" s="5"/>
      <c r="BY32" s="5"/>
      <c r="BZ32" s="5"/>
      <c r="CA32" s="3"/>
      <c r="CB32" s="3"/>
      <c r="CC32" s="3"/>
      <c r="CD32" s="3"/>
      <c r="CE32" s="3"/>
      <c r="CF32" s="3"/>
      <c r="CG32" s="3"/>
      <c r="CH32" s="3"/>
      <c r="CM32" s="3"/>
      <c r="CN32" s="6"/>
      <c r="CO32" s="3"/>
      <c r="CP32" s="3"/>
      <c r="CQ32" s="3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</row>
    <row r="33" spans="1:166" x14ac:dyDescent="0.25">
      <c r="A33" t="s">
        <v>24</v>
      </c>
      <c r="C33" s="4">
        <v>44237</v>
      </c>
      <c r="D33" s="3">
        <v>4</v>
      </c>
      <c r="E33" t="s">
        <v>80</v>
      </c>
      <c r="F33" t="s">
        <v>12</v>
      </c>
      <c r="G33">
        <v>34</v>
      </c>
      <c r="H33" t="s">
        <v>11</v>
      </c>
      <c r="I33" s="5">
        <v>4.7</v>
      </c>
      <c r="J33">
        <v>1500</v>
      </c>
      <c r="K33" s="3">
        <f t="shared" si="0"/>
        <v>141.84397163120565</v>
      </c>
      <c r="L33" s="3"/>
      <c r="M33" s="6"/>
      <c r="N33" s="6"/>
      <c r="O33" s="6"/>
      <c r="P33" s="6"/>
      <c r="Q33" s="3"/>
      <c r="R33" s="3">
        <v>34</v>
      </c>
      <c r="S33" s="3">
        <v>55</v>
      </c>
      <c r="T33" s="3">
        <v>81</v>
      </c>
      <c r="U33" s="3">
        <v>104</v>
      </c>
      <c r="V33" s="3">
        <v>132</v>
      </c>
      <c r="W33" s="3">
        <v>145</v>
      </c>
      <c r="X33" s="6"/>
      <c r="Y33" s="6"/>
      <c r="Z33" s="6"/>
      <c r="AA33" s="6"/>
      <c r="AB33" s="6"/>
      <c r="AC33" s="3">
        <v>9.4070707070707069</v>
      </c>
      <c r="AE33" s="6"/>
      <c r="AF33" s="6"/>
      <c r="AG33" s="6"/>
      <c r="AH33" s="6"/>
      <c r="AI33" s="6"/>
      <c r="AJ33" s="3">
        <v>12.580808080808081</v>
      </c>
      <c r="AK33" s="6">
        <v>0.32592201818181815</v>
      </c>
      <c r="AL33">
        <v>2.392895203973253E-2</v>
      </c>
      <c r="AM33" s="6"/>
      <c r="AN33" s="6"/>
      <c r="AO33" s="6"/>
      <c r="AP33" s="6"/>
      <c r="AQ33" s="7">
        <f>AK33/AJ33</f>
        <v>2.5906286471296665E-2</v>
      </c>
      <c r="AR33" s="6"/>
      <c r="AS33" s="6"/>
      <c r="AT33" s="6"/>
      <c r="AU33" s="3"/>
      <c r="AV33" s="3"/>
      <c r="AW33" s="3"/>
      <c r="AX33" s="3"/>
      <c r="AY33" s="3">
        <v>0</v>
      </c>
      <c r="AZ33" s="3"/>
      <c r="BA33" s="3"/>
      <c r="BB33" s="3"/>
      <c r="BC33" s="3"/>
      <c r="BD33" s="3"/>
      <c r="BE33" s="3">
        <v>0</v>
      </c>
      <c r="BF33" s="3"/>
      <c r="BG33" s="3"/>
      <c r="BH33" s="3"/>
      <c r="BI33" s="6"/>
      <c r="BJ33" s="3"/>
      <c r="BK33" s="3">
        <f>AC33+AJ33+BH33</f>
        <v>21.987878787878788</v>
      </c>
      <c r="BL33" s="3"/>
      <c r="BM33" s="6">
        <f>BH33/BK33</f>
        <v>0</v>
      </c>
      <c r="BN33" s="6"/>
      <c r="BO33" s="5"/>
      <c r="BP33" s="3"/>
      <c r="BQ33" s="3"/>
      <c r="BR33" s="3"/>
      <c r="BS33" s="3"/>
      <c r="BT33" s="5"/>
      <c r="BU33" s="5"/>
      <c r="BV33" s="5"/>
      <c r="BW33" s="5"/>
      <c r="BX33" s="6">
        <f>AC33/BK33</f>
        <v>0.42782984196986401</v>
      </c>
      <c r="BY33" s="6">
        <f>AJ33/BK33</f>
        <v>0.57217015803013604</v>
      </c>
      <c r="BZ33" s="6">
        <f>BH33/BK33</f>
        <v>0</v>
      </c>
      <c r="CA33" s="3">
        <f>CB33+CC33+CE33+CG33</f>
        <v>3.9393939393939394</v>
      </c>
      <c r="CB33" s="3">
        <v>3.9393939393939394</v>
      </c>
      <c r="CC33" s="3"/>
      <c r="CD33" s="3"/>
      <c r="CE33" s="3"/>
      <c r="CF33" s="9"/>
      <c r="CG33" s="3"/>
      <c r="CH33" s="7">
        <f>AK33/CA33</f>
        <v>8.2734050769230766E-2</v>
      </c>
      <c r="CM33" s="3"/>
      <c r="CN33" s="6"/>
      <c r="CO33" s="3"/>
      <c r="CP33" s="3"/>
      <c r="CQ33" s="3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</row>
    <row r="34" spans="1:166" x14ac:dyDescent="0.25">
      <c r="A34" t="s">
        <v>24</v>
      </c>
      <c r="C34" s="4">
        <v>44252</v>
      </c>
      <c r="D34" s="3"/>
      <c r="E34" s="4"/>
      <c r="G34">
        <v>49</v>
      </c>
      <c r="H34" t="s">
        <v>11</v>
      </c>
      <c r="I34" s="5">
        <v>4.7</v>
      </c>
      <c r="J34">
        <v>1500</v>
      </c>
      <c r="K34" s="3">
        <f t="shared" si="0"/>
        <v>141.84397163120565</v>
      </c>
      <c r="L34" s="3"/>
      <c r="M34" s="3">
        <v>705</v>
      </c>
      <c r="N34" s="5">
        <v>15.1</v>
      </c>
      <c r="O34" s="5"/>
      <c r="P34" s="5"/>
      <c r="Q34" s="3"/>
      <c r="R34" s="3">
        <v>34</v>
      </c>
      <c r="S34" s="3">
        <v>55</v>
      </c>
      <c r="T34" s="3">
        <v>81</v>
      </c>
      <c r="U34" s="3">
        <v>104</v>
      </c>
      <c r="V34" s="3">
        <v>132</v>
      </c>
      <c r="W34" s="3">
        <v>145</v>
      </c>
      <c r="X34" s="6"/>
      <c r="Y34" s="6"/>
      <c r="Z34" s="6"/>
      <c r="AA34" s="6"/>
      <c r="AB34" s="6"/>
      <c r="AC34" s="3"/>
      <c r="AE34" s="6"/>
      <c r="AF34" s="6"/>
      <c r="AG34" s="6"/>
      <c r="AH34" s="6"/>
      <c r="AI34" s="6"/>
      <c r="AJ34" s="3"/>
      <c r="AK34" s="6"/>
      <c r="AL34" s="6"/>
      <c r="AM34" s="6"/>
      <c r="AN34" s="6"/>
      <c r="AO34" s="6"/>
      <c r="AP34" s="6"/>
      <c r="AQ34" s="7"/>
      <c r="AR34" s="6"/>
      <c r="AS34" s="6"/>
      <c r="AT34" s="6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6"/>
      <c r="BJ34" s="3"/>
      <c r="BK34" s="3"/>
      <c r="BL34" s="3"/>
      <c r="BM34" s="6"/>
      <c r="BN34" s="6"/>
      <c r="BO34" s="5"/>
      <c r="BP34" s="3"/>
      <c r="BQ34" s="3"/>
      <c r="BR34" s="3"/>
      <c r="BS34" s="3"/>
      <c r="BT34" s="5"/>
      <c r="BU34" s="5"/>
      <c r="BV34" s="5"/>
      <c r="BW34" s="5"/>
      <c r="BX34" s="5"/>
      <c r="BY34" s="5"/>
      <c r="BZ34" s="5"/>
      <c r="CA34" s="3"/>
      <c r="CB34" s="3"/>
      <c r="CC34" s="3"/>
      <c r="CD34" s="3"/>
      <c r="CE34" s="3"/>
      <c r="CF34" s="3"/>
      <c r="CG34" s="3"/>
      <c r="CH34" s="3"/>
      <c r="CM34" s="3"/>
      <c r="CN34" s="6"/>
      <c r="CO34" s="3"/>
      <c r="CP34" s="3"/>
      <c r="CQ34" s="3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</row>
    <row r="35" spans="1:166" x14ac:dyDescent="0.25">
      <c r="A35" t="s">
        <v>24</v>
      </c>
      <c r="C35" s="4">
        <v>44257</v>
      </c>
      <c r="D35" s="3"/>
      <c r="E35" s="4"/>
      <c r="G35">
        <v>54</v>
      </c>
      <c r="H35" t="s">
        <v>11</v>
      </c>
      <c r="I35" s="5">
        <v>4.7</v>
      </c>
      <c r="J35">
        <v>1500</v>
      </c>
      <c r="K35" s="3">
        <f t="shared" si="0"/>
        <v>141.84397163120565</v>
      </c>
      <c r="L35" s="3"/>
      <c r="M35" s="3">
        <v>891.5</v>
      </c>
      <c r="N35" s="5">
        <v>16.925000000000001</v>
      </c>
      <c r="O35" s="5"/>
      <c r="P35" s="5"/>
      <c r="Q35" s="3"/>
      <c r="R35" s="3">
        <v>34</v>
      </c>
      <c r="S35" s="3">
        <v>55</v>
      </c>
      <c r="T35" s="3">
        <v>81</v>
      </c>
      <c r="U35" s="3">
        <v>104</v>
      </c>
      <c r="V35" s="3">
        <v>132</v>
      </c>
      <c r="W35" s="3">
        <v>145</v>
      </c>
      <c r="X35" s="6"/>
      <c r="Y35" s="6"/>
      <c r="Z35" s="6"/>
      <c r="AA35" s="6"/>
      <c r="AB35" s="6"/>
      <c r="AC35" s="3"/>
      <c r="AE35" s="6"/>
      <c r="AF35" s="6"/>
      <c r="AG35" s="6"/>
      <c r="AH35" s="6"/>
      <c r="AI35" s="6"/>
      <c r="AJ35" s="3"/>
      <c r="AK35" s="6"/>
      <c r="AL35" s="6"/>
      <c r="AM35" s="6"/>
      <c r="AN35" s="6"/>
      <c r="AO35" s="6"/>
      <c r="AP35" s="6"/>
      <c r="AQ35" s="7"/>
      <c r="AR35" s="6"/>
      <c r="AS35" s="6"/>
      <c r="AT35" s="6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6"/>
      <c r="BJ35" s="3"/>
      <c r="BK35" s="3"/>
      <c r="BL35" s="3"/>
      <c r="BM35" s="6"/>
      <c r="BN35" s="6"/>
      <c r="BO35" s="5"/>
      <c r="BP35" s="3"/>
      <c r="BQ35" s="3"/>
      <c r="BR35" s="3"/>
      <c r="BS35" s="3"/>
      <c r="BT35" s="5"/>
      <c r="BU35" s="5"/>
      <c r="BV35" s="5"/>
      <c r="BW35" s="5"/>
      <c r="BX35" s="5"/>
      <c r="BY35" s="5"/>
      <c r="BZ35" s="5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6"/>
      <c r="CL35" s="3"/>
      <c r="CM35" s="3"/>
      <c r="CN35" s="6"/>
      <c r="CO35" s="3"/>
      <c r="CP35" s="3"/>
      <c r="CQ35" s="3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</row>
    <row r="36" spans="1:166" x14ac:dyDescent="0.25">
      <c r="A36" t="s">
        <v>24</v>
      </c>
      <c r="C36" s="4">
        <v>44258</v>
      </c>
      <c r="D36" s="3">
        <v>5</v>
      </c>
      <c r="E36" t="s">
        <v>76</v>
      </c>
      <c r="F36" t="s">
        <v>13</v>
      </c>
      <c r="G36">
        <v>55</v>
      </c>
      <c r="H36" t="s">
        <v>11</v>
      </c>
      <c r="I36" s="5">
        <v>4.7</v>
      </c>
      <c r="J36">
        <v>1500</v>
      </c>
      <c r="K36" s="3">
        <f t="shared" si="0"/>
        <v>141.84397163120565</v>
      </c>
      <c r="L36" s="3"/>
      <c r="M36" s="6"/>
      <c r="N36" s="6"/>
      <c r="O36" s="6"/>
      <c r="P36" s="6"/>
      <c r="Q36" s="3"/>
      <c r="R36" s="3">
        <v>34</v>
      </c>
      <c r="S36" s="3">
        <v>55</v>
      </c>
      <c r="T36" s="3">
        <v>81</v>
      </c>
      <c r="U36" s="3">
        <v>104</v>
      </c>
      <c r="V36" s="3">
        <v>132</v>
      </c>
      <c r="W36" s="3">
        <v>145</v>
      </c>
      <c r="X36" s="6"/>
      <c r="Y36" s="6"/>
      <c r="Z36" s="6"/>
      <c r="AA36" s="6"/>
      <c r="AB36" s="6"/>
      <c r="AC36" s="3">
        <v>72.749030632583839</v>
      </c>
      <c r="AE36" s="6"/>
      <c r="AF36" s="6">
        <v>0.45947984656481794</v>
      </c>
      <c r="AG36" s="6">
        <v>1.5819893394300195E-2</v>
      </c>
      <c r="AH36" s="6">
        <v>0.44492165917439747</v>
      </c>
      <c r="AI36" s="6">
        <v>6.1345058964242104E-2</v>
      </c>
      <c r="AJ36" s="3">
        <v>57.829501146136224</v>
      </c>
      <c r="AK36" s="6">
        <v>1.4593855188367066</v>
      </c>
      <c r="AL36">
        <v>0.15094151982836357</v>
      </c>
      <c r="AM36" s="6">
        <v>0.45947984656481794</v>
      </c>
      <c r="AN36" s="6">
        <v>1.5819893394300195E-2</v>
      </c>
      <c r="AO36" s="6"/>
      <c r="AP36" s="6"/>
      <c r="AQ36" s="7">
        <f>AK36/AJ36</f>
        <v>2.5236003941116702E-2</v>
      </c>
      <c r="AR36" s="6"/>
      <c r="AS36" s="6"/>
      <c r="AT36" s="6"/>
      <c r="AU36" s="3"/>
      <c r="AV36" s="3"/>
      <c r="AW36" s="3"/>
      <c r="AX36" s="3"/>
      <c r="AY36" s="3">
        <v>0</v>
      </c>
      <c r="AZ36" s="3"/>
      <c r="BA36" s="3"/>
      <c r="BB36" s="3"/>
      <c r="BC36" s="3"/>
      <c r="BD36" s="3"/>
      <c r="BE36" s="3">
        <v>2.9540069675346881</v>
      </c>
      <c r="BG36" s="3"/>
      <c r="BH36" s="3">
        <v>2.9540069675346881</v>
      </c>
      <c r="BI36" s="6"/>
      <c r="BJ36" s="3"/>
      <c r="BK36" s="3">
        <f>AC36+AJ36+BH36</f>
        <v>133.53253874625474</v>
      </c>
      <c r="BL36" s="3"/>
      <c r="BM36" s="6">
        <f>BH36/BK36</f>
        <v>2.2122001088798596E-2</v>
      </c>
      <c r="BN36" s="6"/>
      <c r="BO36" s="5"/>
      <c r="BP36" s="3"/>
      <c r="BQ36" s="3"/>
      <c r="BR36" s="3"/>
      <c r="BS36" s="3"/>
      <c r="BT36" s="5"/>
      <c r="BU36" s="5"/>
      <c r="BV36" s="5"/>
      <c r="BW36" s="5"/>
      <c r="BX36" s="6">
        <f>AC36/BK36</f>
        <v>0.54480377079346343</v>
      </c>
      <c r="BY36" s="6">
        <f>AJ36/BK36</f>
        <v>0.43307422811773805</v>
      </c>
      <c r="BZ36" s="6">
        <f>BH36/BK36</f>
        <v>2.2122001088798596E-2</v>
      </c>
      <c r="CA36" s="3">
        <f>CB36+CC36+CE36+CG36</f>
        <v>60.622959533952326</v>
      </c>
      <c r="CB36" s="3">
        <v>37.367695701242248</v>
      </c>
      <c r="CC36" s="3">
        <v>0</v>
      </c>
      <c r="CD36" s="3"/>
      <c r="CE36" s="3">
        <v>1.0403534083484725</v>
      </c>
      <c r="CF36" s="9"/>
      <c r="CG36" s="3">
        <v>22.214910424361602</v>
      </c>
      <c r="CH36" s="7">
        <f>AK36/CA36</f>
        <v>2.4073148689142555E-2</v>
      </c>
      <c r="CI36" s="9"/>
      <c r="CJ36" s="3"/>
      <c r="CK36" s="6"/>
      <c r="CL36" s="3"/>
      <c r="CM36" s="3"/>
      <c r="CN36" s="6"/>
      <c r="CO36" s="3"/>
      <c r="CP36" s="3"/>
      <c r="CQ36" s="3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</row>
    <row r="37" spans="1:166" x14ac:dyDescent="0.25">
      <c r="A37" t="s">
        <v>24</v>
      </c>
      <c r="C37" s="4">
        <v>44264</v>
      </c>
      <c r="D37" s="3"/>
      <c r="E37" s="4"/>
      <c r="G37">
        <v>61</v>
      </c>
      <c r="H37" t="s">
        <v>11</v>
      </c>
      <c r="I37" s="5">
        <v>4.7</v>
      </c>
      <c r="J37">
        <v>1500</v>
      </c>
      <c r="K37" s="3">
        <f t="shared" si="0"/>
        <v>141.84397163120565</v>
      </c>
      <c r="L37" s="3"/>
      <c r="M37" s="3">
        <v>983.5</v>
      </c>
      <c r="N37" s="5">
        <v>18.649999999999999</v>
      </c>
      <c r="O37" s="5"/>
      <c r="P37" s="5"/>
      <c r="Q37" s="3"/>
      <c r="R37" s="3">
        <v>34</v>
      </c>
      <c r="S37" s="3">
        <v>55</v>
      </c>
      <c r="T37" s="3">
        <v>81</v>
      </c>
      <c r="U37" s="3">
        <v>104</v>
      </c>
      <c r="V37" s="3">
        <v>132</v>
      </c>
      <c r="W37" s="3">
        <v>145</v>
      </c>
      <c r="X37" s="6"/>
      <c r="Y37" s="6"/>
      <c r="Z37" s="6"/>
      <c r="AA37" s="6"/>
      <c r="AB37" s="6"/>
      <c r="AC37" s="3"/>
      <c r="AE37" s="6"/>
      <c r="AJ37" s="3"/>
      <c r="AK37" s="6"/>
      <c r="AL37" s="6"/>
      <c r="AO37" s="6"/>
      <c r="AP37" s="6"/>
      <c r="AQ37" s="7"/>
      <c r="AR37" s="6"/>
      <c r="AS37" s="6"/>
      <c r="AT37" s="6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G37" s="3"/>
      <c r="BH37" s="3"/>
      <c r="BI37" s="6"/>
      <c r="BJ37" s="3"/>
      <c r="BK37" s="3"/>
      <c r="BL37" s="3"/>
      <c r="BM37" s="6"/>
      <c r="BN37" s="6"/>
      <c r="BO37" s="5"/>
      <c r="BP37" s="3"/>
      <c r="BQ37" s="3"/>
      <c r="BR37" s="3"/>
      <c r="BS37" s="3"/>
      <c r="BT37" s="5"/>
      <c r="BU37" s="5"/>
      <c r="BV37" s="5"/>
      <c r="BW37" s="5"/>
      <c r="BX37" s="5"/>
      <c r="BY37" s="5"/>
      <c r="BZ37" s="5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6"/>
      <c r="CL37" s="3"/>
      <c r="CM37" s="3"/>
      <c r="CN37" s="6"/>
      <c r="CO37" s="3"/>
      <c r="CP37" s="3"/>
      <c r="CQ37" s="3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</row>
    <row r="38" spans="1:166" x14ac:dyDescent="0.25">
      <c r="A38" t="s">
        <v>24</v>
      </c>
      <c r="C38" s="4">
        <v>44265</v>
      </c>
      <c r="D38" s="3"/>
      <c r="E38" s="4"/>
      <c r="G38">
        <v>62</v>
      </c>
      <c r="H38" t="s">
        <v>11</v>
      </c>
      <c r="I38" s="5">
        <v>4.7</v>
      </c>
      <c r="J38">
        <v>1500</v>
      </c>
      <c r="K38" s="3">
        <f t="shared" si="0"/>
        <v>141.84397163120565</v>
      </c>
      <c r="L38" s="3">
        <v>1500</v>
      </c>
      <c r="M38" s="6"/>
      <c r="N38" s="6"/>
      <c r="O38" s="6"/>
      <c r="P38" s="6"/>
      <c r="Q38" s="3"/>
      <c r="R38" s="3">
        <v>34</v>
      </c>
      <c r="S38" s="3">
        <v>55</v>
      </c>
      <c r="T38" s="3">
        <v>81</v>
      </c>
      <c r="U38" s="3">
        <v>104</v>
      </c>
      <c r="V38" s="3">
        <v>132</v>
      </c>
      <c r="W38" s="3">
        <v>145</v>
      </c>
      <c r="X38" s="6"/>
      <c r="Y38" s="6"/>
      <c r="Z38" s="6"/>
      <c r="AA38" s="6"/>
      <c r="AB38" s="6"/>
      <c r="AC38" s="3"/>
      <c r="AD38" s="6"/>
      <c r="AE38" s="6"/>
      <c r="AF38" s="6"/>
      <c r="AG38" s="6"/>
      <c r="AH38" s="6"/>
      <c r="AI38" s="6"/>
      <c r="AJ38" s="3"/>
      <c r="AK38" s="6"/>
      <c r="AL38" s="6"/>
      <c r="AM38" s="6"/>
      <c r="AN38" s="6"/>
      <c r="AO38" s="6"/>
      <c r="AP38" s="6"/>
      <c r="AQ38" s="7"/>
      <c r="AR38" s="6"/>
      <c r="AS38" s="6"/>
      <c r="AT38" s="6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G38" s="3"/>
      <c r="BH38" s="3"/>
      <c r="BI38" s="6"/>
      <c r="BJ38" s="3"/>
      <c r="BK38" s="3"/>
      <c r="BL38" s="3"/>
      <c r="BM38" s="6"/>
      <c r="BN38" s="6"/>
      <c r="BO38" s="5"/>
      <c r="BP38" s="3"/>
      <c r="BQ38" s="3"/>
      <c r="BR38" s="3"/>
      <c r="BS38" s="3"/>
      <c r="BT38" s="5"/>
      <c r="BU38" s="5"/>
      <c r="BV38" s="5"/>
      <c r="BW38" s="5"/>
      <c r="BX38" s="5"/>
      <c r="BY38" s="5"/>
      <c r="BZ38" s="5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6"/>
      <c r="CL38" s="3"/>
      <c r="CM38" s="3"/>
      <c r="CN38" s="6">
        <f>CR38+CU38+CX38+DA38+DD38+DG38+DJ38+DM38+DP38+DS38+DV38+DY38</f>
        <v>1.1440341583837015</v>
      </c>
      <c r="CO38" s="3">
        <f>CT38+CW38+CZ38+DC38+DF38+DI38+DL38+DO38+DR38+DU38+DX38+EA38</f>
        <v>343.21024751511038</v>
      </c>
      <c r="CP38" s="3"/>
      <c r="CQ38" s="3">
        <f>CT38+CW38+CZ38+DC38+DF38+DI38</f>
        <v>343.21024751511038</v>
      </c>
      <c r="CR38">
        <v>0.13350921436761565</v>
      </c>
      <c r="CS38">
        <v>300</v>
      </c>
      <c r="CT38">
        <v>40.052764310284701</v>
      </c>
      <c r="CU38">
        <v>0.15788724852076283</v>
      </c>
      <c r="CV38">
        <v>300</v>
      </c>
      <c r="CW38">
        <v>47.366174556228856</v>
      </c>
      <c r="CX38">
        <v>0.19976552438133677</v>
      </c>
      <c r="CY38">
        <v>300</v>
      </c>
      <c r="CZ38">
        <v>59.929657314401027</v>
      </c>
      <c r="DA38">
        <v>0.22405278592960473</v>
      </c>
      <c r="DB38">
        <v>300</v>
      </c>
      <c r="DC38">
        <v>67.215835778881427</v>
      </c>
      <c r="DD38">
        <v>0.20730602910700324</v>
      </c>
      <c r="DE38">
        <v>300</v>
      </c>
      <c r="DF38">
        <v>62.191808732100959</v>
      </c>
      <c r="DG38">
        <v>0.22151335607737815</v>
      </c>
      <c r="DH38">
        <v>300</v>
      </c>
      <c r="DI38">
        <v>66.454006823213433</v>
      </c>
      <c r="DJ38" s="6"/>
      <c r="DK38" s="3"/>
      <c r="DL38" s="6"/>
      <c r="DM38" s="6"/>
      <c r="DN38" s="3"/>
      <c r="DO38" s="6"/>
      <c r="DP38" s="6"/>
      <c r="DQ38" s="3"/>
      <c r="DR38" s="6"/>
      <c r="DS38" s="6"/>
      <c r="DT38" s="3"/>
      <c r="DU38" s="6"/>
      <c r="DV38" s="6"/>
      <c r="DW38" s="3"/>
      <c r="DX38" s="6"/>
      <c r="DY38" s="6"/>
      <c r="DZ38" s="3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</row>
    <row r="39" spans="1:166" x14ac:dyDescent="0.25">
      <c r="A39" t="s">
        <v>24</v>
      </c>
      <c r="C39" s="4">
        <v>44272</v>
      </c>
      <c r="D39" s="3"/>
      <c r="E39" s="4"/>
      <c r="G39">
        <v>69</v>
      </c>
      <c r="H39" t="s">
        <v>11</v>
      </c>
      <c r="I39" s="5">
        <v>4.7</v>
      </c>
      <c r="J39">
        <v>1500</v>
      </c>
      <c r="K39" s="3">
        <f t="shared" si="0"/>
        <v>141.84397163120565</v>
      </c>
      <c r="L39" s="3"/>
      <c r="M39" s="6"/>
      <c r="N39" s="6"/>
      <c r="O39" s="6"/>
      <c r="P39" s="6"/>
      <c r="Q39" s="3"/>
      <c r="R39" s="3">
        <v>34</v>
      </c>
      <c r="S39" s="3">
        <v>55</v>
      </c>
      <c r="T39" s="3">
        <v>81</v>
      </c>
      <c r="U39" s="3">
        <v>104</v>
      </c>
      <c r="V39" s="3">
        <v>132</v>
      </c>
      <c r="W39" s="3">
        <v>145</v>
      </c>
      <c r="X39" s="6"/>
      <c r="Y39" s="6"/>
      <c r="Z39" s="6"/>
      <c r="AA39" s="6"/>
      <c r="AB39" s="6"/>
      <c r="AC39" s="3">
        <v>153.54236770710025</v>
      </c>
      <c r="AD39" s="6"/>
      <c r="AE39" s="6"/>
      <c r="AF39" s="6"/>
      <c r="AG39" s="6"/>
      <c r="AH39" s="6"/>
      <c r="AI39" s="6"/>
      <c r="AJ39" s="3">
        <v>107.61012939326017</v>
      </c>
      <c r="AK39" s="6">
        <v>2.8370568471733115</v>
      </c>
      <c r="AL39">
        <v>0.63630550727097313</v>
      </c>
      <c r="AM39" s="6"/>
      <c r="AN39" s="6"/>
      <c r="AO39" s="6"/>
      <c r="AP39" s="6"/>
      <c r="AQ39" s="7">
        <f>AK39/AJ39</f>
        <v>2.6364217413077491E-2</v>
      </c>
      <c r="AR39" s="6"/>
      <c r="AS39" s="6"/>
      <c r="AT39" s="6"/>
      <c r="AU39" s="3"/>
      <c r="AV39" s="3"/>
      <c r="AW39" s="3"/>
      <c r="AX39" s="3"/>
      <c r="AY39" s="3">
        <v>0</v>
      </c>
      <c r="AZ39" s="3"/>
      <c r="BA39" s="3"/>
      <c r="BB39" s="3"/>
      <c r="BC39" s="3"/>
      <c r="BD39" s="3"/>
      <c r="BE39" s="3">
        <v>30.78339845556788</v>
      </c>
      <c r="BF39" s="3"/>
      <c r="BG39" s="3"/>
      <c r="BH39" s="3">
        <v>30.78339845556788</v>
      </c>
      <c r="BI39" s="6"/>
      <c r="BJ39" s="3"/>
      <c r="BK39" s="3">
        <f>AC39+AJ39+BH39</f>
        <v>291.93589555592825</v>
      </c>
      <c r="BL39" s="3"/>
      <c r="BM39" s="6">
        <f>BH39/BK39</f>
        <v>0.10544574656346253</v>
      </c>
      <c r="BN39" s="6"/>
      <c r="BO39" s="5"/>
      <c r="BP39" s="3"/>
      <c r="BQ39" s="3"/>
      <c r="BR39" s="3"/>
      <c r="BS39" s="3"/>
      <c r="BT39" s="5"/>
      <c r="BU39" s="5"/>
      <c r="BV39" s="5"/>
      <c r="BW39" s="5"/>
      <c r="BX39" s="6">
        <f>AC39/BK39</f>
        <v>0.52594549024097326</v>
      </c>
      <c r="BY39" s="6">
        <f>AJ39/BK39</f>
        <v>0.36860876319556435</v>
      </c>
      <c r="BZ39" s="6">
        <f>BH39/BK39</f>
        <v>0.10544574656346253</v>
      </c>
      <c r="CA39" s="3">
        <f>CB39+CC39+CE39+CG39</f>
        <v>145.68144554865097</v>
      </c>
      <c r="CB39" s="3">
        <v>113.02670961250469</v>
      </c>
      <c r="CC39" s="3">
        <v>18.24922201223935</v>
      </c>
      <c r="CD39" s="3"/>
      <c r="CE39" s="3">
        <v>2.7982621444775799</v>
      </c>
      <c r="CF39" s="9"/>
      <c r="CG39" s="3">
        <v>11.607251779429371</v>
      </c>
      <c r="CH39" s="7">
        <f>AK39/CA39</f>
        <v>1.947438698516939E-2</v>
      </c>
      <c r="CI39" s="9"/>
      <c r="CJ39" s="3"/>
      <c r="CK39" s="6"/>
      <c r="CL39" s="3"/>
      <c r="CM39" s="3"/>
      <c r="CN39" s="6"/>
      <c r="CO39" s="3"/>
      <c r="CP39" s="3"/>
      <c r="CQ39" s="3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</row>
    <row r="40" spans="1:166" x14ac:dyDescent="0.25">
      <c r="A40" t="s">
        <v>24</v>
      </c>
      <c r="C40" s="4">
        <v>44277</v>
      </c>
      <c r="D40" s="3"/>
      <c r="E40" s="4"/>
      <c r="G40">
        <v>74</v>
      </c>
      <c r="H40" t="s">
        <v>11</v>
      </c>
      <c r="I40" s="5">
        <v>4.7</v>
      </c>
      <c r="J40">
        <v>1500</v>
      </c>
      <c r="K40" s="3">
        <f t="shared" si="0"/>
        <v>141.84397163120565</v>
      </c>
      <c r="L40" s="3"/>
      <c r="M40" s="3">
        <v>1140</v>
      </c>
      <c r="N40" s="5">
        <v>20.92</v>
      </c>
      <c r="O40" s="5"/>
      <c r="P40" s="5"/>
      <c r="Q40" s="3"/>
      <c r="R40" s="3">
        <v>34</v>
      </c>
      <c r="S40" s="3">
        <v>55</v>
      </c>
      <c r="T40" s="3">
        <v>81</v>
      </c>
      <c r="U40" s="3">
        <v>104</v>
      </c>
      <c r="V40" s="3">
        <v>132</v>
      </c>
      <c r="W40" s="3">
        <v>145</v>
      </c>
      <c r="X40" s="6"/>
      <c r="Y40" s="6"/>
      <c r="Z40" s="6"/>
      <c r="AA40" s="6"/>
      <c r="AB40" s="6"/>
      <c r="AC40" s="3"/>
      <c r="AD40" s="6"/>
      <c r="AE40" s="6"/>
      <c r="AF40" s="6"/>
      <c r="AG40" s="6"/>
      <c r="AH40" s="6"/>
      <c r="AI40" s="6"/>
      <c r="AJ40" s="3"/>
      <c r="AK40" s="6"/>
      <c r="AL40" s="6"/>
      <c r="AM40" s="6"/>
      <c r="AN40" s="6"/>
      <c r="AO40" s="6"/>
      <c r="AP40" s="6"/>
      <c r="AQ40" s="7"/>
      <c r="AR40" s="6"/>
      <c r="AS40" s="6"/>
      <c r="AT40" s="6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6"/>
      <c r="BJ40" s="3"/>
      <c r="BK40" s="3"/>
      <c r="BL40" s="3"/>
      <c r="BM40" s="6"/>
      <c r="BN40" s="6"/>
      <c r="BO40" s="5"/>
      <c r="BP40" s="3"/>
      <c r="BQ40" s="3"/>
      <c r="BR40" s="3"/>
      <c r="BS40" s="3"/>
      <c r="BT40" s="5"/>
      <c r="BU40" s="5"/>
      <c r="BV40" s="5"/>
      <c r="BW40" s="5"/>
      <c r="BX40" s="5"/>
      <c r="BY40" s="5"/>
      <c r="BZ40" s="5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6"/>
      <c r="CL40" s="3"/>
      <c r="CM40" s="3"/>
      <c r="CN40" s="6"/>
      <c r="CO40" s="3"/>
      <c r="CP40" s="3"/>
      <c r="CQ40" s="3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</row>
    <row r="41" spans="1:166" x14ac:dyDescent="0.25">
      <c r="A41" t="s">
        <v>24</v>
      </c>
      <c r="C41" s="4">
        <v>44284</v>
      </c>
      <c r="D41" s="3">
        <v>6</v>
      </c>
      <c r="E41" s="4" t="s">
        <v>95</v>
      </c>
      <c r="F41" t="s">
        <v>55</v>
      </c>
      <c r="G41">
        <v>81</v>
      </c>
      <c r="H41" t="s">
        <v>11</v>
      </c>
      <c r="I41" s="5">
        <v>4.7</v>
      </c>
      <c r="J41">
        <v>1500</v>
      </c>
      <c r="K41" s="3">
        <f t="shared" si="0"/>
        <v>141.84397163120565</v>
      </c>
      <c r="L41" s="3"/>
      <c r="M41" s="3">
        <v>1182.8</v>
      </c>
      <c r="N41" s="5">
        <v>22.44</v>
      </c>
      <c r="O41" s="5"/>
      <c r="P41" s="5"/>
      <c r="Q41" s="3"/>
      <c r="R41" s="3">
        <v>34</v>
      </c>
      <c r="S41" s="3">
        <v>55</v>
      </c>
      <c r="T41" s="3">
        <v>81</v>
      </c>
      <c r="U41" s="3">
        <v>104</v>
      </c>
      <c r="V41" s="3">
        <v>132</v>
      </c>
      <c r="W41" s="3">
        <v>145</v>
      </c>
      <c r="X41" s="6"/>
      <c r="Y41" s="6"/>
      <c r="Z41" s="6"/>
      <c r="AA41" s="6"/>
      <c r="AB41" s="6"/>
      <c r="AC41" s="3"/>
      <c r="AD41" s="6"/>
      <c r="AE41" s="6"/>
      <c r="AF41" s="6"/>
      <c r="AG41" s="6"/>
      <c r="AH41" s="6"/>
      <c r="AI41" s="6"/>
      <c r="AJ41" s="3"/>
      <c r="AK41" s="6"/>
      <c r="AL41" s="6"/>
      <c r="AM41" s="6"/>
      <c r="AN41" s="6"/>
      <c r="AO41" s="6"/>
      <c r="AP41" s="6"/>
      <c r="AQ41" s="7"/>
      <c r="AR41" s="6"/>
      <c r="AS41" s="6"/>
      <c r="AT41" s="6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6"/>
      <c r="BJ41" s="3"/>
      <c r="BK41" s="3"/>
      <c r="BL41" s="3"/>
      <c r="BM41" s="6"/>
      <c r="BN41" s="6"/>
      <c r="BO41" s="5"/>
      <c r="BP41" s="3"/>
      <c r="BQ41" s="3"/>
      <c r="BR41" s="3"/>
      <c r="BS41" s="3"/>
      <c r="BT41" s="5"/>
      <c r="BU41" s="5"/>
      <c r="BV41" s="5"/>
      <c r="BW41" s="5"/>
      <c r="BX41" s="5"/>
      <c r="BY41" s="5"/>
      <c r="BZ41" s="5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6"/>
      <c r="CL41" s="3"/>
      <c r="CM41" s="3"/>
      <c r="CN41" s="6"/>
      <c r="CO41" s="3"/>
      <c r="CP41" s="3"/>
      <c r="CQ41" s="3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</row>
    <row r="42" spans="1:166" x14ac:dyDescent="0.25">
      <c r="A42" t="s">
        <v>24</v>
      </c>
      <c r="C42" s="4">
        <v>44285</v>
      </c>
      <c r="G42">
        <v>82</v>
      </c>
      <c r="H42" t="s">
        <v>11</v>
      </c>
      <c r="I42" s="5">
        <v>4.7</v>
      </c>
      <c r="J42">
        <v>1500</v>
      </c>
      <c r="K42" s="3">
        <f t="shared" si="0"/>
        <v>141.84397163120565</v>
      </c>
      <c r="L42" s="3"/>
      <c r="M42" s="6"/>
      <c r="N42" s="6"/>
      <c r="O42" s="6"/>
      <c r="P42" s="6"/>
      <c r="Q42" s="3"/>
      <c r="R42" s="3">
        <v>34</v>
      </c>
      <c r="S42" s="3">
        <v>55</v>
      </c>
      <c r="T42" s="3">
        <v>81</v>
      </c>
      <c r="U42" s="3">
        <v>104</v>
      </c>
      <c r="V42" s="3">
        <v>132</v>
      </c>
      <c r="W42" s="3">
        <v>145</v>
      </c>
      <c r="X42" s="6"/>
      <c r="Y42" s="6"/>
      <c r="Z42" s="6"/>
      <c r="AA42" s="6"/>
      <c r="AB42" s="6"/>
      <c r="AC42" s="3">
        <v>254.73125940497485</v>
      </c>
      <c r="AD42" s="6"/>
      <c r="AE42" s="6"/>
      <c r="AF42" s="6">
        <v>0.75922852656244633</v>
      </c>
      <c r="AG42" s="6">
        <v>2.423237752729054E-2</v>
      </c>
      <c r="AH42" s="6">
        <v>0.46507293002782601</v>
      </c>
      <c r="AI42" s="6">
        <v>6.8794283154628322E-2</v>
      </c>
      <c r="AJ42" s="3">
        <v>158.41725640723755</v>
      </c>
      <c r="AK42" s="6">
        <v>3.2234759961638906</v>
      </c>
      <c r="AL42">
        <v>0.1950220920393804</v>
      </c>
      <c r="AM42" s="6">
        <v>0.75922852656244633</v>
      </c>
      <c r="AN42" s="6">
        <v>2.423237752729054E-2</v>
      </c>
      <c r="AO42" s="6"/>
      <c r="AP42" s="6"/>
      <c r="AQ42" s="7">
        <f>AK42/AJ42</f>
        <v>2.0348010496264477E-2</v>
      </c>
      <c r="AR42" s="6"/>
      <c r="AS42" s="6"/>
      <c r="AT42" s="6"/>
      <c r="AU42" s="3"/>
      <c r="AV42" s="3"/>
      <c r="AW42" s="3"/>
      <c r="AY42" s="3">
        <v>81.225947916805566</v>
      </c>
      <c r="AZ42" s="3"/>
      <c r="BA42" s="3"/>
      <c r="BB42" s="3"/>
      <c r="BC42" s="3"/>
      <c r="BD42" s="3"/>
      <c r="BE42" s="3">
        <v>14.20807509787743</v>
      </c>
      <c r="BF42" s="3"/>
      <c r="BG42" s="3"/>
      <c r="BH42" s="3">
        <v>95.434023014682992</v>
      </c>
      <c r="BI42" s="6"/>
      <c r="BJ42" s="3"/>
      <c r="BK42" s="3">
        <f>AC42+AJ42+BH42</f>
        <v>508.58253882689542</v>
      </c>
      <c r="BL42" s="3"/>
      <c r="BM42" s="6">
        <f>BH42/BK42</f>
        <v>0.18764706950972526</v>
      </c>
      <c r="BN42" s="6"/>
      <c r="BO42" s="5"/>
      <c r="BP42" s="3"/>
      <c r="BQ42" s="3"/>
      <c r="BR42" s="3"/>
      <c r="BS42" s="3"/>
      <c r="BT42" s="5"/>
      <c r="BU42" s="5"/>
      <c r="BV42" s="5"/>
      <c r="BW42" s="5"/>
      <c r="BX42" s="6">
        <f>AC42/BK42</f>
        <v>0.50086512996010846</v>
      </c>
      <c r="BY42" s="6">
        <f>AJ42/BK42</f>
        <v>0.31148780053016628</v>
      </c>
      <c r="BZ42" s="6">
        <f>BH42/BK42</f>
        <v>0.18764706950972526</v>
      </c>
      <c r="CA42" s="3">
        <f>CB42+CC42+CE42+CG42</f>
        <v>201.08322330525911</v>
      </c>
      <c r="CB42" s="9">
        <v>82.900647543208521</v>
      </c>
      <c r="CC42" s="3">
        <v>42.522693968522461</v>
      </c>
      <c r="CD42" s="3"/>
      <c r="CE42" s="3">
        <v>13.114925755953365</v>
      </c>
      <c r="CF42" s="9"/>
      <c r="CG42" s="3">
        <v>62.544956037574764</v>
      </c>
      <c r="CH42" s="7">
        <f>AK42/CA42</f>
        <v>1.6030556618193935E-2</v>
      </c>
      <c r="CI42" s="9"/>
      <c r="CJ42" s="3"/>
      <c r="CK42" s="6"/>
      <c r="CL42" s="3"/>
      <c r="CM42" s="3"/>
      <c r="CN42" s="6"/>
      <c r="CO42" s="3"/>
      <c r="CP42" s="3"/>
      <c r="CQ42" s="3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</row>
    <row r="43" spans="1:166" x14ac:dyDescent="0.25">
      <c r="A43" t="s">
        <v>24</v>
      </c>
      <c r="C43" s="4">
        <v>44293</v>
      </c>
      <c r="D43" s="3"/>
      <c r="E43" s="4"/>
      <c r="G43">
        <v>90</v>
      </c>
      <c r="H43" t="s">
        <v>11</v>
      </c>
      <c r="I43" s="5">
        <v>4.7</v>
      </c>
      <c r="J43">
        <v>1500</v>
      </c>
      <c r="K43" s="3">
        <f t="shared" si="0"/>
        <v>141.84397163120565</v>
      </c>
      <c r="L43" s="3"/>
      <c r="M43" s="6"/>
      <c r="N43" s="6"/>
      <c r="O43" s="6"/>
      <c r="P43" s="6"/>
      <c r="Q43" s="3"/>
      <c r="R43" s="3">
        <v>34</v>
      </c>
      <c r="S43" s="3">
        <v>55</v>
      </c>
      <c r="T43" s="3">
        <v>81</v>
      </c>
      <c r="U43" s="3">
        <v>104</v>
      </c>
      <c r="V43" s="3">
        <v>132</v>
      </c>
      <c r="W43" s="3">
        <v>145</v>
      </c>
      <c r="X43" s="6"/>
      <c r="Y43" s="6"/>
      <c r="Z43" s="6"/>
      <c r="AA43" s="6"/>
      <c r="AB43" s="6"/>
      <c r="AC43" s="3"/>
      <c r="AD43" s="6"/>
      <c r="AE43" s="6"/>
      <c r="AF43" s="6"/>
      <c r="AG43" s="6"/>
      <c r="AH43" s="6"/>
      <c r="AI43" s="6"/>
      <c r="AJ43" s="3"/>
      <c r="AK43" s="6"/>
      <c r="AL43" s="6"/>
      <c r="AM43" s="6"/>
      <c r="AN43" s="6"/>
      <c r="AO43" s="6"/>
      <c r="AP43" s="6"/>
      <c r="AQ43" s="7"/>
      <c r="AR43" s="6"/>
      <c r="AS43" s="6"/>
      <c r="AT43" s="6"/>
      <c r="AU43" s="3"/>
      <c r="AV43" s="3"/>
      <c r="AW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6"/>
      <c r="BJ43" s="3"/>
      <c r="BK43" s="3"/>
      <c r="BL43" s="3"/>
      <c r="BM43" s="6"/>
      <c r="BN43" s="6"/>
      <c r="BO43" s="5"/>
      <c r="BP43" s="3"/>
      <c r="BQ43" s="3"/>
      <c r="BR43" s="3"/>
      <c r="BS43" s="3"/>
      <c r="BT43" s="5"/>
      <c r="BU43" s="5"/>
      <c r="BV43" s="5"/>
      <c r="BW43" s="5"/>
      <c r="BX43" s="5"/>
      <c r="BY43" s="5"/>
      <c r="BZ43" s="5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6"/>
      <c r="CL43" s="3"/>
      <c r="CM43" s="3"/>
      <c r="CN43" s="6"/>
      <c r="CO43" s="3"/>
      <c r="CP43" s="3"/>
      <c r="CQ43" s="3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>
        <v>21.87</v>
      </c>
      <c r="EC43" s="6">
        <v>0.82</v>
      </c>
      <c r="ED43" s="6"/>
      <c r="EE43" s="6">
        <v>1.41</v>
      </c>
      <c r="EF43" s="6"/>
      <c r="EG43" s="6">
        <v>5.2</v>
      </c>
      <c r="EH43" s="6"/>
      <c r="EI43" s="6">
        <v>4.8</v>
      </c>
      <c r="EJ43" s="6"/>
      <c r="EK43" s="6">
        <v>4.5999999999999996</v>
      </c>
      <c r="EL43" s="6"/>
      <c r="EM43" s="6">
        <v>2.6</v>
      </c>
      <c r="EN43" s="6"/>
      <c r="EO43" s="6">
        <v>1.42</v>
      </c>
      <c r="EP43" s="6"/>
      <c r="EQ43" s="6">
        <v>1.02</v>
      </c>
      <c r="ER43" s="6"/>
      <c r="ES43" s="6">
        <v>12.23</v>
      </c>
      <c r="ET43" s="6">
        <v>2.8</v>
      </c>
      <c r="EU43" s="6">
        <v>2</v>
      </c>
      <c r="EV43" s="6">
        <v>1.8</v>
      </c>
      <c r="EW43" s="6">
        <v>1.01</v>
      </c>
      <c r="EX43" s="6">
        <v>1</v>
      </c>
      <c r="EY43" s="6">
        <v>1.4</v>
      </c>
      <c r="EZ43" s="6">
        <v>1.01</v>
      </c>
      <c r="FA43" s="6">
        <v>1.21</v>
      </c>
      <c r="FB43" s="6">
        <v>1.548</v>
      </c>
      <c r="FC43" s="6">
        <v>0.34799999999999998</v>
      </c>
      <c r="FD43" s="6">
        <v>0.25</v>
      </c>
      <c r="FE43" s="6">
        <v>0.21800000000000003</v>
      </c>
      <c r="FF43" s="6">
        <v>0.11000000000000001</v>
      </c>
      <c r="FG43" s="6">
        <v>0.16999999999999998</v>
      </c>
      <c r="FH43" s="6">
        <v>0.16699999999999998</v>
      </c>
      <c r="FI43" s="6">
        <v>0.19</v>
      </c>
      <c r="FJ43" s="6">
        <v>9.5000000000000001E-2</v>
      </c>
    </row>
    <row r="44" spans="1:166" x14ac:dyDescent="0.25">
      <c r="A44" t="s">
        <v>24</v>
      </c>
      <c r="C44" s="4">
        <v>44294</v>
      </c>
      <c r="D44" s="3"/>
      <c r="E44" s="4"/>
      <c r="G44">
        <v>91</v>
      </c>
      <c r="H44" t="s">
        <v>11</v>
      </c>
      <c r="I44" s="5">
        <v>4.7</v>
      </c>
      <c r="J44">
        <v>1500</v>
      </c>
      <c r="K44" s="3">
        <f t="shared" si="0"/>
        <v>141.84397163120565</v>
      </c>
      <c r="L44" s="3"/>
      <c r="M44" s="6"/>
      <c r="N44" s="6"/>
      <c r="O44" s="6"/>
      <c r="P44" s="6"/>
      <c r="Q44" s="3"/>
      <c r="R44" s="3">
        <v>34</v>
      </c>
      <c r="S44" s="3">
        <v>55</v>
      </c>
      <c r="T44" s="3">
        <v>81</v>
      </c>
      <c r="U44" s="3">
        <v>104</v>
      </c>
      <c r="V44" s="3">
        <v>132</v>
      </c>
      <c r="W44" s="3">
        <v>145</v>
      </c>
      <c r="X44" s="6"/>
      <c r="Y44" s="6"/>
      <c r="Z44" s="6"/>
      <c r="AA44" s="6"/>
      <c r="AB44" s="6"/>
      <c r="AC44" s="3"/>
      <c r="AD44" s="6"/>
      <c r="AE44" s="6"/>
      <c r="AF44" s="6"/>
      <c r="AG44" s="6"/>
      <c r="AH44" s="6"/>
      <c r="AI44" s="6"/>
      <c r="AJ44" s="3"/>
      <c r="AK44" s="6"/>
      <c r="AL44" s="6"/>
      <c r="AM44" s="6"/>
      <c r="AN44" s="6"/>
      <c r="AO44" s="6"/>
      <c r="AP44" s="6"/>
      <c r="AQ44" s="7"/>
      <c r="AR44" s="6"/>
      <c r="AS44" s="6"/>
      <c r="AT44" s="6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6"/>
      <c r="BJ44" s="3"/>
      <c r="BK44" s="3"/>
      <c r="BL44" s="3"/>
      <c r="BM44" s="6"/>
      <c r="BN44" s="6"/>
      <c r="BO44" s="5"/>
      <c r="BP44" s="3"/>
      <c r="BQ44" s="3"/>
      <c r="BR44" s="3"/>
      <c r="BS44" s="3"/>
      <c r="BT44" s="5"/>
      <c r="BU44" s="5"/>
      <c r="BV44" s="5"/>
      <c r="BW44" s="5"/>
      <c r="BX44" s="5"/>
      <c r="BY44" s="5"/>
      <c r="BZ44" s="5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6"/>
      <c r="CL44" s="3"/>
      <c r="CM44" s="3"/>
      <c r="CN44" s="6">
        <f>CR44+CU44+CX44+DA44+DD44+DG44+DJ44+DM44+DP44+DS44+DV44+DY44</f>
        <v>1.4750871976147246</v>
      </c>
      <c r="CO44" s="3">
        <f>CT44+CW44+CZ44+DC44+DF44+DI44+DL44+DO44+DR44+DU44+DX44+EA44</f>
        <v>442.5261592844173</v>
      </c>
      <c r="CP44" s="3"/>
      <c r="CQ44" s="3">
        <f>CT44+CW44+CZ44+DC44+DF44+DI44</f>
        <v>316.40190298013471</v>
      </c>
      <c r="CR44">
        <v>9.5059571738827217E-2</v>
      </c>
      <c r="CS44">
        <v>300</v>
      </c>
      <c r="CT44">
        <v>28.517871521648168</v>
      </c>
      <c r="CU44">
        <v>0.169728149984882</v>
      </c>
      <c r="CV44">
        <v>300</v>
      </c>
      <c r="CW44">
        <v>50.918444995464611</v>
      </c>
      <c r="CX44">
        <v>0.18807343320178513</v>
      </c>
      <c r="CY44">
        <v>300</v>
      </c>
      <c r="CZ44">
        <v>56.422029960535539</v>
      </c>
      <c r="DA44">
        <v>0.20679851885134637</v>
      </c>
      <c r="DB44">
        <v>300</v>
      </c>
      <c r="DC44">
        <v>62.039555655403909</v>
      </c>
      <c r="DD44">
        <v>0.20552697600176292</v>
      </c>
      <c r="DE44">
        <v>300</v>
      </c>
      <c r="DF44">
        <v>61.658092800528877</v>
      </c>
      <c r="DG44">
        <v>0.18948636015517875</v>
      </c>
      <c r="DH44">
        <v>300</v>
      </c>
      <c r="DI44">
        <v>56.845908046553632</v>
      </c>
      <c r="DJ44">
        <v>0.21008748675766969</v>
      </c>
      <c r="DK44">
        <v>300</v>
      </c>
      <c r="DL44">
        <v>63.026246027300907</v>
      </c>
      <c r="DM44">
        <v>0.21032670092327246</v>
      </c>
      <c r="DN44">
        <v>300</v>
      </c>
      <c r="DO44">
        <v>63.098010276981725</v>
      </c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</row>
    <row r="45" spans="1:166" x14ac:dyDescent="0.25">
      <c r="A45" t="s">
        <v>24</v>
      </c>
      <c r="C45" s="4">
        <v>44300</v>
      </c>
      <c r="D45" s="3"/>
      <c r="E45" s="4"/>
      <c r="G45">
        <v>97</v>
      </c>
      <c r="H45" t="s">
        <v>11</v>
      </c>
      <c r="I45" s="5">
        <v>4.7</v>
      </c>
      <c r="J45">
        <v>1500</v>
      </c>
      <c r="K45" s="3">
        <f t="shared" si="0"/>
        <v>141.84397163120565</v>
      </c>
      <c r="L45" s="3"/>
      <c r="M45" s="6"/>
      <c r="N45" s="6"/>
      <c r="O45" s="6"/>
      <c r="P45" s="6"/>
      <c r="Q45" s="3"/>
      <c r="R45" s="3">
        <v>34</v>
      </c>
      <c r="S45" s="3">
        <v>55</v>
      </c>
      <c r="T45" s="3">
        <v>81</v>
      </c>
      <c r="U45" s="3">
        <v>104</v>
      </c>
      <c r="V45" s="3">
        <v>132</v>
      </c>
      <c r="W45" s="3">
        <v>145</v>
      </c>
      <c r="X45" s="6"/>
      <c r="Y45" s="6"/>
      <c r="Z45" s="6"/>
      <c r="AA45" s="6"/>
      <c r="AB45" s="6"/>
      <c r="AC45" s="3">
        <v>271.47457551279143</v>
      </c>
      <c r="AD45" s="6"/>
      <c r="AE45" s="6"/>
      <c r="AF45" s="6"/>
      <c r="AG45" s="6"/>
      <c r="AH45" s="6"/>
      <c r="AI45" s="6"/>
      <c r="AJ45" s="3">
        <v>139.01410551420346</v>
      </c>
      <c r="AK45" s="6">
        <v>2.6750915730344427</v>
      </c>
      <c r="AL45">
        <v>0.13420484074272379</v>
      </c>
      <c r="AM45" s="6"/>
      <c r="AN45" s="6"/>
      <c r="AO45" s="6"/>
      <c r="AP45" s="6"/>
      <c r="AQ45" s="7">
        <f>AK45/AJ45</f>
        <v>1.9243310332713835E-2</v>
      </c>
      <c r="AR45" s="6"/>
      <c r="AS45" s="6"/>
      <c r="AT45" s="6"/>
      <c r="AU45" s="3"/>
      <c r="AV45" s="3"/>
      <c r="AW45" s="3"/>
      <c r="AX45" s="3"/>
      <c r="AY45" s="3">
        <v>161.47581359620733</v>
      </c>
      <c r="AZ45" s="3"/>
      <c r="BA45" s="3"/>
      <c r="BB45" s="3"/>
      <c r="BC45" s="3"/>
      <c r="BD45" s="3"/>
      <c r="BE45" s="3">
        <v>0</v>
      </c>
      <c r="BF45" s="3"/>
      <c r="BG45" s="3"/>
      <c r="BH45" s="3">
        <v>161.47581359620733</v>
      </c>
      <c r="BI45" s="6"/>
      <c r="BJ45" s="3"/>
      <c r="BK45" s="3">
        <f>AC45+AJ45+BH45</f>
        <v>571.9644946232022</v>
      </c>
      <c r="BL45" s="3"/>
      <c r="BM45" s="6">
        <f>BH45/BK45</f>
        <v>0.28231789755163755</v>
      </c>
      <c r="BN45" s="6"/>
      <c r="BO45" s="5"/>
      <c r="BP45" s="3"/>
      <c r="BQ45" s="3"/>
      <c r="BR45" s="3"/>
      <c r="BS45" s="3"/>
      <c r="BT45" s="5"/>
      <c r="BU45" s="5"/>
      <c r="BV45" s="5"/>
      <c r="BW45" s="5"/>
      <c r="BX45" s="6">
        <f>AC45/BK45</f>
        <v>0.47463536297236947</v>
      </c>
      <c r="BY45" s="6">
        <f>AJ45/BK45</f>
        <v>0.24304673947599306</v>
      </c>
      <c r="BZ45" s="6">
        <f>BH45/BK45</f>
        <v>0.28231789755163755</v>
      </c>
      <c r="CA45" s="3">
        <f>CB45+CC45+CE45+CG45</f>
        <v>167.87931422307906</v>
      </c>
      <c r="CB45" s="3">
        <v>12.282380621236324</v>
      </c>
      <c r="CC45" s="3">
        <v>70.594787385242256</v>
      </c>
      <c r="CD45" s="3"/>
      <c r="CE45" s="3">
        <v>9.087974105810698</v>
      </c>
      <c r="CF45" s="9"/>
      <c r="CG45" s="3">
        <v>75.914172110789778</v>
      </c>
      <c r="CH45" s="7">
        <f>AK45/CA45</f>
        <v>1.5934611035399896E-2</v>
      </c>
      <c r="CI45" s="9"/>
      <c r="CJ45" s="3"/>
      <c r="CK45" s="6"/>
      <c r="CL45" s="3"/>
      <c r="CM45" s="3"/>
      <c r="CN45" s="6"/>
      <c r="CO45" s="3"/>
      <c r="CP45" s="3"/>
      <c r="CQ45" s="3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x14ac:dyDescent="0.25">
      <c r="A46" t="s">
        <v>24</v>
      </c>
      <c r="C46" s="4">
        <v>44307</v>
      </c>
      <c r="D46" s="3">
        <v>8</v>
      </c>
      <c r="E46" t="s">
        <v>78</v>
      </c>
      <c r="F46" t="s">
        <v>14</v>
      </c>
      <c r="G46">
        <v>104</v>
      </c>
      <c r="H46" t="s">
        <v>11</v>
      </c>
      <c r="I46" s="5">
        <v>4.7</v>
      </c>
      <c r="J46">
        <v>1500</v>
      </c>
      <c r="K46" s="3">
        <f t="shared" si="0"/>
        <v>141.84397163120565</v>
      </c>
      <c r="L46" s="3"/>
      <c r="M46" s="6"/>
      <c r="N46" s="6"/>
      <c r="O46" s="6"/>
      <c r="P46" s="6"/>
      <c r="Q46" s="3"/>
      <c r="R46" s="3">
        <v>34</v>
      </c>
      <c r="S46" s="3">
        <v>55</v>
      </c>
      <c r="T46" s="3">
        <v>81</v>
      </c>
      <c r="U46" s="3">
        <v>104</v>
      </c>
      <c r="V46" s="3">
        <v>132</v>
      </c>
      <c r="W46" s="3">
        <v>145</v>
      </c>
      <c r="X46" s="6"/>
      <c r="Y46" s="6"/>
      <c r="Z46" s="6"/>
      <c r="AA46" s="6"/>
      <c r="AB46" s="6"/>
      <c r="AC46" s="3"/>
      <c r="AD46" s="6"/>
      <c r="AE46" s="6"/>
      <c r="AF46" s="6"/>
      <c r="AG46" s="6"/>
      <c r="AH46" s="6"/>
      <c r="AI46" s="6"/>
      <c r="AJ46" s="3"/>
      <c r="AK46" s="6"/>
      <c r="AL46" s="6"/>
      <c r="AM46" s="6"/>
      <c r="AN46" s="6"/>
      <c r="AO46" s="6"/>
      <c r="AP46" s="6"/>
      <c r="AQ46" s="7"/>
      <c r="AR46" s="6"/>
      <c r="AS46" s="6"/>
      <c r="AT46" s="6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>
        <v>8.8360000000000003</v>
      </c>
      <c r="BH46" s="3"/>
      <c r="BI46" s="6"/>
      <c r="BJ46" s="3"/>
      <c r="BK46" s="3"/>
      <c r="BL46" s="3"/>
      <c r="BM46" s="6"/>
      <c r="BN46" s="3"/>
      <c r="BO46" s="5"/>
      <c r="BP46" s="3"/>
      <c r="BQ46" s="3"/>
      <c r="BR46" s="3"/>
      <c r="BS46" s="3"/>
      <c r="BT46" s="5"/>
      <c r="BU46" s="5"/>
      <c r="BV46" s="5"/>
      <c r="BW46" s="5"/>
      <c r="BX46" s="5"/>
      <c r="BY46" s="5"/>
      <c r="BZ46" s="5"/>
      <c r="CA46" s="3"/>
      <c r="CB46" s="3"/>
      <c r="CC46" s="3"/>
      <c r="CD46" s="3">
        <v>1.6</v>
      </c>
      <c r="CE46" s="3"/>
      <c r="CF46" s="3"/>
      <c r="CG46" s="3"/>
      <c r="CH46" s="3"/>
      <c r="CI46" s="3"/>
      <c r="CJ46" s="3"/>
      <c r="CK46" s="6"/>
      <c r="CL46" s="3"/>
      <c r="CM46" s="3"/>
      <c r="CN46" s="6"/>
      <c r="CO46" s="3"/>
      <c r="CP46" s="3"/>
      <c r="CQ46" s="3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x14ac:dyDescent="0.25">
      <c r="A47" t="s">
        <v>24</v>
      </c>
      <c r="C47" s="4">
        <v>44314</v>
      </c>
      <c r="D47" s="3"/>
      <c r="E47" s="4"/>
      <c r="G47">
        <v>111</v>
      </c>
      <c r="H47" t="s">
        <v>11</v>
      </c>
      <c r="I47" s="5">
        <v>4.7</v>
      </c>
      <c r="J47">
        <v>1500</v>
      </c>
      <c r="K47" s="3">
        <f t="shared" si="0"/>
        <v>141.84397163120565</v>
      </c>
      <c r="L47" s="3"/>
      <c r="M47" s="6"/>
      <c r="N47" s="6"/>
      <c r="O47" s="6"/>
      <c r="P47" s="6"/>
      <c r="Q47" s="3"/>
      <c r="R47" s="3">
        <v>34</v>
      </c>
      <c r="S47" s="3">
        <v>55</v>
      </c>
      <c r="T47" s="3">
        <v>81</v>
      </c>
      <c r="U47" s="3">
        <v>104</v>
      </c>
      <c r="V47" s="3">
        <v>132</v>
      </c>
      <c r="W47" s="3">
        <v>145</v>
      </c>
      <c r="X47" s="6"/>
      <c r="Y47" s="6"/>
      <c r="Z47" s="6"/>
      <c r="AA47" s="6"/>
      <c r="AB47" s="6"/>
      <c r="AC47" s="3"/>
      <c r="AD47" s="6"/>
      <c r="AE47" s="6"/>
      <c r="AF47" s="6"/>
      <c r="AG47" s="6"/>
      <c r="AH47" s="6"/>
      <c r="AI47" s="6"/>
      <c r="AJ47" s="3"/>
      <c r="AK47" s="6"/>
      <c r="AL47" s="6"/>
      <c r="AM47" s="6"/>
      <c r="AN47" s="6"/>
      <c r="AO47" s="6"/>
      <c r="AP47" s="6"/>
      <c r="AQ47" s="7"/>
      <c r="AR47" s="6"/>
      <c r="AS47" s="6"/>
      <c r="AT47" s="6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>
        <v>57.407111111111114</v>
      </c>
      <c r="BH47" s="3"/>
      <c r="BI47" s="6"/>
      <c r="BJ47" s="3"/>
      <c r="BK47" s="3"/>
      <c r="BL47" s="3"/>
      <c r="BM47" s="6"/>
      <c r="BN47" s="3"/>
      <c r="BO47" s="5"/>
      <c r="BP47" s="3"/>
      <c r="BQ47" s="3"/>
      <c r="BR47" s="3"/>
      <c r="BS47" s="3"/>
      <c r="BT47" s="5"/>
      <c r="BU47" s="5"/>
      <c r="BV47" s="5"/>
      <c r="BW47" s="5"/>
      <c r="BX47" s="5"/>
      <c r="BY47" s="5"/>
      <c r="BZ47" s="5"/>
      <c r="CA47" s="3"/>
      <c r="CB47" s="3"/>
      <c r="CC47" s="3"/>
      <c r="CD47" s="3">
        <v>11.28888888888889</v>
      </c>
      <c r="CE47" s="3"/>
      <c r="CF47" s="3"/>
      <c r="CG47" s="3"/>
      <c r="CH47" s="3"/>
      <c r="CI47" s="3"/>
      <c r="CJ47" s="3"/>
      <c r="CK47" s="6"/>
      <c r="CL47" s="3"/>
      <c r="CM47" s="3"/>
      <c r="CN47" s="6"/>
      <c r="CO47" s="3"/>
      <c r="CP47" s="3"/>
      <c r="CQ47" s="3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</row>
    <row r="48" spans="1:166" x14ac:dyDescent="0.25">
      <c r="A48" t="s">
        <v>24</v>
      </c>
      <c r="C48" s="4">
        <v>44321</v>
      </c>
      <c r="D48" s="3"/>
      <c r="E48" s="4"/>
      <c r="G48">
        <v>118</v>
      </c>
      <c r="H48" t="s">
        <v>11</v>
      </c>
      <c r="I48" s="5">
        <v>4.7</v>
      </c>
      <c r="J48">
        <v>1500</v>
      </c>
      <c r="K48" s="3">
        <f t="shared" si="0"/>
        <v>141.84397163120565</v>
      </c>
      <c r="L48" s="3"/>
      <c r="M48" s="6"/>
      <c r="N48" s="6"/>
      <c r="O48" s="6"/>
      <c r="P48" s="6"/>
      <c r="Q48" s="3"/>
      <c r="R48" s="3">
        <v>34</v>
      </c>
      <c r="S48" s="3">
        <v>55</v>
      </c>
      <c r="T48" s="3">
        <v>81</v>
      </c>
      <c r="U48" s="3">
        <v>104</v>
      </c>
      <c r="V48" s="3">
        <v>132</v>
      </c>
      <c r="W48" s="3">
        <v>145</v>
      </c>
      <c r="X48" s="6"/>
      <c r="Y48" s="6"/>
      <c r="Z48" s="6"/>
      <c r="AA48" s="6"/>
      <c r="AB48" s="6"/>
      <c r="AC48" s="3"/>
      <c r="AD48" s="6"/>
      <c r="AE48" s="6"/>
      <c r="AF48" s="6"/>
      <c r="AG48" s="6"/>
      <c r="AH48" s="6"/>
      <c r="AI48" s="6"/>
      <c r="AJ48" s="3"/>
      <c r="AK48" s="6"/>
      <c r="AL48" s="6"/>
      <c r="AM48" s="6"/>
      <c r="AN48" s="6"/>
      <c r="AO48" s="6"/>
      <c r="AP48" s="6"/>
      <c r="AQ48" s="7"/>
      <c r="AR48" s="6"/>
      <c r="AS48" s="6"/>
      <c r="AT48" s="6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>
        <v>99.792888888888882</v>
      </c>
      <c r="BH48" s="3"/>
      <c r="BI48" s="6"/>
      <c r="BJ48" s="3"/>
      <c r="BK48" s="3"/>
      <c r="BL48" s="3"/>
      <c r="BM48" s="6"/>
      <c r="BN48" s="3"/>
      <c r="BO48" s="5"/>
      <c r="BP48" s="3"/>
      <c r="BQ48" s="3"/>
      <c r="BR48" s="3"/>
      <c r="BS48" s="3"/>
      <c r="BT48" s="5"/>
      <c r="BU48" s="5"/>
      <c r="BV48" s="5"/>
      <c r="BW48" s="5"/>
      <c r="BX48" s="5"/>
      <c r="BY48" s="5"/>
      <c r="BZ48" s="5"/>
      <c r="CA48" s="3"/>
      <c r="CB48" s="3"/>
      <c r="CC48" s="3"/>
      <c r="CD48" s="3">
        <v>19.155555555555555</v>
      </c>
      <c r="CE48" s="3"/>
      <c r="CF48" s="3"/>
      <c r="CG48" s="3"/>
      <c r="CH48" s="3"/>
      <c r="CI48" s="3"/>
      <c r="CJ48" s="3"/>
      <c r="CK48" s="6"/>
      <c r="CL48" s="3"/>
      <c r="CM48" s="3"/>
      <c r="CN48" s="6"/>
      <c r="CO48" s="3"/>
      <c r="CP48" s="3"/>
      <c r="CQ48" s="3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</row>
    <row r="49" spans="1:166" x14ac:dyDescent="0.25">
      <c r="A49" t="s">
        <v>24</v>
      </c>
      <c r="C49" s="4">
        <v>44322</v>
      </c>
      <c r="D49" s="3"/>
      <c r="E49" s="4"/>
      <c r="G49">
        <v>119</v>
      </c>
      <c r="H49" t="s">
        <v>11</v>
      </c>
      <c r="I49" s="5">
        <v>4.7</v>
      </c>
      <c r="J49">
        <v>1500</v>
      </c>
      <c r="K49" s="3">
        <f t="shared" si="0"/>
        <v>141.84397163120565</v>
      </c>
      <c r="L49" s="3">
        <v>2100</v>
      </c>
      <c r="M49" s="6"/>
      <c r="N49" s="6"/>
      <c r="O49" s="6"/>
      <c r="P49" s="6"/>
      <c r="Q49" s="3"/>
      <c r="R49" s="3">
        <v>34</v>
      </c>
      <c r="S49" s="3">
        <v>55</v>
      </c>
      <c r="T49" s="3">
        <v>81</v>
      </c>
      <c r="U49" s="3">
        <v>104</v>
      </c>
      <c r="V49" s="3">
        <v>132</v>
      </c>
      <c r="W49" s="3">
        <v>145</v>
      </c>
      <c r="X49" s="6"/>
      <c r="Y49" s="6"/>
      <c r="Z49" s="6"/>
      <c r="AA49" s="6"/>
      <c r="AB49" s="6"/>
      <c r="AC49" s="3"/>
      <c r="AD49" s="6"/>
      <c r="AE49" s="6"/>
      <c r="AF49" s="6"/>
      <c r="AG49" s="6"/>
      <c r="AH49" s="6"/>
      <c r="AI49" s="6"/>
      <c r="AJ49" s="3"/>
      <c r="AK49" s="6"/>
      <c r="AL49" s="6"/>
      <c r="AM49" s="6"/>
      <c r="AN49" s="6"/>
      <c r="AO49" s="6"/>
      <c r="AP49" s="6"/>
      <c r="AQ49" s="7"/>
      <c r="AR49" s="6"/>
      <c r="AS49" s="6"/>
      <c r="AT49" s="6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6"/>
      <c r="BJ49" s="3"/>
      <c r="BK49" s="3"/>
      <c r="BL49" s="3"/>
      <c r="BM49" s="6"/>
      <c r="BN49" s="6"/>
      <c r="BO49" s="5"/>
      <c r="BP49" s="3"/>
      <c r="BQ49" s="3"/>
      <c r="BR49" s="3"/>
      <c r="BS49" s="3"/>
      <c r="BT49" s="5"/>
      <c r="BU49" s="5"/>
      <c r="BV49" s="5"/>
      <c r="BW49" s="5"/>
      <c r="BX49" s="5"/>
      <c r="BY49" s="5"/>
      <c r="BZ49" s="5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6"/>
      <c r="CL49" s="3"/>
      <c r="CM49" s="3"/>
      <c r="CN49" s="6">
        <f>CR49+CU49+CX49+DA49+DD49+DG49+DJ49+DM49+DP49+DS49+DV49+DY49</f>
        <v>1.1938377971632508</v>
      </c>
      <c r="CO49" s="3">
        <f>CT49+CW49+CZ49+DC49+DF49+DI49+DL49+DO49+DR49+DU49+DX49+EA49</f>
        <v>358.1513391489753</v>
      </c>
      <c r="CP49" s="3"/>
      <c r="CQ49" s="3">
        <f>CT49+CW49+CZ49+DC49+DF49+DI49</f>
        <v>241.68147048425377</v>
      </c>
      <c r="CR49">
        <v>4.8445439830643228E-2</v>
      </c>
      <c r="CS49">
        <v>300</v>
      </c>
      <c r="CT49">
        <v>14.533631949192969</v>
      </c>
      <c r="CU49">
        <v>0.12918684781413581</v>
      </c>
      <c r="CV49">
        <v>300</v>
      </c>
      <c r="CW49">
        <v>38.756054344240745</v>
      </c>
      <c r="CX49">
        <v>0.15117077762808173</v>
      </c>
      <c r="CY49">
        <v>300</v>
      </c>
      <c r="CZ49">
        <v>45.35123328842451</v>
      </c>
      <c r="DA49">
        <v>0.15237197615491596</v>
      </c>
      <c r="DB49">
        <v>300</v>
      </c>
      <c r="DC49">
        <v>45.711592846474794</v>
      </c>
      <c r="DD49">
        <v>0.15687182013026213</v>
      </c>
      <c r="DE49">
        <v>300</v>
      </c>
      <c r="DF49">
        <v>47.061546039078635</v>
      </c>
      <c r="DG49">
        <v>0.16755804005614028</v>
      </c>
      <c r="DH49">
        <v>300</v>
      </c>
      <c r="DI49">
        <v>50.26741201684208</v>
      </c>
      <c r="DJ49">
        <v>0.19285373647168802</v>
      </c>
      <c r="DK49">
        <v>300</v>
      </c>
      <c r="DL49">
        <v>57.856120941506411</v>
      </c>
      <c r="DM49">
        <v>0.19537915907738376</v>
      </c>
      <c r="DN49">
        <v>300</v>
      </c>
      <c r="DO49">
        <v>58.613747723215127</v>
      </c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</row>
    <row r="50" spans="1:166" x14ac:dyDescent="0.25">
      <c r="A50" t="s">
        <v>24</v>
      </c>
      <c r="C50" s="4">
        <v>44328</v>
      </c>
      <c r="D50" s="3"/>
      <c r="E50" s="4"/>
      <c r="G50">
        <v>125</v>
      </c>
      <c r="H50" t="s">
        <v>11</v>
      </c>
      <c r="I50" s="5">
        <v>4.7</v>
      </c>
      <c r="J50">
        <v>1500</v>
      </c>
      <c r="K50" s="3">
        <f t="shared" si="0"/>
        <v>141.84397163120565</v>
      </c>
      <c r="L50" s="3"/>
      <c r="M50" s="6"/>
      <c r="N50" s="6"/>
      <c r="O50" s="6"/>
      <c r="P50" s="6"/>
      <c r="Q50" s="3"/>
      <c r="R50" s="3">
        <v>34</v>
      </c>
      <c r="S50" s="3">
        <v>55</v>
      </c>
      <c r="T50" s="3">
        <v>81</v>
      </c>
      <c r="U50" s="3">
        <v>104</v>
      </c>
      <c r="V50" s="3">
        <v>132</v>
      </c>
      <c r="W50" s="3">
        <v>145</v>
      </c>
      <c r="X50" s="6"/>
      <c r="Y50" s="6"/>
      <c r="Z50" s="6"/>
      <c r="AA50" s="6"/>
      <c r="AB50" s="6"/>
      <c r="AC50" s="3"/>
      <c r="AD50" s="6"/>
      <c r="AE50" s="6"/>
      <c r="AF50" s="6"/>
      <c r="AG50" s="6"/>
      <c r="AH50" s="6"/>
      <c r="AI50" s="6"/>
      <c r="AJ50" s="3"/>
      <c r="AK50" s="6"/>
      <c r="AL50" s="6"/>
      <c r="AM50" s="6"/>
      <c r="AN50" s="6"/>
      <c r="AO50" s="6"/>
      <c r="AP50" s="6"/>
      <c r="AQ50" s="7"/>
      <c r="AR50" s="6"/>
      <c r="AS50" s="6"/>
      <c r="AT50" s="6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>
        <v>129.27911111111112</v>
      </c>
      <c r="BH50" s="3"/>
      <c r="BI50" s="6"/>
      <c r="BJ50" s="3"/>
      <c r="BK50" s="3"/>
      <c r="BL50" s="3"/>
      <c r="BM50" s="6"/>
      <c r="BN50" s="3"/>
      <c r="BO50" s="5"/>
      <c r="BP50" s="3"/>
      <c r="BQ50" s="3"/>
      <c r="BR50" s="3"/>
      <c r="BS50" s="3"/>
      <c r="BT50" s="5"/>
      <c r="BU50" s="5"/>
      <c r="BV50" s="5"/>
      <c r="BW50" s="5"/>
      <c r="BX50" s="5"/>
      <c r="BY50" s="5"/>
      <c r="BZ50" s="5"/>
      <c r="CA50" s="3"/>
      <c r="CB50" s="3"/>
      <c r="CC50" s="3"/>
      <c r="CD50" s="3">
        <v>23.377777777777776</v>
      </c>
      <c r="CE50" s="3"/>
      <c r="CF50" s="3"/>
      <c r="CG50" s="3"/>
      <c r="CH50" s="3"/>
      <c r="CI50" s="3"/>
      <c r="CJ50" s="3"/>
      <c r="CK50" s="6"/>
      <c r="CL50" s="3"/>
      <c r="CM50" s="3"/>
      <c r="CN50" s="6"/>
      <c r="CO50" s="3"/>
      <c r="CP50" s="3"/>
      <c r="CQ50" s="3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</row>
    <row r="51" spans="1:166" x14ac:dyDescent="0.25">
      <c r="A51" t="s">
        <v>24</v>
      </c>
      <c r="C51" s="4">
        <v>44335</v>
      </c>
      <c r="D51" s="3">
        <v>9</v>
      </c>
      <c r="E51" s="4" t="s">
        <v>77</v>
      </c>
      <c r="F51" t="s">
        <v>15</v>
      </c>
      <c r="G51">
        <v>132</v>
      </c>
      <c r="H51" t="s">
        <v>11</v>
      </c>
      <c r="I51" s="5">
        <v>4.7</v>
      </c>
      <c r="J51">
        <v>1500</v>
      </c>
      <c r="K51" s="3">
        <f t="shared" si="0"/>
        <v>141.84397163120565</v>
      </c>
      <c r="L51" s="3"/>
      <c r="M51" s="6"/>
      <c r="N51" s="6"/>
      <c r="O51" s="6"/>
      <c r="P51" s="6"/>
      <c r="Q51" s="3"/>
      <c r="R51" s="3">
        <v>34</v>
      </c>
      <c r="S51" s="3">
        <v>55</v>
      </c>
      <c r="T51" s="3">
        <v>81</v>
      </c>
      <c r="U51" s="3">
        <v>104</v>
      </c>
      <c r="V51" s="3">
        <v>132</v>
      </c>
      <c r="W51" s="3">
        <v>145</v>
      </c>
      <c r="X51" s="6"/>
      <c r="Y51" s="6"/>
      <c r="Z51" s="6"/>
      <c r="AA51" s="6"/>
      <c r="AB51" s="6"/>
      <c r="AC51" s="3"/>
      <c r="AD51" s="6"/>
      <c r="AE51" s="6"/>
      <c r="AF51" s="6"/>
      <c r="AG51" s="6"/>
      <c r="AH51" s="6"/>
      <c r="AI51" s="6"/>
      <c r="AJ51" s="3"/>
      <c r="AK51" s="6"/>
      <c r="AL51" s="6"/>
      <c r="AM51" s="6"/>
      <c r="AN51" s="6"/>
      <c r="AO51" s="6"/>
      <c r="AP51" s="6"/>
      <c r="AQ51" s="7"/>
      <c r="AR51" s="6"/>
      <c r="AS51" s="6"/>
      <c r="AT51" s="6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>
        <v>174.17599999999999</v>
      </c>
      <c r="BH51" s="3"/>
      <c r="BI51" s="6"/>
      <c r="BJ51" s="3"/>
      <c r="BK51" s="3"/>
      <c r="BL51" s="3"/>
      <c r="BM51" s="6"/>
      <c r="BN51" s="3"/>
      <c r="BO51" s="5"/>
      <c r="BP51" s="3"/>
      <c r="BQ51" s="3"/>
      <c r="BR51" s="3"/>
      <c r="BS51" s="3"/>
      <c r="BT51" s="5"/>
      <c r="BU51" s="5"/>
      <c r="BV51" s="5"/>
      <c r="BW51" s="5"/>
      <c r="BX51" s="5"/>
      <c r="BY51" s="5"/>
      <c r="BZ51" s="5"/>
      <c r="CA51" s="3"/>
      <c r="CB51" s="3"/>
      <c r="CC51" s="3"/>
      <c r="CD51" s="3">
        <v>34.488888888888887</v>
      </c>
      <c r="CE51" s="3"/>
      <c r="CF51" s="3"/>
      <c r="CG51" s="3"/>
      <c r="CH51" s="3"/>
      <c r="CI51" s="3"/>
      <c r="CJ51" s="3"/>
      <c r="CK51" s="6"/>
      <c r="CL51" s="3"/>
      <c r="CM51" s="3"/>
      <c r="CN51" s="6"/>
      <c r="CO51" s="3"/>
      <c r="CP51" s="3"/>
      <c r="CQ51" s="3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</row>
    <row r="52" spans="1:166" x14ac:dyDescent="0.25">
      <c r="A52" t="s">
        <v>24</v>
      </c>
      <c r="C52" s="4">
        <v>44342</v>
      </c>
      <c r="D52" s="3"/>
      <c r="E52" s="4"/>
      <c r="G52">
        <v>139</v>
      </c>
      <c r="H52" t="s">
        <v>11</v>
      </c>
      <c r="I52" s="5">
        <v>4.7</v>
      </c>
      <c r="J52">
        <v>1500</v>
      </c>
      <c r="K52" s="3">
        <f t="shared" si="0"/>
        <v>141.84397163120565</v>
      </c>
      <c r="L52" s="3"/>
      <c r="M52" s="6"/>
      <c r="N52" s="6"/>
      <c r="O52" s="6"/>
      <c r="P52" s="6"/>
      <c r="Q52" s="3"/>
      <c r="R52" s="3">
        <v>34</v>
      </c>
      <c r="S52" s="3">
        <v>55</v>
      </c>
      <c r="T52" s="3">
        <v>81</v>
      </c>
      <c r="U52" s="3">
        <v>104</v>
      </c>
      <c r="V52" s="3">
        <v>132</v>
      </c>
      <c r="W52" s="3">
        <v>145</v>
      </c>
      <c r="X52" s="6"/>
      <c r="Y52" s="6"/>
      <c r="Z52" s="6"/>
      <c r="AA52" s="6"/>
      <c r="AB52" s="6"/>
      <c r="AC52" s="3"/>
      <c r="AD52" s="6"/>
      <c r="AE52" s="6"/>
      <c r="AF52" s="6"/>
      <c r="AG52" s="6"/>
      <c r="AH52" s="6"/>
      <c r="AI52" s="6"/>
      <c r="AJ52" s="3"/>
      <c r="AK52" s="6"/>
      <c r="AL52" s="6"/>
      <c r="AM52" s="6"/>
      <c r="AN52" s="6"/>
      <c r="AO52" s="6"/>
      <c r="AP52" s="6"/>
      <c r="AQ52" s="7"/>
      <c r="AR52" s="6"/>
      <c r="AS52" s="6"/>
      <c r="AT52" s="6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>
        <v>244.08266666666668</v>
      </c>
      <c r="BH52" s="3"/>
      <c r="BI52" s="6"/>
      <c r="BJ52" s="3"/>
      <c r="BK52" s="3"/>
      <c r="BL52" s="3"/>
      <c r="BM52" s="6"/>
      <c r="BN52" s="3"/>
      <c r="BO52" s="5"/>
      <c r="BP52" s="3"/>
      <c r="BQ52" s="3"/>
      <c r="BR52" s="3"/>
      <c r="BS52" s="3"/>
      <c r="BT52" s="5"/>
      <c r="BU52" s="5"/>
      <c r="BV52" s="5"/>
      <c r="BW52" s="5"/>
      <c r="BX52" s="5"/>
      <c r="BY52" s="5"/>
      <c r="BZ52" s="5"/>
      <c r="CA52" s="3"/>
      <c r="CB52" s="3"/>
      <c r="CC52" s="3"/>
      <c r="CD52" s="3">
        <v>53.111111111111107</v>
      </c>
      <c r="CE52" s="3"/>
      <c r="CF52" s="3"/>
      <c r="CG52" s="3"/>
      <c r="CH52" s="3"/>
      <c r="CI52" s="3"/>
      <c r="CJ52" s="3"/>
      <c r="CK52" s="6"/>
      <c r="CL52" s="3"/>
      <c r="CM52" s="3"/>
      <c r="CN52" s="6"/>
      <c r="CO52" s="3"/>
      <c r="CP52" s="3"/>
      <c r="CQ52" s="3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</row>
    <row r="53" spans="1:166" x14ac:dyDescent="0.25">
      <c r="A53" t="s">
        <v>24</v>
      </c>
      <c r="C53" s="4">
        <v>44348</v>
      </c>
      <c r="D53" s="3"/>
      <c r="E53" s="4"/>
      <c r="G53">
        <v>145</v>
      </c>
      <c r="H53" t="s">
        <v>11</v>
      </c>
      <c r="I53" s="5">
        <v>4.7</v>
      </c>
      <c r="J53">
        <v>1500</v>
      </c>
      <c r="K53" s="3">
        <f t="shared" ref="K53:K80" si="3">1000000/I53/J53</f>
        <v>141.84397163120565</v>
      </c>
      <c r="L53" s="3"/>
      <c r="M53" s="6"/>
      <c r="N53" s="6"/>
      <c r="O53" s="6"/>
      <c r="P53" s="6"/>
      <c r="Q53" s="3"/>
      <c r="R53" s="3">
        <v>34</v>
      </c>
      <c r="S53" s="3">
        <v>55</v>
      </c>
      <c r="T53" s="3">
        <v>81</v>
      </c>
      <c r="U53" s="3">
        <v>104</v>
      </c>
      <c r="V53" s="3">
        <v>132</v>
      </c>
      <c r="W53" s="3">
        <v>145</v>
      </c>
      <c r="X53" s="6"/>
      <c r="Y53" s="6"/>
      <c r="Z53" s="6"/>
      <c r="AA53" s="6"/>
      <c r="AB53" s="6"/>
      <c r="AC53" s="3"/>
      <c r="AD53" s="6"/>
      <c r="AE53" s="6"/>
      <c r="AF53" s="6"/>
      <c r="AG53" s="6"/>
      <c r="AH53" s="6"/>
      <c r="AI53" s="6"/>
      <c r="AJ53" s="3"/>
      <c r="AK53" s="6"/>
      <c r="AL53" s="6"/>
      <c r="AM53" s="6"/>
      <c r="AN53" s="6"/>
      <c r="AO53" s="6"/>
      <c r="AP53" s="6"/>
      <c r="AQ53" s="7"/>
      <c r="AR53" s="6"/>
      <c r="AS53" s="6"/>
      <c r="AT53" s="6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>
        <v>266.27066666666667</v>
      </c>
      <c r="BH53" s="3"/>
      <c r="BI53" s="6"/>
      <c r="BJ53" s="3"/>
      <c r="BK53" s="3"/>
      <c r="BL53" s="3"/>
      <c r="BM53" s="6"/>
      <c r="BN53" s="3">
        <f t="shared" ref="BN53" si="4">BP53*(1/(BO53/100))</f>
        <v>266.27066666666661</v>
      </c>
      <c r="BO53" s="5">
        <v>41</v>
      </c>
      <c r="BP53" s="3">
        <v>109.17097333333332</v>
      </c>
      <c r="BQ53" s="3">
        <f t="shared" ref="BQ53" si="5">BN53-BP53</f>
        <v>157.09969333333328</v>
      </c>
      <c r="BR53" s="3"/>
      <c r="BS53" s="3"/>
      <c r="BT53" s="5">
        <v>4.8092939794419971</v>
      </c>
      <c r="BU53" s="5"/>
      <c r="BV53" s="5"/>
      <c r="BW53" s="5"/>
      <c r="BX53" s="5"/>
      <c r="BY53" s="5"/>
      <c r="BZ53" s="5"/>
      <c r="CA53" s="3"/>
      <c r="CB53" s="3"/>
      <c r="CC53" s="3"/>
      <c r="CD53" s="3">
        <v>62.133333333333326</v>
      </c>
      <c r="CE53" s="3"/>
      <c r="CF53" s="3"/>
      <c r="CG53" s="3"/>
      <c r="CH53" s="3"/>
      <c r="CI53" s="3"/>
      <c r="CJ53" s="3"/>
      <c r="CK53" s="6"/>
      <c r="CL53" s="3"/>
      <c r="CM53" s="3"/>
      <c r="CN53" s="6"/>
      <c r="CO53" s="3"/>
      <c r="CP53" s="3"/>
      <c r="CQ53" s="3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</row>
    <row r="54" spans="1:166" x14ac:dyDescent="0.25">
      <c r="A54" t="s">
        <v>24</v>
      </c>
      <c r="C54" s="4">
        <v>44349</v>
      </c>
      <c r="D54" s="3">
        <v>10</v>
      </c>
      <c r="E54" s="4" t="s">
        <v>68</v>
      </c>
      <c r="F54" t="s">
        <v>16</v>
      </c>
      <c r="G54">
        <v>146</v>
      </c>
      <c r="H54" t="s">
        <v>11</v>
      </c>
      <c r="I54" s="5">
        <v>4.7</v>
      </c>
      <c r="J54">
        <v>1500</v>
      </c>
      <c r="K54" s="3">
        <f t="shared" si="3"/>
        <v>141.84397163120565</v>
      </c>
      <c r="L54" s="3"/>
      <c r="M54" s="6"/>
      <c r="N54" s="6"/>
      <c r="O54" s="6"/>
      <c r="P54" s="6"/>
      <c r="Q54" s="3"/>
      <c r="R54" s="3">
        <v>34</v>
      </c>
      <c r="S54" s="3">
        <v>55</v>
      </c>
      <c r="T54" s="3">
        <v>81</v>
      </c>
      <c r="U54" s="3">
        <v>104</v>
      </c>
      <c r="V54" s="3">
        <v>132</v>
      </c>
      <c r="W54" s="3">
        <v>145</v>
      </c>
      <c r="X54" s="6"/>
      <c r="Y54" s="6"/>
      <c r="Z54" s="6"/>
      <c r="AA54" s="6"/>
      <c r="AB54" s="6"/>
      <c r="AC54" s="3"/>
      <c r="AD54" s="6"/>
      <c r="AE54" s="6"/>
      <c r="AF54" s="6"/>
      <c r="AG54" s="6"/>
      <c r="AH54" s="6"/>
      <c r="AI54" s="6"/>
      <c r="AJ54" s="3"/>
      <c r="AK54" s="6"/>
      <c r="AL54" s="6"/>
      <c r="AM54" s="6"/>
      <c r="AN54" s="6"/>
      <c r="AO54" s="6"/>
      <c r="AP54" s="6"/>
      <c r="AQ54" s="7"/>
      <c r="AR54" s="6"/>
      <c r="AS54" s="6"/>
      <c r="AT54" s="6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6"/>
      <c r="BJ54" s="3"/>
      <c r="BK54" s="3"/>
      <c r="BL54" s="3"/>
      <c r="BM54" s="6"/>
      <c r="BN54" s="6"/>
      <c r="BO54" s="5"/>
      <c r="BP54" s="3"/>
      <c r="BQ54" s="3"/>
      <c r="BR54" s="3"/>
      <c r="BS54" s="3"/>
      <c r="BT54" s="5"/>
      <c r="BU54" s="5"/>
      <c r="BV54" s="5"/>
      <c r="BW54" s="5"/>
      <c r="BX54" s="5"/>
      <c r="BY54" s="5"/>
      <c r="BZ54" s="5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6"/>
      <c r="CL54" s="3"/>
      <c r="CM54" s="3"/>
      <c r="CN54" s="6"/>
      <c r="CO54" s="3"/>
      <c r="CP54" s="3"/>
      <c r="CQ54" s="3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</row>
    <row r="55" spans="1:166" x14ac:dyDescent="0.25">
      <c r="A55" t="s">
        <v>22</v>
      </c>
      <c r="C55" s="4">
        <v>44203</v>
      </c>
      <c r="D55" s="3">
        <v>1</v>
      </c>
      <c r="E55" s="4" t="s">
        <v>79</v>
      </c>
      <c r="F55" t="s">
        <v>10</v>
      </c>
      <c r="G55">
        <v>0</v>
      </c>
      <c r="H55" t="s">
        <v>11</v>
      </c>
      <c r="I55" s="5">
        <v>14</v>
      </c>
      <c r="J55">
        <v>500</v>
      </c>
      <c r="K55" s="3">
        <f t="shared" si="3"/>
        <v>142.85714285714286</v>
      </c>
      <c r="L55" s="3"/>
      <c r="M55" s="6"/>
      <c r="N55" s="6"/>
      <c r="O55" s="6"/>
      <c r="P55" s="6"/>
      <c r="Q55" s="3"/>
      <c r="R55" s="3">
        <v>34</v>
      </c>
      <c r="S55" s="3">
        <v>55</v>
      </c>
      <c r="T55" s="3">
        <v>74</v>
      </c>
      <c r="U55" s="3">
        <v>104</v>
      </c>
      <c r="V55" s="3">
        <v>118</v>
      </c>
      <c r="W55" s="3">
        <v>145</v>
      </c>
      <c r="X55" s="6"/>
      <c r="Y55" s="6"/>
      <c r="Z55" s="6"/>
      <c r="AA55" s="6"/>
      <c r="AB55" s="6"/>
      <c r="AC55" s="3"/>
      <c r="AD55" s="6"/>
      <c r="AE55" s="6"/>
      <c r="AF55" s="6"/>
      <c r="AG55" s="6"/>
      <c r="AH55" s="6"/>
      <c r="AI55" s="6"/>
      <c r="AJ55" s="3"/>
      <c r="AK55" s="6"/>
      <c r="AL55" s="6"/>
      <c r="AM55" s="6"/>
      <c r="AN55" s="6"/>
      <c r="AO55" s="6"/>
      <c r="AP55" s="6"/>
      <c r="AQ55" s="7"/>
      <c r="AR55" s="6"/>
      <c r="AS55" s="6"/>
      <c r="AT55" s="6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6"/>
      <c r="BJ55" s="3"/>
      <c r="BK55" s="3"/>
      <c r="BL55" s="3"/>
      <c r="BM55" s="6"/>
      <c r="BN55" s="6"/>
      <c r="BO55" s="5"/>
      <c r="BP55" s="3"/>
      <c r="BQ55" s="3"/>
      <c r="BR55" s="3"/>
      <c r="BS55" s="3"/>
      <c r="BT55" s="5"/>
      <c r="BU55" s="5"/>
      <c r="BV55" s="5"/>
      <c r="BW55" s="5"/>
      <c r="BX55" s="5"/>
      <c r="BY55" s="5"/>
      <c r="BZ55" s="5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6"/>
      <c r="CL55" s="3"/>
      <c r="CM55" s="3"/>
      <c r="CN55" s="6"/>
      <c r="CO55" s="3"/>
      <c r="CP55" s="3"/>
      <c r="CQ55" s="3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</row>
    <row r="56" spans="1:166" x14ac:dyDescent="0.25">
      <c r="A56" t="s">
        <v>22</v>
      </c>
      <c r="C56" s="4">
        <v>44217</v>
      </c>
      <c r="D56" s="3"/>
      <c r="E56" s="4"/>
      <c r="G56">
        <v>14</v>
      </c>
      <c r="H56" t="s">
        <v>11</v>
      </c>
      <c r="I56" s="5">
        <v>14</v>
      </c>
      <c r="J56">
        <v>500</v>
      </c>
      <c r="K56" s="3">
        <f t="shared" si="3"/>
        <v>142.85714285714286</v>
      </c>
      <c r="L56" s="3"/>
      <c r="M56" s="6"/>
      <c r="N56" s="6"/>
      <c r="O56" s="6"/>
      <c r="P56" s="6"/>
      <c r="Q56" s="3"/>
      <c r="R56" s="3">
        <v>34</v>
      </c>
      <c r="S56" s="3">
        <v>55</v>
      </c>
      <c r="T56" s="3">
        <v>74</v>
      </c>
      <c r="U56" s="3">
        <v>104</v>
      </c>
      <c r="V56" s="3">
        <v>118</v>
      </c>
      <c r="W56" s="3">
        <v>145</v>
      </c>
      <c r="X56" s="6"/>
      <c r="Y56" s="6"/>
      <c r="Z56" s="6"/>
      <c r="AA56" s="6"/>
      <c r="AB56" s="6"/>
      <c r="AC56" s="3"/>
      <c r="AD56" s="6"/>
      <c r="AE56" s="6"/>
      <c r="AF56" s="6"/>
      <c r="AG56" s="6"/>
      <c r="AH56" s="6"/>
      <c r="AI56" s="6"/>
      <c r="AJ56" s="3"/>
      <c r="AK56" s="6"/>
      <c r="AL56" s="6"/>
      <c r="AM56" s="6"/>
      <c r="AN56" s="6"/>
      <c r="AO56" s="6"/>
      <c r="AP56" s="6"/>
      <c r="AQ56" s="7"/>
      <c r="AR56" s="6"/>
      <c r="AS56" s="6"/>
      <c r="AT56" s="6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6"/>
      <c r="BJ56" s="3"/>
      <c r="BK56" s="3"/>
      <c r="BL56" s="3"/>
      <c r="BM56" s="6"/>
      <c r="BN56" s="6"/>
      <c r="BO56" s="5"/>
      <c r="BP56" s="3"/>
      <c r="BQ56" s="3"/>
      <c r="BR56" s="3"/>
      <c r="BS56" s="3"/>
      <c r="BT56" s="5"/>
      <c r="BU56" s="5"/>
      <c r="BV56" s="5"/>
      <c r="BW56" s="5"/>
      <c r="BX56" s="5"/>
      <c r="BY56" s="5"/>
      <c r="BZ56" s="5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6"/>
      <c r="CL56" s="3"/>
      <c r="CM56" s="3"/>
      <c r="CN56" s="6">
        <f>CR56+CU56+CX56+DA56+DD56+DG56+DJ56+DM56+DP56+DS56+DV56+DY56</f>
        <v>1.8020715179037434</v>
      </c>
      <c r="CO56" s="3">
        <f>CT56+CW56+CZ56+DC56+DF56+DI56+DL56+DO56+DR56+DU56+DX56+EA56</f>
        <v>540.62145537112315</v>
      </c>
      <c r="CP56" s="3"/>
      <c r="CQ56" s="3">
        <f>CT56+CW56+CZ56+DC56+DF56+DI56</f>
        <v>411.30362877967394</v>
      </c>
      <c r="CR56">
        <v>0.18145407434669167</v>
      </c>
      <c r="CS56">
        <v>300</v>
      </c>
      <c r="CT56">
        <v>54.436222304007508</v>
      </c>
      <c r="CU56">
        <v>0.23615292488916242</v>
      </c>
      <c r="CV56">
        <v>300</v>
      </c>
      <c r="CW56">
        <v>70.845877466748732</v>
      </c>
      <c r="CX56">
        <v>0.24875823671566591</v>
      </c>
      <c r="CY56">
        <v>300</v>
      </c>
      <c r="CZ56">
        <v>74.627471014699765</v>
      </c>
      <c r="DA56">
        <v>0.25258208393301401</v>
      </c>
      <c r="DB56">
        <v>300</v>
      </c>
      <c r="DC56">
        <v>75.774625179904206</v>
      </c>
      <c r="DD56">
        <v>0.23073014023200278</v>
      </c>
      <c r="DE56">
        <v>300</v>
      </c>
      <c r="DF56">
        <v>69.219042069600832</v>
      </c>
      <c r="DG56">
        <v>0.22133463581570956</v>
      </c>
      <c r="DH56">
        <v>300</v>
      </c>
      <c r="DI56">
        <v>66.400390744712865</v>
      </c>
      <c r="DJ56">
        <v>0.2271541907690687</v>
      </c>
      <c r="DK56">
        <v>300</v>
      </c>
      <c r="DL56">
        <v>68.146257230720607</v>
      </c>
      <c r="DM56">
        <v>0.20390523120242862</v>
      </c>
      <c r="DN56">
        <v>300</v>
      </c>
      <c r="DO56">
        <v>61.17156936072859</v>
      </c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</row>
    <row r="57" spans="1:166" x14ac:dyDescent="0.25">
      <c r="A57" t="s">
        <v>22</v>
      </c>
      <c r="C57" s="4">
        <v>44231</v>
      </c>
      <c r="D57" s="3"/>
      <c r="E57" s="4"/>
      <c r="G57">
        <v>28</v>
      </c>
      <c r="H57" t="s">
        <v>11</v>
      </c>
      <c r="I57" s="5">
        <v>14</v>
      </c>
      <c r="J57">
        <v>500</v>
      </c>
      <c r="K57" s="3">
        <f t="shared" si="3"/>
        <v>142.85714285714286</v>
      </c>
      <c r="L57" s="3"/>
      <c r="M57" s="3">
        <v>283</v>
      </c>
      <c r="N57" s="5">
        <v>7.2</v>
      </c>
      <c r="O57" s="5"/>
      <c r="P57" s="5"/>
      <c r="Q57" s="3"/>
      <c r="R57" s="3">
        <v>34</v>
      </c>
      <c r="S57" s="3">
        <v>55</v>
      </c>
      <c r="T57" s="3">
        <v>74</v>
      </c>
      <c r="U57" s="3">
        <v>104</v>
      </c>
      <c r="V57" s="3">
        <v>118</v>
      </c>
      <c r="W57" s="3">
        <v>145</v>
      </c>
      <c r="X57" s="6"/>
      <c r="Y57" s="6"/>
      <c r="Z57" s="6"/>
      <c r="AA57" s="6"/>
      <c r="AB57" s="6"/>
      <c r="AC57" s="3"/>
      <c r="AD57" s="6"/>
      <c r="AE57" s="6"/>
      <c r="AF57" s="6"/>
      <c r="AG57" s="6"/>
      <c r="AH57" s="6"/>
      <c r="AI57" s="6"/>
      <c r="AJ57" s="3"/>
      <c r="AK57" s="8"/>
      <c r="AL57" s="8"/>
      <c r="AM57" s="8"/>
      <c r="AN57" s="8"/>
      <c r="AO57" s="8"/>
      <c r="AP57" s="8"/>
      <c r="AQ57" s="7"/>
      <c r="AR57" s="6"/>
      <c r="AS57" s="6"/>
      <c r="AT57" s="6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6"/>
      <c r="BJ57" s="3"/>
      <c r="BK57" s="3"/>
      <c r="BL57" s="3"/>
      <c r="BM57" s="6"/>
      <c r="BN57" s="6"/>
      <c r="BO57" s="5"/>
      <c r="BP57" s="3"/>
      <c r="BQ57" s="3"/>
      <c r="BR57" s="3"/>
      <c r="BS57" s="3"/>
      <c r="BT57" s="5"/>
      <c r="BU57" s="5"/>
      <c r="BV57" s="5"/>
      <c r="BW57" s="5"/>
      <c r="BX57" s="5"/>
      <c r="BY57" s="5"/>
      <c r="BZ57" s="5"/>
      <c r="CA57" s="3"/>
      <c r="CB57" s="9"/>
      <c r="CC57" s="9"/>
      <c r="CD57" s="3"/>
      <c r="CE57" s="9"/>
      <c r="CF57" s="9"/>
      <c r="CG57" s="9"/>
      <c r="CH57" s="9"/>
      <c r="CI57" s="9"/>
      <c r="CJ57" s="3"/>
      <c r="CK57" s="6"/>
      <c r="CL57" s="3"/>
      <c r="CM57" s="3"/>
      <c r="CN57" s="6"/>
      <c r="CO57" s="3"/>
      <c r="CP57" s="3"/>
      <c r="CQ57" s="3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</row>
    <row r="58" spans="1:166" x14ac:dyDescent="0.25">
      <c r="A58" t="s">
        <v>22</v>
      </c>
      <c r="C58" s="4">
        <v>44236</v>
      </c>
      <c r="D58" s="3"/>
      <c r="E58" s="4"/>
      <c r="G58">
        <v>33</v>
      </c>
      <c r="H58" t="s">
        <v>11</v>
      </c>
      <c r="I58" s="5">
        <v>14</v>
      </c>
      <c r="J58">
        <v>500</v>
      </c>
      <c r="K58" s="3">
        <f t="shared" si="3"/>
        <v>142.85714285714286</v>
      </c>
      <c r="L58" s="3"/>
      <c r="M58" s="3">
        <v>417.5</v>
      </c>
      <c r="N58" s="5">
        <v>10.616666666666667</v>
      </c>
      <c r="O58" s="5"/>
      <c r="P58" s="5"/>
      <c r="Q58" s="3"/>
      <c r="R58" s="3">
        <v>34</v>
      </c>
      <c r="S58" s="3">
        <v>55</v>
      </c>
      <c r="T58" s="3">
        <v>74</v>
      </c>
      <c r="U58" s="3">
        <v>104</v>
      </c>
      <c r="V58" s="3">
        <v>118</v>
      </c>
      <c r="W58" s="3">
        <v>145</v>
      </c>
      <c r="X58" s="6"/>
      <c r="Y58" s="6"/>
      <c r="Z58" s="6"/>
      <c r="AA58" s="6"/>
      <c r="AB58" s="6"/>
      <c r="AC58" s="3"/>
      <c r="AD58" s="6"/>
      <c r="AE58" s="6"/>
      <c r="AF58" s="6"/>
      <c r="AG58" s="6"/>
      <c r="AH58" s="6"/>
      <c r="AI58" s="6"/>
      <c r="AJ58" s="3"/>
      <c r="AK58" s="8"/>
      <c r="AL58" s="8"/>
      <c r="AM58" s="8"/>
      <c r="AN58" s="8"/>
      <c r="AO58" s="8"/>
      <c r="AP58" s="8"/>
      <c r="AQ58" s="7"/>
      <c r="AR58" s="6"/>
      <c r="AS58" s="6"/>
      <c r="AT58" s="6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6"/>
      <c r="BJ58" s="3"/>
      <c r="BK58" s="3"/>
      <c r="BL58" s="3"/>
      <c r="BM58" s="6"/>
      <c r="BN58" s="6"/>
      <c r="BO58" s="5"/>
      <c r="BP58" s="3"/>
      <c r="BQ58" s="3"/>
      <c r="BR58" s="3"/>
      <c r="BS58" s="3"/>
      <c r="BT58" s="5"/>
      <c r="BU58" s="5"/>
      <c r="BV58" s="5"/>
      <c r="BW58" s="5"/>
      <c r="BX58" s="5"/>
      <c r="BY58" s="5"/>
      <c r="BZ58" s="5"/>
      <c r="CA58" s="3"/>
      <c r="CB58" s="9"/>
      <c r="CC58" s="9"/>
      <c r="CD58" s="3"/>
      <c r="CE58" s="9"/>
      <c r="CF58" s="9"/>
      <c r="CG58" s="9"/>
      <c r="CH58" s="9"/>
      <c r="CI58" s="9"/>
      <c r="CJ58" s="3"/>
      <c r="CK58" s="6"/>
      <c r="CL58" s="3"/>
      <c r="CM58" s="3"/>
      <c r="CN58" s="6"/>
      <c r="CO58" s="3"/>
      <c r="CP58" s="3"/>
      <c r="CQ58" s="3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x14ac:dyDescent="0.25">
      <c r="A59" t="s">
        <v>22</v>
      </c>
      <c r="C59" s="4">
        <v>44237</v>
      </c>
      <c r="D59" s="3">
        <v>4</v>
      </c>
      <c r="E59" t="s">
        <v>80</v>
      </c>
      <c r="F59" t="s">
        <v>12</v>
      </c>
      <c r="G59">
        <v>34</v>
      </c>
      <c r="H59" t="s">
        <v>11</v>
      </c>
      <c r="I59" s="5">
        <v>14</v>
      </c>
      <c r="J59">
        <v>500</v>
      </c>
      <c r="K59" s="3">
        <f t="shared" si="3"/>
        <v>142.85714285714286</v>
      </c>
      <c r="L59" s="3"/>
      <c r="M59" s="6"/>
      <c r="N59" s="6"/>
      <c r="O59" s="6"/>
      <c r="P59" s="6"/>
      <c r="Q59" s="3"/>
      <c r="R59" s="3">
        <v>34</v>
      </c>
      <c r="S59" s="3">
        <v>55</v>
      </c>
      <c r="T59" s="3">
        <v>74</v>
      </c>
      <c r="U59" s="3">
        <v>104</v>
      </c>
      <c r="V59" s="3">
        <v>118</v>
      </c>
      <c r="W59" s="3">
        <v>145</v>
      </c>
      <c r="X59" s="6"/>
      <c r="Y59" s="6"/>
      <c r="Z59" s="6"/>
      <c r="AA59" s="6"/>
      <c r="AC59" s="3">
        <v>32.4</v>
      </c>
      <c r="AE59" s="6"/>
      <c r="AF59" s="6"/>
      <c r="AG59" s="6"/>
      <c r="AH59" s="6"/>
      <c r="AI59" s="6"/>
      <c r="AJ59" s="3">
        <v>46.199999999999996</v>
      </c>
      <c r="AK59" s="6">
        <v>1.1583982333333334</v>
      </c>
      <c r="AL59">
        <v>4.9796970818511532E-2</v>
      </c>
      <c r="AM59" s="6"/>
      <c r="AN59" s="6"/>
      <c r="AO59" s="6"/>
      <c r="AP59" s="6"/>
      <c r="AQ59" s="7">
        <f>AK59/AJ59</f>
        <v>2.5073554834054837E-2</v>
      </c>
      <c r="AR59" s="6"/>
      <c r="AS59" s="6"/>
      <c r="AT59" s="6"/>
      <c r="AU59" s="3"/>
      <c r="AV59" s="3"/>
      <c r="AW59" s="3"/>
      <c r="AX59" s="3"/>
      <c r="AY59" s="3">
        <v>0</v>
      </c>
      <c r="AZ59" s="3"/>
      <c r="BA59" s="3"/>
      <c r="BB59" s="3"/>
      <c r="BC59" s="3"/>
      <c r="BD59" s="3"/>
      <c r="BE59" s="3">
        <v>0</v>
      </c>
      <c r="BF59" s="3"/>
      <c r="BG59" s="3"/>
      <c r="BH59" s="3"/>
      <c r="BI59" s="6"/>
      <c r="BJ59" s="3"/>
      <c r="BK59" s="3">
        <f>AC59+AJ59+BH59</f>
        <v>78.599999999999994</v>
      </c>
      <c r="BL59" s="3"/>
      <c r="BM59" s="6">
        <f>BH59/BK59</f>
        <v>0</v>
      </c>
      <c r="BN59" s="6"/>
      <c r="BO59" s="5"/>
      <c r="BP59" s="3"/>
      <c r="BQ59" s="3"/>
      <c r="BR59" s="3"/>
      <c r="BS59" s="3"/>
      <c r="BT59" s="5"/>
      <c r="BU59" s="5"/>
      <c r="BV59" s="5"/>
      <c r="BW59" s="5"/>
      <c r="BX59" s="6">
        <f>AC59/BK59</f>
        <v>0.41221374045801529</v>
      </c>
      <c r="BY59" s="6">
        <f>AJ59/BK59</f>
        <v>0.58778625954198471</v>
      </c>
      <c r="BZ59" s="6">
        <f>BH59/BK59</f>
        <v>0</v>
      </c>
      <c r="CA59" s="3">
        <f>CB59+CC59+CE59+CG59</f>
        <v>12.666666666666666</v>
      </c>
      <c r="CB59" s="9">
        <v>12.666666666666666</v>
      </c>
      <c r="CC59" s="3"/>
      <c r="CD59" s="3"/>
      <c r="CE59" s="3"/>
      <c r="CF59" s="9"/>
      <c r="CG59" s="3"/>
      <c r="CH59" s="7">
        <f>AK59/CA59</f>
        <v>9.145249210526317E-2</v>
      </c>
      <c r="CM59" s="3"/>
      <c r="CN59" s="6"/>
      <c r="CO59" s="3"/>
      <c r="CP59" s="3"/>
      <c r="CQ59" s="3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</row>
    <row r="60" spans="1:166" x14ac:dyDescent="0.25">
      <c r="A60" t="s">
        <v>22</v>
      </c>
      <c r="C60" s="4">
        <v>44252</v>
      </c>
      <c r="D60" s="3"/>
      <c r="E60" s="4"/>
      <c r="G60">
        <v>49</v>
      </c>
      <c r="H60" t="s">
        <v>11</v>
      </c>
      <c r="I60" s="5">
        <v>14</v>
      </c>
      <c r="J60">
        <v>500</v>
      </c>
      <c r="K60" s="3">
        <f t="shared" si="3"/>
        <v>142.85714285714286</v>
      </c>
      <c r="L60" s="3"/>
      <c r="M60" s="3">
        <v>601</v>
      </c>
      <c r="N60" s="5">
        <v>13.566666666666666</v>
      </c>
      <c r="O60" s="5"/>
      <c r="P60" s="5"/>
      <c r="Q60" s="3"/>
      <c r="R60" s="3">
        <v>34</v>
      </c>
      <c r="S60" s="3">
        <v>55</v>
      </c>
      <c r="T60" s="3">
        <v>74</v>
      </c>
      <c r="U60" s="3">
        <v>104</v>
      </c>
      <c r="V60" s="3">
        <v>118</v>
      </c>
      <c r="W60" s="3">
        <v>145</v>
      </c>
      <c r="X60" s="6"/>
      <c r="Y60" s="6"/>
      <c r="Z60" s="6"/>
      <c r="AA60" s="6"/>
      <c r="AC60" s="3"/>
      <c r="AE60" s="6"/>
      <c r="AF60" s="6"/>
      <c r="AG60" s="6"/>
      <c r="AH60" s="6"/>
      <c r="AI60" s="6"/>
      <c r="AJ60" s="3"/>
      <c r="AK60" s="8"/>
      <c r="AL60" s="8"/>
      <c r="AM60" s="8"/>
      <c r="AN60" s="8"/>
      <c r="AO60" s="8"/>
      <c r="AP60" s="8"/>
      <c r="AQ60" s="7"/>
      <c r="AR60" s="6"/>
      <c r="AS60" s="6"/>
      <c r="AT60" s="6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6"/>
      <c r="BJ60" s="3"/>
      <c r="BK60" s="3"/>
      <c r="BL60" s="3"/>
      <c r="BM60" s="6"/>
      <c r="BN60" s="6"/>
      <c r="BO60" s="5"/>
      <c r="BP60" s="3"/>
      <c r="BQ60" s="3"/>
      <c r="BR60" s="3"/>
      <c r="BS60" s="3"/>
      <c r="BT60" s="5"/>
      <c r="BU60" s="5"/>
      <c r="BV60" s="5"/>
      <c r="BW60" s="5"/>
      <c r="BX60" s="5"/>
      <c r="BY60" s="5"/>
      <c r="BZ60" s="5"/>
      <c r="CA60" s="3"/>
      <c r="CB60" s="9"/>
      <c r="CC60" s="9"/>
      <c r="CD60" s="3"/>
      <c r="CE60" s="9"/>
      <c r="CF60" s="9"/>
      <c r="CG60" s="9"/>
      <c r="CH60" s="9"/>
      <c r="CM60" s="3"/>
      <c r="CN60" s="6"/>
      <c r="CO60" s="3"/>
      <c r="CP60" s="3"/>
      <c r="CQ60" s="3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</row>
    <row r="61" spans="1:166" x14ac:dyDescent="0.25">
      <c r="A61" t="s">
        <v>22</v>
      </c>
      <c r="C61" s="4">
        <v>44257</v>
      </c>
      <c r="D61" s="3"/>
      <c r="E61" s="4"/>
      <c r="G61">
        <v>54</v>
      </c>
      <c r="H61" t="s">
        <v>11</v>
      </c>
      <c r="I61" s="5">
        <v>14</v>
      </c>
      <c r="J61">
        <v>500</v>
      </c>
      <c r="K61" s="3">
        <f t="shared" si="3"/>
        <v>142.85714285714286</v>
      </c>
      <c r="L61" s="3"/>
      <c r="M61" s="3">
        <v>703.14285714285711</v>
      </c>
      <c r="N61" s="5">
        <v>15.285714285714286</v>
      </c>
      <c r="O61" s="5"/>
      <c r="P61" s="5"/>
      <c r="Q61" s="3"/>
      <c r="R61" s="3">
        <v>34</v>
      </c>
      <c r="S61" s="3">
        <v>55</v>
      </c>
      <c r="T61" s="3">
        <v>74</v>
      </c>
      <c r="U61" s="3">
        <v>104</v>
      </c>
      <c r="V61" s="3">
        <v>118</v>
      </c>
      <c r="W61" s="3">
        <v>145</v>
      </c>
      <c r="X61" s="6"/>
      <c r="Y61" s="6"/>
      <c r="Z61" s="6"/>
      <c r="AA61" s="6"/>
      <c r="AC61" s="3"/>
      <c r="AE61" s="6"/>
      <c r="AF61" s="6"/>
      <c r="AG61" s="6"/>
      <c r="AH61" s="6"/>
      <c r="AI61" s="6"/>
      <c r="AJ61" s="3"/>
      <c r="AK61" s="8"/>
      <c r="AL61" s="8"/>
      <c r="AM61" s="8"/>
      <c r="AN61" s="8"/>
      <c r="AO61" s="8"/>
      <c r="AP61" s="8"/>
      <c r="AQ61" s="7"/>
      <c r="AR61" s="6"/>
      <c r="AS61" s="6"/>
      <c r="AT61" s="6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6"/>
      <c r="BJ61" s="3"/>
      <c r="BK61" s="3"/>
      <c r="BL61" s="3"/>
      <c r="BM61" s="6"/>
      <c r="BN61" s="6"/>
      <c r="BO61" s="5"/>
      <c r="BP61" s="3"/>
      <c r="BQ61" s="3"/>
      <c r="BR61" s="3"/>
      <c r="BS61" s="3"/>
      <c r="BT61" s="5"/>
      <c r="BU61" s="5"/>
      <c r="BV61" s="5"/>
      <c r="BW61" s="5"/>
      <c r="BX61" s="5"/>
      <c r="BY61" s="5"/>
      <c r="BZ61" s="5"/>
      <c r="CA61" s="3"/>
      <c r="CB61" s="9"/>
      <c r="CC61" s="9"/>
      <c r="CD61" s="3"/>
      <c r="CE61" s="9"/>
      <c r="CF61" s="9"/>
      <c r="CG61" s="9"/>
      <c r="CH61" s="9"/>
      <c r="CM61" s="3"/>
      <c r="CN61" s="6"/>
      <c r="CO61" s="3"/>
      <c r="CP61" s="3"/>
      <c r="CQ61" s="3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</row>
    <row r="62" spans="1:166" x14ac:dyDescent="0.25">
      <c r="A62" t="s">
        <v>22</v>
      </c>
      <c r="C62" s="4">
        <v>44258</v>
      </c>
      <c r="D62" s="3">
        <v>5</v>
      </c>
      <c r="E62" t="s">
        <v>76</v>
      </c>
      <c r="F62" t="s">
        <v>13</v>
      </c>
      <c r="G62">
        <v>55</v>
      </c>
      <c r="H62" t="s">
        <v>11</v>
      </c>
      <c r="I62" s="5">
        <v>14</v>
      </c>
      <c r="J62">
        <v>500</v>
      </c>
      <c r="K62" s="3">
        <f t="shared" si="3"/>
        <v>142.85714285714286</v>
      </c>
      <c r="L62" s="3"/>
      <c r="M62" s="6"/>
      <c r="N62" s="6"/>
      <c r="O62" s="6"/>
      <c r="P62" s="6"/>
      <c r="Q62" s="3"/>
      <c r="R62" s="3">
        <v>34</v>
      </c>
      <c r="S62" s="3">
        <v>55</v>
      </c>
      <c r="T62" s="3">
        <v>74</v>
      </c>
      <c r="U62" s="3">
        <v>104</v>
      </c>
      <c r="V62" s="3">
        <v>118</v>
      </c>
      <c r="W62" s="3">
        <v>145</v>
      </c>
      <c r="X62" s="6"/>
      <c r="Y62" s="6"/>
      <c r="Z62" s="6"/>
      <c r="AA62" s="6"/>
      <c r="AC62" s="3">
        <v>160.34391906438972</v>
      </c>
      <c r="AE62" s="6"/>
      <c r="AF62" s="6">
        <v>0.90605103686810096</v>
      </c>
      <c r="AG62" s="6">
        <v>3.990241240211434E-2</v>
      </c>
      <c r="AH62" s="6">
        <v>0.7190266968667155</v>
      </c>
      <c r="AI62" s="6">
        <v>0.14559231872843842</v>
      </c>
      <c r="AJ62" s="3">
        <v>130.74296269169787</v>
      </c>
      <c r="AK62" s="6">
        <v>2.9976762360159248</v>
      </c>
      <c r="AL62">
        <v>0.82550580274395491</v>
      </c>
      <c r="AM62" s="6">
        <v>0.90605103686810096</v>
      </c>
      <c r="AN62" s="6">
        <v>3.9902412402114354E-2</v>
      </c>
      <c r="AO62" s="6"/>
      <c r="AP62" s="6"/>
      <c r="AQ62" s="7">
        <f>AK62/AJ62</f>
        <v>2.2928012141538202E-2</v>
      </c>
      <c r="AR62" s="6"/>
      <c r="AS62" s="6"/>
      <c r="AT62" s="6"/>
      <c r="AU62" s="3"/>
      <c r="AV62" s="3"/>
      <c r="AW62" s="3"/>
      <c r="AX62" s="3"/>
      <c r="AY62" s="3">
        <v>0</v>
      </c>
      <c r="AZ62" s="3"/>
      <c r="BA62" s="3"/>
      <c r="BB62" s="3"/>
      <c r="BC62" s="3"/>
      <c r="BD62" s="3"/>
      <c r="BE62" s="3">
        <v>8.0841379718442141</v>
      </c>
      <c r="BG62" s="3"/>
      <c r="BH62" s="3">
        <v>8.0841379718442141</v>
      </c>
      <c r="BI62" s="6"/>
      <c r="BJ62" s="3"/>
      <c r="BK62" s="3">
        <f>AC62+AJ62+BH62</f>
        <v>299.17101972793176</v>
      </c>
      <c r="BL62" s="3"/>
      <c r="BM62" s="6">
        <f>BH62/BK62</f>
        <v>2.7021795022779901E-2</v>
      </c>
      <c r="BN62" s="6"/>
      <c r="BO62" s="5"/>
      <c r="BP62" s="3"/>
      <c r="BQ62" s="3"/>
      <c r="BR62" s="3"/>
      <c r="BS62" s="3"/>
      <c r="BT62" s="5"/>
      <c r="BU62" s="5"/>
      <c r="BV62" s="5"/>
      <c r="BW62" s="5"/>
      <c r="BX62" s="6">
        <f>AC62/BK62</f>
        <v>0.53596073312919013</v>
      </c>
      <c r="BY62" s="6">
        <f>AJ62/BK62</f>
        <v>0.43701747184803008</v>
      </c>
      <c r="BZ62" s="6">
        <f>BH62/BK62</f>
        <v>2.7021795022779901E-2</v>
      </c>
      <c r="CA62" s="3">
        <f>CB62+CC62+CE62+CG62</f>
        <v>147.41244002687148</v>
      </c>
      <c r="CB62" s="9">
        <v>104.54696080554012</v>
      </c>
      <c r="CC62" s="3">
        <v>1.5290944123314065</v>
      </c>
      <c r="CD62" s="3"/>
      <c r="CE62" s="3">
        <v>3.7265605211675017</v>
      </c>
      <c r="CF62" s="9"/>
      <c r="CG62" s="3">
        <v>37.609824287832467</v>
      </c>
      <c r="CH62" s="7">
        <f>AK62/CA62</f>
        <v>2.0335300300771665E-2</v>
      </c>
      <c r="CM62" s="3"/>
      <c r="CN62" s="6"/>
      <c r="CO62" s="3"/>
      <c r="CP62" s="3"/>
      <c r="CQ62" s="3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</row>
    <row r="63" spans="1:166" x14ac:dyDescent="0.25">
      <c r="A63" t="s">
        <v>22</v>
      </c>
      <c r="C63" s="4">
        <v>44264</v>
      </c>
      <c r="D63" s="3"/>
      <c r="E63" s="4"/>
      <c r="G63">
        <v>61</v>
      </c>
      <c r="H63" t="s">
        <v>11</v>
      </c>
      <c r="I63" s="5">
        <v>14</v>
      </c>
      <c r="J63">
        <v>500</v>
      </c>
      <c r="K63" s="3">
        <f t="shared" si="3"/>
        <v>142.85714285714286</v>
      </c>
      <c r="L63" s="3"/>
      <c r="M63" s="3">
        <v>769.2</v>
      </c>
      <c r="N63" s="5">
        <v>16.559999999999999</v>
      </c>
      <c r="O63" s="5"/>
      <c r="P63" s="5"/>
      <c r="Q63" s="3"/>
      <c r="R63" s="3">
        <v>34</v>
      </c>
      <c r="S63" s="3">
        <v>55</v>
      </c>
      <c r="T63" s="3">
        <v>74</v>
      </c>
      <c r="U63" s="3">
        <v>104</v>
      </c>
      <c r="V63" s="3">
        <v>118</v>
      </c>
      <c r="W63" s="3">
        <v>145</v>
      </c>
      <c r="X63" s="6"/>
      <c r="Y63" s="6"/>
      <c r="Z63" s="6"/>
      <c r="AA63" s="6"/>
      <c r="AC63" s="3"/>
      <c r="AE63" s="6"/>
      <c r="AJ63" s="3"/>
      <c r="AK63" s="8"/>
      <c r="AL63" s="8"/>
      <c r="AO63" s="8"/>
      <c r="AP63" s="8"/>
      <c r="AQ63" s="7"/>
      <c r="AR63" s="6"/>
      <c r="AS63" s="6"/>
      <c r="AT63" s="6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G63" s="3"/>
      <c r="BH63" s="3"/>
      <c r="BI63" s="6"/>
      <c r="BJ63" s="3"/>
      <c r="BK63" s="3"/>
      <c r="BL63" s="3"/>
      <c r="BM63" s="6"/>
      <c r="BN63" s="6"/>
      <c r="BO63" s="5"/>
      <c r="BP63" s="3"/>
      <c r="BQ63" s="3"/>
      <c r="BR63" s="3"/>
      <c r="BS63" s="3"/>
      <c r="BT63" s="5"/>
      <c r="BU63" s="5"/>
      <c r="BV63" s="5"/>
      <c r="BW63" s="5"/>
      <c r="BX63" s="5"/>
      <c r="BY63" s="5"/>
      <c r="BZ63" s="5"/>
      <c r="CA63" s="3"/>
      <c r="CB63" s="9"/>
      <c r="CC63" s="9"/>
      <c r="CD63" s="3"/>
      <c r="CE63" s="9"/>
      <c r="CF63" s="9"/>
      <c r="CG63" s="9"/>
      <c r="CH63" s="9"/>
      <c r="CM63" s="3"/>
      <c r="CN63" s="6"/>
      <c r="CO63" s="3"/>
      <c r="CP63" s="3"/>
      <c r="CQ63" s="3"/>
      <c r="CR63" s="12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</row>
    <row r="64" spans="1:166" x14ac:dyDescent="0.25">
      <c r="A64" t="s">
        <v>22</v>
      </c>
      <c r="C64" s="4">
        <v>44265</v>
      </c>
      <c r="D64" s="3"/>
      <c r="E64" s="4"/>
      <c r="G64">
        <v>62</v>
      </c>
      <c r="H64" t="s">
        <v>11</v>
      </c>
      <c r="I64" s="5">
        <v>14</v>
      </c>
      <c r="J64">
        <v>500</v>
      </c>
      <c r="K64" s="3">
        <f t="shared" si="3"/>
        <v>142.85714285714286</v>
      </c>
      <c r="L64" s="3">
        <v>1300</v>
      </c>
      <c r="M64" s="6"/>
      <c r="N64" s="6"/>
      <c r="O64" s="6"/>
      <c r="P64" s="6"/>
      <c r="Q64" s="3"/>
      <c r="R64" s="3">
        <v>34</v>
      </c>
      <c r="S64" s="3">
        <v>55</v>
      </c>
      <c r="T64" s="3">
        <v>74</v>
      </c>
      <c r="U64" s="3">
        <v>104</v>
      </c>
      <c r="V64" s="3">
        <v>118</v>
      </c>
      <c r="W64" s="3">
        <v>145</v>
      </c>
      <c r="X64" s="6"/>
      <c r="Y64" s="6"/>
      <c r="Z64" s="6"/>
      <c r="AA64" s="6"/>
      <c r="AB64" s="6"/>
      <c r="AC64" s="3"/>
      <c r="AD64" s="6"/>
      <c r="AE64" s="6"/>
      <c r="AF64" s="6"/>
      <c r="AG64" s="6"/>
      <c r="AH64" s="6"/>
      <c r="AI64" s="6"/>
      <c r="AJ64" s="3"/>
      <c r="AK64" s="6"/>
      <c r="AL64" s="6"/>
      <c r="AM64" s="6"/>
      <c r="AN64" s="6"/>
      <c r="AO64" s="6"/>
      <c r="AP64" s="6"/>
      <c r="AQ64" s="7"/>
      <c r="AR64" s="6"/>
      <c r="AS64" s="6"/>
      <c r="AT64" s="6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G64" s="3"/>
      <c r="BH64" s="3"/>
      <c r="BI64" s="6"/>
      <c r="BJ64" s="3"/>
      <c r="BK64" s="3"/>
      <c r="BL64" s="3"/>
      <c r="BM64" s="6"/>
      <c r="BN64" s="6"/>
      <c r="BO64" s="5"/>
      <c r="BP64" s="3"/>
      <c r="BQ64" s="3"/>
      <c r="BR64" s="3"/>
      <c r="BS64" s="3"/>
      <c r="BT64" s="5"/>
      <c r="BU64" s="5"/>
      <c r="BV64" s="5"/>
      <c r="BW64" s="5"/>
      <c r="BX64" s="5"/>
      <c r="BY64" s="5"/>
      <c r="BZ64" s="5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6"/>
      <c r="CL64" s="3"/>
      <c r="CM64" s="3"/>
      <c r="CN64" s="6">
        <f>CR64+CU64+CX64+DA64+DD64+DG64+DJ64+DM64+DP64+DS64+DV64+DY64</f>
        <v>1.152921728009219</v>
      </c>
      <c r="CO64" s="3">
        <f>CT64+CW64+CZ64+DC64+DF64+DI64+DL64+DO64+DR64+DU64+DX64+EA64</f>
        <v>345.87651840276567</v>
      </c>
      <c r="CP64" s="3"/>
      <c r="CQ64" s="3">
        <f>CT64+CW64+CZ64+DC64+DF64+DI64</f>
        <v>345.87651840276567</v>
      </c>
      <c r="CR64">
        <v>0.12883371020552209</v>
      </c>
      <c r="CS64">
        <v>300</v>
      </c>
      <c r="CT64">
        <v>38.650113061656626</v>
      </c>
      <c r="CU64">
        <v>0.16473105529954754</v>
      </c>
      <c r="CV64">
        <v>300</v>
      </c>
      <c r="CW64">
        <v>49.419316589864266</v>
      </c>
      <c r="CX64">
        <v>0.20234155263606368</v>
      </c>
      <c r="CY64">
        <v>300</v>
      </c>
      <c r="CZ64">
        <v>60.702465790819097</v>
      </c>
      <c r="DA64">
        <v>0.22471933879967937</v>
      </c>
      <c r="DB64">
        <v>300</v>
      </c>
      <c r="DC64">
        <v>67.41580163990379</v>
      </c>
      <c r="DD64">
        <v>0.21780112157345677</v>
      </c>
      <c r="DE64">
        <v>300</v>
      </c>
      <c r="DF64">
        <v>65.340336472037023</v>
      </c>
      <c r="DG64">
        <v>0.21449494949494952</v>
      </c>
      <c r="DH64">
        <v>300</v>
      </c>
      <c r="DI64">
        <v>64.348484848484858</v>
      </c>
      <c r="DJ64" s="6"/>
      <c r="DK64" s="3"/>
      <c r="DL64" s="6"/>
      <c r="DM64" s="6"/>
      <c r="DN64" s="3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</row>
    <row r="65" spans="1:166" x14ac:dyDescent="0.25">
      <c r="A65" t="s">
        <v>22</v>
      </c>
      <c r="C65" s="4">
        <v>44272</v>
      </c>
      <c r="D65" s="3"/>
      <c r="E65" s="4"/>
      <c r="G65">
        <v>69</v>
      </c>
      <c r="H65" t="s">
        <v>11</v>
      </c>
      <c r="I65" s="5">
        <v>14</v>
      </c>
      <c r="J65">
        <v>500</v>
      </c>
      <c r="K65" s="3">
        <f t="shared" si="3"/>
        <v>142.85714285714286</v>
      </c>
      <c r="L65" s="3"/>
      <c r="M65" s="6"/>
      <c r="N65" s="6"/>
      <c r="O65" s="6"/>
      <c r="P65" s="6"/>
      <c r="Q65" s="3"/>
      <c r="R65" s="3">
        <v>34</v>
      </c>
      <c r="S65" s="3">
        <v>55</v>
      </c>
      <c r="T65" s="3">
        <v>74</v>
      </c>
      <c r="U65" s="3">
        <v>104</v>
      </c>
      <c r="V65" s="3">
        <v>118</v>
      </c>
      <c r="W65" s="3">
        <v>145</v>
      </c>
      <c r="X65" s="6"/>
      <c r="Y65" s="6"/>
      <c r="Z65" s="6"/>
      <c r="AA65" s="6"/>
      <c r="AB65" s="6"/>
      <c r="AC65" s="3">
        <v>256.89448071519871</v>
      </c>
      <c r="AD65" s="6"/>
      <c r="AE65" s="6"/>
      <c r="AF65" s="6"/>
      <c r="AG65" s="6"/>
      <c r="AH65" s="6"/>
      <c r="AI65" s="6"/>
      <c r="AJ65" s="3">
        <v>177.9157274217329</v>
      </c>
      <c r="AK65" s="6">
        <v>3.5330152223529061</v>
      </c>
      <c r="AL65">
        <v>0.11684932156718519</v>
      </c>
      <c r="AM65" s="6"/>
      <c r="AN65" s="6"/>
      <c r="AO65" s="6"/>
      <c r="AP65" s="6"/>
      <c r="AQ65" s="7">
        <f>AK65/AJ65</f>
        <v>1.9857801631995232E-2</v>
      </c>
      <c r="AR65" s="6"/>
      <c r="AS65" s="6"/>
      <c r="AT65" s="6"/>
      <c r="AU65" s="3"/>
      <c r="AV65" s="3"/>
      <c r="AW65" s="3"/>
      <c r="AX65" s="3"/>
      <c r="AY65" s="3">
        <v>0</v>
      </c>
      <c r="AZ65" s="3"/>
      <c r="BA65" s="3"/>
      <c r="BB65" s="3"/>
      <c r="BC65" s="3"/>
      <c r="BD65" s="3"/>
      <c r="BE65" s="3">
        <v>59.357627112535511</v>
      </c>
      <c r="BF65" s="3"/>
      <c r="BG65" s="3"/>
      <c r="BH65" s="3">
        <v>59.357627112535511</v>
      </c>
      <c r="BI65" s="6"/>
      <c r="BJ65" s="3"/>
      <c r="BK65" s="3">
        <f>AC65+AJ65+BH65</f>
        <v>494.16783524946709</v>
      </c>
      <c r="BL65" s="3"/>
      <c r="BM65" s="6">
        <f>BH65/BK65</f>
        <v>0.12011633068463559</v>
      </c>
      <c r="BN65" s="6"/>
      <c r="BO65" s="5"/>
      <c r="BP65" s="3"/>
      <c r="BQ65" s="3"/>
      <c r="BR65" s="3"/>
      <c r="BS65" s="3"/>
      <c r="BT65" s="5"/>
      <c r="BU65" s="5"/>
      <c r="BV65" s="5"/>
      <c r="BW65" s="5"/>
      <c r="BX65" s="6">
        <f>AC65/BK65</f>
        <v>0.51985269455166494</v>
      </c>
      <c r="BY65" s="6">
        <f>AJ65/BK65</f>
        <v>0.3600309747636995</v>
      </c>
      <c r="BZ65" s="6">
        <f>BH65/BK65</f>
        <v>0.12011633068463559</v>
      </c>
      <c r="CA65" s="3">
        <f>CB65+CC65+CE65+CG65</f>
        <v>202.09600300817092</v>
      </c>
      <c r="CB65" s="9">
        <v>87.468166769890644</v>
      </c>
      <c r="CC65" s="3">
        <v>49.088134834686976</v>
      </c>
      <c r="CD65" s="3"/>
      <c r="CE65" s="3">
        <v>13.124847506088013</v>
      </c>
      <c r="CF65" s="9"/>
      <c r="CG65" s="3">
        <v>52.414853897505303</v>
      </c>
      <c r="CH65" s="7">
        <f>AK65/CA65</f>
        <v>1.7481865894250583E-2</v>
      </c>
      <c r="CI65" s="9"/>
      <c r="CJ65" s="3"/>
      <c r="CK65" s="6"/>
      <c r="CL65" s="3"/>
      <c r="CM65" s="3"/>
      <c r="CN65" s="6"/>
      <c r="CO65" s="3"/>
      <c r="CP65" s="3"/>
      <c r="CQ65" s="3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</row>
    <row r="66" spans="1:166" x14ac:dyDescent="0.25">
      <c r="A66" t="s">
        <v>22</v>
      </c>
      <c r="C66" s="4">
        <v>44277</v>
      </c>
      <c r="D66" s="3">
        <v>6</v>
      </c>
      <c r="E66" s="4" t="s">
        <v>95</v>
      </c>
      <c r="F66" t="s">
        <v>55</v>
      </c>
      <c r="G66">
        <v>74</v>
      </c>
      <c r="H66" t="s">
        <v>11</v>
      </c>
      <c r="I66" s="5">
        <v>14</v>
      </c>
      <c r="J66">
        <v>500</v>
      </c>
      <c r="K66" s="3">
        <f t="shared" si="3"/>
        <v>142.85714285714286</v>
      </c>
      <c r="L66" s="3"/>
      <c r="M66" s="3">
        <v>854</v>
      </c>
      <c r="N66" s="5">
        <v>17.88</v>
      </c>
      <c r="O66" s="5"/>
      <c r="P66" s="5"/>
      <c r="Q66" s="3"/>
      <c r="R66" s="3">
        <v>34</v>
      </c>
      <c r="S66" s="3">
        <v>55</v>
      </c>
      <c r="T66" s="3">
        <v>74</v>
      </c>
      <c r="U66" s="3">
        <v>104</v>
      </c>
      <c r="V66" s="3">
        <v>118</v>
      </c>
      <c r="W66" s="3">
        <v>145</v>
      </c>
      <c r="X66" s="6"/>
      <c r="Y66" s="6"/>
      <c r="Z66" s="6"/>
      <c r="AA66" s="6"/>
      <c r="AB66" s="6"/>
      <c r="AC66" s="3"/>
      <c r="AD66" s="6"/>
      <c r="AE66" s="6"/>
      <c r="AF66" s="6"/>
      <c r="AG66" s="6"/>
      <c r="AH66" s="6"/>
      <c r="AI66" s="6"/>
      <c r="AJ66" s="3"/>
      <c r="AK66" s="8"/>
      <c r="AL66" s="8"/>
      <c r="AM66" s="8"/>
      <c r="AN66" s="8"/>
      <c r="AO66" s="8"/>
      <c r="AP66" s="8"/>
      <c r="AQ66" s="7"/>
      <c r="AR66" s="6"/>
      <c r="AS66" s="6"/>
      <c r="AT66" s="6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6"/>
      <c r="BJ66" s="3"/>
      <c r="BK66" s="3"/>
      <c r="BL66" s="3"/>
      <c r="BM66" s="6"/>
      <c r="BN66" s="6"/>
      <c r="BO66" s="5"/>
      <c r="BP66" s="3"/>
      <c r="BQ66" s="3"/>
      <c r="BR66" s="3"/>
      <c r="BS66" s="3"/>
      <c r="BT66" s="5"/>
      <c r="BU66" s="5"/>
      <c r="BV66" s="5"/>
      <c r="BW66" s="5"/>
      <c r="BX66" s="5"/>
      <c r="BY66" s="5"/>
      <c r="BZ66" s="5"/>
      <c r="CA66" s="3"/>
      <c r="CB66" s="9"/>
      <c r="CC66" s="9"/>
      <c r="CD66" s="3"/>
      <c r="CE66" s="9"/>
      <c r="CF66" s="9"/>
      <c r="CG66" s="9"/>
      <c r="CH66" s="9"/>
      <c r="CI66" s="9"/>
      <c r="CJ66" s="3"/>
      <c r="CK66" s="6"/>
      <c r="CL66" s="3"/>
      <c r="CM66" s="3"/>
      <c r="CN66" s="6"/>
      <c r="CO66" s="3"/>
      <c r="CP66" s="3"/>
      <c r="CQ66" s="3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</row>
    <row r="67" spans="1:166" x14ac:dyDescent="0.25">
      <c r="A67" t="s">
        <v>22</v>
      </c>
      <c r="C67" s="4">
        <v>44284</v>
      </c>
      <c r="D67" s="3"/>
      <c r="E67" s="4"/>
      <c r="G67">
        <v>81</v>
      </c>
      <c r="H67" t="s">
        <v>11</v>
      </c>
      <c r="I67" s="5">
        <v>14</v>
      </c>
      <c r="J67">
        <v>500</v>
      </c>
      <c r="K67" s="3">
        <f t="shared" si="3"/>
        <v>142.85714285714286</v>
      </c>
      <c r="L67" s="3"/>
      <c r="M67" s="3">
        <v>871.2</v>
      </c>
      <c r="N67" s="5">
        <v>19.559999999999999</v>
      </c>
      <c r="O67" s="5"/>
      <c r="P67" s="5"/>
      <c r="Q67" s="3"/>
      <c r="R67" s="3">
        <v>34</v>
      </c>
      <c r="S67" s="3">
        <v>55</v>
      </c>
      <c r="T67" s="3">
        <v>74</v>
      </c>
      <c r="U67" s="3">
        <v>104</v>
      </c>
      <c r="V67" s="3">
        <v>118</v>
      </c>
      <c r="W67" s="3">
        <v>145</v>
      </c>
      <c r="X67" s="6"/>
      <c r="Y67" s="6"/>
      <c r="Z67" s="6"/>
      <c r="AA67" s="6"/>
      <c r="AB67" s="6"/>
      <c r="AC67" s="3"/>
      <c r="AD67" s="6"/>
      <c r="AE67" s="6"/>
      <c r="AF67" s="6"/>
      <c r="AG67" s="6"/>
      <c r="AH67" s="6"/>
      <c r="AI67" s="6"/>
      <c r="AJ67" s="3"/>
      <c r="AK67" s="8"/>
      <c r="AL67" s="8"/>
      <c r="AM67" s="8"/>
      <c r="AN67" s="8"/>
      <c r="AO67" s="8"/>
      <c r="AP67" s="8"/>
      <c r="AQ67" s="7"/>
      <c r="AR67" s="6"/>
      <c r="AS67" s="6"/>
      <c r="AT67" s="6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6"/>
      <c r="BJ67" s="3"/>
      <c r="BK67" s="3"/>
      <c r="BL67" s="3"/>
      <c r="BM67" s="6"/>
      <c r="BN67" s="6"/>
      <c r="BO67" s="5"/>
      <c r="BP67" s="3"/>
      <c r="BQ67" s="3"/>
      <c r="BR67" s="3"/>
      <c r="BS67" s="3"/>
      <c r="BT67" s="5"/>
      <c r="BU67" s="5"/>
      <c r="BV67" s="5"/>
      <c r="BW67" s="5"/>
      <c r="BX67" s="5"/>
      <c r="BY67" s="5"/>
      <c r="BZ67" s="5"/>
      <c r="CA67" s="3"/>
      <c r="CB67" s="9"/>
      <c r="CC67" s="9"/>
      <c r="CD67" s="3"/>
      <c r="CE67" s="9"/>
      <c r="CF67" s="9"/>
      <c r="CG67" s="9"/>
      <c r="CH67" s="9"/>
      <c r="CI67" s="9"/>
      <c r="CJ67" s="3"/>
      <c r="CK67" s="6"/>
      <c r="CL67" s="3"/>
      <c r="CM67" s="3"/>
      <c r="CN67" s="6"/>
      <c r="CO67" s="3"/>
      <c r="CP67" s="3"/>
      <c r="CQ67" s="3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</row>
    <row r="68" spans="1:166" x14ac:dyDescent="0.25">
      <c r="A68" t="s">
        <v>22</v>
      </c>
      <c r="C68" s="4">
        <v>44285</v>
      </c>
      <c r="G68">
        <v>82</v>
      </c>
      <c r="H68" t="s">
        <v>11</v>
      </c>
      <c r="I68" s="5">
        <v>14</v>
      </c>
      <c r="J68">
        <v>500</v>
      </c>
      <c r="K68" s="3">
        <f t="shared" si="3"/>
        <v>142.85714285714286</v>
      </c>
      <c r="L68" s="3"/>
      <c r="M68" s="6"/>
      <c r="N68" s="6"/>
      <c r="O68" s="6"/>
      <c r="P68" s="6"/>
      <c r="Q68" s="3"/>
      <c r="R68" s="3">
        <v>34</v>
      </c>
      <c r="S68" s="3">
        <v>55</v>
      </c>
      <c r="T68" s="3">
        <v>74</v>
      </c>
      <c r="U68" s="3">
        <v>104</v>
      </c>
      <c r="V68" s="3">
        <v>118</v>
      </c>
      <c r="W68" s="3">
        <v>145</v>
      </c>
      <c r="X68" s="6"/>
      <c r="Y68" s="6"/>
      <c r="Z68" s="6"/>
      <c r="AA68" s="6"/>
      <c r="AB68" s="6"/>
      <c r="AC68" s="3">
        <v>314.01232032057464</v>
      </c>
      <c r="AD68" s="6"/>
      <c r="AE68" s="6"/>
      <c r="AF68" s="6">
        <v>0.96036233957273309</v>
      </c>
      <c r="AG68" s="6">
        <v>7.5651556989337699E-3</v>
      </c>
      <c r="AH68" s="6">
        <v>0.89411601390004003</v>
      </c>
      <c r="AI68" s="6">
        <v>5.5415826128294488E-2</v>
      </c>
      <c r="AJ68" s="3">
        <v>195.20394094169137</v>
      </c>
      <c r="AK68" s="6">
        <v>3.7719371539931443</v>
      </c>
      <c r="AL68">
        <v>0.3597931935636639</v>
      </c>
      <c r="AM68" s="8">
        <v>0.96036233957273287</v>
      </c>
      <c r="AN68" s="8">
        <v>7.5651556989337699E-3</v>
      </c>
      <c r="AO68" s="6"/>
      <c r="AP68" s="6"/>
      <c r="AQ68" s="7">
        <f>AK68/AJ68</f>
        <v>1.9323058416734758E-2</v>
      </c>
      <c r="AR68" s="6"/>
      <c r="AS68" s="6"/>
      <c r="AT68" s="6"/>
      <c r="AU68" s="3"/>
      <c r="AV68" s="3"/>
      <c r="AW68" s="3"/>
      <c r="AY68" s="3">
        <v>88.1303725324087</v>
      </c>
      <c r="AZ68" s="3"/>
      <c r="BA68" s="3"/>
      <c r="BB68" s="3"/>
      <c r="BC68" s="3"/>
      <c r="BD68" s="3"/>
      <c r="BE68" s="3">
        <v>8.3922363962139208</v>
      </c>
      <c r="BF68" s="3"/>
      <c r="BG68" s="3"/>
      <c r="BH68" s="3">
        <v>96.522608928622617</v>
      </c>
      <c r="BI68" s="6"/>
      <c r="BJ68" s="3"/>
      <c r="BK68" s="3">
        <f>AC68+AJ68+BH68</f>
        <v>605.73887019088863</v>
      </c>
      <c r="BL68" s="3"/>
      <c r="BM68" s="6">
        <f>BH68/BK68</f>
        <v>0.15934689629246526</v>
      </c>
      <c r="BN68" s="6"/>
      <c r="BO68" s="5"/>
      <c r="BP68" s="3"/>
      <c r="BQ68" s="3"/>
      <c r="BR68" s="3"/>
      <c r="BS68" s="3"/>
      <c r="BT68" s="5"/>
      <c r="BU68" s="5"/>
      <c r="BV68" s="5"/>
      <c r="BW68" s="5"/>
      <c r="BX68" s="6">
        <f>AC68/BK68</f>
        <v>0.51839552614746154</v>
      </c>
      <c r="BY68" s="6">
        <f>AJ68/BK68</f>
        <v>0.32225757756007312</v>
      </c>
      <c r="BZ68" s="6">
        <f>BH68/BK68</f>
        <v>0.15934689629246526</v>
      </c>
      <c r="CA68" s="3">
        <f>CB68+CC68+CE68+CG68</f>
        <v>240.80587601124341</v>
      </c>
      <c r="CB68" s="9">
        <v>53.637776867294157</v>
      </c>
      <c r="CC68" s="3">
        <v>45.985288552289674</v>
      </c>
      <c r="CD68" s="3"/>
      <c r="CE68" s="3">
        <v>10.75328251173902</v>
      </c>
      <c r="CF68" s="9"/>
      <c r="CG68" s="3">
        <v>130.42952807992054</v>
      </c>
      <c r="CH68" s="7">
        <f>AK68/CA68</f>
        <v>1.5663808609956968E-2</v>
      </c>
      <c r="CI68" s="9"/>
      <c r="CJ68" s="3"/>
      <c r="CK68" s="6"/>
      <c r="CL68" s="3"/>
      <c r="CM68" s="3"/>
      <c r="CN68" s="6"/>
      <c r="CO68" s="3"/>
      <c r="CP68" s="3"/>
      <c r="CQ68" s="3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</row>
    <row r="69" spans="1:166" ht="15.75" customHeight="1" x14ac:dyDescent="0.25">
      <c r="A69" t="s">
        <v>22</v>
      </c>
      <c r="C69" s="4">
        <v>44293</v>
      </c>
      <c r="D69" s="3"/>
      <c r="E69" s="4"/>
      <c r="G69">
        <v>90</v>
      </c>
      <c r="H69" t="s">
        <v>11</v>
      </c>
      <c r="I69" s="5">
        <v>14</v>
      </c>
      <c r="J69">
        <v>500</v>
      </c>
      <c r="K69" s="3">
        <f t="shared" si="3"/>
        <v>142.85714285714286</v>
      </c>
      <c r="L69" s="3"/>
      <c r="M69" s="6"/>
      <c r="N69" s="6"/>
      <c r="O69" s="6"/>
      <c r="P69" s="6"/>
      <c r="Q69" s="3"/>
      <c r="R69" s="3">
        <v>34</v>
      </c>
      <c r="S69" s="3">
        <v>55</v>
      </c>
      <c r="T69" s="3">
        <v>74</v>
      </c>
      <c r="U69" s="3">
        <v>104</v>
      </c>
      <c r="V69" s="3">
        <v>118</v>
      </c>
      <c r="W69" s="3">
        <v>145</v>
      </c>
      <c r="X69" s="6"/>
      <c r="Y69" s="6"/>
      <c r="Z69" s="6"/>
      <c r="AA69" s="6"/>
      <c r="AB69" s="6"/>
      <c r="AC69" s="3"/>
      <c r="AD69" s="6"/>
      <c r="AE69" s="6"/>
      <c r="AF69" s="6"/>
      <c r="AG69" s="6"/>
      <c r="AH69" s="6"/>
      <c r="AI69" s="6"/>
      <c r="AJ69" s="3"/>
      <c r="AK69" s="6"/>
      <c r="AL69" s="6"/>
      <c r="AM69" s="6"/>
      <c r="AN69" s="6"/>
      <c r="AO69" s="6"/>
      <c r="AP69" s="6"/>
      <c r="AQ69" s="7"/>
      <c r="AR69" s="6"/>
      <c r="AS69" s="6"/>
      <c r="AT69" s="6"/>
      <c r="AU69" s="3"/>
      <c r="AV69" s="3"/>
      <c r="AW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6"/>
      <c r="BJ69" s="3"/>
      <c r="BK69" s="3"/>
      <c r="BL69" s="3"/>
      <c r="BM69" s="6"/>
      <c r="BN69" s="6"/>
      <c r="BO69" s="5"/>
      <c r="BP69" s="3"/>
      <c r="BQ69" s="3"/>
      <c r="BR69" s="3"/>
      <c r="BS69" s="3"/>
      <c r="BT69" s="5"/>
      <c r="BU69" s="5"/>
      <c r="BV69" s="5"/>
      <c r="BW69" s="5"/>
      <c r="BX69" s="5"/>
      <c r="BY69" s="5"/>
      <c r="BZ69" s="5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6"/>
      <c r="CL69" s="3"/>
      <c r="CM69" s="3"/>
      <c r="CN69" s="6"/>
      <c r="CO69" s="3"/>
      <c r="CP69" s="3"/>
      <c r="CQ69" s="3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>
        <v>22.38</v>
      </c>
      <c r="EC69" s="6">
        <v>0.24000000000000005</v>
      </c>
      <c r="ED69" s="6"/>
      <c r="EE69" s="6">
        <v>0.82</v>
      </c>
      <c r="EF69" s="6"/>
      <c r="EG69" s="6">
        <v>4.2200000000000006</v>
      </c>
      <c r="EH69" s="6"/>
      <c r="EI69" s="6">
        <v>7.4</v>
      </c>
      <c r="EJ69" s="6"/>
      <c r="EK69" s="6">
        <v>5.2</v>
      </c>
      <c r="EL69" s="6"/>
      <c r="EM69" s="6">
        <v>3.2</v>
      </c>
      <c r="EN69" s="6"/>
      <c r="EO69" s="6">
        <v>0.77499999999999991</v>
      </c>
      <c r="EP69" s="6"/>
      <c r="EQ69" s="6">
        <v>0.52499999999999991</v>
      </c>
      <c r="ER69" s="6"/>
      <c r="ES69" s="6">
        <v>14.06</v>
      </c>
      <c r="ET69" s="6">
        <v>3.6</v>
      </c>
      <c r="EU69" s="6">
        <v>2.2000000000000002</v>
      </c>
      <c r="EV69" s="6">
        <v>1.8</v>
      </c>
      <c r="EW69" s="6">
        <v>1.6</v>
      </c>
      <c r="EX69" s="6">
        <v>1.6</v>
      </c>
      <c r="EY69" s="6">
        <v>1.01</v>
      </c>
      <c r="EZ69" s="6">
        <v>1.25</v>
      </c>
      <c r="FA69" s="6">
        <v>1</v>
      </c>
      <c r="FB69" s="6">
        <v>1.234</v>
      </c>
      <c r="FC69" s="6">
        <v>0.33200000000000002</v>
      </c>
      <c r="FD69" s="6">
        <v>0.22200000000000003</v>
      </c>
      <c r="FE69" s="6">
        <v>0.14000000000000001</v>
      </c>
      <c r="FF69" s="6">
        <v>0.10600000000000001</v>
      </c>
      <c r="FG69" s="6">
        <v>0.13</v>
      </c>
      <c r="FH69" s="6">
        <v>0.11899999999999999</v>
      </c>
      <c r="FI69" s="6">
        <v>9.6250000000000016E-2</v>
      </c>
      <c r="FJ69" s="6">
        <v>8.8749999999999996E-2</v>
      </c>
    </row>
    <row r="70" spans="1:166" x14ac:dyDescent="0.25">
      <c r="A70" t="s">
        <v>22</v>
      </c>
      <c r="C70" s="4">
        <v>44294</v>
      </c>
      <c r="D70" s="3"/>
      <c r="E70" s="4"/>
      <c r="G70">
        <v>91</v>
      </c>
      <c r="H70" t="s">
        <v>11</v>
      </c>
      <c r="I70" s="5">
        <v>14</v>
      </c>
      <c r="J70">
        <v>500</v>
      </c>
      <c r="K70" s="3">
        <f t="shared" si="3"/>
        <v>142.85714285714286</v>
      </c>
      <c r="L70" s="3"/>
      <c r="M70" s="6"/>
      <c r="N70" s="6"/>
      <c r="O70" s="6"/>
      <c r="P70" s="6"/>
      <c r="Q70" s="3"/>
      <c r="R70" s="3">
        <v>34</v>
      </c>
      <c r="S70" s="3">
        <v>55</v>
      </c>
      <c r="T70" s="3">
        <v>74</v>
      </c>
      <c r="U70" s="3">
        <v>104</v>
      </c>
      <c r="V70" s="3">
        <v>118</v>
      </c>
      <c r="W70" s="3">
        <v>145</v>
      </c>
      <c r="X70" s="6"/>
      <c r="Y70" s="6"/>
      <c r="Z70" s="6"/>
      <c r="AA70" s="6"/>
      <c r="AB70" s="6"/>
      <c r="AC70" s="3"/>
      <c r="AD70" s="6"/>
      <c r="AE70" s="6"/>
      <c r="AF70" s="6"/>
      <c r="AG70" s="6"/>
      <c r="AH70" s="6"/>
      <c r="AI70" s="6"/>
      <c r="AJ70" s="3"/>
      <c r="AK70" s="6"/>
      <c r="AL70" s="6"/>
      <c r="AM70" s="6"/>
      <c r="AN70" s="6"/>
      <c r="AO70" s="6"/>
      <c r="AP70" s="6"/>
      <c r="AQ70" s="7"/>
      <c r="AR70" s="6"/>
      <c r="AS70" s="6"/>
      <c r="AT70" s="6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6"/>
      <c r="BJ70" s="3"/>
      <c r="BK70" s="3"/>
      <c r="BL70" s="3"/>
      <c r="BM70" s="6"/>
      <c r="BN70" s="6"/>
      <c r="BO70" s="5"/>
      <c r="BP70" s="3"/>
      <c r="BQ70" s="3"/>
      <c r="BR70" s="3"/>
      <c r="BS70" s="3"/>
      <c r="BT70" s="5"/>
      <c r="BU70" s="5"/>
      <c r="BV70" s="5"/>
      <c r="BW70" s="5"/>
      <c r="BX70" s="5"/>
      <c r="BY70" s="5"/>
      <c r="BZ70" s="5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6"/>
      <c r="CL70" s="3"/>
      <c r="CM70" s="3"/>
      <c r="CN70" s="6">
        <f>CR70+CU70+CX70+DA70+DD70+DG70+DJ70+DM70+DP70+DS70+DV70+DY70</f>
        <v>1.5733378433297562</v>
      </c>
      <c r="CO70" s="3">
        <f>CT70+CW70+CZ70+DC70+DF70+DI70+DL70+DO70+DR70+DU70+DX70+EA70</f>
        <v>472.00135299892679</v>
      </c>
      <c r="CP70" s="3"/>
      <c r="CQ70" s="3">
        <f>CT70+CW70+CZ70+DC70+DF70+DI70</f>
        <v>337.30198435006452</v>
      </c>
      <c r="CR70">
        <v>9.9951071598031488E-2</v>
      </c>
      <c r="CS70">
        <v>300</v>
      </c>
      <c r="CT70">
        <v>29.985321479409443</v>
      </c>
      <c r="CU70">
        <v>0.17906291529051677</v>
      </c>
      <c r="CV70">
        <v>300</v>
      </c>
      <c r="CW70">
        <v>53.718874587155028</v>
      </c>
      <c r="CX70">
        <v>0.20476910107601282</v>
      </c>
      <c r="CY70">
        <v>300</v>
      </c>
      <c r="CZ70">
        <v>61.430730322803846</v>
      </c>
      <c r="DA70">
        <v>0.2225303401408027</v>
      </c>
      <c r="DB70">
        <v>300</v>
      </c>
      <c r="DC70">
        <v>66.759102042240812</v>
      </c>
      <c r="DD70">
        <v>0.20905307916186788</v>
      </c>
      <c r="DE70">
        <v>300</v>
      </c>
      <c r="DF70">
        <v>62.715923748560364</v>
      </c>
      <c r="DG70">
        <v>0.20897344056631675</v>
      </c>
      <c r="DH70">
        <v>300</v>
      </c>
      <c r="DI70">
        <v>62.692032169895029</v>
      </c>
      <c r="DJ70">
        <v>0.22773995614732917</v>
      </c>
      <c r="DK70">
        <v>300</v>
      </c>
      <c r="DL70">
        <v>68.321986844198761</v>
      </c>
      <c r="DM70">
        <v>0.2212579393488785</v>
      </c>
      <c r="DN70">
        <v>300</v>
      </c>
      <c r="DO70">
        <v>66.377381804663543</v>
      </c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</row>
    <row r="71" spans="1:166" x14ac:dyDescent="0.25">
      <c r="A71" t="s">
        <v>22</v>
      </c>
      <c r="C71" s="4">
        <v>44300</v>
      </c>
      <c r="D71" s="3"/>
      <c r="E71" s="4"/>
      <c r="G71">
        <v>97</v>
      </c>
      <c r="H71" t="s">
        <v>11</v>
      </c>
      <c r="I71" s="5">
        <v>14</v>
      </c>
      <c r="J71">
        <v>500</v>
      </c>
      <c r="K71" s="3">
        <f t="shared" si="3"/>
        <v>142.85714285714286</v>
      </c>
      <c r="L71" s="3"/>
      <c r="M71" s="6"/>
      <c r="N71" s="6"/>
      <c r="O71" s="6"/>
      <c r="P71" s="6"/>
      <c r="Q71" s="3"/>
      <c r="R71" s="3">
        <v>34</v>
      </c>
      <c r="S71" s="3">
        <v>55</v>
      </c>
      <c r="T71" s="3">
        <v>74</v>
      </c>
      <c r="U71" s="3">
        <v>104</v>
      </c>
      <c r="V71" s="3">
        <v>118</v>
      </c>
      <c r="W71" s="3">
        <v>145</v>
      </c>
      <c r="X71" s="6"/>
      <c r="Y71" s="6"/>
      <c r="Z71" s="6"/>
      <c r="AA71" s="6"/>
      <c r="AB71" s="6"/>
      <c r="AC71" s="3">
        <v>360.10316836439245</v>
      </c>
      <c r="AD71" s="6"/>
      <c r="AE71" s="6"/>
      <c r="AF71" s="6"/>
      <c r="AG71" s="6"/>
      <c r="AH71" s="6"/>
      <c r="AI71" s="6"/>
      <c r="AJ71" s="3">
        <v>180.8557358691512</v>
      </c>
      <c r="AK71" s="6">
        <v>3.2670565278085077</v>
      </c>
      <c r="AL71">
        <v>0.22895816351980502</v>
      </c>
      <c r="AM71" s="6"/>
      <c r="AN71" s="6"/>
      <c r="AO71" s="6"/>
      <c r="AP71" s="6"/>
      <c r="AQ71" s="7">
        <f>AK71/AJ71</f>
        <v>1.8064434130926416E-2</v>
      </c>
      <c r="AR71" s="6"/>
      <c r="AS71" s="6"/>
      <c r="AT71" s="6"/>
      <c r="AU71" s="3"/>
      <c r="AV71" s="3"/>
      <c r="AW71" s="3"/>
      <c r="AX71" s="3"/>
      <c r="AY71" s="3">
        <v>238.65172761948156</v>
      </c>
      <c r="AZ71" s="3"/>
      <c r="BA71" s="3"/>
      <c r="BB71" s="3"/>
      <c r="BC71" s="3"/>
      <c r="BD71" s="3"/>
      <c r="BE71" s="3">
        <v>0</v>
      </c>
      <c r="BF71" s="3"/>
      <c r="BG71" s="3"/>
      <c r="BH71" s="3">
        <v>238.65172761948156</v>
      </c>
      <c r="BI71" s="6"/>
      <c r="BJ71" s="3"/>
      <c r="BK71" s="3">
        <f>AC71+AJ71+BH71</f>
        <v>779.61063185302521</v>
      </c>
      <c r="BL71" s="3"/>
      <c r="BM71" s="6">
        <f>BH71/BK71</f>
        <v>0.30611656366491546</v>
      </c>
      <c r="BN71" s="6"/>
      <c r="BO71" s="5"/>
      <c r="BP71" s="3"/>
      <c r="BQ71" s="3"/>
      <c r="BR71" s="3"/>
      <c r="BS71" s="3"/>
      <c r="BT71" s="5"/>
      <c r="BU71" s="5"/>
      <c r="BV71" s="5"/>
      <c r="BW71" s="5"/>
      <c r="BX71" s="6">
        <f>AC71/BK71</f>
        <v>0.46190130515341699</v>
      </c>
      <c r="BY71" s="6">
        <f>AJ71/BK71</f>
        <v>0.23198213118166752</v>
      </c>
      <c r="BZ71" s="6">
        <f>BH71/BK71</f>
        <v>0.30611656366491546</v>
      </c>
      <c r="CA71" s="3">
        <f>CB71+CC71+CE71+CG71</f>
        <v>259.64969964478013</v>
      </c>
      <c r="CB71" s="9">
        <v>20.98696255465013</v>
      </c>
      <c r="CC71" s="3">
        <v>77.902432338190962</v>
      </c>
      <c r="CD71" s="3"/>
      <c r="CE71" s="3">
        <v>2.4884174606579399</v>
      </c>
      <c r="CF71" s="9"/>
      <c r="CG71" s="3">
        <v>158.27188729128108</v>
      </c>
      <c r="CH71" s="7">
        <f>AK71/CA71</f>
        <v>1.2582554619851596E-2</v>
      </c>
      <c r="CI71" s="9"/>
      <c r="CJ71" s="3"/>
      <c r="CK71" s="6"/>
      <c r="CL71" s="3"/>
      <c r="CM71" s="3"/>
      <c r="CN71" s="6"/>
      <c r="CO71" s="3"/>
      <c r="CP71" s="3"/>
      <c r="CQ71" s="3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</row>
    <row r="72" spans="1:166" x14ac:dyDescent="0.25">
      <c r="A72" t="s">
        <v>22</v>
      </c>
      <c r="C72" s="4">
        <v>44307</v>
      </c>
      <c r="D72" s="3">
        <v>8</v>
      </c>
      <c r="E72" t="s">
        <v>78</v>
      </c>
      <c r="F72" t="s">
        <v>14</v>
      </c>
      <c r="G72">
        <v>104</v>
      </c>
      <c r="H72" t="s">
        <v>11</v>
      </c>
      <c r="I72" s="5">
        <v>14</v>
      </c>
      <c r="J72">
        <v>500</v>
      </c>
      <c r="K72" s="3">
        <f t="shared" si="3"/>
        <v>142.85714285714286</v>
      </c>
      <c r="L72" s="3"/>
      <c r="M72" s="6"/>
      <c r="N72" s="6"/>
      <c r="O72" s="6"/>
      <c r="P72" s="6"/>
      <c r="Q72" s="3"/>
      <c r="R72" s="3">
        <v>34</v>
      </c>
      <c r="S72" s="3">
        <v>55</v>
      </c>
      <c r="T72" s="3">
        <v>74</v>
      </c>
      <c r="U72" s="3">
        <v>104</v>
      </c>
      <c r="V72" s="3">
        <v>118</v>
      </c>
      <c r="W72" s="3">
        <v>145</v>
      </c>
      <c r="X72" s="6"/>
      <c r="Y72" s="6"/>
      <c r="Z72" s="6"/>
      <c r="AA72" s="6"/>
      <c r="AB72" s="6"/>
      <c r="AC72" s="3"/>
      <c r="AD72" s="6"/>
      <c r="AE72" s="6"/>
      <c r="AF72" s="6"/>
      <c r="AG72" s="6"/>
      <c r="AH72" s="6"/>
      <c r="AI72" s="6"/>
      <c r="AJ72" s="3"/>
      <c r="AK72" s="8"/>
      <c r="AL72" s="8"/>
      <c r="AM72" s="8"/>
      <c r="AN72" s="8"/>
      <c r="AO72" s="8"/>
      <c r="AP72" s="8"/>
      <c r="AQ72" s="7"/>
      <c r="AR72" s="6"/>
      <c r="AS72" s="6"/>
      <c r="AT72" s="6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>
        <v>15.154666666666666</v>
      </c>
      <c r="BH72" s="3"/>
      <c r="BI72" s="6"/>
      <c r="BJ72" s="3"/>
      <c r="BK72" s="3"/>
      <c r="BL72" s="3"/>
      <c r="BM72" s="6"/>
      <c r="BN72" s="3"/>
      <c r="BO72" s="5"/>
      <c r="BP72" s="3"/>
      <c r="BQ72" s="3"/>
      <c r="BR72" s="3"/>
      <c r="BS72" s="3"/>
      <c r="BT72" s="5"/>
      <c r="BU72" s="5"/>
      <c r="BV72" s="5"/>
      <c r="BW72" s="5"/>
      <c r="BX72" s="5"/>
      <c r="BY72" s="5"/>
      <c r="BZ72" s="5"/>
      <c r="CA72" s="3"/>
      <c r="CB72" s="9"/>
      <c r="CC72" s="9"/>
      <c r="CD72" s="3">
        <v>3.6</v>
      </c>
      <c r="CE72" s="9"/>
      <c r="CF72" s="9"/>
      <c r="CG72" s="9"/>
      <c r="CH72" s="9"/>
      <c r="CI72" s="9"/>
      <c r="CJ72" s="3"/>
      <c r="CK72" s="6"/>
      <c r="CL72" s="3"/>
      <c r="CM72" s="3"/>
      <c r="CN72" s="6"/>
      <c r="CO72" s="3"/>
      <c r="CP72" s="3"/>
      <c r="CQ72" s="3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</row>
    <row r="73" spans="1:166" x14ac:dyDescent="0.25">
      <c r="A73" t="s">
        <v>22</v>
      </c>
      <c r="C73" s="4">
        <v>44314</v>
      </c>
      <c r="D73" s="3"/>
      <c r="E73" s="4"/>
      <c r="G73">
        <v>111</v>
      </c>
      <c r="H73" t="s">
        <v>11</v>
      </c>
      <c r="I73" s="5">
        <v>14</v>
      </c>
      <c r="J73">
        <v>500</v>
      </c>
      <c r="K73" s="3">
        <f t="shared" si="3"/>
        <v>142.85714285714286</v>
      </c>
      <c r="L73" s="3"/>
      <c r="M73" s="6"/>
      <c r="N73" s="6"/>
      <c r="O73" s="6"/>
      <c r="P73" s="6"/>
      <c r="Q73" s="3"/>
      <c r="R73" s="3">
        <v>34</v>
      </c>
      <c r="S73" s="3">
        <v>55</v>
      </c>
      <c r="T73" s="3">
        <v>74</v>
      </c>
      <c r="U73" s="3">
        <v>104</v>
      </c>
      <c r="V73" s="3">
        <v>118</v>
      </c>
      <c r="W73" s="3">
        <v>145</v>
      </c>
      <c r="X73" s="6"/>
      <c r="Y73" s="6"/>
      <c r="Z73" s="6"/>
      <c r="AA73" s="6"/>
      <c r="AB73" s="6"/>
      <c r="AC73" s="3"/>
      <c r="AD73" s="6"/>
      <c r="AE73" s="6"/>
      <c r="AF73" s="6"/>
      <c r="AG73" s="6"/>
      <c r="AH73" s="6"/>
      <c r="AI73" s="6"/>
      <c r="AJ73" s="3"/>
      <c r="AK73" s="8"/>
      <c r="AL73" s="8"/>
      <c r="AM73" s="8"/>
      <c r="AN73" s="8"/>
      <c r="AO73" s="8"/>
      <c r="AP73" s="8"/>
      <c r="AQ73" s="7"/>
      <c r="AR73" s="6"/>
      <c r="AS73" s="6"/>
      <c r="AT73" s="6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>
        <v>79.547999999999988</v>
      </c>
      <c r="BH73" s="3"/>
      <c r="BI73" s="6"/>
      <c r="BJ73" s="3"/>
      <c r="BK73" s="3"/>
      <c r="BL73" s="3"/>
      <c r="BM73" s="6"/>
      <c r="BN73" s="3"/>
      <c r="BO73" s="5"/>
      <c r="BP73" s="3"/>
      <c r="BQ73" s="3"/>
      <c r="BR73" s="3"/>
      <c r="BS73" s="3"/>
      <c r="BT73" s="5"/>
      <c r="BU73" s="5"/>
      <c r="BV73" s="5"/>
      <c r="BW73" s="5"/>
      <c r="BX73" s="5"/>
      <c r="BY73" s="5"/>
      <c r="BZ73" s="5"/>
      <c r="CA73" s="3"/>
      <c r="CB73" s="9"/>
      <c r="CC73" s="9"/>
      <c r="CD73" s="3">
        <v>19.733333333333334</v>
      </c>
      <c r="CE73" s="9"/>
      <c r="CF73" s="9"/>
      <c r="CG73" s="9"/>
      <c r="CH73" s="9"/>
      <c r="CI73" s="9"/>
      <c r="CJ73" s="3"/>
      <c r="CK73" s="6"/>
      <c r="CL73" s="3"/>
      <c r="CM73" s="3"/>
      <c r="CN73" s="6"/>
      <c r="CO73" s="3"/>
      <c r="CP73" s="3"/>
      <c r="CQ73" s="3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</row>
    <row r="74" spans="1:166" x14ac:dyDescent="0.25">
      <c r="A74" t="s">
        <v>22</v>
      </c>
      <c r="C74" s="4">
        <v>44321</v>
      </c>
      <c r="D74" s="3">
        <v>9</v>
      </c>
      <c r="E74" s="4" t="s">
        <v>77</v>
      </c>
      <c r="F74" t="s">
        <v>15</v>
      </c>
      <c r="G74">
        <v>118</v>
      </c>
      <c r="H74" t="s">
        <v>11</v>
      </c>
      <c r="I74" s="5">
        <v>14</v>
      </c>
      <c r="J74">
        <v>500</v>
      </c>
      <c r="K74" s="3">
        <f t="shared" si="3"/>
        <v>142.85714285714286</v>
      </c>
      <c r="L74" s="3"/>
      <c r="M74" s="6"/>
      <c r="N74" s="6"/>
      <c r="O74" s="6"/>
      <c r="P74" s="6"/>
      <c r="Q74" s="3"/>
      <c r="R74" s="3">
        <v>34</v>
      </c>
      <c r="S74" s="3">
        <v>55</v>
      </c>
      <c r="T74" s="3">
        <v>74</v>
      </c>
      <c r="U74" s="3">
        <v>104</v>
      </c>
      <c r="V74" s="3">
        <v>118</v>
      </c>
      <c r="W74" s="3">
        <v>145</v>
      </c>
      <c r="X74" s="6"/>
      <c r="Y74" s="6"/>
      <c r="Z74" s="6"/>
      <c r="AA74" s="6"/>
      <c r="AB74" s="6"/>
      <c r="AC74" s="3"/>
      <c r="AD74" s="6"/>
      <c r="AE74" s="6"/>
      <c r="AF74" s="6"/>
      <c r="AG74" s="6"/>
      <c r="AH74" s="6"/>
      <c r="AI74" s="6"/>
      <c r="AJ74" s="3"/>
      <c r="AK74" s="8"/>
      <c r="AL74" s="8"/>
      <c r="AM74" s="8"/>
      <c r="AN74" s="8"/>
      <c r="AO74" s="8"/>
      <c r="AP74" s="8"/>
      <c r="AQ74" s="7"/>
      <c r="AR74" s="6"/>
      <c r="AS74" s="6"/>
      <c r="AT74" s="6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155.84666666666666</v>
      </c>
      <c r="BH74" s="3"/>
      <c r="BI74" s="6"/>
      <c r="BJ74" s="3"/>
      <c r="BK74" s="3"/>
      <c r="BL74" s="3"/>
      <c r="BM74" s="6"/>
      <c r="BN74" s="3"/>
      <c r="BO74" s="5"/>
      <c r="BP74" s="3"/>
      <c r="BQ74" s="3"/>
      <c r="BR74" s="3"/>
      <c r="BS74" s="3"/>
      <c r="BT74" s="5"/>
      <c r="BU74" s="5"/>
      <c r="BV74" s="5"/>
      <c r="BW74" s="5"/>
      <c r="BX74" s="5"/>
      <c r="BY74" s="5"/>
      <c r="BZ74" s="5"/>
      <c r="CA74" s="3"/>
      <c r="CB74" s="9"/>
      <c r="CC74" s="9"/>
      <c r="CD74" s="3">
        <v>40.13333333333334</v>
      </c>
      <c r="CE74" s="9"/>
      <c r="CF74" s="9"/>
      <c r="CG74" s="9"/>
      <c r="CH74" s="9"/>
      <c r="CI74" s="9"/>
      <c r="CJ74" s="3"/>
      <c r="CK74" s="6"/>
      <c r="CL74" s="3"/>
      <c r="CM74" s="3"/>
      <c r="CN74" s="6"/>
      <c r="CO74" s="3"/>
      <c r="CP74" s="3"/>
      <c r="CQ74" s="3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</row>
    <row r="75" spans="1:166" x14ac:dyDescent="0.25">
      <c r="A75" t="s">
        <v>22</v>
      </c>
      <c r="C75" s="4">
        <v>44322</v>
      </c>
      <c r="D75" s="3"/>
      <c r="E75" s="4"/>
      <c r="G75">
        <v>119</v>
      </c>
      <c r="H75" t="s">
        <v>11</v>
      </c>
      <c r="I75" s="5">
        <v>14</v>
      </c>
      <c r="J75">
        <v>500</v>
      </c>
      <c r="K75" s="3">
        <f t="shared" si="3"/>
        <v>142.85714285714286</v>
      </c>
      <c r="L75" s="3">
        <v>2400</v>
      </c>
      <c r="M75" s="6"/>
      <c r="N75" s="6"/>
      <c r="O75" s="6"/>
      <c r="P75" s="6"/>
      <c r="Q75" s="3"/>
      <c r="R75" s="3">
        <v>34</v>
      </c>
      <c r="S75" s="3">
        <v>55</v>
      </c>
      <c r="T75" s="3">
        <v>74</v>
      </c>
      <c r="U75" s="3">
        <v>104</v>
      </c>
      <c r="V75" s="3">
        <v>118</v>
      </c>
      <c r="W75" s="3">
        <v>145</v>
      </c>
      <c r="X75" s="6"/>
      <c r="Y75" s="6"/>
      <c r="Z75" s="6"/>
      <c r="AA75" s="6"/>
      <c r="AB75" s="6"/>
      <c r="AC75" s="3"/>
      <c r="AD75" s="6"/>
      <c r="AE75" s="6"/>
      <c r="AF75" s="6"/>
      <c r="AG75" s="6"/>
      <c r="AH75" s="6"/>
      <c r="AI75" s="6"/>
      <c r="AJ75" s="3"/>
      <c r="AK75" s="6"/>
      <c r="AL75" s="6"/>
      <c r="AM75" s="6"/>
      <c r="AN75" s="6"/>
      <c r="AO75" s="6"/>
      <c r="AP75" s="6"/>
      <c r="AQ75" s="7"/>
      <c r="AR75" s="6"/>
      <c r="AS75" s="6"/>
      <c r="AT75" s="6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6"/>
      <c r="BJ75" s="3"/>
      <c r="BK75" s="3"/>
      <c r="BL75" s="3"/>
      <c r="BM75" s="6"/>
      <c r="BN75" s="6"/>
      <c r="BO75" s="5"/>
      <c r="BP75" s="3"/>
      <c r="BQ75" s="3"/>
      <c r="BR75" s="3"/>
      <c r="BS75" s="3"/>
      <c r="BT75" s="5"/>
      <c r="BU75" s="5"/>
      <c r="BV75" s="5"/>
      <c r="BW75" s="5"/>
      <c r="BX75" s="5"/>
      <c r="BY75" s="5"/>
      <c r="BZ75" s="5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6"/>
      <c r="CL75" s="3"/>
      <c r="CM75" s="3"/>
      <c r="CN75" s="6">
        <f>CR75+CU75+CX75+DA75+DD75+DG75+DJ75+DM75+DP75+DS75+DV75+DY75</f>
        <v>1.1960623248712055</v>
      </c>
      <c r="CO75" s="3">
        <f>CT75+CW75+CZ75+DC75+DF75+DI75+DL75+DO75+DR75+DU75+DX75+EA75</f>
        <v>358.81869746136164</v>
      </c>
      <c r="CP75" s="3"/>
      <c r="CQ75" s="3">
        <f>CT75+CW75+CZ75+DC75+DF75+DI75</f>
        <v>243.49010230913069</v>
      </c>
      <c r="CR75">
        <v>4.5571866060369552E-2</v>
      </c>
      <c r="CS75">
        <v>300</v>
      </c>
      <c r="CT75">
        <v>13.671559818110865</v>
      </c>
      <c r="CU75">
        <v>0.12398687958141461</v>
      </c>
      <c r="CV75">
        <v>300</v>
      </c>
      <c r="CW75">
        <v>37.196063874424382</v>
      </c>
      <c r="CX75">
        <v>0.15766606971902333</v>
      </c>
      <c r="CY75">
        <v>300</v>
      </c>
      <c r="CZ75">
        <v>47.299820915707002</v>
      </c>
      <c r="DA75">
        <v>0.16371715216997618</v>
      </c>
      <c r="DB75">
        <v>300</v>
      </c>
      <c r="DC75">
        <v>49.115145650992844</v>
      </c>
      <c r="DD75">
        <v>0.15786788095293477</v>
      </c>
      <c r="DE75">
        <v>300</v>
      </c>
      <c r="DF75">
        <v>47.360364285880436</v>
      </c>
      <c r="DG75">
        <v>0.16282382588005054</v>
      </c>
      <c r="DH75">
        <v>300</v>
      </c>
      <c r="DI75">
        <v>48.847147764015162</v>
      </c>
      <c r="DJ75">
        <v>0.18302838787166895</v>
      </c>
      <c r="DK75">
        <v>300</v>
      </c>
      <c r="DL75">
        <v>54.908516361500681</v>
      </c>
      <c r="DM75">
        <v>0.2014002626357676</v>
      </c>
      <c r="DN75">
        <v>300</v>
      </c>
      <c r="DO75">
        <v>60.42007879073028</v>
      </c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</row>
    <row r="76" spans="1:166" x14ac:dyDescent="0.25">
      <c r="A76" t="s">
        <v>22</v>
      </c>
      <c r="C76" s="4">
        <v>44328</v>
      </c>
      <c r="D76" s="3"/>
      <c r="E76" s="4"/>
      <c r="G76">
        <v>125</v>
      </c>
      <c r="H76" t="s">
        <v>11</v>
      </c>
      <c r="I76" s="5">
        <v>14</v>
      </c>
      <c r="J76">
        <v>500</v>
      </c>
      <c r="K76" s="3">
        <f t="shared" si="3"/>
        <v>142.85714285714286</v>
      </c>
      <c r="L76" s="3"/>
      <c r="M76" s="6"/>
      <c r="N76" s="6"/>
      <c r="O76" s="6"/>
      <c r="P76" s="6"/>
      <c r="Q76" s="3"/>
      <c r="R76" s="3">
        <v>34</v>
      </c>
      <c r="S76" s="3">
        <v>55</v>
      </c>
      <c r="T76" s="3">
        <v>74</v>
      </c>
      <c r="U76" s="3">
        <v>104</v>
      </c>
      <c r="V76" s="3">
        <v>118</v>
      </c>
      <c r="W76" s="3">
        <v>145</v>
      </c>
      <c r="X76" s="6"/>
      <c r="Y76" s="6"/>
      <c r="Z76" s="6"/>
      <c r="AA76" s="6"/>
      <c r="AB76" s="6"/>
      <c r="AC76" s="3"/>
      <c r="AD76" s="6"/>
      <c r="AE76" s="6"/>
      <c r="AF76" s="6"/>
      <c r="AG76" s="6"/>
      <c r="AH76" s="6"/>
      <c r="AI76" s="6"/>
      <c r="AJ76" s="3"/>
      <c r="AK76" s="8"/>
      <c r="AL76" s="8"/>
      <c r="AM76" s="8"/>
      <c r="AN76" s="8"/>
      <c r="AO76" s="8"/>
      <c r="AP76" s="8"/>
      <c r="AQ76" s="7"/>
      <c r="AR76" s="6"/>
      <c r="AS76" s="6"/>
      <c r="AT76" s="6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211.90533333333332</v>
      </c>
      <c r="BH76" s="3"/>
      <c r="BI76" s="6"/>
      <c r="BJ76" s="3"/>
      <c r="BK76" s="3"/>
      <c r="BL76" s="3"/>
      <c r="BM76" s="6"/>
      <c r="BN76" s="3"/>
      <c r="BO76" s="5"/>
      <c r="BP76" s="3"/>
      <c r="BQ76" s="3"/>
      <c r="BR76" s="3"/>
      <c r="BS76" s="3"/>
      <c r="BT76" s="5"/>
      <c r="BU76" s="5"/>
      <c r="BV76" s="5"/>
      <c r="BW76" s="5"/>
      <c r="BX76" s="5"/>
      <c r="BY76" s="5"/>
      <c r="BZ76" s="5"/>
      <c r="CA76" s="3"/>
      <c r="CB76" s="9"/>
      <c r="CC76" s="9"/>
      <c r="CD76" s="3">
        <v>46.533333333333339</v>
      </c>
      <c r="CE76" s="9"/>
      <c r="CF76" s="9"/>
      <c r="CG76" s="9"/>
      <c r="CH76" s="9"/>
      <c r="CI76" s="9"/>
      <c r="CJ76" s="3"/>
      <c r="CK76" s="6"/>
      <c r="CL76" s="3"/>
      <c r="CM76" s="3"/>
      <c r="CN76" s="6"/>
      <c r="CO76" s="3"/>
      <c r="CP76" s="3"/>
      <c r="CQ76" s="3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</row>
    <row r="77" spans="1:166" x14ac:dyDescent="0.25">
      <c r="A77" t="s">
        <v>22</v>
      </c>
      <c r="C77" s="4">
        <v>44335</v>
      </c>
      <c r="D77" s="3"/>
      <c r="E77" s="4"/>
      <c r="G77">
        <v>132</v>
      </c>
      <c r="H77" t="s">
        <v>11</v>
      </c>
      <c r="I77" s="5">
        <v>14</v>
      </c>
      <c r="J77">
        <v>500</v>
      </c>
      <c r="K77" s="3">
        <f t="shared" si="3"/>
        <v>142.85714285714286</v>
      </c>
      <c r="L77" s="3"/>
      <c r="M77" s="6"/>
      <c r="N77" s="6"/>
      <c r="O77" s="6"/>
      <c r="P77" s="6"/>
      <c r="Q77" s="3"/>
      <c r="R77" s="3">
        <v>34</v>
      </c>
      <c r="S77" s="3">
        <v>55</v>
      </c>
      <c r="T77" s="3">
        <v>74</v>
      </c>
      <c r="U77" s="3">
        <v>104</v>
      </c>
      <c r="V77" s="3">
        <v>118</v>
      </c>
      <c r="W77" s="3">
        <v>145</v>
      </c>
      <c r="X77" s="6"/>
      <c r="Y77" s="6"/>
      <c r="Z77" s="6"/>
      <c r="AA77" s="6"/>
      <c r="AB77" s="6"/>
      <c r="AC77" s="3"/>
      <c r="AD77" s="6"/>
      <c r="AE77" s="6"/>
      <c r="AF77" s="6"/>
      <c r="AG77" s="6"/>
      <c r="AH77" s="6"/>
      <c r="AI77" s="6"/>
      <c r="AJ77" s="3"/>
      <c r="AK77" s="8"/>
      <c r="AL77" s="8"/>
      <c r="AM77" s="8"/>
      <c r="AN77" s="8"/>
      <c r="AO77" s="8"/>
      <c r="AP77" s="8"/>
      <c r="AQ77" s="7"/>
      <c r="AR77" s="6"/>
      <c r="AS77" s="6"/>
      <c r="AT77" s="6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243.61199999999999</v>
      </c>
      <c r="BH77" s="3"/>
      <c r="BI77" s="6"/>
      <c r="BJ77" s="3"/>
      <c r="BK77" s="3"/>
      <c r="BL77" s="3"/>
      <c r="BM77" s="6"/>
      <c r="BN77" s="3"/>
      <c r="BO77" s="5"/>
      <c r="BP77" s="3"/>
      <c r="BQ77" s="3"/>
      <c r="BR77" s="3"/>
      <c r="BS77" s="3"/>
      <c r="BT77" s="5"/>
      <c r="BU77" s="5"/>
      <c r="BV77" s="5"/>
      <c r="BW77" s="5"/>
      <c r="BX77" s="5"/>
      <c r="BY77" s="5"/>
      <c r="BZ77" s="5"/>
      <c r="CA77" s="3"/>
      <c r="CB77" s="9"/>
      <c r="CC77" s="9"/>
      <c r="CD77" s="3">
        <v>54.933333333333337</v>
      </c>
      <c r="CE77" s="9"/>
      <c r="CF77" s="9"/>
      <c r="CG77" s="9"/>
      <c r="CH77" s="9"/>
      <c r="CI77" s="9"/>
      <c r="CJ77" s="3"/>
      <c r="CK77" s="6"/>
      <c r="CL77" s="3"/>
      <c r="CM77" s="3"/>
      <c r="CN77" s="6"/>
      <c r="CO77" s="3"/>
      <c r="CP77" s="3"/>
      <c r="CQ77" s="3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</row>
    <row r="78" spans="1:166" x14ac:dyDescent="0.25">
      <c r="A78" t="s">
        <v>22</v>
      </c>
      <c r="C78" s="4">
        <v>44342</v>
      </c>
      <c r="D78" s="3"/>
      <c r="E78" s="4"/>
      <c r="G78">
        <v>139</v>
      </c>
      <c r="H78" t="s">
        <v>11</v>
      </c>
      <c r="I78" s="5">
        <v>14</v>
      </c>
      <c r="J78">
        <v>500</v>
      </c>
      <c r="K78" s="3">
        <f t="shared" si="3"/>
        <v>142.85714285714286</v>
      </c>
      <c r="L78" s="3"/>
      <c r="M78" s="6"/>
      <c r="N78" s="6"/>
      <c r="O78" s="6"/>
      <c r="P78" s="6"/>
      <c r="Q78" s="3"/>
      <c r="R78" s="3">
        <v>34</v>
      </c>
      <c r="S78" s="3">
        <v>55</v>
      </c>
      <c r="T78" s="3">
        <v>74</v>
      </c>
      <c r="U78" s="3">
        <v>104</v>
      </c>
      <c r="V78" s="3">
        <v>118</v>
      </c>
      <c r="W78" s="3">
        <v>145</v>
      </c>
      <c r="X78" s="6"/>
      <c r="Y78" s="6"/>
      <c r="Z78" s="6"/>
      <c r="AA78" s="6"/>
      <c r="AB78" s="6"/>
      <c r="AC78" s="3"/>
      <c r="AD78" s="6"/>
      <c r="AE78" s="6"/>
      <c r="AF78" s="6"/>
      <c r="AG78" s="6"/>
      <c r="AH78" s="6"/>
      <c r="AI78" s="6"/>
      <c r="AJ78" s="3"/>
      <c r="AK78" s="8"/>
      <c r="AL78" s="8"/>
      <c r="AM78" s="8"/>
      <c r="AN78" s="8"/>
      <c r="AO78" s="8"/>
      <c r="AP78" s="8"/>
      <c r="AQ78" s="7"/>
      <c r="AR78" s="6"/>
      <c r="AS78" s="6"/>
      <c r="AT78" s="6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271.15066666666667</v>
      </c>
      <c r="BH78" s="3"/>
      <c r="BI78" s="6"/>
      <c r="BJ78" s="3"/>
      <c r="BK78" s="3"/>
      <c r="BL78" s="3"/>
      <c r="BM78" s="6"/>
      <c r="BN78" s="3"/>
      <c r="BO78" s="5"/>
      <c r="BP78" s="3"/>
      <c r="BQ78" s="3"/>
      <c r="BR78" s="3"/>
      <c r="BS78" s="3"/>
      <c r="BT78" s="5"/>
      <c r="BU78" s="5"/>
      <c r="BV78" s="5"/>
      <c r="BW78" s="5"/>
      <c r="BX78" s="5"/>
      <c r="BY78" s="5"/>
      <c r="BZ78" s="5"/>
      <c r="CA78" s="3"/>
      <c r="CB78" s="9"/>
      <c r="CC78" s="9"/>
      <c r="CD78" s="3">
        <v>64.533333333333331</v>
      </c>
      <c r="CE78" s="9"/>
      <c r="CF78" s="9"/>
      <c r="CG78" s="9"/>
      <c r="CH78" s="9"/>
      <c r="CI78" s="9"/>
      <c r="CJ78" s="3"/>
      <c r="CK78" s="6"/>
      <c r="CL78" s="3"/>
      <c r="CM78" s="3"/>
      <c r="CN78" s="6"/>
      <c r="CO78" s="3"/>
      <c r="CP78" s="3"/>
      <c r="CQ78" s="3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</row>
    <row r="79" spans="1:166" x14ac:dyDescent="0.25">
      <c r="A79" t="s">
        <v>22</v>
      </c>
      <c r="C79" s="4">
        <v>44348</v>
      </c>
      <c r="D79" s="3"/>
      <c r="E79" s="4"/>
      <c r="G79">
        <v>145</v>
      </c>
      <c r="H79" t="s">
        <v>11</v>
      </c>
      <c r="I79" s="5">
        <v>14</v>
      </c>
      <c r="J79">
        <v>500</v>
      </c>
      <c r="K79" s="3">
        <f t="shared" si="3"/>
        <v>142.85714285714286</v>
      </c>
      <c r="L79" s="3"/>
      <c r="M79" s="6"/>
      <c r="N79" s="6"/>
      <c r="O79" s="6"/>
      <c r="P79" s="6"/>
      <c r="Q79" s="3"/>
      <c r="R79" s="3">
        <v>34</v>
      </c>
      <c r="S79" s="3">
        <v>55</v>
      </c>
      <c r="T79" s="3">
        <v>74</v>
      </c>
      <c r="U79" s="3">
        <v>104</v>
      </c>
      <c r="V79" s="3">
        <v>118</v>
      </c>
      <c r="W79" s="3">
        <v>145</v>
      </c>
      <c r="X79" s="6"/>
      <c r="Y79" s="6"/>
      <c r="Z79" s="6"/>
      <c r="AA79" s="6"/>
      <c r="AB79" s="6"/>
      <c r="AC79" s="3"/>
      <c r="AD79" s="6"/>
      <c r="AE79" s="6"/>
      <c r="AF79" s="6"/>
      <c r="AG79" s="6"/>
      <c r="AH79" s="6"/>
      <c r="AI79" s="6"/>
      <c r="AJ79" s="3"/>
      <c r="AK79" s="8"/>
      <c r="AL79" s="8"/>
      <c r="AM79" s="8"/>
      <c r="AN79" s="8"/>
      <c r="AO79" s="8"/>
      <c r="AP79" s="8"/>
      <c r="AQ79" s="7"/>
      <c r="AR79" s="6"/>
      <c r="AS79" s="6"/>
      <c r="AT79" s="6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>
        <v>287.96799999999996</v>
      </c>
      <c r="BH79" s="3"/>
      <c r="BI79" s="6"/>
      <c r="BJ79" s="3"/>
      <c r="BK79" s="3"/>
      <c r="BL79" s="3"/>
      <c r="BM79" s="6"/>
      <c r="BN79" s="3">
        <f t="shared" ref="BN79" si="6">BP79*(1/(BO79/100))</f>
        <v>287.96799999999996</v>
      </c>
      <c r="BO79" s="5">
        <v>41</v>
      </c>
      <c r="BP79" s="3">
        <v>118.06687999999998</v>
      </c>
      <c r="BQ79" s="3">
        <f t="shared" ref="BQ79" si="7">BN79-BP79</f>
        <v>169.90111999999999</v>
      </c>
      <c r="BR79" s="3"/>
      <c r="BS79" s="3"/>
      <c r="BT79" s="5">
        <v>5.2011841409691622</v>
      </c>
      <c r="BU79" s="5"/>
      <c r="BV79" s="5"/>
      <c r="BW79" s="5"/>
      <c r="BX79" s="5"/>
      <c r="BY79" s="5"/>
      <c r="BZ79" s="5"/>
      <c r="CA79" s="3"/>
      <c r="CB79" s="9"/>
      <c r="CC79" s="9"/>
      <c r="CD79" s="3">
        <v>70.666666666666657</v>
      </c>
      <c r="CE79" s="9"/>
      <c r="CF79" s="9"/>
      <c r="CG79" s="9"/>
      <c r="CH79" s="9"/>
      <c r="CI79" s="9"/>
      <c r="CJ79" s="3"/>
      <c r="CK79" s="6"/>
      <c r="CL79" s="3"/>
      <c r="CM79" s="3"/>
      <c r="CN79" s="6"/>
      <c r="CO79" s="3"/>
      <c r="CP79" s="3"/>
      <c r="CQ79" s="3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</row>
    <row r="80" spans="1:166" x14ac:dyDescent="0.25">
      <c r="A80" t="s">
        <v>22</v>
      </c>
      <c r="C80" s="4">
        <v>44349</v>
      </c>
      <c r="D80" s="3">
        <v>10</v>
      </c>
      <c r="E80" s="4" t="s">
        <v>68</v>
      </c>
      <c r="F80" t="s">
        <v>16</v>
      </c>
      <c r="G80">
        <v>146</v>
      </c>
      <c r="H80" t="s">
        <v>11</v>
      </c>
      <c r="I80" s="5">
        <v>14</v>
      </c>
      <c r="J80">
        <v>500</v>
      </c>
      <c r="K80" s="3">
        <f t="shared" si="3"/>
        <v>142.85714285714286</v>
      </c>
      <c r="L80" s="3"/>
      <c r="M80" s="6"/>
      <c r="N80" s="6"/>
      <c r="O80" s="6"/>
      <c r="P80" s="6"/>
      <c r="Q80" s="3"/>
      <c r="R80" s="3">
        <v>34</v>
      </c>
      <c r="S80" s="3">
        <v>55</v>
      </c>
      <c r="T80" s="3">
        <v>74</v>
      </c>
      <c r="U80" s="3">
        <v>104</v>
      </c>
      <c r="V80" s="3">
        <v>118</v>
      </c>
      <c r="W80" s="3">
        <v>145</v>
      </c>
      <c r="X80" s="6"/>
      <c r="Y80" s="6"/>
      <c r="Z80" s="6"/>
      <c r="AA80" s="6"/>
      <c r="AB80" s="6"/>
      <c r="AC80" s="3"/>
      <c r="AD80" s="6"/>
      <c r="AE80" s="6"/>
      <c r="AF80" s="6"/>
      <c r="AG80" s="6"/>
      <c r="AH80" s="6"/>
      <c r="AI80" s="6"/>
      <c r="AJ80" s="3"/>
      <c r="AK80" s="8"/>
      <c r="AL80" s="8"/>
      <c r="AM80" s="8"/>
      <c r="AN80" s="8"/>
      <c r="AO80" s="8"/>
      <c r="AP80" s="8"/>
      <c r="AQ80" s="7"/>
      <c r="AR80" s="6"/>
      <c r="AS80" s="6"/>
      <c r="AT80" s="6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6"/>
      <c r="BJ80" s="3"/>
      <c r="BK80" s="3"/>
      <c r="BL80" s="3"/>
      <c r="BM80" s="6"/>
      <c r="BN80" s="6"/>
      <c r="BO80" s="5"/>
      <c r="BP80" s="3"/>
      <c r="BQ80" s="3"/>
      <c r="BR80" s="3"/>
      <c r="BS80" s="3"/>
      <c r="BT80" s="5"/>
      <c r="BU80" s="5"/>
      <c r="BV80" s="5"/>
      <c r="BW80" s="5"/>
      <c r="BX80" s="5"/>
      <c r="BY80" s="5"/>
      <c r="BZ80" s="5"/>
      <c r="CA80" s="3"/>
      <c r="CB80" s="9"/>
      <c r="CC80" s="9"/>
      <c r="CD80" s="3"/>
      <c r="CE80" s="9"/>
      <c r="CF80" s="9"/>
      <c r="CG80" s="9"/>
      <c r="CH80" s="9"/>
      <c r="CI80" s="9"/>
      <c r="CJ80" s="3"/>
      <c r="CK80" s="6"/>
      <c r="CL80" s="3"/>
      <c r="CM80" s="3"/>
      <c r="CN80" s="6"/>
      <c r="CO80" s="3"/>
      <c r="CP80" s="3"/>
      <c r="CQ80" s="3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</row>
  </sheetData>
  <sortState xmlns:xlrd2="http://schemas.microsoft.com/office/spreadsheetml/2017/richdata2" ref="A2:FJ813">
    <sortCondition ref="A2:A813"/>
    <sortCondition ref="G2:G8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2025-05-01T23:57:44Z</dcterms:modified>
</cp:coreProperties>
</file>