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APSIMXRICE\Prototypes\Rice\"/>
    </mc:Choice>
  </mc:AlternateContent>
  <xr:revisionPtr revIDLastSave="0" documentId="13_ncr:1_{B09E8BC6-7FCA-4878-BD4E-8F5B0A402477}" xr6:coauthVersionLast="47" xr6:coauthVersionMax="47" xr10:uidLastSave="{00000000-0000-0000-0000-000000000000}"/>
  <bookViews>
    <workbookView xWindow="52680" yWindow="-120" windowWidth="29040" windowHeight="17640" activeTab="1" xr2:uid="{C1C25023-074B-4A0F-BA83-199444A85EBB}"/>
  </bookViews>
  <sheets>
    <sheet name="Dry_season_2018Walkamin_yield_p" sheetId="5" r:id="rId1"/>
    <sheet name="2018_WS_DS" sheetId="2" r:id="rId2"/>
    <sheet name="timing_walk" sheetId="3" r:id="rId3"/>
    <sheet name="pop_n_ws_wal" sheetId="4" r:id="rId4"/>
    <sheet name="Sheet1" sheetId="1" r:id="rId5"/>
  </sheets>
  <definedNames>
    <definedName name="_xlnm._FilterDatabase" localSheetId="0" hidden="1">Dry_season_2018Walkamin_yield_p!$A$1:$T$17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6" i="2" l="1"/>
  <c r="G657" i="2"/>
  <c r="G658" i="2"/>
  <c r="G659" i="2"/>
  <c r="G660" i="2"/>
  <c r="G661" i="2"/>
  <c r="G655" i="2"/>
  <c r="U657" i="2"/>
  <c r="U658" i="2"/>
  <c r="U659" i="2" s="1"/>
  <c r="U660" i="2" s="1"/>
  <c r="U661" i="2" s="1"/>
  <c r="U656" i="2"/>
  <c r="U649" i="2"/>
  <c r="U650" i="2" s="1"/>
  <c r="U651" i="2" s="1"/>
  <c r="U652" i="2" s="1"/>
  <c r="U653" i="2" s="1"/>
  <c r="U654" i="2" s="1"/>
  <c r="U648" i="2"/>
  <c r="U641" i="2"/>
  <c r="U642" i="2" s="1"/>
  <c r="U643" i="2" s="1"/>
  <c r="U644" i="2" s="1"/>
  <c r="U645" i="2" s="1"/>
  <c r="U646" i="2" s="1"/>
  <c r="U640" i="2"/>
  <c r="G648" i="2"/>
  <c r="G649" i="2"/>
  <c r="G650" i="2"/>
  <c r="G651" i="2"/>
  <c r="G652" i="2"/>
  <c r="G653" i="2"/>
  <c r="G654" i="2"/>
  <c r="G647" i="2"/>
  <c r="U16" i="5"/>
  <c r="U15" i="5"/>
  <c r="U13" i="5"/>
  <c r="U10" i="5"/>
  <c r="U8" i="5"/>
  <c r="U6" i="5"/>
  <c r="U5" i="5"/>
  <c r="U2" i="5"/>
  <c r="T16" i="5"/>
  <c r="A640" i="2"/>
  <c r="A641" i="2"/>
  <c r="A642" i="2"/>
  <c r="A643" i="2"/>
  <c r="A644" i="2"/>
  <c r="A645" i="2"/>
  <c r="A646" i="2"/>
  <c r="A639" i="2"/>
  <c r="B639" i="2"/>
  <c r="B640" i="2"/>
  <c r="B641" i="2"/>
  <c r="B642" i="2"/>
  <c r="B643" i="2"/>
  <c r="B644" i="2"/>
  <c r="B645" i="2"/>
  <c r="B646" i="2"/>
  <c r="T641" i="2"/>
  <c r="T642" i="2" s="1"/>
  <c r="T643" i="2" s="1"/>
  <c r="T644" i="2" s="1"/>
  <c r="T645" i="2" s="1"/>
  <c r="T646" i="2" s="1"/>
  <c r="T640" i="2"/>
  <c r="Q3" i="5"/>
  <c r="S3" i="5" s="1"/>
  <c r="S2" i="5"/>
  <c r="T2" i="5" s="1"/>
  <c r="R2" i="5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591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U592" i="2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B592" i="2"/>
  <c r="A592" i="2"/>
  <c r="B591" i="2"/>
  <c r="A591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B543" i="2"/>
  <c r="A543" i="2"/>
  <c r="U545" i="2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44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43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495" i="2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2" i="4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02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L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K450" i="2"/>
  <c r="J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50" i="2"/>
  <c r="S450" i="2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H466" i="2"/>
  <c r="H467" i="2"/>
  <c r="H468" i="2"/>
  <c r="H483" i="2" s="1"/>
  <c r="H469" i="2"/>
  <c r="H484" i="2" s="1"/>
  <c r="H470" i="2"/>
  <c r="H485" i="2" s="1"/>
  <c r="H471" i="2"/>
  <c r="H486" i="2" s="1"/>
  <c r="H472" i="2"/>
  <c r="H473" i="2"/>
  <c r="H488" i="2" s="1"/>
  <c r="H474" i="2"/>
  <c r="H475" i="2"/>
  <c r="H476" i="2"/>
  <c r="H477" i="2"/>
  <c r="H478" i="2"/>
  <c r="H493" i="2" s="1"/>
  <c r="H479" i="2"/>
  <c r="H494" i="2" s="1"/>
  <c r="H480" i="2"/>
  <c r="H481" i="2"/>
  <c r="H482" i="2"/>
  <c r="H487" i="2"/>
  <c r="H489" i="2"/>
  <c r="H490" i="2"/>
  <c r="H491" i="2"/>
  <c r="H492" i="2"/>
  <c r="H465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A450" i="2"/>
  <c r="E450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02" i="2"/>
  <c r="A402" i="2" s="1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02" i="2"/>
  <c r="S404" i="2"/>
  <c r="S405" i="2" s="1"/>
  <c r="S403" i="2"/>
  <c r="A403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D402" i="2"/>
  <c r="C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02" i="2"/>
  <c r="C295" i="2"/>
  <c r="C313" i="2" s="1"/>
  <c r="C331" i="2" s="1"/>
  <c r="C349" i="2" s="1"/>
  <c r="C367" i="2" s="1"/>
  <c r="C385" i="2" s="1"/>
  <c r="C296" i="2"/>
  <c r="C297" i="2"/>
  <c r="C315" i="2" s="1"/>
  <c r="C333" i="2" s="1"/>
  <c r="C351" i="2" s="1"/>
  <c r="C369" i="2" s="1"/>
  <c r="C387" i="2" s="1"/>
  <c r="C298" i="2"/>
  <c r="C299" i="2"/>
  <c r="C317" i="2" s="1"/>
  <c r="C335" i="2" s="1"/>
  <c r="C353" i="2" s="1"/>
  <c r="C371" i="2" s="1"/>
  <c r="C389" i="2" s="1"/>
  <c r="C300" i="2"/>
  <c r="C301" i="2"/>
  <c r="C319" i="2" s="1"/>
  <c r="C337" i="2" s="1"/>
  <c r="C355" i="2" s="1"/>
  <c r="C373" i="2" s="1"/>
  <c r="C391" i="2" s="1"/>
  <c r="C302" i="2"/>
  <c r="C320" i="2" s="1"/>
  <c r="C338" i="2" s="1"/>
  <c r="C356" i="2" s="1"/>
  <c r="C374" i="2" s="1"/>
  <c r="C392" i="2" s="1"/>
  <c r="C303" i="2"/>
  <c r="C321" i="2" s="1"/>
  <c r="C339" i="2" s="1"/>
  <c r="C357" i="2" s="1"/>
  <c r="C375" i="2" s="1"/>
  <c r="C393" i="2" s="1"/>
  <c r="C304" i="2"/>
  <c r="C305" i="2"/>
  <c r="C323" i="2" s="1"/>
  <c r="C341" i="2" s="1"/>
  <c r="C359" i="2" s="1"/>
  <c r="C377" i="2" s="1"/>
  <c r="C395" i="2" s="1"/>
  <c r="C306" i="2"/>
  <c r="C307" i="2"/>
  <c r="C308" i="2"/>
  <c r="C309" i="2"/>
  <c r="C327" i="2" s="1"/>
  <c r="C345" i="2" s="1"/>
  <c r="C363" i="2" s="1"/>
  <c r="C381" i="2" s="1"/>
  <c r="C399" i="2" s="1"/>
  <c r="C310" i="2"/>
  <c r="C328" i="2" s="1"/>
  <c r="C346" i="2" s="1"/>
  <c r="C364" i="2" s="1"/>
  <c r="C382" i="2" s="1"/>
  <c r="C400" i="2" s="1"/>
  <c r="C311" i="2"/>
  <c r="C329" i="2" s="1"/>
  <c r="C347" i="2" s="1"/>
  <c r="C365" i="2" s="1"/>
  <c r="C383" i="2" s="1"/>
  <c r="C401" i="2" s="1"/>
  <c r="C314" i="2"/>
  <c r="C332" i="2" s="1"/>
  <c r="C350" i="2" s="1"/>
  <c r="C368" i="2" s="1"/>
  <c r="C386" i="2" s="1"/>
  <c r="C316" i="2"/>
  <c r="C334" i="2" s="1"/>
  <c r="C352" i="2" s="1"/>
  <c r="C370" i="2" s="1"/>
  <c r="C388" i="2" s="1"/>
  <c r="C318" i="2"/>
  <c r="C336" i="2" s="1"/>
  <c r="C354" i="2" s="1"/>
  <c r="C372" i="2" s="1"/>
  <c r="C390" i="2" s="1"/>
  <c r="C322" i="2"/>
  <c r="C340" i="2" s="1"/>
  <c r="C358" i="2" s="1"/>
  <c r="C376" i="2" s="1"/>
  <c r="C394" i="2" s="1"/>
  <c r="C324" i="2"/>
  <c r="C342" i="2" s="1"/>
  <c r="C360" i="2" s="1"/>
  <c r="C378" i="2" s="1"/>
  <c r="C396" i="2" s="1"/>
  <c r="C325" i="2"/>
  <c r="C343" i="2" s="1"/>
  <c r="C361" i="2" s="1"/>
  <c r="C379" i="2" s="1"/>
  <c r="C397" i="2" s="1"/>
  <c r="C326" i="2"/>
  <c r="C344" i="2" s="1"/>
  <c r="C362" i="2" s="1"/>
  <c r="C380" i="2" s="1"/>
  <c r="C398" i="2" s="1"/>
  <c r="C294" i="2"/>
  <c r="C312" i="2" s="1"/>
  <c r="C330" i="2" s="1"/>
  <c r="C348" i="2" s="1"/>
  <c r="C366" i="2" s="1"/>
  <c r="C384" i="2" s="1"/>
  <c r="C195" i="2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50" i="2"/>
  <c r="C97" i="2" s="1"/>
  <c r="C191" i="2" s="1"/>
  <c r="C51" i="2"/>
  <c r="C98" i="2" s="1"/>
  <c r="C145" i="2" s="1"/>
  <c r="C52" i="2"/>
  <c r="C99" i="2" s="1"/>
  <c r="C146" i="2" s="1"/>
  <c r="C53" i="2"/>
  <c r="C54" i="2"/>
  <c r="C55" i="2"/>
  <c r="C102" i="2" s="1"/>
  <c r="C149" i="2" s="1"/>
  <c r="C56" i="2"/>
  <c r="C103" i="2" s="1"/>
  <c r="C150" i="2" s="1"/>
  <c r="C57" i="2"/>
  <c r="C104" i="2" s="1"/>
  <c r="C151" i="2" s="1"/>
  <c r="C58" i="2"/>
  <c r="C105" i="2" s="1"/>
  <c r="C59" i="2"/>
  <c r="C106" i="2" s="1"/>
  <c r="C153" i="2" s="1"/>
  <c r="C60" i="2"/>
  <c r="C107" i="2" s="1"/>
  <c r="C154" i="2" s="1"/>
  <c r="C61" i="2"/>
  <c r="C108" i="2" s="1"/>
  <c r="C155" i="2" s="1"/>
  <c r="C62" i="2"/>
  <c r="C109" i="2" s="1"/>
  <c r="C156" i="2" s="1"/>
  <c r="C63" i="2"/>
  <c r="C110" i="2" s="1"/>
  <c r="C157" i="2" s="1"/>
  <c r="C79" i="2"/>
  <c r="C126" i="2" s="1"/>
  <c r="C173" i="2" s="1"/>
  <c r="C95" i="2"/>
  <c r="C100" i="2"/>
  <c r="C147" i="2" s="1"/>
  <c r="C101" i="2"/>
  <c r="C148" i="2" s="1"/>
  <c r="C111" i="2"/>
  <c r="C158" i="2" s="1"/>
  <c r="C127" i="2"/>
  <c r="C174" i="2" s="1"/>
  <c r="C142" i="2"/>
  <c r="C189" i="2" s="1"/>
  <c r="C190" i="2"/>
  <c r="C49" i="2"/>
  <c r="C96" i="2" s="1"/>
  <c r="C18" i="2"/>
  <c r="C65" i="2" s="1"/>
  <c r="C19" i="2"/>
  <c r="C34" i="2" s="1"/>
  <c r="C81" i="2" s="1"/>
  <c r="C20" i="2"/>
  <c r="C21" i="2"/>
  <c r="C68" i="2" s="1"/>
  <c r="C115" i="2" s="1"/>
  <c r="C162" i="2" s="1"/>
  <c r="C22" i="2"/>
  <c r="C69" i="2" s="1"/>
  <c r="C116" i="2" s="1"/>
  <c r="C163" i="2" s="1"/>
  <c r="C23" i="2"/>
  <c r="C38" i="2" s="1"/>
  <c r="C85" i="2" s="1"/>
  <c r="C132" i="2" s="1"/>
  <c r="C179" i="2" s="1"/>
  <c r="C24" i="2"/>
  <c r="C39" i="2" s="1"/>
  <c r="C86" i="2" s="1"/>
  <c r="C133" i="2" s="1"/>
  <c r="C180" i="2" s="1"/>
  <c r="C25" i="2"/>
  <c r="C40" i="2" s="1"/>
  <c r="C87" i="2" s="1"/>
  <c r="C134" i="2" s="1"/>
  <c r="C181" i="2" s="1"/>
  <c r="C26" i="2"/>
  <c r="C41" i="2" s="1"/>
  <c r="C27" i="2"/>
  <c r="C42" i="2" s="1"/>
  <c r="C89" i="2" s="1"/>
  <c r="C28" i="2"/>
  <c r="C29" i="2"/>
  <c r="C76" i="2" s="1"/>
  <c r="C123" i="2" s="1"/>
  <c r="C170" i="2" s="1"/>
  <c r="C30" i="2"/>
  <c r="C77" i="2" s="1"/>
  <c r="C124" i="2" s="1"/>
  <c r="C171" i="2" s="1"/>
  <c r="C31" i="2"/>
  <c r="C46" i="2" s="1"/>
  <c r="C93" i="2" s="1"/>
  <c r="C140" i="2" s="1"/>
  <c r="C187" i="2" s="1"/>
  <c r="C47" i="2"/>
  <c r="C94" i="2" s="1"/>
  <c r="C141" i="2" s="1"/>
  <c r="C188" i="2" s="1"/>
  <c r="C17" i="2"/>
  <c r="A2" i="2"/>
  <c r="A194" i="2"/>
  <c r="H211" i="2"/>
  <c r="H227" i="2" s="1"/>
  <c r="H243" i="2" s="1"/>
  <c r="H212" i="2"/>
  <c r="H213" i="2"/>
  <c r="H214" i="2"/>
  <c r="H215" i="2"/>
  <c r="H231" i="2" s="1"/>
  <c r="H247" i="2" s="1"/>
  <c r="H216" i="2"/>
  <c r="H232" i="2" s="1"/>
  <c r="H248" i="2" s="1"/>
  <c r="H217" i="2"/>
  <c r="H233" i="2" s="1"/>
  <c r="H249" i="2" s="1"/>
  <c r="H218" i="2"/>
  <c r="H234" i="2" s="1"/>
  <c r="H250" i="2" s="1"/>
  <c r="H219" i="2"/>
  <c r="H235" i="2" s="1"/>
  <c r="H251" i="2" s="1"/>
  <c r="H220" i="2"/>
  <c r="H236" i="2" s="1"/>
  <c r="H252" i="2" s="1"/>
  <c r="H221" i="2"/>
  <c r="H222" i="2"/>
  <c r="H223" i="2"/>
  <c r="H224" i="2"/>
  <c r="H225" i="2"/>
  <c r="H241" i="2" s="1"/>
  <c r="H257" i="2" s="1"/>
  <c r="H228" i="2"/>
  <c r="H244" i="2" s="1"/>
  <c r="H229" i="2"/>
  <c r="H245" i="2" s="1"/>
  <c r="H230" i="2"/>
  <c r="H237" i="2"/>
  <c r="H253" i="2" s="1"/>
  <c r="H238" i="2"/>
  <c r="H254" i="2" s="1"/>
  <c r="H239" i="2"/>
  <c r="H255" i="2" s="1"/>
  <c r="H240" i="2"/>
  <c r="H256" i="2" s="1"/>
  <c r="H246" i="2"/>
  <c r="H210" i="2"/>
  <c r="H226" i="2" s="1"/>
  <c r="H24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Q4" i="5" l="1"/>
  <c r="Q5" i="5" s="1"/>
  <c r="S5" i="5" s="1"/>
  <c r="R3" i="5"/>
  <c r="T3" i="5" s="1"/>
  <c r="S406" i="2"/>
  <c r="A405" i="2"/>
  <c r="A404" i="2"/>
  <c r="C33" i="2"/>
  <c r="C45" i="2"/>
  <c r="C92" i="2" s="1"/>
  <c r="C139" i="2" s="1"/>
  <c r="C186" i="2" s="1"/>
  <c r="A26" i="2"/>
  <c r="C44" i="2"/>
  <c r="C91" i="2" s="1"/>
  <c r="C138" i="2" s="1"/>
  <c r="A98" i="2"/>
  <c r="A25" i="2"/>
  <c r="A106" i="2"/>
  <c r="C37" i="2"/>
  <c r="C84" i="2" s="1"/>
  <c r="C131" i="2" s="1"/>
  <c r="C178" i="2" s="1"/>
  <c r="A58" i="2"/>
  <c r="A18" i="2"/>
  <c r="A42" i="2"/>
  <c r="C36" i="2"/>
  <c r="C83" i="2" s="1"/>
  <c r="C130" i="2" s="1"/>
  <c r="C177" i="2" s="1"/>
  <c r="A57" i="2"/>
  <c r="A17" i="2"/>
  <c r="A33" i="2"/>
  <c r="C73" i="2"/>
  <c r="C120" i="2" s="1"/>
  <c r="A50" i="2"/>
  <c r="A10" i="2"/>
  <c r="C72" i="2"/>
  <c r="C119" i="2" s="1"/>
  <c r="C166" i="2" s="1"/>
  <c r="A49" i="2"/>
  <c r="A9" i="2"/>
  <c r="C185" i="2"/>
  <c r="A138" i="2"/>
  <c r="D195" i="2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A193" i="2"/>
  <c r="B144" i="2"/>
  <c r="A143" i="2"/>
  <c r="C159" i="2"/>
  <c r="A65" i="2"/>
  <c r="C75" i="2"/>
  <c r="C122" i="2" s="1"/>
  <c r="C43" i="2"/>
  <c r="C90" i="2" s="1"/>
  <c r="C67" i="2"/>
  <c r="C114" i="2" s="1"/>
  <c r="C35" i="2"/>
  <c r="C82" i="2" s="1"/>
  <c r="C128" i="2"/>
  <c r="C175" i="2" s="1"/>
  <c r="A81" i="2"/>
  <c r="A41" i="2"/>
  <c r="C88" i="2"/>
  <c r="C135" i="2" s="1"/>
  <c r="C182" i="2" s="1"/>
  <c r="C152" i="2"/>
  <c r="A105" i="2"/>
  <c r="A34" i="2"/>
  <c r="C136" i="2"/>
  <c r="C183" i="2" s="1"/>
  <c r="A89" i="2"/>
  <c r="C71" i="2"/>
  <c r="C118" i="2" s="1"/>
  <c r="C165" i="2" s="1"/>
  <c r="A112" i="2"/>
  <c r="A104" i="2"/>
  <c r="A96" i="2"/>
  <c r="A80" i="2"/>
  <c r="A72" i="2"/>
  <c r="A64" i="2"/>
  <c r="A56" i="2"/>
  <c r="A48" i="2"/>
  <c r="A40" i="2"/>
  <c r="A32" i="2"/>
  <c r="A24" i="2"/>
  <c r="A16" i="2"/>
  <c r="A8" i="2"/>
  <c r="A97" i="2"/>
  <c r="C78" i="2"/>
  <c r="C125" i="2" s="1"/>
  <c r="C172" i="2" s="1"/>
  <c r="C70" i="2"/>
  <c r="C117" i="2" s="1"/>
  <c r="C164" i="2" s="1"/>
  <c r="A135" i="2"/>
  <c r="A127" i="2"/>
  <c r="A119" i="2"/>
  <c r="A111" i="2"/>
  <c r="A103" i="2"/>
  <c r="A95" i="2"/>
  <c r="A87" i="2"/>
  <c r="A79" i="2"/>
  <c r="A71" i="2"/>
  <c r="A63" i="2"/>
  <c r="A55" i="2"/>
  <c r="A47" i="2"/>
  <c r="A39" i="2"/>
  <c r="A31" i="2"/>
  <c r="A23" i="2"/>
  <c r="A15" i="2"/>
  <c r="A7" i="2"/>
  <c r="A142" i="2"/>
  <c r="A134" i="2"/>
  <c r="A126" i="2"/>
  <c r="A118" i="2"/>
  <c r="A110" i="2"/>
  <c r="A102" i="2"/>
  <c r="A94" i="2"/>
  <c r="A86" i="2"/>
  <c r="A62" i="2"/>
  <c r="A54" i="2"/>
  <c r="A46" i="2"/>
  <c r="A38" i="2"/>
  <c r="A30" i="2"/>
  <c r="A22" i="2"/>
  <c r="A14" i="2"/>
  <c r="A6" i="2"/>
  <c r="A141" i="2"/>
  <c r="A133" i="2"/>
  <c r="A125" i="2"/>
  <c r="A109" i="2"/>
  <c r="A101" i="2"/>
  <c r="A93" i="2"/>
  <c r="A85" i="2"/>
  <c r="A77" i="2"/>
  <c r="A69" i="2"/>
  <c r="A61" i="2"/>
  <c r="A53" i="2"/>
  <c r="A45" i="2"/>
  <c r="A29" i="2"/>
  <c r="A21" i="2"/>
  <c r="A13" i="2"/>
  <c r="A5" i="2"/>
  <c r="A140" i="2"/>
  <c r="A132" i="2"/>
  <c r="A124" i="2"/>
  <c r="A116" i="2"/>
  <c r="A108" i="2"/>
  <c r="A100" i="2"/>
  <c r="A92" i="2"/>
  <c r="A76" i="2"/>
  <c r="A68" i="2"/>
  <c r="A60" i="2"/>
  <c r="A52" i="2"/>
  <c r="A44" i="2"/>
  <c r="A36" i="2"/>
  <c r="A28" i="2"/>
  <c r="A20" i="2"/>
  <c r="A12" i="2"/>
  <c r="A4" i="2"/>
  <c r="C74" i="2"/>
  <c r="C66" i="2"/>
  <c r="A139" i="2"/>
  <c r="A123" i="2"/>
  <c r="A115" i="2"/>
  <c r="A107" i="2"/>
  <c r="A99" i="2"/>
  <c r="A91" i="2"/>
  <c r="A83" i="2"/>
  <c r="A75" i="2"/>
  <c r="A59" i="2"/>
  <c r="A51" i="2"/>
  <c r="A43" i="2"/>
  <c r="A27" i="2"/>
  <c r="A19" i="2"/>
  <c r="A11" i="2"/>
  <c r="A3" i="2"/>
  <c r="R4" i="5" l="1"/>
  <c r="Q6" i="5"/>
  <c r="S4" i="5"/>
  <c r="R5" i="5"/>
  <c r="T5" i="5" s="1"/>
  <c r="T4" i="5"/>
  <c r="Q7" i="5"/>
  <c r="R6" i="5"/>
  <c r="S6" i="5"/>
  <c r="T6" i="5" s="1"/>
  <c r="S407" i="2"/>
  <c r="A406" i="2"/>
  <c r="A88" i="2"/>
  <c r="A131" i="2"/>
  <c r="C167" i="2"/>
  <c r="A120" i="2"/>
  <c r="A73" i="2"/>
  <c r="A37" i="2"/>
  <c r="A128" i="2"/>
  <c r="A84" i="2"/>
  <c r="A130" i="2"/>
  <c r="C121" i="2"/>
  <c r="A74" i="2"/>
  <c r="A117" i="2"/>
  <c r="C113" i="2"/>
  <c r="A113" i="2" s="1"/>
  <c r="A66" i="2"/>
  <c r="A35" i="2"/>
  <c r="B145" i="2"/>
  <c r="A144" i="2"/>
  <c r="C161" i="2"/>
  <c r="A114" i="2"/>
  <c r="A67" i="2"/>
  <c r="A70" i="2"/>
  <c r="A136" i="2"/>
  <c r="C137" i="2"/>
  <c r="A90" i="2"/>
  <c r="C129" i="2"/>
  <c r="A82" i="2"/>
  <c r="D259" i="2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A258" i="2"/>
  <c r="A78" i="2"/>
  <c r="C169" i="2"/>
  <c r="A122" i="2"/>
  <c r="S7" i="5" l="1"/>
  <c r="R7" i="5"/>
  <c r="Q8" i="5"/>
  <c r="S408" i="2"/>
  <c r="A407" i="2"/>
  <c r="C176" i="2"/>
  <c r="A129" i="2"/>
  <c r="C184" i="2"/>
  <c r="A137" i="2"/>
  <c r="B146" i="2"/>
  <c r="A145" i="2"/>
  <c r="C168" i="2"/>
  <c r="A121" i="2"/>
  <c r="T7" i="5" l="1"/>
  <c r="S8" i="5"/>
  <c r="R8" i="5"/>
  <c r="Q9" i="5"/>
  <c r="S409" i="2"/>
  <c r="A408" i="2"/>
  <c r="B147" i="2"/>
  <c r="A146" i="2"/>
  <c r="S9" i="5" l="1"/>
  <c r="Q10" i="5"/>
  <c r="R9" i="5"/>
  <c r="T8" i="5"/>
  <c r="S410" i="2"/>
  <c r="A409" i="2"/>
  <c r="B148" i="2"/>
  <c r="A147" i="2"/>
  <c r="T9" i="5" l="1"/>
  <c r="R10" i="5"/>
  <c r="Q11" i="5"/>
  <c r="S10" i="5"/>
  <c r="T10" i="5" s="1"/>
  <c r="A410" i="2"/>
  <c r="S411" i="2"/>
  <c r="B149" i="2"/>
  <c r="A148" i="2"/>
  <c r="S11" i="5" l="1"/>
  <c r="T11" i="5" s="1"/>
  <c r="R11" i="5"/>
  <c r="Q12" i="5"/>
  <c r="S412" i="2"/>
  <c r="A411" i="2"/>
  <c r="B150" i="2"/>
  <c r="A149" i="2"/>
  <c r="S12" i="5" l="1"/>
  <c r="Q13" i="5"/>
  <c r="R12" i="5"/>
  <c r="S413" i="2"/>
  <c r="A412" i="2"/>
  <c r="B151" i="2"/>
  <c r="A150" i="2"/>
  <c r="T12" i="5" l="1"/>
  <c r="Q14" i="5"/>
  <c r="S13" i="5"/>
  <c r="R13" i="5"/>
  <c r="S414" i="2"/>
  <c r="A413" i="2"/>
  <c r="B152" i="2"/>
  <c r="A151" i="2"/>
  <c r="R14" i="5" l="1"/>
  <c r="Q15" i="5"/>
  <c r="S14" i="5"/>
  <c r="T13" i="5"/>
  <c r="S415" i="2"/>
  <c r="A414" i="2"/>
  <c r="B153" i="2"/>
  <c r="A152" i="2"/>
  <c r="T14" i="5" l="1"/>
  <c r="S15" i="5"/>
  <c r="R15" i="5"/>
  <c r="Q16" i="5"/>
  <c r="S416" i="2"/>
  <c r="A415" i="2"/>
  <c r="B154" i="2"/>
  <c r="A153" i="2"/>
  <c r="F2" i="2"/>
  <c r="F3" i="2"/>
  <c r="F4" i="2"/>
  <c r="F5" i="2"/>
  <c r="F6" i="2"/>
  <c r="G6" i="2"/>
  <c r="G198" i="2" s="1"/>
  <c r="F7" i="2"/>
  <c r="G7" i="2"/>
  <c r="G11" i="2" s="1"/>
  <c r="F8" i="2"/>
  <c r="G8" i="2"/>
  <c r="G12" i="2" s="1"/>
  <c r="G16" i="2" s="1"/>
  <c r="G208" i="2" s="1"/>
  <c r="F9" i="2"/>
  <c r="G9" i="2"/>
  <c r="G13" i="2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G194" i="2"/>
  <c r="F195" i="2"/>
  <c r="G195" i="2"/>
  <c r="F196" i="2"/>
  <c r="G196" i="2"/>
  <c r="F197" i="2"/>
  <c r="G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I195" i="2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S16" i="5" l="1"/>
  <c r="Q17" i="5"/>
  <c r="R16" i="5"/>
  <c r="T15" i="5"/>
  <c r="S417" i="2"/>
  <c r="A416" i="2"/>
  <c r="G200" i="2"/>
  <c r="B155" i="2"/>
  <c r="A154" i="2"/>
  <c r="G201" i="2"/>
  <c r="G17" i="2"/>
  <c r="G21" i="2" s="1"/>
  <c r="G25" i="2" s="1"/>
  <c r="G217" i="2" s="1"/>
  <c r="G205" i="2"/>
  <c r="G204" i="2"/>
  <c r="G10" i="2"/>
  <c r="G14" i="2" s="1"/>
  <c r="G18" i="2" s="1"/>
  <c r="G22" i="2" s="1"/>
  <c r="G20" i="2"/>
  <c r="G199" i="2"/>
  <c r="G15" i="2"/>
  <c r="G203" i="2"/>
  <c r="S17" i="5" l="1"/>
  <c r="R17" i="5"/>
  <c r="S418" i="2"/>
  <c r="A417" i="2"/>
  <c r="B156" i="2"/>
  <c r="A155" i="2"/>
  <c r="G213" i="2"/>
  <c r="G209" i="2"/>
  <c r="G202" i="2"/>
  <c r="G206" i="2"/>
  <c r="G29" i="2"/>
  <c r="G221" i="2" s="1"/>
  <c r="G210" i="2"/>
  <c r="G212" i="2"/>
  <c r="G24" i="2"/>
  <c r="G26" i="2"/>
  <c r="G214" i="2"/>
  <c r="G19" i="2"/>
  <c r="G207" i="2"/>
  <c r="T17" i="5" l="1"/>
  <c r="A418" i="2"/>
  <c r="S419" i="2"/>
  <c r="B157" i="2"/>
  <c r="A156" i="2"/>
  <c r="G33" i="2"/>
  <c r="G225" i="2" s="1"/>
  <c r="G30" i="2"/>
  <c r="G218" i="2"/>
  <c r="G28" i="2"/>
  <c r="G216" i="2"/>
  <c r="G23" i="2"/>
  <c r="G211" i="2"/>
  <c r="S420" i="2" l="1"/>
  <c r="A419" i="2"/>
  <c r="B158" i="2"/>
  <c r="A157" i="2"/>
  <c r="G37" i="2"/>
  <c r="G41" i="2" s="1"/>
  <c r="G32" i="2"/>
  <c r="G220" i="2"/>
  <c r="G222" i="2"/>
  <c r="G34" i="2"/>
  <c r="G27" i="2"/>
  <c r="G215" i="2"/>
  <c r="S421" i="2" l="1"/>
  <c r="A420" i="2"/>
  <c r="B159" i="2"/>
  <c r="A158" i="2"/>
  <c r="G229" i="2"/>
  <c r="G45" i="2"/>
  <c r="G233" i="2"/>
  <c r="G226" i="2"/>
  <c r="G38" i="2"/>
  <c r="G36" i="2"/>
  <c r="G224" i="2"/>
  <c r="G31" i="2"/>
  <c r="G219" i="2"/>
  <c r="S422" i="2" l="1"/>
  <c r="A421" i="2"/>
  <c r="B160" i="2"/>
  <c r="A159" i="2"/>
  <c r="G230" i="2"/>
  <c r="G42" i="2"/>
  <c r="G40" i="2"/>
  <c r="G228" i="2"/>
  <c r="G49" i="2"/>
  <c r="G237" i="2"/>
  <c r="G223" i="2"/>
  <c r="G35" i="2"/>
  <c r="S423" i="2" l="1"/>
  <c r="A422" i="2"/>
  <c r="B161" i="2"/>
  <c r="A160" i="2"/>
  <c r="G53" i="2"/>
  <c r="G241" i="2"/>
  <c r="G44" i="2"/>
  <c r="G232" i="2"/>
  <c r="G46" i="2"/>
  <c r="G234" i="2"/>
  <c r="G39" i="2"/>
  <c r="G227" i="2"/>
  <c r="S424" i="2" l="1"/>
  <c r="A423" i="2"/>
  <c r="B162" i="2"/>
  <c r="A161" i="2"/>
  <c r="G50" i="2"/>
  <c r="G238" i="2"/>
  <c r="G236" i="2"/>
  <c r="G48" i="2"/>
  <c r="G245" i="2"/>
  <c r="G57" i="2"/>
  <c r="G231" i="2"/>
  <c r="G43" i="2"/>
  <c r="S425" i="2" l="1"/>
  <c r="A424" i="2"/>
  <c r="B163" i="2"/>
  <c r="A162" i="2"/>
  <c r="G249" i="2"/>
  <c r="G61" i="2"/>
  <c r="G240" i="2"/>
  <c r="G52" i="2"/>
  <c r="G54" i="2"/>
  <c r="G242" i="2"/>
  <c r="G47" i="2"/>
  <c r="G235" i="2"/>
  <c r="S426" i="2" l="1"/>
  <c r="A425" i="2"/>
  <c r="B164" i="2"/>
  <c r="A163" i="2"/>
  <c r="G58" i="2"/>
  <c r="G246" i="2"/>
  <c r="G244" i="2"/>
  <c r="G56" i="2"/>
  <c r="G253" i="2"/>
  <c r="G65" i="2"/>
  <c r="G239" i="2"/>
  <c r="G51" i="2"/>
  <c r="S427" i="2" l="1"/>
  <c r="A426" i="2"/>
  <c r="B165" i="2"/>
  <c r="A164" i="2"/>
  <c r="G69" i="2"/>
  <c r="G73" i="2" s="1"/>
  <c r="G77" i="2" s="1"/>
  <c r="G81" i="2" s="1"/>
  <c r="G85" i="2" s="1"/>
  <c r="G89" i="2" s="1"/>
  <c r="G93" i="2" s="1"/>
  <c r="G97" i="2" s="1"/>
  <c r="G101" i="2" s="1"/>
  <c r="G105" i="2" s="1"/>
  <c r="G109" i="2" s="1"/>
  <c r="G113" i="2" s="1"/>
  <c r="G117" i="2" s="1"/>
  <c r="G121" i="2" s="1"/>
  <c r="G125" i="2" s="1"/>
  <c r="G129" i="2" s="1"/>
  <c r="G133" i="2" s="1"/>
  <c r="G137" i="2" s="1"/>
  <c r="G141" i="2" s="1"/>
  <c r="G145" i="2" s="1"/>
  <c r="G149" i="2" s="1"/>
  <c r="G153" i="2" s="1"/>
  <c r="G157" i="2" s="1"/>
  <c r="G161" i="2" s="1"/>
  <c r="G165" i="2" s="1"/>
  <c r="G169" i="2" s="1"/>
  <c r="G173" i="2" s="1"/>
  <c r="G177" i="2" s="1"/>
  <c r="G181" i="2" s="1"/>
  <c r="G185" i="2" s="1"/>
  <c r="G189" i="2" s="1"/>
  <c r="G193" i="2" s="1"/>
  <c r="G257" i="2"/>
  <c r="G60" i="2"/>
  <c r="G248" i="2"/>
  <c r="G62" i="2"/>
  <c r="G250" i="2"/>
  <c r="G243" i="2"/>
  <c r="G55" i="2"/>
  <c r="S428" i="2" l="1"/>
  <c r="A427" i="2"/>
  <c r="B166" i="2"/>
  <c r="A165" i="2"/>
  <c r="G254" i="2"/>
  <c r="G66" i="2"/>
  <c r="G70" i="2" s="1"/>
  <c r="G74" i="2" s="1"/>
  <c r="G78" i="2" s="1"/>
  <c r="G82" i="2" s="1"/>
  <c r="G86" i="2" s="1"/>
  <c r="G90" i="2" s="1"/>
  <c r="G94" i="2" s="1"/>
  <c r="G98" i="2" s="1"/>
  <c r="G102" i="2" s="1"/>
  <c r="G106" i="2" s="1"/>
  <c r="G110" i="2" s="1"/>
  <c r="G114" i="2" s="1"/>
  <c r="G118" i="2" s="1"/>
  <c r="G122" i="2" s="1"/>
  <c r="G126" i="2" s="1"/>
  <c r="G130" i="2" s="1"/>
  <c r="G134" i="2" s="1"/>
  <c r="G138" i="2" s="1"/>
  <c r="G142" i="2" s="1"/>
  <c r="G146" i="2" s="1"/>
  <c r="G150" i="2" s="1"/>
  <c r="G154" i="2" s="1"/>
  <c r="G158" i="2" s="1"/>
  <c r="G162" i="2" s="1"/>
  <c r="G166" i="2" s="1"/>
  <c r="G170" i="2" s="1"/>
  <c r="G174" i="2" s="1"/>
  <c r="G178" i="2" s="1"/>
  <c r="G182" i="2" s="1"/>
  <c r="G186" i="2" s="1"/>
  <c r="G190" i="2" s="1"/>
  <c r="G64" i="2"/>
  <c r="G252" i="2"/>
  <c r="G247" i="2"/>
  <c r="G59" i="2"/>
  <c r="S429" i="2" l="1"/>
  <c r="A428" i="2"/>
  <c r="B167" i="2"/>
  <c r="A166" i="2"/>
  <c r="G68" i="2"/>
  <c r="G72" i="2" s="1"/>
  <c r="G76" i="2" s="1"/>
  <c r="G80" i="2" s="1"/>
  <c r="G84" i="2" s="1"/>
  <c r="G88" i="2" s="1"/>
  <c r="G92" i="2" s="1"/>
  <c r="G96" i="2" s="1"/>
  <c r="G100" i="2" s="1"/>
  <c r="G104" i="2" s="1"/>
  <c r="G108" i="2" s="1"/>
  <c r="G112" i="2" s="1"/>
  <c r="G116" i="2" s="1"/>
  <c r="G120" i="2" s="1"/>
  <c r="G124" i="2" s="1"/>
  <c r="G128" i="2" s="1"/>
  <c r="G132" i="2" s="1"/>
  <c r="G136" i="2" s="1"/>
  <c r="G140" i="2" s="1"/>
  <c r="G144" i="2" s="1"/>
  <c r="G148" i="2" s="1"/>
  <c r="G152" i="2" s="1"/>
  <c r="G156" i="2" s="1"/>
  <c r="G160" i="2" s="1"/>
  <c r="G164" i="2" s="1"/>
  <c r="G168" i="2" s="1"/>
  <c r="G172" i="2" s="1"/>
  <c r="G176" i="2" s="1"/>
  <c r="G180" i="2" s="1"/>
  <c r="G184" i="2" s="1"/>
  <c r="G188" i="2" s="1"/>
  <c r="G192" i="2" s="1"/>
  <c r="G256" i="2"/>
  <c r="G63" i="2"/>
  <c r="G251" i="2"/>
  <c r="S430" i="2" l="1"/>
  <c r="A429" i="2"/>
  <c r="B168" i="2"/>
  <c r="A167" i="2"/>
  <c r="G67" i="2"/>
  <c r="G71" i="2" s="1"/>
  <c r="G75" i="2" s="1"/>
  <c r="G79" i="2" s="1"/>
  <c r="G83" i="2" s="1"/>
  <c r="G87" i="2" s="1"/>
  <c r="G91" i="2" s="1"/>
  <c r="G95" i="2" s="1"/>
  <c r="G99" i="2" s="1"/>
  <c r="G103" i="2" s="1"/>
  <c r="G107" i="2" s="1"/>
  <c r="G111" i="2" s="1"/>
  <c r="G115" i="2" s="1"/>
  <c r="G119" i="2" s="1"/>
  <c r="G123" i="2" s="1"/>
  <c r="G127" i="2" s="1"/>
  <c r="G131" i="2" s="1"/>
  <c r="G135" i="2" s="1"/>
  <c r="G139" i="2" s="1"/>
  <c r="G143" i="2" s="1"/>
  <c r="G147" i="2" s="1"/>
  <c r="G151" i="2" s="1"/>
  <c r="G155" i="2" s="1"/>
  <c r="G159" i="2" s="1"/>
  <c r="G163" i="2" s="1"/>
  <c r="G167" i="2" s="1"/>
  <c r="G171" i="2" s="1"/>
  <c r="G175" i="2" s="1"/>
  <c r="G179" i="2" s="1"/>
  <c r="G183" i="2" s="1"/>
  <c r="G187" i="2" s="1"/>
  <c r="G191" i="2" s="1"/>
  <c r="G255" i="2"/>
  <c r="S431" i="2" l="1"/>
  <c r="A430" i="2"/>
  <c r="B169" i="2"/>
  <c r="A168" i="2"/>
  <c r="S432" i="2" l="1"/>
  <c r="A431" i="2"/>
  <c r="B170" i="2"/>
  <c r="A169" i="2"/>
  <c r="S433" i="2" l="1"/>
  <c r="A432" i="2"/>
  <c r="B171" i="2"/>
  <c r="A170" i="2"/>
  <c r="S434" i="2" l="1"/>
  <c r="A433" i="2"/>
  <c r="B172" i="2"/>
  <c r="A171" i="2"/>
  <c r="S435" i="2" l="1"/>
  <c r="A434" i="2"/>
  <c r="B173" i="2"/>
  <c r="A172" i="2"/>
  <c r="S436" i="2" l="1"/>
  <c r="A435" i="2"/>
  <c r="B174" i="2"/>
  <c r="A173" i="2"/>
  <c r="S437" i="2" l="1"/>
  <c r="A436" i="2"/>
  <c r="B175" i="2"/>
  <c r="A174" i="2"/>
  <c r="S438" i="2" l="1"/>
  <c r="A437" i="2"/>
  <c r="B176" i="2"/>
  <c r="A175" i="2"/>
  <c r="S439" i="2" l="1"/>
  <c r="A438" i="2"/>
  <c r="B177" i="2"/>
  <c r="A176" i="2"/>
  <c r="S440" i="2" l="1"/>
  <c r="A439" i="2"/>
  <c r="B178" i="2"/>
  <c r="A177" i="2"/>
  <c r="S441" i="2" l="1"/>
  <c r="A440" i="2"/>
  <c r="B179" i="2"/>
  <c r="A178" i="2"/>
  <c r="S442" i="2" l="1"/>
  <c r="A441" i="2"/>
  <c r="B180" i="2"/>
  <c r="A179" i="2"/>
  <c r="S443" i="2" l="1"/>
  <c r="A442" i="2"/>
  <c r="B181" i="2"/>
  <c r="A180" i="2"/>
  <c r="S444" i="2" l="1"/>
  <c r="A443" i="2"/>
  <c r="B182" i="2"/>
  <c r="A181" i="2"/>
  <c r="S445" i="2" l="1"/>
  <c r="A444" i="2"/>
  <c r="B183" i="2"/>
  <c r="A182" i="2"/>
  <c r="S446" i="2" l="1"/>
  <c r="A445" i="2"/>
  <c r="B184" i="2"/>
  <c r="A183" i="2"/>
  <c r="S447" i="2" l="1"/>
  <c r="A446" i="2"/>
  <c r="B185" i="2"/>
  <c r="A184" i="2"/>
  <c r="S448" i="2" l="1"/>
  <c r="A447" i="2"/>
  <c r="B186" i="2"/>
  <c r="A185" i="2"/>
  <c r="S449" i="2" l="1"/>
  <c r="A449" i="2" s="1"/>
  <c r="A448" i="2"/>
  <c r="B187" i="2"/>
  <c r="A186" i="2"/>
  <c r="B188" i="2" l="1"/>
  <c r="A187" i="2"/>
  <c r="B189" i="2" l="1"/>
  <c r="A188" i="2"/>
  <c r="B190" i="2" l="1"/>
  <c r="A189" i="2"/>
  <c r="B191" i="2" l="1"/>
  <c r="A190" i="2"/>
  <c r="B192" i="2" l="1"/>
  <c r="A191" i="2"/>
  <c r="B195" i="2" l="1"/>
  <c r="A192" i="2"/>
  <c r="B196" i="2" l="1"/>
  <c r="A195" i="2"/>
  <c r="B197" i="2" l="1"/>
  <c r="A196" i="2"/>
  <c r="B198" i="2" l="1"/>
  <c r="A197" i="2"/>
  <c r="B199" i="2" l="1"/>
  <c r="A198" i="2"/>
  <c r="B200" i="2" l="1"/>
  <c r="A199" i="2"/>
  <c r="B201" i="2" l="1"/>
  <c r="A200" i="2"/>
  <c r="B202" i="2" l="1"/>
  <c r="A201" i="2"/>
  <c r="B203" i="2" l="1"/>
  <c r="A202" i="2"/>
  <c r="B204" i="2" l="1"/>
  <c r="A203" i="2"/>
  <c r="B205" i="2" l="1"/>
  <c r="A204" i="2"/>
  <c r="B206" i="2" l="1"/>
  <c r="A205" i="2"/>
  <c r="B207" i="2" l="1"/>
  <c r="A206" i="2"/>
  <c r="B208" i="2" l="1"/>
  <c r="A207" i="2"/>
  <c r="B209" i="2" l="1"/>
  <c r="A208" i="2"/>
  <c r="B210" i="2" l="1"/>
  <c r="A209" i="2"/>
  <c r="B211" i="2" l="1"/>
  <c r="A210" i="2"/>
  <c r="B212" i="2" l="1"/>
  <c r="A211" i="2"/>
  <c r="B213" i="2" l="1"/>
  <c r="A212" i="2"/>
  <c r="B214" i="2" l="1"/>
  <c r="A213" i="2"/>
  <c r="B215" i="2" l="1"/>
  <c r="A214" i="2"/>
  <c r="B216" i="2" l="1"/>
  <c r="A215" i="2"/>
  <c r="B217" i="2" l="1"/>
  <c r="A216" i="2"/>
  <c r="B218" i="2" l="1"/>
  <c r="A217" i="2"/>
  <c r="B219" i="2" l="1"/>
  <c r="A218" i="2"/>
  <c r="B220" i="2" l="1"/>
  <c r="A219" i="2"/>
  <c r="B221" i="2" l="1"/>
  <c r="A220" i="2"/>
  <c r="B222" i="2" l="1"/>
  <c r="A221" i="2"/>
  <c r="B223" i="2" l="1"/>
  <c r="A222" i="2"/>
  <c r="B224" i="2" l="1"/>
  <c r="A223" i="2"/>
  <c r="B225" i="2" l="1"/>
  <c r="A224" i="2"/>
  <c r="B226" i="2" l="1"/>
  <c r="A225" i="2"/>
  <c r="B227" i="2" l="1"/>
  <c r="A226" i="2"/>
  <c r="B228" i="2" l="1"/>
  <c r="A227" i="2"/>
  <c r="B229" i="2" l="1"/>
  <c r="A228" i="2"/>
  <c r="B230" i="2" l="1"/>
  <c r="A229" i="2"/>
  <c r="B231" i="2" l="1"/>
  <c r="A230" i="2"/>
  <c r="B232" i="2" l="1"/>
  <c r="A231" i="2"/>
  <c r="B233" i="2" l="1"/>
  <c r="A232" i="2"/>
  <c r="B234" i="2" l="1"/>
  <c r="A233" i="2"/>
  <c r="B235" i="2" l="1"/>
  <c r="A234" i="2"/>
  <c r="B236" i="2" l="1"/>
  <c r="A235" i="2"/>
  <c r="B237" i="2" l="1"/>
  <c r="A236" i="2"/>
  <c r="B238" i="2" l="1"/>
  <c r="A237" i="2"/>
  <c r="B239" i="2" l="1"/>
  <c r="A238" i="2"/>
  <c r="B240" i="2" l="1"/>
  <c r="A239" i="2"/>
  <c r="B241" i="2" l="1"/>
  <c r="A240" i="2"/>
  <c r="B242" i="2" l="1"/>
  <c r="A241" i="2"/>
  <c r="B243" i="2" l="1"/>
  <c r="A242" i="2"/>
  <c r="B244" i="2" l="1"/>
  <c r="A243" i="2"/>
  <c r="B245" i="2" l="1"/>
  <c r="A244" i="2"/>
  <c r="B246" i="2" l="1"/>
  <c r="A245" i="2"/>
  <c r="B247" i="2" l="1"/>
  <c r="A246" i="2"/>
  <c r="B248" i="2" l="1"/>
  <c r="A247" i="2"/>
  <c r="B249" i="2" l="1"/>
  <c r="A248" i="2"/>
  <c r="B250" i="2" l="1"/>
  <c r="A249" i="2"/>
  <c r="B251" i="2" l="1"/>
  <c r="A250" i="2"/>
  <c r="B252" i="2" l="1"/>
  <c r="A251" i="2"/>
  <c r="B253" i="2" l="1"/>
  <c r="A252" i="2"/>
  <c r="B254" i="2" l="1"/>
  <c r="A253" i="2"/>
  <c r="B255" i="2" l="1"/>
  <c r="A254" i="2"/>
  <c r="B256" i="2" l="1"/>
  <c r="A255" i="2"/>
  <c r="B257" i="2" l="1"/>
  <c r="A256" i="2"/>
  <c r="B259" i="2" l="1"/>
  <c r="A257" i="2"/>
  <c r="B260" i="2" l="1"/>
  <c r="A259" i="2"/>
  <c r="B261" i="2" l="1"/>
  <c r="A260" i="2"/>
  <c r="B262" i="2" l="1"/>
  <c r="A261" i="2"/>
  <c r="B263" i="2" l="1"/>
  <c r="A262" i="2"/>
  <c r="B264" i="2" l="1"/>
  <c r="A263" i="2"/>
  <c r="B265" i="2" l="1"/>
  <c r="A264" i="2"/>
  <c r="B266" i="2" l="1"/>
  <c r="A265" i="2"/>
  <c r="B267" i="2" l="1"/>
  <c r="A266" i="2"/>
  <c r="B268" i="2" l="1"/>
  <c r="A267" i="2"/>
  <c r="B269" i="2" l="1"/>
  <c r="A268" i="2"/>
  <c r="B270" i="2" l="1"/>
  <c r="A269" i="2"/>
  <c r="B271" i="2" l="1"/>
  <c r="A270" i="2"/>
  <c r="B272" i="2" l="1"/>
  <c r="A271" i="2"/>
  <c r="B273" i="2" l="1"/>
  <c r="A272" i="2"/>
  <c r="B274" i="2" l="1"/>
  <c r="A273" i="2"/>
  <c r="B275" i="2" l="1"/>
  <c r="A274" i="2"/>
  <c r="B276" i="2" l="1"/>
  <c r="A275" i="2"/>
  <c r="B277" i="2" l="1"/>
  <c r="A276" i="2"/>
  <c r="B278" i="2" l="1"/>
  <c r="A277" i="2"/>
  <c r="B279" i="2" l="1"/>
  <c r="A278" i="2"/>
  <c r="B280" i="2" l="1"/>
  <c r="A279" i="2"/>
  <c r="B281" i="2" l="1"/>
  <c r="A280" i="2"/>
  <c r="B282" i="2" l="1"/>
  <c r="A281" i="2"/>
  <c r="B283" i="2" l="1"/>
  <c r="A282" i="2"/>
  <c r="B284" i="2" l="1"/>
  <c r="A283" i="2"/>
  <c r="B285" i="2" l="1"/>
  <c r="A284" i="2"/>
  <c r="B286" i="2" l="1"/>
  <c r="A285" i="2"/>
  <c r="B287" i="2" l="1"/>
  <c r="A286" i="2"/>
  <c r="B288" i="2" l="1"/>
  <c r="A287" i="2"/>
  <c r="B289" i="2" l="1"/>
  <c r="A288" i="2"/>
  <c r="B290" i="2" l="1"/>
  <c r="A289" i="2"/>
  <c r="B291" i="2" l="1"/>
  <c r="A290" i="2"/>
  <c r="B292" i="2" l="1"/>
  <c r="A291" i="2"/>
  <c r="B293" i="2" l="1"/>
  <c r="A292" i="2"/>
  <c r="B294" i="2" l="1"/>
  <c r="A293" i="2"/>
  <c r="B295" i="2" l="1"/>
  <c r="A294" i="2"/>
  <c r="B296" i="2" l="1"/>
  <c r="A295" i="2"/>
  <c r="B297" i="2" l="1"/>
  <c r="A296" i="2"/>
  <c r="B298" i="2" l="1"/>
  <c r="A297" i="2"/>
  <c r="B299" i="2" l="1"/>
  <c r="A298" i="2"/>
  <c r="B300" i="2" l="1"/>
  <c r="A299" i="2"/>
  <c r="B301" i="2" l="1"/>
  <c r="A300" i="2"/>
  <c r="B302" i="2" l="1"/>
  <c r="A301" i="2"/>
  <c r="B303" i="2" l="1"/>
  <c r="A302" i="2"/>
  <c r="B304" i="2" l="1"/>
  <c r="A303" i="2"/>
  <c r="B305" i="2" l="1"/>
  <c r="A304" i="2"/>
  <c r="B306" i="2" l="1"/>
  <c r="A305" i="2"/>
  <c r="B307" i="2" l="1"/>
  <c r="A306" i="2"/>
  <c r="B308" i="2" l="1"/>
  <c r="A307" i="2"/>
  <c r="B309" i="2" l="1"/>
  <c r="A308" i="2"/>
  <c r="B310" i="2" l="1"/>
  <c r="A309" i="2"/>
  <c r="B311" i="2" l="1"/>
  <c r="A310" i="2"/>
  <c r="B312" i="2" l="1"/>
  <c r="A311" i="2"/>
  <c r="B313" i="2" l="1"/>
  <c r="A312" i="2"/>
  <c r="B314" i="2" l="1"/>
  <c r="A313" i="2"/>
  <c r="B315" i="2" l="1"/>
  <c r="A314" i="2"/>
  <c r="B316" i="2" l="1"/>
  <c r="A315" i="2"/>
  <c r="B317" i="2" l="1"/>
  <c r="A316" i="2"/>
  <c r="B318" i="2" l="1"/>
  <c r="A317" i="2"/>
  <c r="B319" i="2" l="1"/>
  <c r="A318" i="2"/>
  <c r="B320" i="2" l="1"/>
  <c r="A319" i="2"/>
  <c r="B321" i="2" l="1"/>
  <c r="A320" i="2"/>
  <c r="B322" i="2" l="1"/>
  <c r="A321" i="2"/>
  <c r="B323" i="2" l="1"/>
  <c r="A322" i="2"/>
  <c r="B324" i="2" l="1"/>
  <c r="A323" i="2"/>
  <c r="B325" i="2" l="1"/>
  <c r="A324" i="2"/>
  <c r="B326" i="2" l="1"/>
  <c r="A325" i="2"/>
  <c r="B327" i="2" l="1"/>
  <c r="A326" i="2"/>
  <c r="B328" i="2" l="1"/>
  <c r="A327" i="2"/>
  <c r="B329" i="2" l="1"/>
  <c r="A328" i="2"/>
  <c r="B330" i="2" l="1"/>
  <c r="A329" i="2"/>
  <c r="B331" i="2" l="1"/>
  <c r="A330" i="2"/>
  <c r="B332" i="2" l="1"/>
  <c r="A331" i="2"/>
  <c r="B333" i="2" l="1"/>
  <c r="A332" i="2"/>
  <c r="B334" i="2" l="1"/>
  <c r="A333" i="2"/>
  <c r="B335" i="2" l="1"/>
  <c r="A334" i="2"/>
  <c r="B336" i="2" l="1"/>
  <c r="A335" i="2"/>
  <c r="B337" i="2" l="1"/>
  <c r="A336" i="2"/>
  <c r="B338" i="2" l="1"/>
  <c r="A337" i="2"/>
  <c r="B339" i="2" l="1"/>
  <c r="A338" i="2"/>
  <c r="B340" i="2" l="1"/>
  <c r="A339" i="2"/>
  <c r="B341" i="2" l="1"/>
  <c r="A340" i="2"/>
  <c r="B342" i="2" l="1"/>
  <c r="A341" i="2"/>
  <c r="B343" i="2" l="1"/>
  <c r="A342" i="2"/>
  <c r="B344" i="2" l="1"/>
  <c r="A343" i="2"/>
  <c r="B345" i="2" l="1"/>
  <c r="A344" i="2"/>
  <c r="B346" i="2" l="1"/>
  <c r="A345" i="2"/>
  <c r="B347" i="2" l="1"/>
  <c r="A346" i="2"/>
  <c r="B348" i="2" l="1"/>
  <c r="A347" i="2"/>
  <c r="B349" i="2" l="1"/>
  <c r="A348" i="2"/>
  <c r="B350" i="2" l="1"/>
  <c r="A349" i="2"/>
  <c r="B351" i="2" l="1"/>
  <c r="A350" i="2"/>
  <c r="B352" i="2" l="1"/>
  <c r="A351" i="2"/>
  <c r="B353" i="2" l="1"/>
  <c r="A352" i="2"/>
  <c r="B354" i="2" l="1"/>
  <c r="A353" i="2"/>
  <c r="B355" i="2" l="1"/>
  <c r="A354" i="2"/>
  <c r="B356" i="2" l="1"/>
  <c r="A355" i="2"/>
  <c r="B357" i="2" l="1"/>
  <c r="A356" i="2"/>
  <c r="B358" i="2" l="1"/>
  <c r="A357" i="2"/>
  <c r="B359" i="2" l="1"/>
  <c r="A358" i="2"/>
  <c r="B360" i="2" l="1"/>
  <c r="A359" i="2"/>
  <c r="B361" i="2" l="1"/>
  <c r="A360" i="2"/>
  <c r="B362" i="2" l="1"/>
  <c r="A361" i="2"/>
  <c r="B363" i="2" l="1"/>
  <c r="A362" i="2"/>
  <c r="B364" i="2" l="1"/>
  <c r="A363" i="2"/>
  <c r="B365" i="2" l="1"/>
  <c r="A364" i="2"/>
  <c r="B366" i="2" l="1"/>
  <c r="A365" i="2"/>
  <c r="B367" i="2" l="1"/>
  <c r="A366" i="2"/>
  <c r="B368" i="2" l="1"/>
  <c r="A367" i="2"/>
  <c r="B369" i="2" l="1"/>
  <c r="A368" i="2"/>
  <c r="B370" i="2" l="1"/>
  <c r="A369" i="2"/>
  <c r="B371" i="2" l="1"/>
  <c r="A370" i="2"/>
  <c r="B372" i="2" l="1"/>
  <c r="A371" i="2"/>
  <c r="B373" i="2" l="1"/>
  <c r="A372" i="2"/>
  <c r="B374" i="2" l="1"/>
  <c r="A373" i="2"/>
  <c r="B375" i="2" l="1"/>
  <c r="A374" i="2"/>
  <c r="B376" i="2" l="1"/>
  <c r="A375" i="2"/>
  <c r="B377" i="2" l="1"/>
  <c r="A376" i="2"/>
  <c r="B378" i="2" l="1"/>
  <c r="A377" i="2"/>
  <c r="B379" i="2" l="1"/>
  <c r="A378" i="2"/>
  <c r="B380" i="2" l="1"/>
  <c r="A379" i="2"/>
  <c r="B381" i="2" l="1"/>
  <c r="A380" i="2"/>
  <c r="B382" i="2" l="1"/>
  <c r="A381" i="2"/>
  <c r="B383" i="2" l="1"/>
  <c r="A382" i="2"/>
  <c r="B384" i="2" l="1"/>
  <c r="A383" i="2"/>
  <c r="B385" i="2" l="1"/>
  <c r="A384" i="2"/>
  <c r="B386" i="2" l="1"/>
  <c r="A385" i="2"/>
  <c r="B387" i="2" l="1"/>
  <c r="A386" i="2"/>
  <c r="B388" i="2" l="1"/>
  <c r="A387" i="2"/>
  <c r="B389" i="2" l="1"/>
  <c r="A388" i="2"/>
  <c r="B390" i="2" l="1"/>
  <c r="A389" i="2"/>
  <c r="B391" i="2" l="1"/>
  <c r="A390" i="2"/>
  <c r="B392" i="2" l="1"/>
  <c r="A391" i="2"/>
  <c r="B393" i="2" l="1"/>
  <c r="A392" i="2"/>
  <c r="B394" i="2" l="1"/>
  <c r="A393" i="2"/>
  <c r="B395" i="2" l="1"/>
  <c r="A394" i="2"/>
  <c r="B396" i="2" l="1"/>
  <c r="A395" i="2"/>
  <c r="B397" i="2" l="1"/>
  <c r="A396" i="2"/>
  <c r="B398" i="2" l="1"/>
  <c r="A397" i="2"/>
  <c r="B399" i="2" l="1"/>
  <c r="A398" i="2"/>
  <c r="B400" i="2" l="1"/>
  <c r="A399" i="2"/>
  <c r="B401" i="2" l="1"/>
  <c r="A401" i="2" s="1"/>
  <c r="A40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tc={6BC82E83-EB60-4B6B-874D-B20EE7CC44F3}</author>
  </authors>
  <commentList>
    <comment ref="D1" authorId="0" shapeId="0" xr:uid="{6BC82E83-EB60-4B6B-874D-B20EE7CC44F3}">
      <text>
        <t>[Threaded comment]
Your version of Excel allows you to read this threaded comment; however, any edits to it will get removed if the file is opened in a newer version of Excel. Learn more: https://go.microsoft.com/fwlink/?linkid=870924
Comment:
    14 das count</t>
      </text>
    </comment>
  </commentList>
</comments>
</file>

<file path=xl/sharedStrings.xml><?xml version="1.0" encoding="utf-8"?>
<sst xmlns="http://schemas.openxmlformats.org/spreadsheetml/2006/main" count="4165" uniqueCount="455">
  <si>
    <t>SimulationName</t>
  </si>
  <si>
    <t>SimulationID</t>
  </si>
  <si>
    <t>Experiment</t>
  </si>
  <si>
    <t>FertTime</t>
  </si>
  <si>
    <t>CV</t>
  </si>
  <si>
    <t>Zone</t>
  </si>
  <si>
    <t>Clock.Today</t>
  </si>
  <si>
    <t>Rice.Ear.Wt</t>
  </si>
  <si>
    <t>Rice.Grain.Wt</t>
  </si>
  <si>
    <t>Rice.Leaf.LAI</t>
  </si>
  <si>
    <t>Rice.Leaf.SpecificArea</t>
  </si>
  <si>
    <t>Rice.Phenology.CurrentStageName</t>
  </si>
  <si>
    <t>Rice.Leaf.PlantAppearedLeafNo</t>
  </si>
  <si>
    <t>Nrate</t>
  </si>
  <si>
    <t>Pop</t>
  </si>
  <si>
    <t>Season</t>
  </si>
  <si>
    <t>Brandon_Ntiming_WS</t>
  </si>
  <si>
    <t>0</t>
  </si>
  <si>
    <t>Doongarra</t>
  </si>
  <si>
    <t>Field</t>
  </si>
  <si>
    <t>100</t>
  </si>
  <si>
    <t>YRL39</t>
  </si>
  <si>
    <t>20</t>
  </si>
  <si>
    <t>50</t>
  </si>
  <si>
    <t>80</t>
  </si>
  <si>
    <t>Walkamin_Ntiming_WS</t>
  </si>
  <si>
    <t>Brandon_NratePop_WS</t>
  </si>
  <si>
    <t>200</t>
  </si>
  <si>
    <t>150</t>
  </si>
  <si>
    <t>250</t>
  </si>
  <si>
    <t>300</t>
  </si>
  <si>
    <t>450</t>
  </si>
  <si>
    <t>600</t>
  </si>
  <si>
    <t>Walkamin_NratePop_WS</t>
  </si>
  <si>
    <t>2-Jan</t>
  </si>
  <si>
    <t>6-Jul</t>
  </si>
  <si>
    <t>22-jan</t>
  </si>
  <si>
    <t>24-jul</t>
  </si>
  <si>
    <t>BrandonNtimingFertTime0CVDoongarra</t>
  </si>
  <si>
    <t>BrandonNtimingFertTime100CVYRL39</t>
  </si>
  <si>
    <t>BrandonNtimingFertTime20CVYRL39</t>
  </si>
  <si>
    <t>BrandonNtimingFertTime50CVYRL39</t>
  </si>
  <si>
    <t>BrandonNtimingFertTime20CVDoongarra</t>
  </si>
  <si>
    <t>BrandonNtimingFertTime80CVYRL39</t>
  </si>
  <si>
    <t>BrandonNtimingFertTime0CVYRL39</t>
  </si>
  <si>
    <t>BrandonNtimingFertTime80CVDoongarra</t>
  </si>
  <si>
    <t>BrandonNtimingFertTime50CVDoongarra</t>
  </si>
  <si>
    <t>BrandonNtimingFertTime100CVDoongarra</t>
  </si>
  <si>
    <t>WalkaminNtimingFertTime0CVYRL39</t>
  </si>
  <si>
    <t>WalkaminNtimingFertTime50CVYRL39</t>
  </si>
  <si>
    <t>WalkaminNtimingFertTime80CVYRL39</t>
  </si>
  <si>
    <t>WalkaminNtimingFertTime100CVYRL39</t>
  </si>
  <si>
    <t>WalkaminNtimingFertTime20CVDoongarra</t>
  </si>
  <si>
    <t>WalkaminNtimingFertTime0CVDoongarra</t>
  </si>
  <si>
    <t>WalkaminNtimingFertTime20CVYRL39</t>
  </si>
  <si>
    <t>WalkaminNtimingFertTime50CVDoongarra</t>
  </si>
  <si>
    <t>WalkaminNtimingFertTime80CVDoongarra</t>
  </si>
  <si>
    <t>WalkaminNtimingFertTime100CVDoongarra</t>
  </si>
  <si>
    <t>BrandonNratePopNrate200CVYRL39Pop150</t>
  </si>
  <si>
    <t>BrandonNratePopNrate150CVYRL39Pop150</t>
  </si>
  <si>
    <t>BrandonNratePopNrate0CVDoongarraPop150</t>
  </si>
  <si>
    <t>BrandonNratePopNrate150CVDoongarraPop150</t>
  </si>
  <si>
    <t>BrandonNratePopNrate0CVYRL39Pop150</t>
  </si>
  <si>
    <t>BrandonNratePopNrate250CVYRL39Pop150</t>
  </si>
  <si>
    <t>BrandonNratePopNrate200CVDoongarraPop150</t>
  </si>
  <si>
    <t>BrandonNratePopNrate150CVYRL39Pop300</t>
  </si>
  <si>
    <t>BrandonNratePopNrate250CVDoongarraPop150</t>
  </si>
  <si>
    <t>BrandonNratePopNrate200CVYRL39Pop300</t>
  </si>
  <si>
    <t>BrandonNratePopNrate0CVYRL39Pop300</t>
  </si>
  <si>
    <t>BrandonNratePopNrate250CVYRL39Pop300</t>
  </si>
  <si>
    <t>BrandonNratePopNrate0CVDoongarraPop300</t>
  </si>
  <si>
    <t>BrandonNratePopNrate150CVDoongarraPop300</t>
  </si>
  <si>
    <t>BrandonNratePopNrate200CVDoongarraPop300</t>
  </si>
  <si>
    <t>BrandonNratePopNrate0CVYRL39Pop450</t>
  </si>
  <si>
    <t>BrandonNratePopNrate150CVYRL39Pop450</t>
  </si>
  <si>
    <t>BrandonNratePopNrate250CVDoongarraPop300</t>
  </si>
  <si>
    <t>BrandonNratePopNrate200CVYRL39Pop450</t>
  </si>
  <si>
    <t>BrandonNratePopNrate250CVYRL39Pop450</t>
  </si>
  <si>
    <t>BrandonNratePopNrate0CVDoongarraPop450</t>
  </si>
  <si>
    <t>BrandonNratePopNrate150CVDoongarraPop450</t>
  </si>
  <si>
    <t>BrandonNratePopNrate0CVYRL39Pop600</t>
  </si>
  <si>
    <t>BrandonNratePopNrate200CVDoongarraPop450</t>
  </si>
  <si>
    <t>BrandonNratePopNrate250CVDoongarraPop450</t>
  </si>
  <si>
    <t>BrandonNratePopNrate150CVYRL39Pop600</t>
  </si>
  <si>
    <t>BrandonNratePopNrate200CVYRL39Pop600</t>
  </si>
  <si>
    <t>BrandonNratePopNrate250CVYRL39Pop600</t>
  </si>
  <si>
    <t>BrandonNratePopNrate0CVDoongarraPop600</t>
  </si>
  <si>
    <t>BrandonNratePopNrate200CVDoongarraPop600</t>
  </si>
  <si>
    <t>BrandonNratePopNrate150CVDoongarraPop600</t>
  </si>
  <si>
    <t>BrandonNratePopNrate250CVDoongarraPop600</t>
  </si>
  <si>
    <t>WalkaminNratePopNrate0CVYRL39Pop150</t>
  </si>
  <si>
    <t>WalkaminNratePopNrate150CVYRL39Pop150</t>
  </si>
  <si>
    <t>WalkaminNratePopNrate200CVYRL39Pop150</t>
  </si>
  <si>
    <t>WalkaminNratePopNrate0CVDoongarraPop150</t>
  </si>
  <si>
    <t>WalkaminNratePopNrate150CVDoongarraPop150</t>
  </si>
  <si>
    <t>WalkaminNratePopNrate250CVYRL39Pop150</t>
  </si>
  <si>
    <t>WalkaminNratePopNrate200CVDoongarraPop150</t>
  </si>
  <si>
    <t>WalkaminNratePopNrate250CVDoongarraPop150</t>
  </si>
  <si>
    <t>WalkaminNratePopNrate0CVYRL39Pop300</t>
  </si>
  <si>
    <t>WalkaminNratePopNrate150CVYRL39Pop300</t>
  </si>
  <si>
    <t>WalkaminNratePopNrate200CVYRL39Pop300</t>
  </si>
  <si>
    <t>WalkaminNratePopNrate250CVYRL39Pop300</t>
  </si>
  <si>
    <t>WalkaminNratePopNrate0CVDoongarraPop300</t>
  </si>
  <si>
    <t>WalkaminNratePopNrate150CVDoongarraPop300</t>
  </si>
  <si>
    <t>WalkaminNratePopNrate200CVDoongarraPop300</t>
  </si>
  <si>
    <t>WalkaminNratePopNrate250CVDoongarraPop300</t>
  </si>
  <si>
    <t>WalkaminNratePopNrate0CVYRL39Pop450</t>
  </si>
  <si>
    <t>WalkaminNratePopNrate150CVYRL39Pop450</t>
  </si>
  <si>
    <t>WalkaminNratePopNrate200CVYRL39Pop450</t>
  </si>
  <si>
    <t>WalkaminNratePopNrate250CVYRL39Pop450</t>
  </si>
  <si>
    <t>WalkaminNratePopNrate0CVDoongarraPop450</t>
  </si>
  <si>
    <t>WalkaminNratePopNrate150CVDoongarraPop450</t>
  </si>
  <si>
    <t>WalkaminNratePopNrate200CVDoongarraPop450</t>
  </si>
  <si>
    <t>WalkaminNratePopNrate250CVDoongarraPop450</t>
  </si>
  <si>
    <t>WalkaminNratePopNrate0CVYRL39Pop600</t>
  </si>
  <si>
    <t>WalkaminNratePopNrate150CVYRL39Pop600</t>
  </si>
  <si>
    <t>WalkaminNratePopNrate200CVYRL39Pop600</t>
  </si>
  <si>
    <t>WalkaminNratePopNrate0CVDoongarraPop600</t>
  </si>
  <si>
    <t>WalkaminNratePopNrate250CVYRL39Pop600</t>
  </si>
  <si>
    <t>WalkaminNratePopNrate150CVDoongarraPop600</t>
  </si>
  <si>
    <t>WalkaminNratePopNrate200CVDoongarraPop600</t>
  </si>
  <si>
    <t>WalkaminNratePopNrate250CVDoongarraPop600</t>
  </si>
  <si>
    <t>WalkaminNratePopNrate0CVDoongarraPop150Season2-Jan</t>
  </si>
  <si>
    <t>WalkaminNratePopNrate0CVYRL39Pop150Season2-Jan</t>
  </si>
  <si>
    <t>WalkaminNratePopNrate150CVYRL39Pop150Season2-Jan</t>
  </si>
  <si>
    <t>WalkaminNratePopNrate250CVYRL39Pop150Season2-Jan</t>
  </si>
  <si>
    <t>WalkaminNratePopNrate200CVYRL39Pop150Season2-Jan</t>
  </si>
  <si>
    <t>WalkaminNratePopNrate200CVDoongarraPop150Season2-Jan</t>
  </si>
  <si>
    <t>WalkaminNratePopNrate150CVDoongarraPop150Season2-Jan</t>
  </si>
  <si>
    <t>WalkaminNratePopNrate250CVYRL39Pop300Season2-Jan</t>
  </si>
  <si>
    <t>WalkaminNratePopNrate250CVDoongarraPop150Season2-Jan</t>
  </si>
  <si>
    <t>WalkaminNratePopNrate0CVYRL39Pop300Season2-Jan</t>
  </si>
  <si>
    <t>WalkaminNratePopNrate150CVYRL39Pop300Season2-Jan</t>
  </si>
  <si>
    <t>WalkaminNratePopNrate0CVDoongarraPop300Season2-Jan</t>
  </si>
  <si>
    <t>WalkaminNratePopNrate200CVYRL39Pop300Season2-Jan</t>
  </si>
  <si>
    <t>WalkaminNratePopNrate200CVDoongarraPop300Season2-Jan</t>
  </si>
  <si>
    <t>WalkaminNratePopNrate150CVDoongarraPop300Season2-Jan</t>
  </si>
  <si>
    <t>WalkaminNratePopNrate250CVDoongarraPop300Season2-Jan</t>
  </si>
  <si>
    <t>WalkaminNratePopNrate150CVDoongarraPop450Season2-Jan</t>
  </si>
  <si>
    <t>WalkaminNratePopNrate250CVYRL39Pop450Season2-Jan</t>
  </si>
  <si>
    <t>WalkaminNratePopNrate0CVYRL39Pop450Season2-Jan</t>
  </si>
  <si>
    <t>WalkaminNratePopNrate150CVYRL39Pop450Season2-Jan</t>
  </si>
  <si>
    <t>WalkaminNratePopNrate0CVDoongarraPop450Season2-Jan</t>
  </si>
  <si>
    <t>WalkaminNratePopNrate200CVDoongarraPop450Season2-Jan</t>
  </si>
  <si>
    <t>WalkaminNratePopNrate250CVDoongarraPop450Season2-Jan</t>
  </si>
  <si>
    <t>WalkaminNratePopNrate0CVYRL39Pop600Season2-Jan</t>
  </si>
  <si>
    <t>WalkaminNratePopNrate200CVYRL39Pop450Season2-Jan</t>
  </si>
  <si>
    <t>WalkaminNratePopNrate150CVYRL39Pop600Season2-Jan</t>
  </si>
  <si>
    <t>WalkaminNratePopNrate200CVYRL39Pop600Season2-Jan</t>
  </si>
  <si>
    <t>WalkaminNratePopNrate0CVDoongarraPop600Season2-Jan</t>
  </si>
  <si>
    <t>WalkaminNratePopNrate250CVYRL39Pop600Season2-Jan</t>
  </si>
  <si>
    <t>WalkaminNratePopNrate150CVDoongarraPop600Season2-Jan</t>
  </si>
  <si>
    <t>WalkaminNratePopNrate0CVYRL39Pop150Season6-Jul</t>
  </si>
  <si>
    <t>WalkaminNratePopNrate200CVDoongarraPop600Season2-Jan</t>
  </si>
  <si>
    <t>WalkaminNratePopNrate250CVDoongarraPop600Season2-Jan</t>
  </si>
  <si>
    <t>WalkaminNratePopNrate150CVYRL39Pop150Season6-Jul</t>
  </si>
  <si>
    <t>WalkaminNratePopNrate200CVYRL39Pop150Season6-Jul</t>
  </si>
  <si>
    <t>WalkaminNratePopNrate250CVYRL39Pop150Season6-Jul</t>
  </si>
  <si>
    <t>WalkaminNratePopNrate0CVDoongarraPop150Season6-Jul</t>
  </si>
  <si>
    <t>WalkaminNratePopNrate150CVDoongarraPop150Season6-Jul</t>
  </si>
  <si>
    <t>WalkaminNratePopNrate200CVYRL39Pop300Season6-Jul</t>
  </si>
  <si>
    <t>WalkaminNratePopNrate0CVYRL39Pop300Season6-Jul</t>
  </si>
  <si>
    <t>WalkaminNratePopNrate200CVDoongarraPop150Season6-Jul</t>
  </si>
  <si>
    <t>WalkaminNratePopNrate250CVDoongarraPop150Season6-Jul</t>
  </si>
  <si>
    <t>WalkaminNratePopNrate150CVYRL39Pop300Season6-Jul</t>
  </si>
  <si>
    <t>WalkaminNratePopNrate250CVYRL39Pop300Season6-Jul</t>
  </si>
  <si>
    <t>WalkaminNratePopNrate0CVDoongarraPop300Season6-Jul</t>
  </si>
  <si>
    <t>WalkaminNratePopNrate150CVDoongarraPop300Season6-Jul</t>
  </si>
  <si>
    <t>WalkaminNratePopNrate250CVDoongarraPop300Season6-Jul</t>
  </si>
  <si>
    <t>WalkaminNratePopNrate200CVDoongarraPop300Season6-Jul</t>
  </si>
  <si>
    <t>WalkaminNratePopNrate200CVYRL39Pop450Season6-Jul</t>
  </si>
  <si>
    <t>WalkaminNratePopNrate0CVYRL39Pop450Season6-Jul</t>
  </si>
  <si>
    <t>WalkaminNratePopNrate150CVYRL39Pop450Season6-Jul</t>
  </si>
  <si>
    <t>WalkaminNratePopNrate250CVYRL39Pop450Season6-Jul</t>
  </si>
  <si>
    <t>WalkaminNratePopNrate0CVDoongarraPop450Season6-Jul</t>
  </si>
  <si>
    <t>WalkaminNratePopNrate150CVDoongarraPop450Season6-Jul</t>
  </si>
  <si>
    <t>WalkaminNratePopNrate250CVDoongarraPop450Season6-Jul</t>
  </si>
  <si>
    <t>WalkaminNratePopNrate150CVYRL39Pop600Season6-Jul</t>
  </si>
  <si>
    <t>WalkaminNratePopNrate200CVDoongarraPop450Season6-Jul</t>
  </si>
  <si>
    <t>WalkaminNratePopNrate0CVYRL39Pop600Season6-Jul</t>
  </si>
  <si>
    <t>WalkaminNratePopNrate200CVYRL39Pop600Season6-Jul</t>
  </si>
  <si>
    <t>WalkaminNratePopNrate250CVYRL39Pop600Season6-Jul</t>
  </si>
  <si>
    <t>WalkaminNratePopNrate0CVDoongarraPop600Season6-Jul</t>
  </si>
  <si>
    <t>WalkaminNratePopNrate150CVDoongarraPop600Season6-Jul</t>
  </si>
  <si>
    <t>WalkaminNratePopNrate200CVDoongarraPop600Season6-Jul</t>
  </si>
  <si>
    <t>WalkaminNratePopNrate250CVDoongarraPop600Season6-Jul</t>
  </si>
  <si>
    <t>BrandonNtimingFertTime100CVYRL39Season22-jan</t>
  </si>
  <si>
    <t>BrandonNtimingFertTime50CVYRL39Season22-jan</t>
  </si>
  <si>
    <t>BrandonNtimingFertTime20CVYRL39Season22-jan</t>
  </si>
  <si>
    <t>BrandonNtimingFertTime80CVYRL39Season22-jan</t>
  </si>
  <si>
    <t>BrandonNtimingFertTime20CVDoongarraSeason22-jan</t>
  </si>
  <si>
    <t>BrandonNtimingFertTime0CVDoongarraSeason22-jan</t>
  </si>
  <si>
    <t>BrandonNtimingFertTime0CVYRL39Season22-jan</t>
  </si>
  <si>
    <t>BrandonNtimingFertTime50CVDoongarraSeason22-jan</t>
  </si>
  <si>
    <t>BrandonNtimingFertTime100CVDoongarraSeason22-jan</t>
  </si>
  <si>
    <t>BrandonNtimingFertTime80CVDoongarraSeason22-jan</t>
  </si>
  <si>
    <t>BrandonNtimingFertTime0CVYRL39Season24-jul</t>
  </si>
  <si>
    <t>BrandonNtimingFertTime20CVYRL39Season24-jul</t>
  </si>
  <si>
    <t>BrandonNtimingFertTime50CVYRL39Season24-jul</t>
  </si>
  <si>
    <t>BrandonNtimingFertTime80CVYRL39Season24-jul</t>
  </si>
  <si>
    <t>BrandonNtimingFertTime0CVDoongarraSeason24-jul</t>
  </si>
  <si>
    <t>BrandonNtimingFertTime100CVYRL39Season24-jul</t>
  </si>
  <si>
    <t>BrandonNtimingFertTime20CVDoongarraSeason24-jul</t>
  </si>
  <si>
    <t>BrandonNtimingFertTime50CVDoongarraSeason24-jul</t>
  </si>
  <si>
    <t>BrandonNtimingFertTime80CVDoongarraSeason24-jul</t>
  </si>
  <si>
    <t>BrandonNtimingFertTime100CVDoongarraSeason24-jul</t>
  </si>
  <si>
    <t>BrandonNratePopNrate0CVYRL39Pop150Season22-jan</t>
  </si>
  <si>
    <t>BrandonNratePopNrate250CVYRL39Pop150Season22-jan</t>
  </si>
  <si>
    <t>BrandonNratePopNrate150CVYRL39Pop150Season22-jan</t>
  </si>
  <si>
    <t>BrandonNratePopNrate200CVYRL39Pop150Season22-jan</t>
  </si>
  <si>
    <t>BrandonNratePopNrate0CVDoongarraPop150Season22-jan</t>
  </si>
  <si>
    <t>BrandonNratePopNrate150CVDoongarraPop150Season22-jan</t>
  </si>
  <si>
    <t>BrandonNratePopNrate200CVDoongarraPop150Season22-jan</t>
  </si>
  <si>
    <t>BrandonNratePopNrate250CVDoongarraPop150Season22-jan</t>
  </si>
  <si>
    <t>BrandonNratePopNrate150CVYRL39Pop300Season22-jan</t>
  </si>
  <si>
    <t>BrandonNratePopNrate0CVYRL39Pop300Season22-jan</t>
  </si>
  <si>
    <t>BrandonNratePopNrate200CVYRL39Pop300Season22-jan</t>
  </si>
  <si>
    <t>BrandonNratePopNrate250CVYRL39Pop300Season22-jan</t>
  </si>
  <si>
    <t>BrandonNratePopNrate0CVDoongarraPop300Season22-jan</t>
  </si>
  <si>
    <t>BrandonNratePopNrate150CVDoongarraPop300Season22-jan</t>
  </si>
  <si>
    <t>BrandonNratePopNrate200CVDoongarraPop300Season22-jan</t>
  </si>
  <si>
    <t>BrandonNratePopNrate250CVDoongarraPop300Season22-jan</t>
  </si>
  <si>
    <t>BrandonNratePopNrate0CVYRL39Pop450Season22-jan</t>
  </si>
  <si>
    <t>BrandonNratePopNrate150CVYRL39Pop450Season22-jan</t>
  </si>
  <si>
    <t>BrandonNratePopNrate200CVYRL39Pop450Season22-jan</t>
  </si>
  <si>
    <t>BrandonNratePopNrate250CVYRL39Pop450Season22-jan</t>
  </si>
  <si>
    <t>BrandonNratePopNrate0CVDoongarraPop450Season22-jan</t>
  </si>
  <si>
    <t>BrandonNratePopNrate150CVDoongarraPop450Season22-jan</t>
  </si>
  <si>
    <t>BrandonNratePopNrate200CVDoongarraPop450Season22-jan</t>
  </si>
  <si>
    <t>BrandonNratePopNrate250CVDoongarraPop450Season22-jan</t>
  </si>
  <si>
    <t>BrandonNratePopNrate150CVYRL39Pop600Season22-jan</t>
  </si>
  <si>
    <t>BrandonNratePopNrate0CVYRL39Pop600Season22-jan</t>
  </si>
  <si>
    <t>BrandonNratePopNrate200CVYRL39Pop600Season22-jan</t>
  </si>
  <si>
    <t>BrandonNratePopNrate250CVYRL39Pop600Season22-jan</t>
  </si>
  <si>
    <t>BrandonNratePopNrate0CVDoongarraPop600Season22-jan</t>
  </si>
  <si>
    <t>BrandonNratePopNrate150CVDoongarraPop600Season22-jan</t>
  </si>
  <si>
    <t>BrandonNratePopNrate250CVDoongarraPop600Season22-jan</t>
  </si>
  <si>
    <t>BrandonNratePopNrate200CVDoongarraPop600Season22-jan</t>
  </si>
  <si>
    <t>BrandonNratePopNrate0CVYRL39Pop150Season24-jul</t>
  </si>
  <si>
    <t>BrandonNratePopNrate150CVYRL39Pop150Season24-jul</t>
  </si>
  <si>
    <t>BrandonNratePopNrate200CVYRL39Pop150Season24-jul</t>
  </si>
  <si>
    <t>BrandonNratePopNrate250CVYRL39Pop150Season24-jul</t>
  </si>
  <si>
    <t>BrandonNratePopNrate0CVDoongarraPop150Season24-jul</t>
  </si>
  <si>
    <t>BrandonNratePopNrate150CVDoongarraPop150Season24-jul</t>
  </si>
  <si>
    <t>BrandonNratePopNrate200CVDoongarraPop150Season24-jul</t>
  </si>
  <si>
    <t>BrandonNratePopNrate250CVDoongarraPop150Season24-jul</t>
  </si>
  <si>
    <t>BrandonNratePopNrate0CVYRL39Pop300Season24-jul</t>
  </si>
  <si>
    <t>BrandonNratePopNrate150CVYRL39Pop300Season24-jul</t>
  </si>
  <si>
    <t>BrandonNratePopNrate200CVYRL39Pop300Season24-jul</t>
  </si>
  <si>
    <t>BrandonNratePopNrate250CVYRL39Pop300Season24-jul</t>
  </si>
  <si>
    <t>BrandonNratePopNrate0CVDoongarraPop300Season24-jul</t>
  </si>
  <si>
    <t>BrandonNratePopNrate150CVDoongarraPop300Season24-jul</t>
  </si>
  <si>
    <t>BrandonNratePopNrate200CVDoongarraPop300Season24-jul</t>
  </si>
  <si>
    <t>BrandonNratePopNrate250CVDoongarraPop300Season24-jul</t>
  </si>
  <si>
    <t>BrandonNratePopNrate0CVYRL39Pop450Season24-jul</t>
  </si>
  <si>
    <t>BrandonNratePopNrate150CVYRL39Pop450Season24-jul</t>
  </si>
  <si>
    <t>BrandonNratePopNrate200CVYRL39Pop450Season24-jul</t>
  </si>
  <si>
    <t>BrandonNratePopNrate250CVYRL39Pop450Season24-jul</t>
  </si>
  <si>
    <t>BrandonNratePopNrate0CVDoongarraPop450Season24-jul</t>
  </si>
  <si>
    <t>BrandonNratePopNrate150CVDoongarraPop450Season24-jul</t>
  </si>
  <si>
    <t>BrandonNratePopNrate200CVDoongarraPop450Season24-jul</t>
  </si>
  <si>
    <t>BrandonNratePopNrate250CVDoongarraPop450Season24-jul</t>
  </si>
  <si>
    <t>BrandonNratePopNrate0CVYRL39Pop600Season24-jul</t>
  </si>
  <si>
    <t>BrandonNratePopNrate150CVYRL39Pop600Season24-jul</t>
  </si>
  <si>
    <t>BrandonNratePopNrate200CVYRL39Pop600Season24-jul</t>
  </si>
  <si>
    <t>BrandonNratePopNrate250CVYRL39Pop600Season24-jul</t>
  </si>
  <si>
    <t>BrandonNratePopNrate0CVDoongarraPop600Season24-jul</t>
  </si>
  <si>
    <t>BrandonNratePopNrate150CVDoongarraPop600Season24-jul</t>
  </si>
  <si>
    <t>BrandonNratePopNrate200CVDoongarraPop600Season24-jul</t>
  </si>
  <si>
    <t>BrandonNratePopNrate250CVDoongarraPop600Season24-jul</t>
  </si>
  <si>
    <t>WalkaminNtimingFertTime50CVYRL39Season2-Jan</t>
  </si>
  <si>
    <t>WalkaminNtimingFertTime80CVYRL39Season2-Jan</t>
  </si>
  <si>
    <t>WalkaminNtimingFertTime0CVYRL39Season2-Jan</t>
  </si>
  <si>
    <t>WalkaminNtimingFertTime20CVYRL39Season2-Jan</t>
  </si>
  <si>
    <t>WalkaminNtimingFertTime100CVYRL39Season2-Jan</t>
  </si>
  <si>
    <t>WalkaminNtimingFertTime20CVDoongarraSeason2-Jan</t>
  </si>
  <si>
    <t>WalkaminNtimingFertTime0CVDoongarraSeason2-Jan</t>
  </si>
  <si>
    <t>WalkaminNtimingFertTime50CVDoongarraSeason2-Jan</t>
  </si>
  <si>
    <t>WalkaminNtimingFertTime80CVDoongarraSeason2-Jan</t>
  </si>
  <si>
    <t>WalkaminNtimingFertTime100CVDoongarraSeason2-Jan</t>
  </si>
  <si>
    <t>WalkaminNtimingFertTime0CVYRL39Season6-Jul</t>
  </si>
  <si>
    <t>WalkaminNtimingFertTime20CVYRL39Season6-Jul</t>
  </si>
  <si>
    <t>WalkaminNtimingFertTime80CVYRL39Season6-Jul</t>
  </si>
  <si>
    <t>WalkaminNtimingFertTime50CVYRL39Season6-Jul</t>
  </si>
  <si>
    <t>WalkaminNtimingFertTime100CVYRL39Season6-Jul</t>
  </si>
  <si>
    <t>WalkaminNtimingFertTime20CVDoongarraSeason6-Jul</t>
  </si>
  <si>
    <t>WalkaminNtimingFertTime50CVDoongarraSeason6-Jul</t>
  </si>
  <si>
    <t>WalkaminNtimingFertTime0CVDoongarraSeason6-Jul</t>
  </si>
  <si>
    <t>WalkaminNtimingFertTime80CVDoongarraSeason6-Jul</t>
  </si>
  <si>
    <t>WalkaminNtimingFertTime100CVDoongarraSeason6-Jul</t>
  </si>
  <si>
    <t>Rice.AboveGround.Wt</t>
  </si>
  <si>
    <t>Rice.Leaf.Wt</t>
  </si>
  <si>
    <t>Rice.Spike.Wt</t>
  </si>
  <si>
    <t>Rice.grain.Total.Wt</t>
  </si>
  <si>
    <t>Rice.Stem.Wt</t>
  </si>
  <si>
    <t>TOS</t>
  </si>
  <si>
    <t>Brandon_DS_2018_P150_F150</t>
  </si>
  <si>
    <t>Doongara</t>
  </si>
  <si>
    <t>Brandon_DS_2018_P300_F150</t>
  </si>
  <si>
    <t>Brandon_DS_2018_P450_F150</t>
  </si>
  <si>
    <t>Brandon_DS_2018_P600_F150</t>
  </si>
  <si>
    <t>Brandon_DS_2018_P150_F200</t>
  </si>
  <si>
    <t>Brandon_DS_2018_P300_F200</t>
  </si>
  <si>
    <t>Brandon_DS_2018_P450_F200</t>
  </si>
  <si>
    <t>Brandon_DS_2018_P600_F200</t>
  </si>
  <si>
    <t>Brandon_DS_2018_P150_F250</t>
  </si>
  <si>
    <t>Brandon_DS_2018_P300_F250</t>
  </si>
  <si>
    <t>Brandon_DS_2018_P450_F250</t>
  </si>
  <si>
    <t>Brandon_DS_2018_P600_F250</t>
  </si>
  <si>
    <t>Viet 4</t>
  </si>
  <si>
    <t>YRL 39</t>
  </si>
  <si>
    <t>Brandon_DS_2018_P600_F12-Dec</t>
  </si>
  <si>
    <t>YUA16-V30</t>
  </si>
  <si>
    <t>Brandon_DS_2018_100% up front</t>
  </si>
  <si>
    <t>Brandon_DS_2018_20% up front</t>
  </si>
  <si>
    <t>Brandon_DS_2018_50% up front</t>
  </si>
  <si>
    <t>Brandon_DS_2018_80% up front</t>
  </si>
  <si>
    <t>YUA16n V30</t>
  </si>
  <si>
    <t>Brandon_WS_2018_P150_F150</t>
  </si>
  <si>
    <t>Brandon_WS_2018_P150_F200</t>
  </si>
  <si>
    <t>Brandon_WS_2018_P150_F250</t>
  </si>
  <si>
    <t>Brandon_WS_2018_P300_F150</t>
  </si>
  <si>
    <t>Brandon_WS_2018_P300_F200</t>
  </si>
  <si>
    <t>Brandon_WS_2018_P300_F250</t>
  </si>
  <si>
    <t>Brandon_WS_2018_P450_F150</t>
  </si>
  <si>
    <t>Brandon_WS_2018_P450_F200</t>
  </si>
  <si>
    <t>Brandon_WS_2018_P450_F250</t>
  </si>
  <si>
    <t>Brandon_WS_2018_P600_F150</t>
  </si>
  <si>
    <t>Brandon_WS_2018_P600_F200</t>
  </si>
  <si>
    <t>Brandon_WS_2018_P600_F250</t>
  </si>
  <si>
    <t>BrandonNratePop</t>
  </si>
  <si>
    <t>Viet4</t>
  </si>
  <si>
    <t>V30</t>
  </si>
  <si>
    <t>BrandonNtiming</t>
  </si>
  <si>
    <t>FerTime</t>
  </si>
  <si>
    <t>Simulation_id_origin</t>
  </si>
  <si>
    <t>SmulationName_ando</t>
  </si>
  <si>
    <t>Variety</t>
  </si>
  <si>
    <t>N_top</t>
  </si>
  <si>
    <t>Date</t>
  </si>
  <si>
    <t>Average of repro dry wt kg per ha</t>
  </si>
  <si>
    <t>Average of dry wt kg per ha</t>
  </si>
  <si>
    <t>Average of dry grain yield (t/ha)</t>
  </si>
  <si>
    <t>Average of LAI (m2/m2)</t>
  </si>
  <si>
    <t>Average of leaf dry wt kg per ha</t>
  </si>
  <si>
    <t>Average of SLA m2/kg</t>
  </si>
  <si>
    <t>Average of stem dry wt kg per ha</t>
  </si>
  <si>
    <t>Walkamin_WS_2018_0</t>
  </si>
  <si>
    <t>20% up front</t>
  </si>
  <si>
    <t>Walkamin_WS_2018_20% up front</t>
  </si>
  <si>
    <t>50% up front</t>
  </si>
  <si>
    <t>Walkamin_WS_2018_50% up front</t>
  </si>
  <si>
    <t>80% up front</t>
  </si>
  <si>
    <t>Walkamin_WS_2018_80% up front</t>
  </si>
  <si>
    <t>100% up front</t>
  </si>
  <si>
    <t>Walkamin_WS_2018_100% up front</t>
  </si>
  <si>
    <t>Varieties</t>
  </si>
  <si>
    <t>Average of dry grain yield</t>
  </si>
  <si>
    <t>Field_density</t>
  </si>
  <si>
    <t>PI</t>
  </si>
  <si>
    <t>FL</t>
  </si>
  <si>
    <t>PM</t>
  </si>
  <si>
    <t/>
  </si>
  <si>
    <t>WalkaminNratePop</t>
  </si>
  <si>
    <t>WalkaminNtiming</t>
  </si>
  <si>
    <t>WalkaminNratePopNrate150CVViet 4Pop150Season02-Jan</t>
  </si>
  <si>
    <t>WalkaminNratePopNrate150CVViet 4Pop300Season02-Jan</t>
  </si>
  <si>
    <t>WalkaminNratePopNrate150CVViet 4Pop450Season02-Jan</t>
  </si>
  <si>
    <t>WalkaminNratePopNrate150CVViet 4Pop600Season02-Jan</t>
  </si>
  <si>
    <t>WalkaminNratePopNrate200CVViet 4Pop150Season02-Jan</t>
  </si>
  <si>
    <t>WalkaminNratePopNrate200CVViet 4Pop300Season02-Jan</t>
  </si>
  <si>
    <t>WalkaminNratePopNrate200CVViet 4Pop450Season02-Jan</t>
  </si>
  <si>
    <t>WalkaminNratePopNrate200CVViet 4Pop600Season02-Jan</t>
  </si>
  <si>
    <t>WalkaminNratePopNrate250CVViet 4Pop150Season02-Jan</t>
  </si>
  <si>
    <t>WalkaminNratePopNrate250CVViet 4Pop300Season02-Jan</t>
  </si>
  <si>
    <t>WalkaminNratePopNrate250CVViet 4Pop450Season02-Jan</t>
  </si>
  <si>
    <t>WalkaminNratePopNrate250CVViet 4Pop600Season02-Jan</t>
  </si>
  <si>
    <t>WalkaminNratePopNrate150CVYRL 39Pop150Season02-Jan</t>
  </si>
  <si>
    <t>WalkaminNratePopNrate150CVYRL 39Pop300Season02-Jan</t>
  </si>
  <si>
    <t>WalkaminNratePopNrate150CVYRL 39Pop450Season02-Jan</t>
  </si>
  <si>
    <t>WalkaminNratePopNrate150CVYRL 39Pop600Season02-Jan</t>
  </si>
  <si>
    <t>WalkaminNratePopNrate200CVYRL 39Pop150Season02-Jan</t>
  </si>
  <si>
    <t>WalkaminNratePopNrate200CVYRL 39Pop300Season02-Jan</t>
  </si>
  <si>
    <t>WalkaminNratePopNrate200CVYRL 39Pop450Season02-Jan</t>
  </si>
  <si>
    <t>WalkaminNratePopNrate200CVYRL 39Pop600Season02-Jan</t>
  </si>
  <si>
    <t>WalkaminNratePopNrate250CVYRL 39Pop150Season02-Jan</t>
  </si>
  <si>
    <t>WalkaminNratePopNrate250CVYRL 39Pop300Season02-Jan</t>
  </si>
  <si>
    <t>WalkaminNratePopNrate250CVYRL 39Pop450Season02-Jan</t>
  </si>
  <si>
    <t>WalkaminNratePopNrate250CVYRL 39Pop600Season02-Jan</t>
  </si>
  <si>
    <t>WalkaminNratePopNrate150CVYUA16-V30Pop150Season02-Jan</t>
  </si>
  <si>
    <t>WalkaminNratePopNrate150CVYUA16-V30Pop300Season02-Jan</t>
  </si>
  <si>
    <t>WalkaminNratePopNrate150CVYUA16-V30Pop450Season02-Jan</t>
  </si>
  <si>
    <t>WalkaminNratePopNrate150CVYUA16-V30Pop600Season02-Jan</t>
  </si>
  <si>
    <t>WalkaminNratePopNrate200CVYUA16-V30Pop150Season02-Jan</t>
  </si>
  <si>
    <t>WalkaminNratePopNrate200CVYUA16-V30Pop300Season02-Jan</t>
  </si>
  <si>
    <t>WalkaminNratePopNrate200CVYUA16-V30Pop450Season02-Jan</t>
  </si>
  <si>
    <t>WalkaminNratePopNrate200CVYUA16-V30Pop600Season02-Jan</t>
  </si>
  <si>
    <t>WalkaminNratePopNrate250CVYUA16-V30Pop150Season02-Jan</t>
  </si>
  <si>
    <t>WalkaminNratePopNrate250CVYUA16-V30Pop300Season02-Jan</t>
  </si>
  <si>
    <t>WalkaminNratePopNrate250CVYUA16-V30Pop450Season02-Jan</t>
  </si>
  <si>
    <t>WalkaminNratePopNrate250CVYUA16-V30Pop600Season02-Jan</t>
  </si>
  <si>
    <t>WalkaminNratePopNrate150CVDoongaraPop150Season02-Jan</t>
  </si>
  <si>
    <t>WalkaminNratePopNrate150CVDoongaraPop300Season02-Jan</t>
  </si>
  <si>
    <t>WalkaminNratePopNrate150CVDoongaraPop450Season02-Jan</t>
  </si>
  <si>
    <t>WalkaminNratePopNrate150CVDoongaraPop600Season02-Jan</t>
  </si>
  <si>
    <t>WalkaminNratePopNrate200CVDoongaraPop150Season02-Jan</t>
  </si>
  <si>
    <t>WalkaminNratePopNrate200CVDoongaraPop300Season02-Jan</t>
  </si>
  <si>
    <t>WalkaminNratePopNrate200CVDoongaraPop450Season02-Jan</t>
  </si>
  <si>
    <t>WalkaminNratePopNrate200CVDoongaraPop600Season02-Jan</t>
  </si>
  <si>
    <t>WalkaminNratePopNrate250CVDoongaraPop150Season02-Jan</t>
  </si>
  <si>
    <t>WalkaminNratePopNrate250CVDoongaraPop300Season02-Jan</t>
  </si>
  <si>
    <t>WalkaminNratePopNrate250CVDoongaraPop450Season02-Jan</t>
  </si>
  <si>
    <t>WalkaminNratePopNrate250CVDoongaraPop600Season02-Jan</t>
  </si>
  <si>
    <t>PanicleInitiation</t>
  </si>
  <si>
    <t>Flowering</t>
  </si>
  <si>
    <t>Maturity</t>
  </si>
  <si>
    <t>Plot</t>
  </si>
  <si>
    <t>row</t>
  </si>
  <si>
    <t>variety</t>
  </si>
  <si>
    <t>Plants/m2</t>
  </si>
  <si>
    <t>Tillering</t>
  </si>
  <si>
    <t>PI Date</t>
  </si>
  <si>
    <t>Booting</t>
  </si>
  <si>
    <t>Height</t>
  </si>
  <si>
    <t>Plot Length</t>
  </si>
  <si>
    <t>plot width</t>
  </si>
  <si>
    <t>plot area</t>
  </si>
  <si>
    <t>Moisture</t>
  </si>
  <si>
    <t>seed weight</t>
  </si>
  <si>
    <t>adjusted</t>
  </si>
  <si>
    <t>yield</t>
  </si>
  <si>
    <t>tos</t>
  </si>
  <si>
    <t>Gform</t>
  </si>
  <si>
    <t>G3</t>
  </si>
  <si>
    <t>G6</t>
  </si>
  <si>
    <t>VIET 4</t>
  </si>
  <si>
    <t>F1</t>
  </si>
  <si>
    <t>YUA16=V30</t>
  </si>
  <si>
    <t>F2</t>
  </si>
  <si>
    <t>DOONGARA</t>
  </si>
  <si>
    <t>F5</t>
  </si>
  <si>
    <t>E5</t>
  </si>
  <si>
    <t>E6</t>
  </si>
  <si>
    <t>D1</t>
  </si>
  <si>
    <t>C1</t>
  </si>
  <si>
    <t>C2</t>
  </si>
  <si>
    <t>C4</t>
  </si>
  <si>
    <t>C6</t>
  </si>
  <si>
    <t>B3</t>
  </si>
  <si>
    <t>B4</t>
  </si>
  <si>
    <t>A1</t>
  </si>
  <si>
    <t>A3</t>
  </si>
  <si>
    <t>WalkaminNratePopNrate200CVYRL39Pop150Season06-Jul</t>
  </si>
  <si>
    <t>WalkaminNratePopNrate200CVDoongaraPop150Season06-Jul</t>
  </si>
  <si>
    <t>WalkaminNratePopNrate200CVYRL39PopSeason06-Jul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</si>
</sst>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3" borderId="0" xfId="0" applyFill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o Radanielson" id="{3EEABFEA-446D-4365-9FDD-D40689906750}" userId="S::U8010893@usq.edu.au::1cae6e20-87c5-422d-8180-6c0b46b838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1-13T04:42:19.78" personId="{3EEABFEA-446D-4365-9FDD-D40689906750}" id="{6BC82E83-EB60-4B6B-874D-B20EE7CC44F3}">
    <text>14 das count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57F7-1DC2-4E3F-802D-6A1631F51F3F}">
  <sheetPr filterMode="1"/>
  <dimension ref="A1:U17"/>
  <sheetViews>
    <sheetView workbookViewId="0">
      <selection activeCell="U2" sqref="U2:U16"/>
    </sheetView>
  </sheetViews>
  <sheetFormatPr defaultRowHeight="14.5" x14ac:dyDescent="0.35"/>
  <cols>
    <col min="3" max="3" width="13.6328125" customWidth="1"/>
    <col min="5" max="8" width="8.7265625" style="2"/>
  </cols>
  <sheetData>
    <row r="1" spans="1:21" x14ac:dyDescent="0.35">
      <c r="A1" t="s">
        <v>416</v>
      </c>
      <c r="B1" t="s">
        <v>417</v>
      </c>
      <c r="C1" t="s">
        <v>418</v>
      </c>
      <c r="D1" t="s">
        <v>419</v>
      </c>
      <c r="E1" s="2" t="s">
        <v>420</v>
      </c>
      <c r="F1" s="2" t="s">
        <v>421</v>
      </c>
      <c r="G1" s="2" t="s">
        <v>422</v>
      </c>
      <c r="H1" s="2" t="s">
        <v>414</v>
      </c>
      <c r="I1" s="6" t="s">
        <v>423</v>
      </c>
      <c r="J1" s="7" t="s">
        <v>424</v>
      </c>
      <c r="K1" s="7" t="s">
        <v>425</v>
      </c>
      <c r="L1" s="6" t="s">
        <v>426</v>
      </c>
      <c r="M1" t="s">
        <v>427</v>
      </c>
      <c r="N1" t="s">
        <v>428</v>
      </c>
      <c r="O1" t="s">
        <v>429</v>
      </c>
      <c r="P1" s="7" t="s">
        <v>430</v>
      </c>
      <c r="Q1" t="s">
        <v>431</v>
      </c>
      <c r="R1" t="s">
        <v>359</v>
      </c>
      <c r="S1" t="s">
        <v>360</v>
      </c>
      <c r="T1" t="s">
        <v>432</v>
      </c>
    </row>
    <row r="2" spans="1:21" x14ac:dyDescent="0.35">
      <c r="A2" t="s">
        <v>433</v>
      </c>
      <c r="B2">
        <v>103</v>
      </c>
      <c r="C2" t="s">
        <v>21</v>
      </c>
      <c r="D2">
        <v>78</v>
      </c>
      <c r="E2" s="2">
        <v>43326</v>
      </c>
      <c r="F2" s="2">
        <v>43391</v>
      </c>
      <c r="G2" s="2">
        <v>43414</v>
      </c>
      <c r="H2" s="2">
        <v>43424</v>
      </c>
      <c r="I2">
        <v>65</v>
      </c>
      <c r="J2">
        <v>11.85</v>
      </c>
      <c r="K2">
        <v>1.2833300000000001</v>
      </c>
      <c r="L2">
        <v>1.5207460499999999E-3</v>
      </c>
      <c r="M2">
        <v>0.27100000000000002</v>
      </c>
      <c r="N2">
        <v>11.634</v>
      </c>
      <c r="O2">
        <v>9.8618441860465129</v>
      </c>
      <c r="P2">
        <v>6.484872465094691</v>
      </c>
      <c r="Q2" s="1">
        <v>43287</v>
      </c>
      <c r="R2">
        <f>F2-Q2</f>
        <v>104</v>
      </c>
      <c r="S2">
        <f>H2-Q2</f>
        <v>137</v>
      </c>
      <c r="T2">
        <f>S2-R2</f>
        <v>33</v>
      </c>
      <c r="U2" s="2">
        <f>H2+30</f>
        <v>43454</v>
      </c>
    </row>
    <row r="3" spans="1:21" hidden="1" x14ac:dyDescent="0.35">
      <c r="A3" t="s">
        <v>434</v>
      </c>
      <c r="B3">
        <v>106</v>
      </c>
      <c r="C3" t="s">
        <v>435</v>
      </c>
      <c r="D3">
        <v>180</v>
      </c>
      <c r="E3" s="2">
        <v>43324</v>
      </c>
      <c r="F3" s="2">
        <v>43400</v>
      </c>
      <c r="G3" s="2">
        <v>43421</v>
      </c>
      <c r="H3" s="2">
        <v>43434</v>
      </c>
      <c r="I3">
        <v>80</v>
      </c>
      <c r="J3">
        <v>11.6</v>
      </c>
      <c r="K3">
        <v>1.2833300000000001</v>
      </c>
      <c r="L3">
        <v>1.4886628E-3</v>
      </c>
      <c r="M3">
        <v>0.27400000000000002</v>
      </c>
      <c r="N3">
        <v>10.538</v>
      </c>
      <c r="O3">
        <v>8.8960325581395345</v>
      </c>
      <c r="P3">
        <v>5.9758546785340068</v>
      </c>
      <c r="Q3" s="1">
        <f>Q2</f>
        <v>43287</v>
      </c>
      <c r="R3">
        <f t="shared" ref="R3:R17" si="0">F3-Q3</f>
        <v>113</v>
      </c>
      <c r="S3">
        <f t="shared" ref="S3:S17" si="1">H3-Q3</f>
        <v>147</v>
      </c>
      <c r="T3">
        <f t="shared" ref="T3:T17" si="2">S3-R3</f>
        <v>34</v>
      </c>
    </row>
    <row r="4" spans="1:21" hidden="1" x14ac:dyDescent="0.35">
      <c r="A4" t="s">
        <v>436</v>
      </c>
      <c r="B4">
        <v>107</v>
      </c>
      <c r="C4" t="s">
        <v>437</v>
      </c>
      <c r="D4">
        <v>162</v>
      </c>
      <c r="E4" s="2">
        <v>43324</v>
      </c>
      <c r="F4" s="2">
        <v>43390</v>
      </c>
      <c r="G4" s="2">
        <v>43412</v>
      </c>
      <c r="H4" s="2">
        <v>43421</v>
      </c>
      <c r="I4">
        <v>81</v>
      </c>
      <c r="J4">
        <v>12.7</v>
      </c>
      <c r="K4">
        <v>1.2833300000000001</v>
      </c>
      <c r="L4">
        <v>1.6298291E-3</v>
      </c>
      <c r="M4">
        <v>0.254</v>
      </c>
      <c r="N4">
        <v>16.41</v>
      </c>
      <c r="O4">
        <v>14.234720930232557</v>
      </c>
      <c r="P4">
        <v>8.7338733430594377</v>
      </c>
      <c r="Q4" s="1">
        <f t="shared" ref="Q4:Q17" si="3">Q3</f>
        <v>43287</v>
      </c>
      <c r="R4">
        <f t="shared" si="0"/>
        <v>103</v>
      </c>
      <c r="S4">
        <f t="shared" si="1"/>
        <v>134</v>
      </c>
      <c r="T4">
        <f t="shared" si="2"/>
        <v>31</v>
      </c>
    </row>
    <row r="5" spans="1:21" x14ac:dyDescent="0.35">
      <c r="A5" t="s">
        <v>438</v>
      </c>
      <c r="B5">
        <v>108</v>
      </c>
      <c r="C5" t="s">
        <v>439</v>
      </c>
      <c r="D5">
        <v>138</v>
      </c>
      <c r="E5" s="2">
        <v>43324</v>
      </c>
      <c r="F5" s="2">
        <v>43387</v>
      </c>
      <c r="G5" s="2">
        <v>43412</v>
      </c>
      <c r="H5" s="2">
        <v>43416</v>
      </c>
      <c r="I5">
        <v>80</v>
      </c>
      <c r="J5">
        <v>12.75</v>
      </c>
      <c r="K5">
        <v>1.2833300000000001</v>
      </c>
      <c r="L5">
        <v>1.6362457500000002E-3</v>
      </c>
      <c r="M5">
        <v>0.24199999999999999</v>
      </c>
      <c r="N5">
        <v>14.518000000000001</v>
      </c>
      <c r="O5">
        <v>12.796097674418606</v>
      </c>
      <c r="P5">
        <v>7.820400862412388</v>
      </c>
      <c r="Q5" s="1">
        <f t="shared" si="3"/>
        <v>43287</v>
      </c>
      <c r="R5">
        <f t="shared" si="0"/>
        <v>100</v>
      </c>
      <c r="S5">
        <f t="shared" si="1"/>
        <v>129</v>
      </c>
      <c r="T5">
        <f t="shared" si="2"/>
        <v>29</v>
      </c>
      <c r="U5" s="2">
        <f t="shared" ref="U5:U6" si="4">H5+30</f>
        <v>43446</v>
      </c>
    </row>
    <row r="6" spans="1:21" x14ac:dyDescent="0.35">
      <c r="A6" t="s">
        <v>440</v>
      </c>
      <c r="B6">
        <v>201</v>
      </c>
      <c r="C6" t="s">
        <v>439</v>
      </c>
      <c r="D6">
        <v>156</v>
      </c>
      <c r="E6" s="2">
        <v>43324</v>
      </c>
      <c r="F6" s="2">
        <v>43389</v>
      </c>
      <c r="G6" s="2">
        <v>43404</v>
      </c>
      <c r="H6" s="2">
        <v>43416</v>
      </c>
      <c r="I6">
        <v>77</v>
      </c>
      <c r="J6">
        <v>12.8</v>
      </c>
      <c r="K6">
        <v>1.2833300000000001</v>
      </c>
      <c r="L6">
        <v>1.6426623999999999E-3</v>
      </c>
      <c r="M6">
        <v>0.21199999999999999</v>
      </c>
      <c r="N6">
        <v>17.334</v>
      </c>
      <c r="O6">
        <v>15.882781395348836</v>
      </c>
      <c r="P6">
        <v>9.6689261258727512</v>
      </c>
      <c r="Q6" s="1">
        <f t="shared" si="3"/>
        <v>43287</v>
      </c>
      <c r="R6">
        <f t="shared" si="0"/>
        <v>102</v>
      </c>
      <c r="S6">
        <f t="shared" si="1"/>
        <v>129</v>
      </c>
      <c r="T6">
        <f t="shared" si="2"/>
        <v>27</v>
      </c>
      <c r="U6" s="2">
        <f t="shared" si="4"/>
        <v>43446</v>
      </c>
    </row>
    <row r="7" spans="1:21" hidden="1" x14ac:dyDescent="0.35">
      <c r="A7" t="s">
        <v>441</v>
      </c>
      <c r="B7">
        <v>207</v>
      </c>
      <c r="C7" t="s">
        <v>435</v>
      </c>
      <c r="D7">
        <v>162</v>
      </c>
      <c r="E7" s="2">
        <v>43322</v>
      </c>
      <c r="F7" s="2">
        <v>43390</v>
      </c>
      <c r="G7" s="2">
        <v>43417</v>
      </c>
      <c r="H7" s="2">
        <v>43427</v>
      </c>
      <c r="I7">
        <v>72</v>
      </c>
      <c r="J7">
        <v>12.9</v>
      </c>
      <c r="K7">
        <v>1.2833300000000001</v>
      </c>
      <c r="L7">
        <v>1.6554957000000001E-3</v>
      </c>
      <c r="M7">
        <v>0.24199999999999999</v>
      </c>
      <c r="N7">
        <v>21.134</v>
      </c>
      <c r="O7">
        <v>18.627409302325582</v>
      </c>
      <c r="P7">
        <v>11.251862087183662</v>
      </c>
      <c r="Q7" s="1">
        <f t="shared" si="3"/>
        <v>43287</v>
      </c>
      <c r="R7">
        <f t="shared" si="0"/>
        <v>103</v>
      </c>
      <c r="S7">
        <f t="shared" si="1"/>
        <v>140</v>
      </c>
      <c r="T7">
        <f t="shared" si="2"/>
        <v>37</v>
      </c>
    </row>
    <row r="8" spans="1:21" x14ac:dyDescent="0.35">
      <c r="A8" t="s">
        <v>442</v>
      </c>
      <c r="B8">
        <v>208</v>
      </c>
      <c r="C8" t="s">
        <v>21</v>
      </c>
      <c r="D8">
        <v>96</v>
      </c>
      <c r="E8" s="2">
        <v>43324</v>
      </c>
      <c r="F8" s="2">
        <v>43385</v>
      </c>
      <c r="G8" s="2">
        <v>43404</v>
      </c>
      <c r="H8" s="2">
        <v>43412</v>
      </c>
      <c r="I8">
        <v>68</v>
      </c>
      <c r="J8">
        <v>12.9</v>
      </c>
      <c r="K8">
        <v>1.2833300000000001</v>
      </c>
      <c r="L8">
        <v>1.6554957000000001E-3</v>
      </c>
      <c r="M8">
        <v>0.23</v>
      </c>
      <c r="N8">
        <v>15.456</v>
      </c>
      <c r="O8">
        <v>13.838511627906975</v>
      </c>
      <c r="P8">
        <v>8.3591347461107706</v>
      </c>
      <c r="Q8" s="1">
        <f t="shared" si="3"/>
        <v>43287</v>
      </c>
      <c r="R8">
        <f t="shared" si="0"/>
        <v>98</v>
      </c>
      <c r="S8">
        <f t="shared" si="1"/>
        <v>125</v>
      </c>
      <c r="T8">
        <f t="shared" si="2"/>
        <v>27</v>
      </c>
      <c r="U8" s="2">
        <f>H8+30</f>
        <v>43442</v>
      </c>
    </row>
    <row r="9" spans="1:21" hidden="1" x14ac:dyDescent="0.35">
      <c r="A9" t="s">
        <v>443</v>
      </c>
      <c r="B9">
        <v>209</v>
      </c>
      <c r="C9" t="s">
        <v>437</v>
      </c>
      <c r="D9">
        <v>150</v>
      </c>
      <c r="E9" s="2">
        <v>43326</v>
      </c>
      <c r="F9" s="2">
        <v>43388</v>
      </c>
      <c r="G9" s="2">
        <v>43404</v>
      </c>
      <c r="H9" s="2">
        <v>43416</v>
      </c>
      <c r="I9">
        <v>77</v>
      </c>
      <c r="J9">
        <v>13.1</v>
      </c>
      <c r="K9">
        <v>1.2833300000000001</v>
      </c>
      <c r="L9">
        <v>1.6811623E-3</v>
      </c>
      <c r="M9">
        <v>0.215</v>
      </c>
      <c r="N9">
        <v>20.405999999999999</v>
      </c>
      <c r="O9">
        <v>18.626406976744185</v>
      </c>
      <c r="P9">
        <v>11.079481723295951</v>
      </c>
      <c r="Q9" s="1">
        <f t="shared" si="3"/>
        <v>43287</v>
      </c>
      <c r="R9">
        <f t="shared" si="0"/>
        <v>101</v>
      </c>
      <c r="S9">
        <f t="shared" si="1"/>
        <v>129</v>
      </c>
      <c r="T9">
        <f t="shared" si="2"/>
        <v>28</v>
      </c>
    </row>
    <row r="10" spans="1:21" x14ac:dyDescent="0.35">
      <c r="A10" t="s">
        <v>444</v>
      </c>
      <c r="B10">
        <v>305</v>
      </c>
      <c r="C10" t="s">
        <v>21</v>
      </c>
      <c r="D10">
        <v>102</v>
      </c>
      <c r="E10" s="2">
        <v>43322</v>
      </c>
      <c r="F10" s="2">
        <v>43384</v>
      </c>
      <c r="G10" s="2">
        <v>43398</v>
      </c>
      <c r="H10" s="2">
        <v>43412</v>
      </c>
      <c r="I10">
        <v>83</v>
      </c>
      <c r="J10">
        <v>12.9</v>
      </c>
      <c r="K10">
        <v>1.2833300000000001</v>
      </c>
      <c r="L10">
        <v>1.6554957000000001E-3</v>
      </c>
      <c r="M10">
        <v>0.192</v>
      </c>
      <c r="N10">
        <v>17.669</v>
      </c>
      <c r="O10">
        <v>16.600641860465114</v>
      </c>
      <c r="P10">
        <v>10.027595879871576</v>
      </c>
      <c r="Q10" s="1">
        <f t="shared" si="3"/>
        <v>43287</v>
      </c>
      <c r="R10">
        <f t="shared" si="0"/>
        <v>97</v>
      </c>
      <c r="S10">
        <f t="shared" si="1"/>
        <v>125</v>
      </c>
      <c r="T10">
        <f t="shared" si="2"/>
        <v>28</v>
      </c>
      <c r="U10" s="2">
        <f>H10+30</f>
        <v>43442</v>
      </c>
    </row>
    <row r="11" spans="1:21" hidden="1" x14ac:dyDescent="0.35">
      <c r="A11" t="s">
        <v>445</v>
      </c>
      <c r="B11">
        <v>306</v>
      </c>
      <c r="C11" t="s">
        <v>437</v>
      </c>
      <c r="D11">
        <v>144</v>
      </c>
      <c r="E11" s="2">
        <v>43320</v>
      </c>
      <c r="F11" s="2">
        <v>43384</v>
      </c>
      <c r="G11" s="2">
        <v>43404</v>
      </c>
      <c r="H11" s="2">
        <v>43416</v>
      </c>
      <c r="I11">
        <v>72</v>
      </c>
      <c r="J11">
        <v>13</v>
      </c>
      <c r="K11">
        <v>1.2833300000000001</v>
      </c>
      <c r="L11">
        <v>1.6683289999999999E-3</v>
      </c>
      <c r="M11">
        <v>0.214</v>
      </c>
      <c r="N11">
        <v>20.452000000000002</v>
      </c>
      <c r="O11">
        <v>18.692176744186046</v>
      </c>
      <c r="P11">
        <v>11.204131046206143</v>
      </c>
      <c r="Q11" s="1">
        <f t="shared" si="3"/>
        <v>43287</v>
      </c>
      <c r="R11">
        <f t="shared" si="0"/>
        <v>97</v>
      </c>
      <c r="S11">
        <f t="shared" si="1"/>
        <v>129</v>
      </c>
      <c r="T11">
        <f t="shared" si="2"/>
        <v>32</v>
      </c>
    </row>
    <row r="12" spans="1:21" hidden="1" x14ac:dyDescent="0.35">
      <c r="A12" t="s">
        <v>446</v>
      </c>
      <c r="B12">
        <v>308</v>
      </c>
      <c r="C12" t="s">
        <v>435</v>
      </c>
      <c r="D12">
        <v>150</v>
      </c>
      <c r="E12" s="2">
        <v>43320</v>
      </c>
      <c r="F12" s="2">
        <v>43391</v>
      </c>
      <c r="G12" s="2">
        <v>43412</v>
      </c>
      <c r="H12" s="2">
        <v>43427</v>
      </c>
      <c r="I12">
        <v>91</v>
      </c>
      <c r="J12">
        <v>12.95</v>
      </c>
      <c r="K12">
        <v>1.2833300000000001</v>
      </c>
      <c r="L12">
        <v>1.6619123500000001E-3</v>
      </c>
      <c r="M12">
        <v>0.22700000000000001</v>
      </c>
      <c r="N12">
        <v>20.22</v>
      </c>
      <c r="O12">
        <v>18.174488372093023</v>
      </c>
      <c r="P12">
        <v>10.935888629802301</v>
      </c>
      <c r="Q12" s="1">
        <f t="shared" si="3"/>
        <v>43287</v>
      </c>
      <c r="R12">
        <f t="shared" si="0"/>
        <v>104</v>
      </c>
      <c r="S12">
        <f t="shared" si="1"/>
        <v>140</v>
      </c>
      <c r="T12">
        <f t="shared" si="2"/>
        <v>36</v>
      </c>
    </row>
    <row r="13" spans="1:21" x14ac:dyDescent="0.35">
      <c r="A13" t="s">
        <v>447</v>
      </c>
      <c r="B13">
        <v>310</v>
      </c>
      <c r="C13" t="s">
        <v>439</v>
      </c>
      <c r="D13">
        <v>114</v>
      </c>
      <c r="E13" s="2">
        <v>43322</v>
      </c>
      <c r="F13" s="2">
        <v>43383</v>
      </c>
      <c r="G13" s="2">
        <v>43398</v>
      </c>
      <c r="H13" s="2">
        <v>43412</v>
      </c>
      <c r="I13">
        <v>78</v>
      </c>
      <c r="J13">
        <v>13</v>
      </c>
      <c r="K13">
        <v>1.2833300000000001</v>
      </c>
      <c r="L13">
        <v>1.6683289999999999E-3</v>
      </c>
      <c r="M13">
        <v>0.161</v>
      </c>
      <c r="N13">
        <v>21.626000000000001</v>
      </c>
      <c r="O13">
        <v>21.097923255813956</v>
      </c>
      <c r="P13">
        <v>12.646140692761415</v>
      </c>
      <c r="Q13" s="1">
        <f t="shared" si="3"/>
        <v>43287</v>
      </c>
      <c r="R13">
        <f t="shared" si="0"/>
        <v>96</v>
      </c>
      <c r="S13">
        <f t="shared" si="1"/>
        <v>125</v>
      </c>
      <c r="T13">
        <f t="shared" si="2"/>
        <v>29</v>
      </c>
      <c r="U13" s="2">
        <f>H13+30</f>
        <v>43442</v>
      </c>
    </row>
    <row r="14" spans="1:21" hidden="1" x14ac:dyDescent="0.35">
      <c r="A14" t="s">
        <v>448</v>
      </c>
      <c r="B14">
        <v>403</v>
      </c>
      <c r="C14" t="s">
        <v>435</v>
      </c>
      <c r="D14">
        <v>222</v>
      </c>
      <c r="E14" s="2">
        <v>43320</v>
      </c>
      <c r="F14" s="2">
        <v>43390</v>
      </c>
      <c r="G14" s="2">
        <v>43412</v>
      </c>
      <c r="H14" s="2">
        <v>43427</v>
      </c>
      <c r="I14">
        <v>81</v>
      </c>
      <c r="J14">
        <v>12.8</v>
      </c>
      <c r="K14">
        <v>1.2833300000000001</v>
      </c>
      <c r="L14">
        <v>1.6426623999999999E-3</v>
      </c>
      <c r="M14">
        <v>0.23599999999999999</v>
      </c>
      <c r="N14">
        <v>23.835999999999999</v>
      </c>
      <c r="O14">
        <v>21.175237209302328</v>
      </c>
      <c r="P14">
        <v>12.890802887618497</v>
      </c>
      <c r="Q14" s="1">
        <f t="shared" si="3"/>
        <v>43287</v>
      </c>
      <c r="R14">
        <f t="shared" si="0"/>
        <v>103</v>
      </c>
      <c r="S14">
        <f t="shared" si="1"/>
        <v>140</v>
      </c>
      <c r="T14">
        <f t="shared" si="2"/>
        <v>37</v>
      </c>
    </row>
    <row r="15" spans="1:21" x14ac:dyDescent="0.35">
      <c r="A15" t="s">
        <v>449</v>
      </c>
      <c r="B15">
        <v>404</v>
      </c>
      <c r="C15" t="s">
        <v>439</v>
      </c>
      <c r="D15">
        <v>132</v>
      </c>
      <c r="E15" s="2">
        <v>43322</v>
      </c>
      <c r="F15" s="2">
        <v>43384</v>
      </c>
      <c r="G15" s="2">
        <v>43397</v>
      </c>
      <c r="H15" s="2">
        <v>43412</v>
      </c>
      <c r="I15">
        <v>78</v>
      </c>
      <c r="J15">
        <v>12.8</v>
      </c>
      <c r="K15">
        <v>1.2833300000000001</v>
      </c>
      <c r="L15">
        <v>1.6426623999999999E-3</v>
      </c>
      <c r="M15">
        <v>0.16</v>
      </c>
      <c r="N15">
        <v>17.635999999999999</v>
      </c>
      <c r="O15">
        <v>17.225860465116281</v>
      </c>
      <c r="P15">
        <v>10.486549436522246</v>
      </c>
      <c r="Q15" s="1">
        <f t="shared" si="3"/>
        <v>43287</v>
      </c>
      <c r="R15">
        <f t="shared" si="0"/>
        <v>97</v>
      </c>
      <c r="S15">
        <f t="shared" si="1"/>
        <v>125</v>
      </c>
      <c r="T15">
        <f t="shared" si="2"/>
        <v>28</v>
      </c>
      <c r="U15" s="2">
        <f t="shared" ref="U15:U16" si="5">H15+30</f>
        <v>43442</v>
      </c>
    </row>
    <row r="16" spans="1:21" x14ac:dyDescent="0.35">
      <c r="A16" t="s">
        <v>450</v>
      </c>
      <c r="B16">
        <v>407</v>
      </c>
      <c r="C16" t="s">
        <v>21</v>
      </c>
      <c r="D16">
        <v>102</v>
      </c>
      <c r="E16" s="2">
        <v>43324</v>
      </c>
      <c r="F16" s="2">
        <v>43381</v>
      </c>
      <c r="G16" s="2">
        <v>43398</v>
      </c>
      <c r="H16" s="2">
        <v>43412</v>
      </c>
      <c r="I16">
        <v>89</v>
      </c>
      <c r="J16">
        <v>12.4</v>
      </c>
      <c r="K16">
        <v>1.2833300000000001</v>
      </c>
      <c r="L16">
        <v>1.5913292000000001E-3</v>
      </c>
      <c r="M16">
        <v>0.19</v>
      </c>
      <c r="N16">
        <v>20.724</v>
      </c>
      <c r="O16">
        <v>19.519116279069767</v>
      </c>
      <c r="P16">
        <v>12.265919760078408</v>
      </c>
      <c r="Q16" s="1">
        <f t="shared" si="3"/>
        <v>43287</v>
      </c>
      <c r="R16">
        <f t="shared" si="0"/>
        <v>94</v>
      </c>
      <c r="S16">
        <f t="shared" si="1"/>
        <v>125</v>
      </c>
      <c r="T16">
        <f>S16-R16</f>
        <v>31</v>
      </c>
      <c r="U16" s="2">
        <f t="shared" si="5"/>
        <v>43442</v>
      </c>
    </row>
    <row r="17" spans="1:20" hidden="1" x14ac:dyDescent="0.35">
      <c r="A17" t="s">
        <v>451</v>
      </c>
      <c r="B17">
        <v>409</v>
      </c>
      <c r="C17" t="s">
        <v>437</v>
      </c>
      <c r="D17">
        <v>138</v>
      </c>
      <c r="E17" s="2">
        <v>43324</v>
      </c>
      <c r="F17" s="2">
        <v>43384</v>
      </c>
      <c r="G17" s="2">
        <v>43404</v>
      </c>
      <c r="H17" s="2">
        <v>43416</v>
      </c>
      <c r="I17">
        <v>72</v>
      </c>
      <c r="J17">
        <v>12.5</v>
      </c>
      <c r="K17">
        <v>1.2833300000000001</v>
      </c>
      <c r="L17">
        <v>1.6041625000000001E-3</v>
      </c>
      <c r="M17">
        <v>0.20799999999999999</v>
      </c>
      <c r="N17">
        <v>19.768000000000001</v>
      </c>
      <c r="O17">
        <v>18.204948837209304</v>
      </c>
      <c r="P17">
        <v>11.348569011686349</v>
      </c>
      <c r="Q17" s="1">
        <f t="shared" si="3"/>
        <v>43287</v>
      </c>
      <c r="R17">
        <f t="shared" si="0"/>
        <v>97</v>
      </c>
      <c r="S17">
        <f t="shared" si="1"/>
        <v>129</v>
      </c>
      <c r="T17">
        <f t="shared" si="2"/>
        <v>32</v>
      </c>
    </row>
  </sheetData>
  <autoFilter ref="A1:T17" xr:uid="{A9DE57F7-1DC2-4E3F-802D-6A1631F51F3F}">
    <filterColumn colId="2">
      <filters>
        <filter val="DOONGARA"/>
        <filter val="YRL39"/>
      </filters>
    </filterColumn>
  </autoFilter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CC51-5A2D-42C6-8B15-40AA0255A88E}">
  <dimension ref="A1:V662"/>
  <sheetViews>
    <sheetView tabSelected="1" workbookViewId="0">
      <pane ySplit="2" topLeftCell="A3" activePane="bottomLeft" state="frozen"/>
      <selection pane="bottomLeft" activeCell="G655" sqref="G655:G661"/>
    </sheetView>
  </sheetViews>
  <sheetFormatPr defaultRowHeight="14.5" x14ac:dyDescent="0.35"/>
  <cols>
    <col min="1" max="1" width="47.6328125" customWidth="1"/>
    <col min="2" max="2" width="26.1796875" customWidth="1"/>
    <col min="5" max="5" width="19.90625" customWidth="1"/>
    <col min="6" max="6" width="40.6328125" customWidth="1"/>
    <col min="7" max="7" width="10.453125" bestFit="1" customWidth="1"/>
    <col min="8" max="8" width="10.453125" style="4" customWidth="1"/>
    <col min="9" max="9" width="11.90625" customWidth="1"/>
    <col min="10" max="10" width="18.81640625" customWidth="1"/>
    <col min="11" max="11" width="14.08984375" customWidth="1"/>
    <col min="12" max="12" width="19.54296875" customWidth="1"/>
    <col min="13" max="13" width="12.54296875" customWidth="1"/>
    <col min="16" max="16" width="11.453125" customWidth="1"/>
    <col min="22" max="22" width="8.7265625" style="5"/>
  </cols>
  <sheetData>
    <row r="1" spans="1:21" x14ac:dyDescent="0.35">
      <c r="A1" t="s">
        <v>0</v>
      </c>
      <c r="B1" t="s">
        <v>2</v>
      </c>
      <c r="C1" t="s">
        <v>13</v>
      </c>
      <c r="D1" t="s">
        <v>4</v>
      </c>
      <c r="E1" t="s">
        <v>335</v>
      </c>
      <c r="F1" t="s">
        <v>336</v>
      </c>
      <c r="G1" t="s">
        <v>6</v>
      </c>
      <c r="H1" s="4" t="s">
        <v>334</v>
      </c>
      <c r="I1" t="s">
        <v>14</v>
      </c>
      <c r="J1" t="s">
        <v>7</v>
      </c>
      <c r="K1" t="s">
        <v>290</v>
      </c>
      <c r="L1" t="s">
        <v>8</v>
      </c>
      <c r="M1" t="s">
        <v>9</v>
      </c>
      <c r="N1" t="s">
        <v>291</v>
      </c>
      <c r="P1" t="s">
        <v>293</v>
      </c>
      <c r="Q1" t="s">
        <v>294</v>
      </c>
      <c r="R1" t="s">
        <v>4</v>
      </c>
      <c r="S1" t="s">
        <v>15</v>
      </c>
      <c r="T1" t="s">
        <v>13</v>
      </c>
      <c r="U1" t="s">
        <v>11</v>
      </c>
    </row>
    <row r="2" spans="1:21" x14ac:dyDescent="0.35">
      <c r="A2" t="str">
        <f>CONCATENATE(B2,$C$1,C2,$D$1,D2,$I$1,I2,S$1,TEXT(S2,"dd-mmm"))</f>
        <v>BrandonNratePopNrate150CVDoongaraPop150Season24-Jul</v>
      </c>
      <c r="B2" t="s">
        <v>330</v>
      </c>
      <c r="C2">
        <v>150</v>
      </c>
      <c r="D2" t="s">
        <v>297</v>
      </c>
      <c r="E2" t="s">
        <v>296</v>
      </c>
      <c r="F2" t="str">
        <f>CONCATENATE(E2,"_",R2)</f>
        <v>Brandon_DS_2018_P150_F150_Doongara</v>
      </c>
      <c r="G2" s="1">
        <v>43347</v>
      </c>
      <c r="I2">
        <v>150</v>
      </c>
      <c r="J2" t="s">
        <v>362</v>
      </c>
      <c r="K2">
        <v>33.4375</v>
      </c>
      <c r="L2" t="s">
        <v>362</v>
      </c>
      <c r="M2">
        <v>0.9615162269517894</v>
      </c>
      <c r="N2">
        <v>24.375</v>
      </c>
      <c r="O2">
        <v>40.648883579951836</v>
      </c>
      <c r="P2" t="s">
        <v>362</v>
      </c>
      <c r="Q2">
        <v>9.0625000000000018</v>
      </c>
      <c r="R2" t="s">
        <v>297</v>
      </c>
      <c r="S2" s="2">
        <v>43305</v>
      </c>
    </row>
    <row r="3" spans="1:21" x14ac:dyDescent="0.35">
      <c r="A3" t="str">
        <f t="shared" ref="A3:A66" si="0">CONCATENATE(B3,$C$1,C3,$D$1,D3,$I$1,I3,S$1,TEXT(S3,"dd-mmm"))</f>
        <v>BrandonNratePopNrate150CVDoongaraPop150Season24-Jul</v>
      </c>
      <c r="B3" t="str">
        <f>B2</f>
        <v>BrandonNratePop</v>
      </c>
      <c r="C3">
        <v>150</v>
      </c>
      <c r="D3" t="str">
        <f>D2</f>
        <v>Doongara</v>
      </c>
      <c r="E3" t="s">
        <v>296</v>
      </c>
      <c r="F3" t="str">
        <f>CONCATENATE(E3,"_",R3)</f>
        <v>Brandon_DS_2018_P150_F150_Doongara</v>
      </c>
      <c r="G3" s="1">
        <v>43375</v>
      </c>
      <c r="I3">
        <v>150</v>
      </c>
      <c r="J3" t="s">
        <v>362</v>
      </c>
      <c r="K3">
        <v>154.45867326457511</v>
      </c>
      <c r="L3" t="s">
        <v>362</v>
      </c>
      <c r="M3">
        <v>3.2543314621368578</v>
      </c>
      <c r="N3">
        <v>96.184671442687744</v>
      </c>
      <c r="O3">
        <v>33.414522942000573</v>
      </c>
      <c r="P3" t="s">
        <v>362</v>
      </c>
      <c r="Q3">
        <v>58.274001821887353</v>
      </c>
      <c r="R3" t="s">
        <v>297</v>
      </c>
      <c r="S3" s="2">
        <v>43305</v>
      </c>
    </row>
    <row r="4" spans="1:21" x14ac:dyDescent="0.35">
      <c r="A4" t="str">
        <f t="shared" si="0"/>
        <v>BrandonNratePopNrate150CVDoongaraPop150Season24-Jul</v>
      </c>
      <c r="B4" t="str">
        <f t="shared" ref="B4:B67" si="1">B3</f>
        <v>BrandonNratePop</v>
      </c>
      <c r="C4">
        <v>150</v>
      </c>
      <c r="D4" t="str">
        <f t="shared" ref="D4:D67" si="2">D3</f>
        <v>Doongara</v>
      </c>
      <c r="E4" t="s">
        <v>296</v>
      </c>
      <c r="F4" t="str">
        <f>CONCATENATE(E4,"_",R4)</f>
        <v>Brandon_DS_2018_P150_F150_Doongara</v>
      </c>
      <c r="G4" s="1">
        <v>43396</v>
      </c>
      <c r="I4">
        <v>150</v>
      </c>
      <c r="J4" t="s">
        <v>362</v>
      </c>
      <c r="K4">
        <v>502.30258312289561</v>
      </c>
      <c r="L4" t="s">
        <v>362</v>
      </c>
      <c r="M4">
        <v>6.0403250002846782</v>
      </c>
      <c r="N4">
        <v>241.75373526936028</v>
      </c>
      <c r="O4">
        <v>26.776985842234339</v>
      </c>
      <c r="P4" t="s">
        <v>362</v>
      </c>
      <c r="Q4">
        <v>260.54884785353539</v>
      </c>
      <c r="R4" t="s">
        <v>297</v>
      </c>
      <c r="S4" s="2">
        <v>43305</v>
      </c>
    </row>
    <row r="5" spans="1:21" x14ac:dyDescent="0.35">
      <c r="A5" t="str">
        <f t="shared" si="0"/>
        <v>BrandonNratePopNrate150CVDoongaraPop150Season24-Jul</v>
      </c>
      <c r="B5" t="str">
        <f t="shared" si="1"/>
        <v>BrandonNratePop</v>
      </c>
      <c r="C5">
        <v>150</v>
      </c>
      <c r="D5" t="str">
        <f t="shared" si="2"/>
        <v>Doongara</v>
      </c>
      <c r="E5" t="s">
        <v>298</v>
      </c>
      <c r="F5" t="str">
        <f>CONCATENATE(E5,"_",R5)</f>
        <v>Brandon_DS_2018_P300_F150_Doongara</v>
      </c>
      <c r="G5" s="1">
        <v>43446</v>
      </c>
      <c r="I5">
        <v>150</v>
      </c>
      <c r="J5">
        <v>705.05520833333333</v>
      </c>
      <c r="K5">
        <v>1184.383648989899</v>
      </c>
      <c r="L5">
        <v>222.70071046181633</v>
      </c>
      <c r="M5">
        <v>5.256875043817935</v>
      </c>
      <c r="N5">
        <v>149.49316603535354</v>
      </c>
      <c r="O5">
        <v>34.437122797551154</v>
      </c>
      <c r="P5">
        <v>705.05520833333333</v>
      </c>
      <c r="Q5">
        <v>329.83527462121214</v>
      </c>
      <c r="R5" t="s">
        <v>297</v>
      </c>
      <c r="S5" s="2">
        <v>43305</v>
      </c>
    </row>
    <row r="6" spans="1:21" x14ac:dyDescent="0.35">
      <c r="A6" t="str">
        <f t="shared" si="0"/>
        <v>BrandonNratePopNrate150CVDoongaraPop300Season24-Jul</v>
      </c>
      <c r="B6" t="str">
        <f t="shared" si="1"/>
        <v>BrandonNratePop</v>
      </c>
      <c r="C6">
        <v>150</v>
      </c>
      <c r="D6" t="str">
        <f t="shared" si="2"/>
        <v>Doongara</v>
      </c>
      <c r="E6" t="s">
        <v>298</v>
      </c>
      <c r="F6" t="str">
        <f>CONCATENATE(E6,"_",R6)</f>
        <v>Brandon_DS_2018_P300_F150_Doongara</v>
      </c>
      <c r="G6" s="1">
        <f>G2</f>
        <v>43347</v>
      </c>
      <c r="I6">
        <v>300</v>
      </c>
      <c r="J6" t="s">
        <v>362</v>
      </c>
      <c r="K6">
        <v>54.538109756097562</v>
      </c>
      <c r="L6" t="s">
        <v>362</v>
      </c>
      <c r="M6">
        <v>1.003540255879511</v>
      </c>
      <c r="N6">
        <v>40.260670731707322</v>
      </c>
      <c r="O6">
        <v>24.909805261638375</v>
      </c>
      <c r="P6" t="s">
        <v>362</v>
      </c>
      <c r="Q6">
        <v>14.277439024390247</v>
      </c>
      <c r="R6" t="s">
        <v>297</v>
      </c>
      <c r="S6" s="2">
        <v>43305</v>
      </c>
    </row>
    <row r="7" spans="1:21" x14ac:dyDescent="0.35">
      <c r="A7" t="str">
        <f t="shared" si="0"/>
        <v>BrandonNratePopNrate150CVDoongaraPop300Season24-Jul</v>
      </c>
      <c r="B7" t="str">
        <f t="shared" si="1"/>
        <v>BrandonNratePop</v>
      </c>
      <c r="C7">
        <v>150</v>
      </c>
      <c r="D7" t="str">
        <f t="shared" si="2"/>
        <v>Doongara</v>
      </c>
      <c r="E7" t="s">
        <v>298</v>
      </c>
      <c r="F7" t="str">
        <f>CONCATENATE(E7,"_",R7)</f>
        <v>Brandon_DS_2018_P300_F150_Doongara</v>
      </c>
      <c r="G7" s="1">
        <f t="shared" ref="G7:G70" si="3">G3</f>
        <v>43375</v>
      </c>
      <c r="I7">
        <v>300</v>
      </c>
      <c r="J7" t="s">
        <v>362</v>
      </c>
      <c r="K7">
        <v>293.34674701526848</v>
      </c>
      <c r="L7" t="s">
        <v>362</v>
      </c>
      <c r="M7">
        <v>4.5485099672188118</v>
      </c>
      <c r="N7">
        <v>163.34778902120647</v>
      </c>
      <c r="O7">
        <v>27.632279086005223</v>
      </c>
      <c r="P7" t="s">
        <v>362</v>
      </c>
      <c r="Q7">
        <v>129.99895799406204</v>
      </c>
      <c r="R7" t="s">
        <v>297</v>
      </c>
      <c r="S7" s="2">
        <v>43305</v>
      </c>
    </row>
    <row r="8" spans="1:21" x14ac:dyDescent="0.35">
      <c r="A8" t="str">
        <f t="shared" si="0"/>
        <v>BrandonNratePopNrate150CVDoongaraPop300Season24-Jul</v>
      </c>
      <c r="B8" t="str">
        <f t="shared" si="1"/>
        <v>BrandonNratePop</v>
      </c>
      <c r="C8">
        <v>150</v>
      </c>
      <c r="D8" t="str">
        <f t="shared" si="2"/>
        <v>Doongara</v>
      </c>
      <c r="E8" t="s">
        <v>298</v>
      </c>
      <c r="F8" t="str">
        <f>CONCATENATE(E8,"_",R8)</f>
        <v>Brandon_DS_2018_P300_F150_Doongara</v>
      </c>
      <c r="G8" s="1">
        <f t="shared" si="3"/>
        <v>43396</v>
      </c>
      <c r="I8">
        <v>300</v>
      </c>
      <c r="J8" t="s">
        <v>362</v>
      </c>
      <c r="K8">
        <v>503.33089488636369</v>
      </c>
      <c r="L8" t="s">
        <v>362</v>
      </c>
      <c r="M8">
        <v>7.4970239147297404</v>
      </c>
      <c r="N8">
        <v>237.51427556818186</v>
      </c>
      <c r="O8">
        <v>31.51229964308915</v>
      </c>
      <c r="P8" t="s">
        <v>362</v>
      </c>
      <c r="Q8">
        <v>265.81661931818184</v>
      </c>
      <c r="R8" t="s">
        <v>297</v>
      </c>
      <c r="S8" s="2">
        <v>43305</v>
      </c>
    </row>
    <row r="9" spans="1:21" x14ac:dyDescent="0.35">
      <c r="A9" t="str">
        <f t="shared" si="0"/>
        <v>BrandonNratePopNrate150CVDoongaraPop300Season24-Jul</v>
      </c>
      <c r="B9" t="str">
        <f t="shared" si="1"/>
        <v>BrandonNratePop</v>
      </c>
      <c r="C9">
        <v>150</v>
      </c>
      <c r="D9" t="str">
        <f t="shared" si="2"/>
        <v>Doongara</v>
      </c>
      <c r="E9" t="s">
        <v>299</v>
      </c>
      <c r="F9" t="str">
        <f>CONCATENATE(E9,"_",R9)</f>
        <v>Brandon_DS_2018_P450_F150_Doongara</v>
      </c>
      <c r="G9" s="1">
        <f t="shared" si="3"/>
        <v>43446</v>
      </c>
      <c r="I9">
        <v>300</v>
      </c>
      <c r="J9">
        <v>739.93708215182642</v>
      </c>
      <c r="K9">
        <v>1251.6424975505706</v>
      </c>
      <c r="L9">
        <v>343.72614338849559</v>
      </c>
      <c r="M9">
        <v>7.4174193789862066</v>
      </c>
      <c r="N9">
        <v>187.64166386561632</v>
      </c>
      <c r="O9">
        <v>38.262153984049846</v>
      </c>
      <c r="P9">
        <v>739.93708215182642</v>
      </c>
      <c r="Q9">
        <v>324.06375153312808</v>
      </c>
      <c r="R9" t="s">
        <v>297</v>
      </c>
      <c r="S9" s="2">
        <v>43305</v>
      </c>
    </row>
    <row r="10" spans="1:21" x14ac:dyDescent="0.35">
      <c r="A10" t="str">
        <f t="shared" si="0"/>
        <v>BrandonNratePopNrate150CVDoongaraPop450Season24-Jul</v>
      </c>
      <c r="B10" t="str">
        <f t="shared" si="1"/>
        <v>BrandonNratePop</v>
      </c>
      <c r="C10">
        <v>150</v>
      </c>
      <c r="D10" t="str">
        <f t="shared" si="2"/>
        <v>Doongara</v>
      </c>
      <c r="E10" t="s">
        <v>299</v>
      </c>
      <c r="F10" t="str">
        <f>CONCATENATE(E10,"_",R10)</f>
        <v>Brandon_DS_2018_P450_F150_Doongara</v>
      </c>
      <c r="G10" s="1">
        <f t="shared" si="3"/>
        <v>43347</v>
      </c>
      <c r="I10">
        <v>450</v>
      </c>
      <c r="J10" t="s">
        <v>362</v>
      </c>
      <c r="K10">
        <v>56.344476744186046</v>
      </c>
      <c r="L10" t="s">
        <v>362</v>
      </c>
      <c r="M10">
        <v>1.2098359968647281</v>
      </c>
      <c r="N10">
        <v>40.443313953488371</v>
      </c>
      <c r="O10">
        <v>30.083099844647577</v>
      </c>
      <c r="P10" t="s">
        <v>362</v>
      </c>
      <c r="Q10">
        <v>15.901162790697674</v>
      </c>
      <c r="R10" t="s">
        <v>297</v>
      </c>
      <c r="S10" s="2">
        <v>43305</v>
      </c>
    </row>
    <row r="11" spans="1:21" x14ac:dyDescent="0.35">
      <c r="A11" t="str">
        <f t="shared" si="0"/>
        <v>BrandonNratePopNrate150CVDoongaraPop450Season24-Jul</v>
      </c>
      <c r="B11" t="str">
        <f t="shared" si="1"/>
        <v>BrandonNratePop</v>
      </c>
      <c r="C11">
        <v>150</v>
      </c>
      <c r="D11" t="str">
        <f t="shared" si="2"/>
        <v>Doongara</v>
      </c>
      <c r="E11" t="s">
        <v>299</v>
      </c>
      <c r="F11" t="str">
        <f>CONCATENATE(E11,"_",R11)</f>
        <v>Brandon_DS_2018_P450_F150_Doongara</v>
      </c>
      <c r="G11" s="1">
        <f t="shared" si="3"/>
        <v>43375</v>
      </c>
      <c r="I11">
        <v>450</v>
      </c>
      <c r="J11" t="s">
        <v>362</v>
      </c>
      <c r="K11">
        <v>297.92970506449672</v>
      </c>
      <c r="L11" t="s">
        <v>362</v>
      </c>
      <c r="M11">
        <v>6.0540343080169681</v>
      </c>
      <c r="N11">
        <v>172.59464446716345</v>
      </c>
      <c r="O11">
        <v>34.3843606210106</v>
      </c>
      <c r="P11" t="s">
        <v>362</v>
      </c>
      <c r="Q11">
        <v>125.33506059733331</v>
      </c>
      <c r="R11" t="s">
        <v>297</v>
      </c>
      <c r="S11" s="2">
        <v>43305</v>
      </c>
    </row>
    <row r="12" spans="1:21" x14ac:dyDescent="0.35">
      <c r="A12" t="str">
        <f t="shared" si="0"/>
        <v>BrandonNratePopNrate150CVDoongaraPop450Season24-Jul</v>
      </c>
      <c r="B12" t="str">
        <f t="shared" si="1"/>
        <v>BrandonNratePop</v>
      </c>
      <c r="C12">
        <v>150</v>
      </c>
      <c r="D12" t="str">
        <f t="shared" si="2"/>
        <v>Doongara</v>
      </c>
      <c r="E12" t="s">
        <v>299</v>
      </c>
      <c r="F12" t="str">
        <f>CONCATENATE(E12,"_",R12)</f>
        <v>Brandon_DS_2018_P450_F150_Doongara</v>
      </c>
      <c r="G12" s="1">
        <f t="shared" si="3"/>
        <v>43396</v>
      </c>
      <c r="I12">
        <v>450</v>
      </c>
      <c r="J12" t="s">
        <v>362</v>
      </c>
      <c r="K12">
        <v>608.92499999999995</v>
      </c>
      <c r="L12" t="s">
        <v>362</v>
      </c>
      <c r="M12">
        <v>6.3493415813962075</v>
      </c>
      <c r="N12">
        <v>286.31250000000006</v>
      </c>
      <c r="O12">
        <v>22.430122287760316</v>
      </c>
      <c r="P12" t="s">
        <v>362</v>
      </c>
      <c r="Q12">
        <v>322.61250000000007</v>
      </c>
      <c r="R12" t="s">
        <v>297</v>
      </c>
      <c r="S12" s="2">
        <v>43305</v>
      </c>
    </row>
    <row r="13" spans="1:21" x14ac:dyDescent="0.35">
      <c r="A13" t="str">
        <f t="shared" si="0"/>
        <v>BrandonNratePopNrate150CVDoongaraPop450Season24-Jul</v>
      </c>
      <c r="B13" t="str">
        <f t="shared" si="1"/>
        <v>BrandonNratePop</v>
      </c>
      <c r="C13">
        <v>150</v>
      </c>
      <c r="D13" t="str">
        <f t="shared" si="2"/>
        <v>Doongara</v>
      </c>
      <c r="E13" t="s">
        <v>300</v>
      </c>
      <c r="F13" t="str">
        <f>CONCATENATE(E13,"_",R13)</f>
        <v>Brandon_DS_2018_P600_F150_Doongara</v>
      </c>
      <c r="G13" s="1">
        <f t="shared" si="3"/>
        <v>43446</v>
      </c>
      <c r="I13">
        <v>450</v>
      </c>
      <c r="J13">
        <v>815.750039160401</v>
      </c>
      <c r="K13">
        <v>1376.7746710526312</v>
      </c>
      <c r="L13">
        <v>362.25600085469739</v>
      </c>
      <c r="M13">
        <v>11.072336858286853</v>
      </c>
      <c r="N13">
        <v>200.13749216791976</v>
      </c>
      <c r="O13">
        <v>57.898656249859044</v>
      </c>
      <c r="P13">
        <v>815.750039160401</v>
      </c>
      <c r="Q13">
        <v>360.88713972431077</v>
      </c>
      <c r="R13" t="s">
        <v>297</v>
      </c>
      <c r="S13" s="2">
        <v>43305</v>
      </c>
    </row>
    <row r="14" spans="1:21" x14ac:dyDescent="0.35">
      <c r="A14" t="str">
        <f t="shared" si="0"/>
        <v>BrandonNratePopNrate150CVDoongaraPop600Season24-Jul</v>
      </c>
      <c r="B14" t="str">
        <f t="shared" si="1"/>
        <v>BrandonNratePop</v>
      </c>
      <c r="C14">
        <v>150</v>
      </c>
      <c r="D14" t="str">
        <f t="shared" si="2"/>
        <v>Doongara</v>
      </c>
      <c r="E14" t="s">
        <v>300</v>
      </c>
      <c r="F14" t="str">
        <f>CONCATENATE(E14,"_",R14)</f>
        <v>Brandon_DS_2018_P600_F150_Doongara</v>
      </c>
      <c r="G14" s="1">
        <f t="shared" si="3"/>
        <v>43347</v>
      </c>
      <c r="I14">
        <v>600</v>
      </c>
      <c r="J14" t="s">
        <v>362</v>
      </c>
      <c r="K14">
        <v>57.131317084078717</v>
      </c>
      <c r="L14" t="s">
        <v>362</v>
      </c>
      <c r="M14">
        <v>1.9150941831799733</v>
      </c>
      <c r="N14">
        <v>47.555064847942759</v>
      </c>
      <c r="O14">
        <v>40.406491290448685</v>
      </c>
      <c r="P14" t="s">
        <v>362</v>
      </c>
      <c r="Q14">
        <v>9.5762522361359608</v>
      </c>
      <c r="R14" t="s">
        <v>297</v>
      </c>
      <c r="S14" s="2">
        <v>43305</v>
      </c>
    </row>
    <row r="15" spans="1:21" x14ac:dyDescent="0.35">
      <c r="A15" t="str">
        <f t="shared" si="0"/>
        <v>BrandonNratePopNrate150CVDoongaraPop600Season24-Jul</v>
      </c>
      <c r="B15" t="str">
        <f t="shared" si="1"/>
        <v>BrandonNratePop</v>
      </c>
      <c r="C15">
        <v>150</v>
      </c>
      <c r="D15" t="str">
        <f t="shared" si="2"/>
        <v>Doongara</v>
      </c>
      <c r="E15" t="s">
        <v>300</v>
      </c>
      <c r="F15" t="str">
        <f>CONCATENATE(E15,"_",R15)</f>
        <v>Brandon_DS_2018_P600_F150_Doongara</v>
      </c>
      <c r="G15" s="1">
        <f t="shared" si="3"/>
        <v>43375</v>
      </c>
      <c r="I15">
        <v>600</v>
      </c>
      <c r="J15" t="s">
        <v>362</v>
      </c>
      <c r="K15">
        <v>195.5151728230866</v>
      </c>
      <c r="L15" t="s">
        <v>362</v>
      </c>
      <c r="M15">
        <v>3.9531683765639309</v>
      </c>
      <c r="N15">
        <v>127.01167135253577</v>
      </c>
      <c r="O15">
        <v>31.070650726554483</v>
      </c>
      <c r="P15" t="s">
        <v>362</v>
      </c>
      <c r="Q15">
        <v>68.50350147055083</v>
      </c>
      <c r="R15" t="s">
        <v>297</v>
      </c>
      <c r="S15" s="2">
        <v>43305</v>
      </c>
    </row>
    <row r="16" spans="1:21" x14ac:dyDescent="0.35">
      <c r="A16" t="str">
        <f t="shared" si="0"/>
        <v>BrandonNratePopNrate150CVDoongaraPop600Season24-Jul</v>
      </c>
      <c r="B16" t="str">
        <f t="shared" si="1"/>
        <v>BrandonNratePop</v>
      </c>
      <c r="C16">
        <v>150</v>
      </c>
      <c r="D16" t="str">
        <f t="shared" si="2"/>
        <v>Doongara</v>
      </c>
      <c r="E16" t="s">
        <v>300</v>
      </c>
      <c r="F16" t="str">
        <f>CONCATENATE(E16,"_",R16)</f>
        <v>Brandon_DS_2018_P600_F150_Doongara</v>
      </c>
      <c r="G16" s="1">
        <f t="shared" si="3"/>
        <v>43396</v>
      </c>
      <c r="I16">
        <v>600</v>
      </c>
      <c r="J16" t="s">
        <v>362</v>
      </c>
      <c r="K16">
        <v>443.62841415830542</v>
      </c>
      <c r="L16" t="s">
        <v>362</v>
      </c>
      <c r="M16">
        <v>7.445319362678589</v>
      </c>
      <c r="N16">
        <v>228.12116778149385</v>
      </c>
      <c r="O16">
        <v>32.620673344711761</v>
      </c>
      <c r="P16" t="s">
        <v>362</v>
      </c>
      <c r="Q16">
        <v>215.50724637681165</v>
      </c>
      <c r="R16" t="s">
        <v>297</v>
      </c>
      <c r="S16" s="2">
        <v>43305</v>
      </c>
    </row>
    <row r="17" spans="1:19" x14ac:dyDescent="0.35">
      <c r="A17" t="str">
        <f t="shared" si="0"/>
        <v>BrandonNratePopNrate200CVDoongaraPop600Season24-Jul</v>
      </c>
      <c r="B17" t="str">
        <f t="shared" si="1"/>
        <v>BrandonNratePop</v>
      </c>
      <c r="C17">
        <f>C2+50</f>
        <v>200</v>
      </c>
      <c r="D17" t="str">
        <f t="shared" si="2"/>
        <v>Doongara</v>
      </c>
      <c r="E17" t="s">
        <v>301</v>
      </c>
      <c r="F17" t="str">
        <f>CONCATENATE(E17,"_",R17)</f>
        <v>Brandon_DS_2018_P150_F200_Doongara</v>
      </c>
      <c r="G17" s="1">
        <f t="shared" si="3"/>
        <v>43446</v>
      </c>
      <c r="I17">
        <v>600</v>
      </c>
      <c r="J17">
        <v>745.50862375192014</v>
      </c>
      <c r="K17">
        <v>1260.6543466781873</v>
      </c>
      <c r="L17">
        <v>253.22264831994985</v>
      </c>
      <c r="M17">
        <v>12.191818727697568</v>
      </c>
      <c r="N17">
        <v>175.20359783026115</v>
      </c>
      <c r="O17">
        <v>84.966446928991473</v>
      </c>
      <c r="P17">
        <v>745.50862375192014</v>
      </c>
      <c r="Q17">
        <v>339.94212509600612</v>
      </c>
      <c r="R17" t="s">
        <v>297</v>
      </c>
      <c r="S17" s="2">
        <v>43305</v>
      </c>
    </row>
    <row r="18" spans="1:19" x14ac:dyDescent="0.35">
      <c r="A18" t="str">
        <f t="shared" si="0"/>
        <v>BrandonNratePopNrate200CVDoongaraPop150Season24-Jul</v>
      </c>
      <c r="B18" t="str">
        <f t="shared" si="1"/>
        <v>BrandonNratePop</v>
      </c>
      <c r="C18">
        <f t="shared" ref="C18:C47" si="4">C3+50</f>
        <v>200</v>
      </c>
      <c r="D18" t="str">
        <f t="shared" si="2"/>
        <v>Doongara</v>
      </c>
      <c r="E18" t="s">
        <v>301</v>
      </c>
      <c r="F18" t="str">
        <f>CONCATENATE(E18,"_",R18)</f>
        <v>Brandon_DS_2018_P150_F200_Doongara</v>
      </c>
      <c r="G18" s="1">
        <f t="shared" si="3"/>
        <v>43347</v>
      </c>
      <c r="I18">
        <v>150</v>
      </c>
      <c r="J18" t="s">
        <v>362</v>
      </c>
      <c r="K18">
        <v>35</v>
      </c>
      <c r="L18" t="s">
        <v>362</v>
      </c>
      <c r="M18">
        <v>0.96508931566803691</v>
      </c>
      <c r="N18">
        <v>26.25</v>
      </c>
      <c r="O18">
        <v>38.354508326788107</v>
      </c>
      <c r="P18" t="s">
        <v>362</v>
      </c>
      <c r="Q18">
        <v>8.7500000000000018</v>
      </c>
      <c r="R18" t="s">
        <v>297</v>
      </c>
      <c r="S18" s="2">
        <v>43305</v>
      </c>
    </row>
    <row r="19" spans="1:19" x14ac:dyDescent="0.35">
      <c r="A19" t="str">
        <f t="shared" si="0"/>
        <v>BrandonNratePopNrate200CVDoongaraPop150Season24-Jul</v>
      </c>
      <c r="B19" t="str">
        <f t="shared" si="1"/>
        <v>BrandonNratePop</v>
      </c>
      <c r="C19">
        <f t="shared" si="4"/>
        <v>200</v>
      </c>
      <c r="D19" t="str">
        <f t="shared" si="2"/>
        <v>Doongara</v>
      </c>
      <c r="E19" t="s">
        <v>301</v>
      </c>
      <c r="F19" t="str">
        <f>CONCATENATE(E19,"_",R19)</f>
        <v>Brandon_DS_2018_P150_F200_Doongara</v>
      </c>
      <c r="G19" s="1">
        <f t="shared" si="3"/>
        <v>43375</v>
      </c>
      <c r="I19">
        <v>150</v>
      </c>
      <c r="J19" t="s">
        <v>362</v>
      </c>
      <c r="K19">
        <v>250.00397943386579</v>
      </c>
      <c r="L19" t="s">
        <v>362</v>
      </c>
      <c r="M19">
        <v>3.564814998616828</v>
      </c>
      <c r="N19">
        <v>145.10406148888873</v>
      </c>
      <c r="O19">
        <v>25.913297087622354</v>
      </c>
      <c r="P19" t="s">
        <v>362</v>
      </c>
      <c r="Q19">
        <v>104.89991794497705</v>
      </c>
      <c r="R19" t="s">
        <v>297</v>
      </c>
      <c r="S19" s="2">
        <v>43305</v>
      </c>
    </row>
    <row r="20" spans="1:19" x14ac:dyDescent="0.35">
      <c r="A20" t="str">
        <f t="shared" si="0"/>
        <v>BrandonNratePopNrate200CVDoongaraPop150Season24-Jul</v>
      </c>
      <c r="B20" t="str">
        <f t="shared" si="1"/>
        <v>BrandonNratePop</v>
      </c>
      <c r="C20">
        <f t="shared" si="4"/>
        <v>200</v>
      </c>
      <c r="D20" t="str">
        <f t="shared" si="2"/>
        <v>Doongara</v>
      </c>
      <c r="E20" t="s">
        <v>301</v>
      </c>
      <c r="F20" t="str">
        <f>CONCATENATE(E20,"_",R20)</f>
        <v>Brandon_DS_2018_P150_F200_Doongara</v>
      </c>
      <c r="G20" s="1">
        <f t="shared" si="3"/>
        <v>43396</v>
      </c>
      <c r="I20">
        <v>150</v>
      </c>
      <c r="J20" t="s">
        <v>362</v>
      </c>
      <c r="K20">
        <v>549.42216320816863</v>
      </c>
      <c r="L20" t="s">
        <v>362</v>
      </c>
      <c r="M20">
        <v>6.2888280806678232</v>
      </c>
      <c r="N20">
        <v>232.90349143610015</v>
      </c>
      <c r="O20">
        <v>27.130088800279438</v>
      </c>
      <c r="P20" t="s">
        <v>362</v>
      </c>
      <c r="Q20">
        <v>316.5186717720685</v>
      </c>
      <c r="R20" t="s">
        <v>297</v>
      </c>
      <c r="S20" s="2">
        <v>43305</v>
      </c>
    </row>
    <row r="21" spans="1:19" x14ac:dyDescent="0.35">
      <c r="A21" t="str">
        <f t="shared" si="0"/>
        <v>BrandonNratePopNrate200CVDoongaraPop150Season24-Jul</v>
      </c>
      <c r="B21" t="str">
        <f t="shared" si="1"/>
        <v>BrandonNratePop</v>
      </c>
      <c r="C21">
        <f t="shared" si="4"/>
        <v>200</v>
      </c>
      <c r="D21" t="str">
        <f t="shared" si="2"/>
        <v>Doongara</v>
      </c>
      <c r="E21" t="s">
        <v>302</v>
      </c>
      <c r="F21" t="str">
        <f>CONCATENATE(E21,"_",R21)</f>
        <v>Brandon_DS_2018_P300_F200_Doongara</v>
      </c>
      <c r="G21" s="1">
        <f t="shared" si="3"/>
        <v>43446</v>
      </c>
      <c r="I21">
        <v>150</v>
      </c>
      <c r="J21">
        <v>1124.575973731884</v>
      </c>
      <c r="K21">
        <v>1959.6325860507245</v>
      </c>
      <c r="L21">
        <v>347.08257501850255</v>
      </c>
      <c r="M21">
        <v>10.211079660269874</v>
      </c>
      <c r="N21">
        <v>309.7573596014492</v>
      </c>
      <c r="O21">
        <v>36.394716797921483</v>
      </c>
      <c r="P21">
        <v>1124.575973731884</v>
      </c>
      <c r="Q21">
        <v>525.29925271739125</v>
      </c>
      <c r="R21" t="s">
        <v>297</v>
      </c>
      <c r="S21" s="2">
        <v>43305</v>
      </c>
    </row>
    <row r="22" spans="1:19" x14ac:dyDescent="0.35">
      <c r="A22" t="str">
        <f t="shared" si="0"/>
        <v>BrandonNratePopNrate200CVDoongaraPop300Season24-Jul</v>
      </c>
      <c r="B22" t="str">
        <f t="shared" si="1"/>
        <v>BrandonNratePop</v>
      </c>
      <c r="C22">
        <f t="shared" si="4"/>
        <v>200</v>
      </c>
      <c r="D22" t="str">
        <f t="shared" si="2"/>
        <v>Doongara</v>
      </c>
      <c r="E22" t="s">
        <v>302</v>
      </c>
      <c r="F22" t="str">
        <f>CONCATENATE(E22,"_",R22)</f>
        <v>Brandon_DS_2018_P300_F200_Doongara</v>
      </c>
      <c r="G22" s="1">
        <f t="shared" si="3"/>
        <v>43347</v>
      </c>
      <c r="I22">
        <v>300</v>
      </c>
      <c r="J22" t="s">
        <v>362</v>
      </c>
      <c r="K22">
        <v>57.754237288135599</v>
      </c>
      <c r="L22" t="s">
        <v>362</v>
      </c>
      <c r="M22">
        <v>1.6186458155092238</v>
      </c>
      <c r="N22">
        <v>41.403601694915253</v>
      </c>
      <c r="O22">
        <v>40.422014468193204</v>
      </c>
      <c r="P22" t="s">
        <v>362</v>
      </c>
      <c r="Q22">
        <v>16.350635593220339</v>
      </c>
      <c r="R22" t="s">
        <v>297</v>
      </c>
      <c r="S22" s="2">
        <v>43305</v>
      </c>
    </row>
    <row r="23" spans="1:19" x14ac:dyDescent="0.35">
      <c r="A23" t="str">
        <f t="shared" si="0"/>
        <v>BrandonNratePopNrate200CVDoongaraPop300Season24-Jul</v>
      </c>
      <c r="B23" t="str">
        <f t="shared" si="1"/>
        <v>BrandonNratePop</v>
      </c>
      <c r="C23">
        <f t="shared" si="4"/>
        <v>200</v>
      </c>
      <c r="D23" t="str">
        <f t="shared" si="2"/>
        <v>Doongara</v>
      </c>
      <c r="E23" t="s">
        <v>302</v>
      </c>
      <c r="F23" t="str">
        <f>CONCATENATE(E23,"_",R23)</f>
        <v>Brandon_DS_2018_P300_F200_Doongara</v>
      </c>
      <c r="G23" s="1">
        <f t="shared" si="3"/>
        <v>43375</v>
      </c>
      <c r="I23">
        <v>300</v>
      </c>
      <c r="J23" t="s">
        <v>362</v>
      </c>
      <c r="K23">
        <v>349.29941068026403</v>
      </c>
      <c r="L23" t="s">
        <v>362</v>
      </c>
      <c r="M23">
        <v>5.0649381138780409</v>
      </c>
      <c r="N23">
        <v>205.40545689470446</v>
      </c>
      <c r="O23">
        <v>25.991732265568288</v>
      </c>
      <c r="P23" t="s">
        <v>362</v>
      </c>
      <c r="Q23">
        <v>143.89395378555955</v>
      </c>
      <c r="R23" t="s">
        <v>297</v>
      </c>
      <c r="S23" s="2">
        <v>43305</v>
      </c>
    </row>
    <row r="24" spans="1:19" x14ac:dyDescent="0.35">
      <c r="A24" t="str">
        <f t="shared" si="0"/>
        <v>BrandonNratePopNrate200CVDoongaraPop300Season24-Jul</v>
      </c>
      <c r="B24" t="str">
        <f t="shared" si="1"/>
        <v>BrandonNratePop</v>
      </c>
      <c r="C24">
        <f t="shared" si="4"/>
        <v>200</v>
      </c>
      <c r="D24" t="str">
        <f t="shared" si="2"/>
        <v>Doongara</v>
      </c>
      <c r="E24" t="s">
        <v>302</v>
      </c>
      <c r="F24" t="str">
        <f>CONCATENATE(E24,"_",R24)</f>
        <v>Brandon_DS_2018_P300_F200_Doongara</v>
      </c>
      <c r="G24" s="1">
        <f t="shared" si="3"/>
        <v>43396</v>
      </c>
      <c r="I24">
        <v>300</v>
      </c>
      <c r="J24" t="s">
        <v>362</v>
      </c>
      <c r="K24">
        <v>806.63532514091514</v>
      </c>
      <c r="L24" t="s">
        <v>362</v>
      </c>
      <c r="M24">
        <v>9.2972883930027059</v>
      </c>
      <c r="N24">
        <v>368.33711870026525</v>
      </c>
      <c r="O24">
        <v>25.176456775915053</v>
      </c>
      <c r="P24" t="s">
        <v>362</v>
      </c>
      <c r="Q24">
        <v>438.29820644064984</v>
      </c>
      <c r="R24" t="s">
        <v>297</v>
      </c>
      <c r="S24" s="2">
        <v>43305</v>
      </c>
    </row>
    <row r="25" spans="1:19" x14ac:dyDescent="0.35">
      <c r="A25" t="str">
        <f t="shared" si="0"/>
        <v>BrandonNratePopNrate200CVDoongaraPop300Season24-Jul</v>
      </c>
      <c r="B25" t="str">
        <f t="shared" si="1"/>
        <v>BrandonNratePop</v>
      </c>
      <c r="C25">
        <f t="shared" si="4"/>
        <v>200</v>
      </c>
      <c r="D25" t="str">
        <f t="shared" si="2"/>
        <v>Doongara</v>
      </c>
      <c r="E25" t="s">
        <v>303</v>
      </c>
      <c r="F25" t="str">
        <f>CONCATENATE(E25,"_",R25)</f>
        <v>Brandon_DS_2018_P450_F200_Doongara</v>
      </c>
      <c r="G25" s="1">
        <f t="shared" si="3"/>
        <v>43446</v>
      </c>
      <c r="I25">
        <v>300</v>
      </c>
      <c r="J25">
        <v>872.73757309941516</v>
      </c>
      <c r="K25">
        <v>1508.4941520467839</v>
      </c>
      <c r="L25">
        <v>348.01686249036732</v>
      </c>
      <c r="M25">
        <v>7.5696976441754575</v>
      </c>
      <c r="N25">
        <v>207.73313492063488</v>
      </c>
      <c r="O25">
        <v>36.021166564572894</v>
      </c>
      <c r="P25">
        <v>872.73757309941516</v>
      </c>
      <c r="Q25">
        <v>428.0234440267335</v>
      </c>
      <c r="R25" t="s">
        <v>297</v>
      </c>
      <c r="S25" s="2">
        <v>43305</v>
      </c>
    </row>
    <row r="26" spans="1:19" x14ac:dyDescent="0.35">
      <c r="A26" t="str">
        <f t="shared" si="0"/>
        <v>BrandonNratePopNrate200CVDoongaraPop450Season24-Jul</v>
      </c>
      <c r="B26" t="str">
        <f t="shared" si="1"/>
        <v>BrandonNratePop</v>
      </c>
      <c r="C26">
        <f t="shared" si="4"/>
        <v>200</v>
      </c>
      <c r="D26" t="str">
        <f t="shared" si="2"/>
        <v>Doongara</v>
      </c>
      <c r="E26" t="s">
        <v>303</v>
      </c>
      <c r="F26" t="str">
        <f>CONCATENATE(E26,"_",R26)</f>
        <v>Brandon_DS_2018_P450_F200_Doongara</v>
      </c>
      <c r="G26" s="1">
        <f t="shared" si="3"/>
        <v>43347</v>
      </c>
      <c r="I26">
        <v>450</v>
      </c>
      <c r="J26" t="s">
        <v>362</v>
      </c>
      <c r="K26">
        <v>53.125</v>
      </c>
      <c r="L26" t="s">
        <v>362</v>
      </c>
      <c r="M26">
        <v>1.2925309965166205</v>
      </c>
      <c r="N26">
        <v>40.3125</v>
      </c>
      <c r="O26">
        <v>31.569722209608987</v>
      </c>
      <c r="P26" t="s">
        <v>362</v>
      </c>
      <c r="Q26">
        <v>12.8125</v>
      </c>
      <c r="R26" t="s">
        <v>297</v>
      </c>
      <c r="S26" s="2">
        <v>43305</v>
      </c>
    </row>
    <row r="27" spans="1:19" x14ac:dyDescent="0.35">
      <c r="A27" t="str">
        <f t="shared" si="0"/>
        <v>BrandonNratePopNrate200CVDoongaraPop450Season24-Jul</v>
      </c>
      <c r="B27" t="str">
        <f t="shared" si="1"/>
        <v>BrandonNratePop</v>
      </c>
      <c r="C27">
        <f t="shared" si="4"/>
        <v>200</v>
      </c>
      <c r="D27" t="str">
        <f t="shared" si="2"/>
        <v>Doongara</v>
      </c>
      <c r="E27" t="s">
        <v>303</v>
      </c>
      <c r="F27" t="str">
        <f>CONCATENATE(E27,"_",R27)</f>
        <v>Brandon_DS_2018_P450_F200_Doongara</v>
      </c>
      <c r="G27" s="1">
        <f t="shared" si="3"/>
        <v>43375</v>
      </c>
      <c r="I27">
        <v>450</v>
      </c>
      <c r="J27" t="s">
        <v>362</v>
      </c>
      <c r="K27">
        <v>348.92009373942426</v>
      </c>
      <c r="L27" t="s">
        <v>362</v>
      </c>
      <c r="M27">
        <v>6.2636748678784109</v>
      </c>
      <c r="N27">
        <v>207.91213699036052</v>
      </c>
      <c r="O27">
        <v>30.21266102027009</v>
      </c>
      <c r="P27" t="s">
        <v>362</v>
      </c>
      <c r="Q27">
        <v>141.00795674906379</v>
      </c>
      <c r="R27" t="s">
        <v>297</v>
      </c>
      <c r="S27" s="2">
        <v>43305</v>
      </c>
    </row>
    <row r="28" spans="1:19" x14ac:dyDescent="0.35">
      <c r="A28" t="str">
        <f t="shared" si="0"/>
        <v>BrandonNratePopNrate200CVDoongaraPop450Season24-Jul</v>
      </c>
      <c r="B28" t="str">
        <f t="shared" si="1"/>
        <v>BrandonNratePop</v>
      </c>
      <c r="C28">
        <f t="shared" si="4"/>
        <v>200</v>
      </c>
      <c r="D28" t="str">
        <f t="shared" si="2"/>
        <v>Doongara</v>
      </c>
      <c r="E28" t="s">
        <v>303</v>
      </c>
      <c r="F28" t="str">
        <f>CONCATENATE(E28,"_",R28)</f>
        <v>Brandon_DS_2018_P450_F200_Doongara</v>
      </c>
      <c r="G28" s="1">
        <f t="shared" si="3"/>
        <v>43396</v>
      </c>
      <c r="I28">
        <v>450</v>
      </c>
      <c r="J28" t="s">
        <v>362</v>
      </c>
      <c r="K28">
        <v>695.24150097330369</v>
      </c>
      <c r="L28" t="s">
        <v>362</v>
      </c>
      <c r="M28">
        <v>8.576387535253037</v>
      </c>
      <c r="N28">
        <v>332.20273683722655</v>
      </c>
      <c r="O28">
        <v>24.500703901478229</v>
      </c>
      <c r="P28" t="s">
        <v>362</v>
      </c>
      <c r="Q28">
        <v>363.03876413607702</v>
      </c>
      <c r="R28" t="s">
        <v>297</v>
      </c>
      <c r="S28" s="2">
        <v>43305</v>
      </c>
    </row>
    <row r="29" spans="1:19" x14ac:dyDescent="0.35">
      <c r="A29" t="str">
        <f t="shared" si="0"/>
        <v>BrandonNratePopNrate200CVDoongaraPop450Season24-Jul</v>
      </c>
      <c r="B29" t="str">
        <f t="shared" si="1"/>
        <v>BrandonNratePop</v>
      </c>
      <c r="C29">
        <f t="shared" si="4"/>
        <v>200</v>
      </c>
      <c r="D29" t="str">
        <f t="shared" si="2"/>
        <v>Doongara</v>
      </c>
      <c r="E29" t="s">
        <v>304</v>
      </c>
      <c r="F29" t="str">
        <f>CONCATENATE(E29,"_",R29)</f>
        <v>Brandon_DS_2018_P600_F200_Doongara</v>
      </c>
      <c r="G29" s="1">
        <f t="shared" si="3"/>
        <v>43446</v>
      </c>
      <c r="I29">
        <v>450</v>
      </c>
      <c r="J29">
        <v>1009.3829205069123</v>
      </c>
      <c r="K29">
        <v>1612.7284346198157</v>
      </c>
      <c r="L29">
        <v>321.61065912748273</v>
      </c>
      <c r="M29">
        <v>11.808650508946034</v>
      </c>
      <c r="N29">
        <v>186.49667578725038</v>
      </c>
      <c r="O29">
        <v>64.73163256366756</v>
      </c>
      <c r="P29">
        <v>1009.3829205069123</v>
      </c>
      <c r="Q29">
        <v>416.84883832565282</v>
      </c>
      <c r="R29" t="s">
        <v>297</v>
      </c>
      <c r="S29" s="2">
        <v>43305</v>
      </c>
    </row>
    <row r="30" spans="1:19" x14ac:dyDescent="0.35">
      <c r="A30" t="str">
        <f t="shared" si="0"/>
        <v>BrandonNratePopNrate200CVDoongaraPop600Season24-Jul</v>
      </c>
      <c r="B30" t="str">
        <f t="shared" si="1"/>
        <v>BrandonNratePop</v>
      </c>
      <c r="C30">
        <f t="shared" si="4"/>
        <v>200</v>
      </c>
      <c r="D30" t="str">
        <f t="shared" si="2"/>
        <v>Doongara</v>
      </c>
      <c r="E30" t="s">
        <v>304</v>
      </c>
      <c r="F30" t="str">
        <f>CONCATENATE(E30,"_",R30)</f>
        <v>Brandon_DS_2018_P600_F200_Doongara</v>
      </c>
      <c r="G30" s="1">
        <f t="shared" si="3"/>
        <v>43347</v>
      </c>
      <c r="I30">
        <v>600</v>
      </c>
      <c r="J30" t="s">
        <v>362</v>
      </c>
      <c r="K30">
        <v>70.757375776397524</v>
      </c>
      <c r="L30" t="s">
        <v>362</v>
      </c>
      <c r="M30">
        <v>1.4550129616525824</v>
      </c>
      <c r="N30">
        <v>55.795419254658384</v>
      </c>
      <c r="O30">
        <v>27.509948723070888</v>
      </c>
      <c r="P30" t="s">
        <v>362</v>
      </c>
      <c r="Q30">
        <v>14.961956521739131</v>
      </c>
      <c r="R30" t="s">
        <v>297</v>
      </c>
      <c r="S30" s="2">
        <v>43305</v>
      </c>
    </row>
    <row r="31" spans="1:19" x14ac:dyDescent="0.35">
      <c r="A31" t="str">
        <f t="shared" si="0"/>
        <v>BrandonNratePopNrate200CVDoongaraPop600Season24-Jul</v>
      </c>
      <c r="B31" t="str">
        <f t="shared" si="1"/>
        <v>BrandonNratePop</v>
      </c>
      <c r="C31">
        <f t="shared" si="4"/>
        <v>200</v>
      </c>
      <c r="D31" t="str">
        <f t="shared" si="2"/>
        <v>Doongara</v>
      </c>
      <c r="E31" t="s">
        <v>304</v>
      </c>
      <c r="F31" t="str">
        <f>CONCATENATE(E31,"_",R31)</f>
        <v>Brandon_DS_2018_P600_F200_Doongara</v>
      </c>
      <c r="G31" s="1">
        <f t="shared" si="3"/>
        <v>43375</v>
      </c>
      <c r="I31">
        <v>600</v>
      </c>
      <c r="J31" t="s">
        <v>362</v>
      </c>
      <c r="K31">
        <v>329.6758965430538</v>
      </c>
      <c r="L31" t="s">
        <v>362</v>
      </c>
      <c r="M31">
        <v>7.0824626031292457</v>
      </c>
      <c r="N31">
        <v>193.4177639199653</v>
      </c>
      <c r="O31">
        <v>35.433072886848528</v>
      </c>
      <c r="P31" t="s">
        <v>362</v>
      </c>
      <c r="Q31">
        <v>136.25813262308847</v>
      </c>
      <c r="R31" t="s">
        <v>297</v>
      </c>
      <c r="S31" s="2">
        <v>43305</v>
      </c>
    </row>
    <row r="32" spans="1:19" x14ac:dyDescent="0.35">
      <c r="A32" t="str">
        <f t="shared" si="0"/>
        <v>BrandonNratePopNrate200CVDoongaraPop600Season24-Jul</v>
      </c>
      <c r="B32" t="str">
        <f t="shared" si="1"/>
        <v>BrandonNratePop</v>
      </c>
      <c r="C32">
        <v>200</v>
      </c>
      <c r="D32" t="str">
        <f t="shared" si="2"/>
        <v>Doongara</v>
      </c>
      <c r="E32" t="s">
        <v>304</v>
      </c>
      <c r="F32" t="str">
        <f>CONCATENATE(E32,"_",R32)</f>
        <v>Brandon_DS_2018_P600_F200_Doongara</v>
      </c>
      <c r="G32" s="1">
        <f t="shared" si="3"/>
        <v>43396</v>
      </c>
      <c r="I32">
        <v>600</v>
      </c>
      <c r="J32" t="s">
        <v>362</v>
      </c>
      <c r="K32">
        <v>704.05674298819463</v>
      </c>
      <c r="L32" t="s">
        <v>362</v>
      </c>
      <c r="M32">
        <v>6.8128987298615513</v>
      </c>
      <c r="N32">
        <v>345.58035966050079</v>
      </c>
      <c r="O32">
        <v>22.489954950369615</v>
      </c>
      <c r="P32" t="s">
        <v>362</v>
      </c>
      <c r="Q32">
        <v>358.47638332769372</v>
      </c>
      <c r="R32" t="s">
        <v>297</v>
      </c>
      <c r="S32" s="2">
        <v>43305</v>
      </c>
    </row>
    <row r="33" spans="1:19" x14ac:dyDescent="0.35">
      <c r="A33" t="str">
        <f t="shared" si="0"/>
        <v>BrandonNratePopNrate250CVDoongaraPop600Season24-Jul</v>
      </c>
      <c r="B33" t="str">
        <f t="shared" si="1"/>
        <v>BrandonNratePop</v>
      </c>
      <c r="C33">
        <f t="shared" si="4"/>
        <v>250</v>
      </c>
      <c r="D33" t="str">
        <f t="shared" si="2"/>
        <v>Doongara</v>
      </c>
      <c r="E33" t="s">
        <v>305</v>
      </c>
      <c r="F33" t="str">
        <f>CONCATENATE(E33,"_",R33)</f>
        <v>Brandon_DS_2018_P150_F250_Doongara</v>
      </c>
      <c r="G33" s="1">
        <f t="shared" si="3"/>
        <v>43446</v>
      </c>
      <c r="I33">
        <v>600</v>
      </c>
      <c r="J33">
        <v>943.53472857869315</v>
      </c>
      <c r="K33">
        <v>1635.9980835240272</v>
      </c>
      <c r="L33">
        <v>287.71095956955276</v>
      </c>
      <c r="M33">
        <v>7.2895025268286178</v>
      </c>
      <c r="N33">
        <v>234.36252224764812</v>
      </c>
      <c r="O33">
        <v>35.544686789799357</v>
      </c>
      <c r="P33">
        <v>943.53472857869315</v>
      </c>
      <c r="Q33">
        <v>458.1008326976862</v>
      </c>
      <c r="R33" t="s">
        <v>297</v>
      </c>
      <c r="S33" s="2">
        <v>43305</v>
      </c>
    </row>
    <row r="34" spans="1:19" x14ac:dyDescent="0.35">
      <c r="A34" t="str">
        <f t="shared" si="0"/>
        <v>BrandonNratePopNrate250CVDoongaraPop150Season24-Jul</v>
      </c>
      <c r="B34" t="str">
        <f t="shared" si="1"/>
        <v>BrandonNratePop</v>
      </c>
      <c r="C34">
        <f t="shared" si="4"/>
        <v>250</v>
      </c>
      <c r="D34" t="str">
        <f t="shared" si="2"/>
        <v>Doongara</v>
      </c>
      <c r="E34" t="s">
        <v>305</v>
      </c>
      <c r="F34" t="str">
        <f>CONCATENATE(E34,"_",R34)</f>
        <v>Brandon_DS_2018_P150_F250_Doongara</v>
      </c>
      <c r="G34" s="1">
        <f t="shared" si="3"/>
        <v>43347</v>
      </c>
      <c r="I34">
        <v>150</v>
      </c>
      <c r="J34" t="s">
        <v>362</v>
      </c>
      <c r="K34">
        <v>35.3125</v>
      </c>
      <c r="L34" t="s">
        <v>362</v>
      </c>
      <c r="M34">
        <v>0.88462878395925515</v>
      </c>
      <c r="N34">
        <v>25.9375</v>
      </c>
      <c r="O34">
        <v>34.283388304839193</v>
      </c>
      <c r="P34" t="s">
        <v>362</v>
      </c>
      <c r="Q34">
        <v>9.3749999999999964</v>
      </c>
      <c r="R34" t="s">
        <v>297</v>
      </c>
      <c r="S34" s="2">
        <v>43305</v>
      </c>
    </row>
    <row r="35" spans="1:19" x14ac:dyDescent="0.35">
      <c r="A35" t="str">
        <f t="shared" si="0"/>
        <v>BrandonNratePopNrate250CVDoongaraPop150Season24-Jul</v>
      </c>
      <c r="B35" t="str">
        <f t="shared" si="1"/>
        <v>BrandonNratePop</v>
      </c>
      <c r="C35">
        <f t="shared" si="4"/>
        <v>250</v>
      </c>
      <c r="D35" t="str">
        <f t="shared" si="2"/>
        <v>Doongara</v>
      </c>
      <c r="E35" t="s">
        <v>305</v>
      </c>
      <c r="F35" t="str">
        <f>CONCATENATE(E35,"_",R35)</f>
        <v>Brandon_DS_2018_P150_F250_Doongara</v>
      </c>
      <c r="G35" s="1">
        <f t="shared" si="3"/>
        <v>43375</v>
      </c>
      <c r="I35">
        <v>150</v>
      </c>
      <c r="J35" t="s">
        <v>362</v>
      </c>
      <c r="K35">
        <v>253.44150325077644</v>
      </c>
      <c r="L35" t="s">
        <v>362</v>
      </c>
      <c r="M35">
        <v>4.1295326014934233</v>
      </c>
      <c r="N35">
        <v>149.00912578894543</v>
      </c>
      <c r="O35">
        <v>27.914781816433408</v>
      </c>
      <c r="P35" t="s">
        <v>362</v>
      </c>
      <c r="Q35">
        <v>104.43237746183101</v>
      </c>
      <c r="R35" t="s">
        <v>297</v>
      </c>
      <c r="S35" s="2">
        <v>43305</v>
      </c>
    </row>
    <row r="36" spans="1:19" x14ac:dyDescent="0.35">
      <c r="A36" t="str">
        <f t="shared" si="0"/>
        <v>BrandonNratePopNrate250CVDoongaraPop150Season24-Jul</v>
      </c>
      <c r="B36" t="str">
        <f t="shared" si="1"/>
        <v>BrandonNratePop</v>
      </c>
      <c r="C36">
        <f t="shared" si="4"/>
        <v>250</v>
      </c>
      <c r="D36" t="str">
        <f t="shared" si="2"/>
        <v>Doongara</v>
      </c>
      <c r="E36" t="s">
        <v>305</v>
      </c>
      <c r="F36" t="str">
        <f>CONCATENATE(E36,"_",R36)</f>
        <v>Brandon_DS_2018_P150_F250_Doongara</v>
      </c>
      <c r="G36" s="1">
        <f t="shared" si="3"/>
        <v>43396</v>
      </c>
      <c r="I36">
        <v>150</v>
      </c>
      <c r="J36" t="s">
        <v>362</v>
      </c>
      <c r="K36">
        <v>538.89167228969859</v>
      </c>
      <c r="L36" t="s">
        <v>362</v>
      </c>
      <c r="M36">
        <v>5.1305201389003354</v>
      </c>
      <c r="N36">
        <v>233.81670602789023</v>
      </c>
      <c r="O36">
        <v>27.805951625983713</v>
      </c>
      <c r="P36" t="s">
        <v>362</v>
      </c>
      <c r="Q36">
        <v>305.07496626180836</v>
      </c>
      <c r="R36" t="s">
        <v>297</v>
      </c>
      <c r="S36" s="2">
        <v>43305</v>
      </c>
    </row>
    <row r="37" spans="1:19" x14ac:dyDescent="0.35">
      <c r="A37" t="str">
        <f t="shared" si="0"/>
        <v>BrandonNratePopNrate250CVDoongaraPop150Season24-Jul</v>
      </c>
      <c r="B37" t="str">
        <f t="shared" si="1"/>
        <v>BrandonNratePop</v>
      </c>
      <c r="C37">
        <f t="shared" si="4"/>
        <v>250</v>
      </c>
      <c r="D37" t="str">
        <f t="shared" si="2"/>
        <v>Doongara</v>
      </c>
      <c r="E37" t="s">
        <v>306</v>
      </c>
      <c r="F37" t="str">
        <f>CONCATENATE(E37,"_",R37)</f>
        <v>Brandon_DS_2018_P300_F250_Doongara</v>
      </c>
      <c r="G37" s="1">
        <f t="shared" si="3"/>
        <v>43446</v>
      </c>
      <c r="I37">
        <v>150</v>
      </c>
      <c r="J37">
        <v>1074.9924558746584</v>
      </c>
      <c r="K37">
        <v>1803.3529728401268</v>
      </c>
      <c r="L37">
        <v>442.06911455331448</v>
      </c>
      <c r="M37">
        <v>7.3375865440761796</v>
      </c>
      <c r="N37">
        <v>270.05457930707473</v>
      </c>
      <c r="O37">
        <v>32.008484720201714</v>
      </c>
      <c r="P37">
        <v>1074.9924558746584</v>
      </c>
      <c r="Q37">
        <v>458.30593765839347</v>
      </c>
      <c r="R37" t="s">
        <v>297</v>
      </c>
      <c r="S37" s="2">
        <v>43305</v>
      </c>
    </row>
    <row r="38" spans="1:19" x14ac:dyDescent="0.35">
      <c r="A38" t="str">
        <f t="shared" si="0"/>
        <v>BrandonNratePopNrate250CVDoongaraPop300Season24-Jul</v>
      </c>
      <c r="B38" t="str">
        <f t="shared" si="1"/>
        <v>BrandonNratePop</v>
      </c>
      <c r="C38">
        <f t="shared" si="4"/>
        <v>250</v>
      </c>
      <c r="D38" t="str">
        <f t="shared" si="2"/>
        <v>Doongara</v>
      </c>
      <c r="E38" t="s">
        <v>306</v>
      </c>
      <c r="F38" t="str">
        <f>CONCATENATE(E38,"_",R38)</f>
        <v>Brandon_DS_2018_P300_F250_Doongara</v>
      </c>
      <c r="G38" s="1">
        <f t="shared" si="3"/>
        <v>43347</v>
      </c>
      <c r="I38">
        <v>300</v>
      </c>
      <c r="J38" t="s">
        <v>362</v>
      </c>
      <c r="K38">
        <v>50.690406976744192</v>
      </c>
      <c r="L38" t="s">
        <v>362</v>
      </c>
      <c r="M38">
        <v>0.95936691278758635</v>
      </c>
      <c r="N38">
        <v>38.306686046511629</v>
      </c>
      <c r="O38">
        <v>27.447648306391365</v>
      </c>
      <c r="P38" t="s">
        <v>362</v>
      </c>
      <c r="Q38">
        <v>12.38372093023256</v>
      </c>
      <c r="R38" t="s">
        <v>297</v>
      </c>
      <c r="S38" s="2">
        <v>43305</v>
      </c>
    </row>
    <row r="39" spans="1:19" x14ac:dyDescent="0.35">
      <c r="A39" t="str">
        <f t="shared" si="0"/>
        <v>BrandonNratePopNrate250CVDoongaraPop300Season24-Jul</v>
      </c>
      <c r="B39" t="str">
        <f t="shared" si="1"/>
        <v>BrandonNratePop</v>
      </c>
      <c r="C39">
        <f t="shared" si="4"/>
        <v>250</v>
      </c>
      <c r="D39" t="str">
        <f t="shared" si="2"/>
        <v>Doongara</v>
      </c>
      <c r="E39" t="s">
        <v>306</v>
      </c>
      <c r="F39" t="str">
        <f>CONCATENATE(E39,"_",R39)</f>
        <v>Brandon_DS_2018_P300_F250_Doongara</v>
      </c>
      <c r="G39" s="1">
        <f t="shared" si="3"/>
        <v>43375</v>
      </c>
      <c r="I39">
        <v>300</v>
      </c>
      <c r="J39" t="s">
        <v>362</v>
      </c>
      <c r="K39">
        <v>266.71858170982819</v>
      </c>
      <c r="L39" t="s">
        <v>362</v>
      </c>
      <c r="M39">
        <v>4.8647187293374152</v>
      </c>
      <c r="N39">
        <v>184.37660160271645</v>
      </c>
      <c r="O39">
        <v>28.994530631042711</v>
      </c>
      <c r="P39" t="s">
        <v>362</v>
      </c>
      <c r="Q39">
        <v>82.341980107111752</v>
      </c>
      <c r="R39" t="s">
        <v>297</v>
      </c>
      <c r="S39" s="2">
        <v>43305</v>
      </c>
    </row>
    <row r="40" spans="1:19" x14ac:dyDescent="0.35">
      <c r="A40" t="str">
        <f t="shared" si="0"/>
        <v>BrandonNratePopNrate250CVDoongaraPop300Season24-Jul</v>
      </c>
      <c r="B40" t="str">
        <f t="shared" si="1"/>
        <v>BrandonNratePop</v>
      </c>
      <c r="C40">
        <f t="shared" si="4"/>
        <v>250</v>
      </c>
      <c r="D40" t="str">
        <f t="shared" si="2"/>
        <v>Doongara</v>
      </c>
      <c r="E40" t="s">
        <v>306</v>
      </c>
      <c r="F40" t="str">
        <f>CONCATENATE(E40,"_",R40)</f>
        <v>Brandon_DS_2018_P300_F250_Doongara</v>
      </c>
      <c r="G40" s="1">
        <f t="shared" si="3"/>
        <v>43396</v>
      </c>
      <c r="I40">
        <v>300</v>
      </c>
      <c r="J40" t="s">
        <v>362</v>
      </c>
      <c r="K40">
        <v>663.89727011494256</v>
      </c>
      <c r="L40" t="s">
        <v>362</v>
      </c>
      <c r="M40">
        <v>8.000044030342206</v>
      </c>
      <c r="N40">
        <v>318.4306426332289</v>
      </c>
      <c r="O40">
        <v>25.259400957198448</v>
      </c>
      <c r="P40" t="s">
        <v>362</v>
      </c>
      <c r="Q40">
        <v>345.46662748171372</v>
      </c>
      <c r="R40" t="s">
        <v>297</v>
      </c>
      <c r="S40" s="2">
        <v>43305</v>
      </c>
    </row>
    <row r="41" spans="1:19" x14ac:dyDescent="0.35">
      <c r="A41" t="str">
        <f t="shared" si="0"/>
        <v>BrandonNratePopNrate250CVDoongaraPop300Season24-Jul</v>
      </c>
      <c r="B41" t="str">
        <f t="shared" si="1"/>
        <v>BrandonNratePop</v>
      </c>
      <c r="C41">
        <f t="shared" si="4"/>
        <v>250</v>
      </c>
      <c r="D41" t="str">
        <f t="shared" si="2"/>
        <v>Doongara</v>
      </c>
      <c r="E41" t="s">
        <v>307</v>
      </c>
      <c r="F41" t="str">
        <f>CONCATENATE(E41,"_",R41)</f>
        <v>Brandon_DS_2018_P450_F250_Doongara</v>
      </c>
      <c r="G41" s="1">
        <f t="shared" si="3"/>
        <v>43446</v>
      </c>
      <c r="I41">
        <v>300</v>
      </c>
      <c r="J41">
        <v>1177.2859730848863</v>
      </c>
      <c r="K41">
        <v>2112.9595302795033</v>
      </c>
      <c r="L41">
        <v>458.86063140881879</v>
      </c>
      <c r="M41">
        <v>8.7282057303162421</v>
      </c>
      <c r="N41">
        <v>334.32285196687371</v>
      </c>
      <c r="O41">
        <v>26.367064191884481</v>
      </c>
      <c r="P41">
        <v>1177.2859730848863</v>
      </c>
      <c r="Q41">
        <v>601.35070522774322</v>
      </c>
      <c r="R41" t="s">
        <v>297</v>
      </c>
      <c r="S41" s="2">
        <v>43305</v>
      </c>
    </row>
    <row r="42" spans="1:19" x14ac:dyDescent="0.35">
      <c r="A42" t="str">
        <f t="shared" si="0"/>
        <v>BrandonNratePopNrate250CVDoongaraPop450Season24-Jul</v>
      </c>
      <c r="B42" t="str">
        <f t="shared" si="1"/>
        <v>BrandonNratePop</v>
      </c>
      <c r="C42">
        <f t="shared" si="4"/>
        <v>250</v>
      </c>
      <c r="D42" t="str">
        <f t="shared" si="2"/>
        <v>Doongara</v>
      </c>
      <c r="E42" t="s">
        <v>307</v>
      </c>
      <c r="F42" t="str">
        <f>CONCATENATE(E42,"_",R42)</f>
        <v>Brandon_DS_2018_P450_F250_Doongara</v>
      </c>
      <c r="G42" s="1">
        <f t="shared" si="3"/>
        <v>43347</v>
      </c>
      <c r="I42">
        <v>450</v>
      </c>
      <c r="J42" t="s">
        <v>362</v>
      </c>
      <c r="K42">
        <v>58.141447368421041</v>
      </c>
      <c r="L42" t="s">
        <v>362</v>
      </c>
      <c r="M42">
        <v>1.3605769019407388</v>
      </c>
      <c r="N42">
        <v>40.263157894736842</v>
      </c>
      <c r="O42">
        <v>35.650777380061413</v>
      </c>
      <c r="P42" t="s">
        <v>362</v>
      </c>
      <c r="Q42">
        <v>17.878289473684209</v>
      </c>
      <c r="R42" t="s">
        <v>297</v>
      </c>
      <c r="S42" s="2">
        <v>43305</v>
      </c>
    </row>
    <row r="43" spans="1:19" x14ac:dyDescent="0.35">
      <c r="A43" t="str">
        <f t="shared" si="0"/>
        <v>BrandonNratePopNrate250CVDoongaraPop450Season24-Jul</v>
      </c>
      <c r="B43" t="str">
        <f t="shared" si="1"/>
        <v>BrandonNratePop</v>
      </c>
      <c r="C43">
        <f t="shared" si="4"/>
        <v>250</v>
      </c>
      <c r="D43" t="str">
        <f t="shared" si="2"/>
        <v>Doongara</v>
      </c>
      <c r="E43" t="s">
        <v>307</v>
      </c>
      <c r="F43" t="str">
        <f>CONCATENATE(E43,"_",R43)</f>
        <v>Brandon_DS_2018_P450_F250_Doongara</v>
      </c>
      <c r="G43" s="1">
        <f t="shared" si="3"/>
        <v>43375</v>
      </c>
      <c r="I43">
        <v>450</v>
      </c>
      <c r="J43" t="s">
        <v>362</v>
      </c>
      <c r="K43">
        <v>342.68757943159216</v>
      </c>
      <c r="L43" t="s">
        <v>362</v>
      </c>
      <c r="M43">
        <v>6.2969272805157424</v>
      </c>
      <c r="N43">
        <v>208.28037510130406</v>
      </c>
      <c r="O43">
        <v>31.463380679188006</v>
      </c>
      <c r="P43" t="s">
        <v>362</v>
      </c>
      <c r="Q43">
        <v>134.4072043302881</v>
      </c>
      <c r="R43" t="s">
        <v>297</v>
      </c>
      <c r="S43" s="2">
        <v>43305</v>
      </c>
    </row>
    <row r="44" spans="1:19" x14ac:dyDescent="0.35">
      <c r="A44" t="str">
        <f t="shared" si="0"/>
        <v>BrandonNratePopNrate250CVDoongaraPop450Season24-Jul</v>
      </c>
      <c r="B44" t="str">
        <f t="shared" si="1"/>
        <v>BrandonNratePop</v>
      </c>
      <c r="C44">
        <f t="shared" si="4"/>
        <v>250</v>
      </c>
      <c r="D44" t="str">
        <f t="shared" si="2"/>
        <v>Doongara</v>
      </c>
      <c r="E44" t="s">
        <v>307</v>
      </c>
      <c r="F44" t="str">
        <f>CONCATENATE(E44,"_",R44)</f>
        <v>Brandon_DS_2018_P450_F250_Doongara</v>
      </c>
      <c r="G44" s="1">
        <f t="shared" si="3"/>
        <v>43396</v>
      </c>
      <c r="I44">
        <v>450</v>
      </c>
      <c r="J44" t="s">
        <v>362</v>
      </c>
      <c r="K44">
        <v>728.65789675245094</v>
      </c>
      <c r="L44" t="s">
        <v>362</v>
      </c>
      <c r="M44">
        <v>12.034894956070545</v>
      </c>
      <c r="N44">
        <v>359.12607230392155</v>
      </c>
      <c r="O44">
        <v>34.736355255654566</v>
      </c>
      <c r="P44" t="s">
        <v>362</v>
      </c>
      <c r="Q44">
        <v>369.53182444852945</v>
      </c>
      <c r="R44" t="s">
        <v>297</v>
      </c>
      <c r="S44" s="2">
        <v>43305</v>
      </c>
    </row>
    <row r="45" spans="1:19" x14ac:dyDescent="0.35">
      <c r="A45" t="str">
        <f t="shared" si="0"/>
        <v>BrandonNratePopNrate250CVDoongaraPop450Season24-Jul</v>
      </c>
      <c r="B45" t="str">
        <f t="shared" si="1"/>
        <v>BrandonNratePop</v>
      </c>
      <c r="C45">
        <f t="shared" si="4"/>
        <v>250</v>
      </c>
      <c r="D45" t="str">
        <f t="shared" si="2"/>
        <v>Doongara</v>
      </c>
      <c r="E45" t="s">
        <v>308</v>
      </c>
      <c r="F45" t="str">
        <f>CONCATENATE(E45,"_",R45)</f>
        <v>Brandon_DS_2018_P600_F250_Doongara</v>
      </c>
      <c r="G45" s="1">
        <f t="shared" si="3"/>
        <v>43446</v>
      </c>
      <c r="I45">
        <v>450</v>
      </c>
      <c r="J45">
        <v>906.0205557503507</v>
      </c>
      <c r="K45">
        <v>1661.672729663394</v>
      </c>
      <c r="L45">
        <v>298.7878122292139</v>
      </c>
      <c r="M45">
        <v>7.1716911570952178</v>
      </c>
      <c r="N45">
        <v>284.78315655680228</v>
      </c>
      <c r="O45">
        <v>26.988628337807192</v>
      </c>
      <c r="P45">
        <v>906.0205557503507</v>
      </c>
      <c r="Q45">
        <v>470.86901735624122</v>
      </c>
      <c r="R45" t="s">
        <v>297</v>
      </c>
      <c r="S45" s="2">
        <v>43305</v>
      </c>
    </row>
    <row r="46" spans="1:19" x14ac:dyDescent="0.35">
      <c r="A46" t="str">
        <f t="shared" si="0"/>
        <v>BrandonNratePopNrate250CVDoongaraPop600Season24-Jul</v>
      </c>
      <c r="B46" t="str">
        <f t="shared" si="1"/>
        <v>BrandonNratePop</v>
      </c>
      <c r="C46">
        <f t="shared" si="4"/>
        <v>250</v>
      </c>
      <c r="D46" t="str">
        <f t="shared" si="2"/>
        <v>Doongara</v>
      </c>
      <c r="E46" t="s">
        <v>308</v>
      </c>
      <c r="F46" t="str">
        <f>CONCATENATE(E46,"_",R46)</f>
        <v>Brandon_DS_2018_P600_F250_Doongara</v>
      </c>
      <c r="G46" s="1">
        <f t="shared" si="3"/>
        <v>43347</v>
      </c>
      <c r="I46">
        <v>600</v>
      </c>
      <c r="J46" t="s">
        <v>362</v>
      </c>
      <c r="K46">
        <v>77.954086538461553</v>
      </c>
      <c r="L46" t="s">
        <v>362</v>
      </c>
      <c r="M46">
        <v>2.2264806238247417</v>
      </c>
      <c r="N46">
        <v>60.850961538461533</v>
      </c>
      <c r="O46">
        <v>36.436564522077497</v>
      </c>
      <c r="P46" t="s">
        <v>362</v>
      </c>
      <c r="Q46">
        <v>17.103124999999999</v>
      </c>
      <c r="R46" t="s">
        <v>297</v>
      </c>
      <c r="S46" s="2">
        <v>43305</v>
      </c>
    </row>
    <row r="47" spans="1:19" x14ac:dyDescent="0.35">
      <c r="A47" t="str">
        <f t="shared" si="0"/>
        <v>BrandonNratePopNrate250CVDoongaraPop600Season24-Jul</v>
      </c>
      <c r="B47" t="str">
        <f t="shared" si="1"/>
        <v>BrandonNratePop</v>
      </c>
      <c r="C47">
        <f t="shared" si="4"/>
        <v>250</v>
      </c>
      <c r="D47" t="str">
        <f t="shared" si="2"/>
        <v>Doongara</v>
      </c>
      <c r="E47" t="s">
        <v>308</v>
      </c>
      <c r="F47" t="str">
        <f>CONCATENATE(E47,"_",R47)</f>
        <v>Brandon_DS_2018_P600_F250_Doongara</v>
      </c>
      <c r="G47" s="1">
        <f t="shared" si="3"/>
        <v>43375</v>
      </c>
      <c r="I47">
        <v>600</v>
      </c>
      <c r="J47" t="s">
        <v>362</v>
      </c>
      <c r="K47">
        <v>377.4982135210455</v>
      </c>
      <c r="L47" t="s">
        <v>362</v>
      </c>
      <c r="M47">
        <v>8.2743119063048329</v>
      </c>
      <c r="N47">
        <v>223.32175545295073</v>
      </c>
      <c r="O47">
        <v>37.660206383096885</v>
      </c>
      <c r="P47" t="s">
        <v>362</v>
      </c>
      <c r="Q47">
        <v>154.17645806809486</v>
      </c>
      <c r="R47" t="s">
        <v>297</v>
      </c>
      <c r="S47" s="2">
        <v>43305</v>
      </c>
    </row>
    <row r="48" spans="1:19" x14ac:dyDescent="0.35">
      <c r="A48" t="str">
        <f t="shared" si="0"/>
        <v>BrandonNratePopNrate250CVDoongaraPop600Season24-Jul</v>
      </c>
      <c r="B48" t="str">
        <f t="shared" si="1"/>
        <v>BrandonNratePop</v>
      </c>
      <c r="C48">
        <v>250</v>
      </c>
      <c r="D48" t="str">
        <f t="shared" si="2"/>
        <v>Doongara</v>
      </c>
      <c r="E48" t="s">
        <v>308</v>
      </c>
      <c r="F48" t="str">
        <f>CONCATENATE(E48,"_",R48)</f>
        <v>Brandon_DS_2018_P600_F250_Doongara</v>
      </c>
      <c r="G48" s="1">
        <f t="shared" si="3"/>
        <v>43396</v>
      </c>
      <c r="I48">
        <v>600</v>
      </c>
      <c r="J48" t="s">
        <v>362</v>
      </c>
      <c r="K48">
        <v>678.17637275112452</v>
      </c>
      <c r="L48" t="s">
        <v>362</v>
      </c>
      <c r="M48">
        <v>11.266980211679531</v>
      </c>
      <c r="N48">
        <v>327.08803410794604</v>
      </c>
      <c r="O48">
        <v>34.229388166297014</v>
      </c>
      <c r="P48" t="s">
        <v>362</v>
      </c>
      <c r="Q48">
        <v>351.08833864317842</v>
      </c>
      <c r="R48" t="s">
        <v>297</v>
      </c>
      <c r="S48" s="2">
        <v>43305</v>
      </c>
    </row>
    <row r="49" spans="1:19" x14ac:dyDescent="0.35">
      <c r="A49" t="str">
        <f t="shared" si="0"/>
        <v>BrandonNratePopNrate150CVDoongaraPop600Season24-Jul</v>
      </c>
      <c r="B49" t="str">
        <f t="shared" si="1"/>
        <v>BrandonNratePop</v>
      </c>
      <c r="C49">
        <f>C2</f>
        <v>150</v>
      </c>
      <c r="D49" t="str">
        <f t="shared" si="2"/>
        <v>Doongara</v>
      </c>
      <c r="E49" t="s">
        <v>296</v>
      </c>
      <c r="F49" t="str">
        <f>CONCATENATE(E49,"_",R49)</f>
        <v>Brandon_DS_2018_P150_F150_Doongara</v>
      </c>
      <c r="G49" s="1">
        <f t="shared" si="3"/>
        <v>43446</v>
      </c>
      <c r="I49">
        <v>600</v>
      </c>
      <c r="J49">
        <v>1082.5735201496909</v>
      </c>
      <c r="K49">
        <v>1873.3438713836817</v>
      </c>
      <c r="L49">
        <v>231.07633983153747</v>
      </c>
      <c r="M49">
        <v>9.7373935737564619</v>
      </c>
      <c r="N49">
        <v>276.60784138588099</v>
      </c>
      <c r="O49">
        <v>37.075703981608704</v>
      </c>
      <c r="P49">
        <v>1082.5735201496909</v>
      </c>
      <c r="Q49">
        <v>514.16250984810995</v>
      </c>
      <c r="R49" t="s">
        <v>297</v>
      </c>
      <c r="S49" s="2">
        <v>43305</v>
      </c>
    </row>
    <row r="50" spans="1:19" x14ac:dyDescent="0.35">
      <c r="A50" t="str">
        <f t="shared" si="0"/>
        <v>BrandonNratePopNrate150CVViet4Pop150Season24-Jul</v>
      </c>
      <c r="B50" t="str">
        <f t="shared" si="1"/>
        <v>BrandonNratePop</v>
      </c>
      <c r="C50">
        <f t="shared" ref="C50:C113" si="5">C3</f>
        <v>150</v>
      </c>
      <c r="D50" t="s">
        <v>331</v>
      </c>
      <c r="E50" t="s">
        <v>296</v>
      </c>
      <c r="F50" t="str">
        <f>CONCATENATE(E50,"_",R50)</f>
        <v>Brandon_DS_2018_P150_F150_Viet 4</v>
      </c>
      <c r="G50" s="1">
        <f t="shared" si="3"/>
        <v>43347</v>
      </c>
      <c r="I50">
        <v>150</v>
      </c>
      <c r="J50" t="s">
        <v>362</v>
      </c>
      <c r="K50">
        <v>17.5</v>
      </c>
      <c r="L50" t="s">
        <v>362</v>
      </c>
      <c r="M50">
        <v>0.67572138648102598</v>
      </c>
      <c r="N50">
        <v>13.4375</v>
      </c>
      <c r="O50">
        <v>62.733297794744644</v>
      </c>
      <c r="P50" t="s">
        <v>362</v>
      </c>
      <c r="Q50">
        <v>4.0624999999999991</v>
      </c>
      <c r="R50" t="s">
        <v>309</v>
      </c>
      <c r="S50" s="2">
        <v>43305</v>
      </c>
    </row>
    <row r="51" spans="1:19" x14ac:dyDescent="0.35">
      <c r="A51" t="str">
        <f t="shared" si="0"/>
        <v>BrandonNratePopNrate150CVViet4Pop150Season24-Jul</v>
      </c>
      <c r="B51" t="str">
        <f t="shared" si="1"/>
        <v>BrandonNratePop</v>
      </c>
      <c r="C51">
        <f t="shared" si="5"/>
        <v>150</v>
      </c>
      <c r="D51" t="str">
        <f t="shared" si="2"/>
        <v>Viet4</v>
      </c>
      <c r="E51" t="s">
        <v>296</v>
      </c>
      <c r="F51" t="str">
        <f>CONCATENATE(E51,"_",R51)</f>
        <v>Brandon_DS_2018_P150_F150_Viet 4</v>
      </c>
      <c r="G51" s="1">
        <f t="shared" si="3"/>
        <v>43375</v>
      </c>
      <c r="I51">
        <v>150</v>
      </c>
      <c r="J51" t="s">
        <v>362</v>
      </c>
      <c r="K51">
        <v>132.89710424710424</v>
      </c>
      <c r="L51" t="s">
        <v>362</v>
      </c>
      <c r="M51">
        <v>2.1624559038742039</v>
      </c>
      <c r="N51">
        <v>92.316934791934798</v>
      </c>
      <c r="O51">
        <v>24.760694285073914</v>
      </c>
      <c r="P51" t="s">
        <v>362</v>
      </c>
      <c r="Q51">
        <v>40.580169455169447</v>
      </c>
      <c r="R51" t="s">
        <v>309</v>
      </c>
      <c r="S51" s="2">
        <v>43305</v>
      </c>
    </row>
    <row r="52" spans="1:19" x14ac:dyDescent="0.35">
      <c r="A52" t="str">
        <f t="shared" si="0"/>
        <v>BrandonNratePopNrate150CVViet4Pop150Season24-Jul</v>
      </c>
      <c r="B52" t="str">
        <f t="shared" si="1"/>
        <v>BrandonNratePop</v>
      </c>
      <c r="C52">
        <f t="shared" si="5"/>
        <v>150</v>
      </c>
      <c r="D52" t="str">
        <f t="shared" si="2"/>
        <v>Viet4</v>
      </c>
      <c r="E52" t="s">
        <v>296</v>
      </c>
      <c r="F52" t="str">
        <f>CONCATENATE(E52,"_",R52)</f>
        <v>Brandon_DS_2018_P150_F150_Viet 4</v>
      </c>
      <c r="G52" s="1">
        <f t="shared" si="3"/>
        <v>43396</v>
      </c>
      <c r="I52">
        <v>150</v>
      </c>
      <c r="J52" t="s">
        <v>362</v>
      </c>
      <c r="K52">
        <v>366.34658932552958</v>
      </c>
      <c r="L52" t="s">
        <v>362</v>
      </c>
      <c r="M52">
        <v>3.0967364141243818</v>
      </c>
      <c r="N52">
        <v>157.44504250278709</v>
      </c>
      <c r="O52">
        <v>20.526829617929508</v>
      </c>
      <c r="P52" t="s">
        <v>362</v>
      </c>
      <c r="Q52">
        <v>208.90154682274246</v>
      </c>
      <c r="R52" t="s">
        <v>309</v>
      </c>
      <c r="S52" s="2">
        <v>43305</v>
      </c>
    </row>
    <row r="53" spans="1:19" x14ac:dyDescent="0.35">
      <c r="A53" t="str">
        <f t="shared" si="0"/>
        <v>BrandonNratePopNrate150CVViet4Pop150Season24-Jul</v>
      </c>
      <c r="B53" t="str">
        <f t="shared" si="1"/>
        <v>BrandonNratePop</v>
      </c>
      <c r="C53">
        <f t="shared" si="5"/>
        <v>150</v>
      </c>
      <c r="D53" t="str">
        <f t="shared" si="2"/>
        <v>Viet4</v>
      </c>
      <c r="E53" t="s">
        <v>298</v>
      </c>
      <c r="F53" t="str">
        <f>CONCATENATE(E53,"_",R53)</f>
        <v>Brandon_DS_2018_P300_F150_Viet 4</v>
      </c>
      <c r="G53" s="1">
        <f t="shared" si="3"/>
        <v>43446</v>
      </c>
      <c r="I53">
        <v>150</v>
      </c>
      <c r="J53">
        <v>891.23241341991343</v>
      </c>
      <c r="K53">
        <v>1485.9818133255635</v>
      </c>
      <c r="L53">
        <v>283.8692017916535</v>
      </c>
      <c r="M53">
        <v>5.1913888605080594</v>
      </c>
      <c r="N53">
        <v>178.51591117216117</v>
      </c>
      <c r="O53">
        <v>31.385368252703955</v>
      </c>
      <c r="P53">
        <v>891.23241341991343</v>
      </c>
      <c r="Q53">
        <v>416.2334887334888</v>
      </c>
      <c r="R53" t="s">
        <v>309</v>
      </c>
      <c r="S53" s="2">
        <v>43305</v>
      </c>
    </row>
    <row r="54" spans="1:19" x14ac:dyDescent="0.35">
      <c r="A54" t="str">
        <f t="shared" si="0"/>
        <v>BrandonNratePopNrate150CVViet4Pop300Season24-Jul</v>
      </c>
      <c r="B54" t="str">
        <f t="shared" si="1"/>
        <v>BrandonNratePop</v>
      </c>
      <c r="C54">
        <f t="shared" si="5"/>
        <v>150</v>
      </c>
      <c r="D54" t="str">
        <f t="shared" si="2"/>
        <v>Viet4</v>
      </c>
      <c r="E54" t="s">
        <v>298</v>
      </c>
      <c r="F54" t="str">
        <f>CONCATENATE(E54,"_",R54)</f>
        <v>Brandon_DS_2018_P300_F150_Viet 4</v>
      </c>
      <c r="G54" s="1">
        <f t="shared" si="3"/>
        <v>43347</v>
      </c>
      <c r="I54">
        <v>300</v>
      </c>
      <c r="J54" t="s">
        <v>362</v>
      </c>
      <c r="K54">
        <v>28.4375</v>
      </c>
      <c r="L54" t="s">
        <v>362</v>
      </c>
      <c r="M54">
        <v>0.65062764592489741</v>
      </c>
      <c r="N54">
        <v>22.5</v>
      </c>
      <c r="O54">
        <v>39.543447591318412</v>
      </c>
      <c r="P54" t="s">
        <v>362</v>
      </c>
      <c r="Q54">
        <v>5.9375000000000009</v>
      </c>
      <c r="R54" t="s">
        <v>309</v>
      </c>
      <c r="S54" s="2">
        <v>43305</v>
      </c>
    </row>
    <row r="55" spans="1:19" x14ac:dyDescent="0.35">
      <c r="A55" t="str">
        <f t="shared" si="0"/>
        <v>BrandonNratePopNrate150CVViet4Pop300Season24-Jul</v>
      </c>
      <c r="B55" t="str">
        <f t="shared" si="1"/>
        <v>BrandonNratePop</v>
      </c>
      <c r="C55">
        <f t="shared" si="5"/>
        <v>150</v>
      </c>
      <c r="D55" t="str">
        <f t="shared" si="2"/>
        <v>Viet4</v>
      </c>
      <c r="E55" t="s">
        <v>298</v>
      </c>
      <c r="F55" t="str">
        <f>CONCATENATE(E55,"_",R55)</f>
        <v>Brandon_DS_2018_P300_F150_Viet 4</v>
      </c>
      <c r="G55" s="1">
        <f t="shared" si="3"/>
        <v>43375</v>
      </c>
      <c r="I55">
        <v>300</v>
      </c>
      <c r="J55" t="s">
        <v>362</v>
      </c>
      <c r="K55">
        <v>172.21562899746249</v>
      </c>
      <c r="L55" t="s">
        <v>362</v>
      </c>
      <c r="M55">
        <v>2.2442845157476539</v>
      </c>
      <c r="N55">
        <v>101.4150080472957</v>
      </c>
      <c r="O55">
        <v>22.220109462384499</v>
      </c>
      <c r="P55" t="s">
        <v>362</v>
      </c>
      <c r="Q55">
        <v>70.800620950166802</v>
      </c>
      <c r="R55" t="s">
        <v>309</v>
      </c>
      <c r="S55" s="2">
        <v>43305</v>
      </c>
    </row>
    <row r="56" spans="1:19" x14ac:dyDescent="0.35">
      <c r="A56" t="str">
        <f t="shared" si="0"/>
        <v>BrandonNratePopNrate150CVViet4Pop300Season24-Jul</v>
      </c>
      <c r="B56" t="str">
        <f t="shared" si="1"/>
        <v>BrandonNratePop</v>
      </c>
      <c r="C56">
        <f t="shared" si="5"/>
        <v>150</v>
      </c>
      <c r="D56" t="str">
        <f t="shared" si="2"/>
        <v>Viet4</v>
      </c>
      <c r="E56" t="s">
        <v>298</v>
      </c>
      <c r="F56" t="str">
        <f>CONCATENATE(E56,"_",R56)</f>
        <v>Brandon_DS_2018_P300_F150_Viet 4</v>
      </c>
      <c r="G56" s="1">
        <f t="shared" si="3"/>
        <v>43396</v>
      </c>
      <c r="I56">
        <v>300</v>
      </c>
      <c r="J56" t="s">
        <v>362</v>
      </c>
      <c r="K56">
        <v>482.51732038123163</v>
      </c>
      <c r="L56" t="s">
        <v>362</v>
      </c>
      <c r="M56">
        <v>5.2826623971330431</v>
      </c>
      <c r="N56">
        <v>220.02793390898233</v>
      </c>
      <c r="O56">
        <v>25.003554422456027</v>
      </c>
      <c r="P56" t="s">
        <v>362</v>
      </c>
      <c r="Q56">
        <v>262.48938647224935</v>
      </c>
      <c r="R56" t="s">
        <v>309</v>
      </c>
      <c r="S56" s="2">
        <v>43305</v>
      </c>
    </row>
    <row r="57" spans="1:19" x14ac:dyDescent="0.35">
      <c r="A57" t="str">
        <f t="shared" si="0"/>
        <v>BrandonNratePopNrate150CVViet4Pop300Season24-Jul</v>
      </c>
      <c r="B57" t="str">
        <f t="shared" si="1"/>
        <v>BrandonNratePop</v>
      </c>
      <c r="C57">
        <f t="shared" si="5"/>
        <v>150</v>
      </c>
      <c r="D57" t="str">
        <f t="shared" si="2"/>
        <v>Viet4</v>
      </c>
      <c r="E57" t="s">
        <v>299</v>
      </c>
      <c r="F57" t="str">
        <f>CONCATENATE(E57,"_",R57)</f>
        <v>Brandon_DS_2018_P450_F150_Viet 4</v>
      </c>
      <c r="G57" s="1">
        <f t="shared" si="3"/>
        <v>43446</v>
      </c>
      <c r="I57">
        <v>300</v>
      </c>
      <c r="J57">
        <v>993.26071428571436</v>
      </c>
      <c r="K57">
        <v>1609.8071428571432</v>
      </c>
      <c r="L57">
        <v>324.56573844059506</v>
      </c>
      <c r="M57">
        <v>7.2467352323179632</v>
      </c>
      <c r="N57">
        <v>198.83571428571432</v>
      </c>
      <c r="O57">
        <v>37.853973007219736</v>
      </c>
      <c r="P57">
        <v>993.26071428571436</v>
      </c>
      <c r="Q57">
        <v>417.71071428571429</v>
      </c>
      <c r="R57" t="s">
        <v>309</v>
      </c>
      <c r="S57" s="2">
        <v>43305</v>
      </c>
    </row>
    <row r="58" spans="1:19" x14ac:dyDescent="0.35">
      <c r="A58" t="str">
        <f t="shared" si="0"/>
        <v>BrandonNratePopNrate150CVViet4Pop450Season24-Jul</v>
      </c>
      <c r="B58" t="str">
        <f t="shared" si="1"/>
        <v>BrandonNratePop</v>
      </c>
      <c r="C58">
        <f t="shared" si="5"/>
        <v>150</v>
      </c>
      <c r="D58" t="str">
        <f t="shared" si="2"/>
        <v>Viet4</v>
      </c>
      <c r="E58" t="s">
        <v>299</v>
      </c>
      <c r="F58" t="str">
        <f>CONCATENATE(E58,"_",R58)</f>
        <v>Brandon_DS_2018_P450_F150_Viet 4</v>
      </c>
      <c r="G58" s="1">
        <f t="shared" si="3"/>
        <v>43347</v>
      </c>
      <c r="I58">
        <v>450</v>
      </c>
      <c r="J58" t="s">
        <v>362</v>
      </c>
      <c r="K58">
        <v>45.518749999999997</v>
      </c>
      <c r="L58" t="s">
        <v>362</v>
      </c>
      <c r="M58">
        <v>0.97343862820475724</v>
      </c>
      <c r="N58">
        <v>37.21875</v>
      </c>
      <c r="O58">
        <v>26.218236944729053</v>
      </c>
      <c r="P58" t="s">
        <v>362</v>
      </c>
      <c r="Q58">
        <v>8.2999999999999972</v>
      </c>
      <c r="R58" t="s">
        <v>309</v>
      </c>
      <c r="S58" s="2">
        <v>43305</v>
      </c>
    </row>
    <row r="59" spans="1:19" x14ac:dyDescent="0.35">
      <c r="A59" t="str">
        <f t="shared" si="0"/>
        <v>BrandonNratePopNrate150CVViet4Pop450Season24-Jul</v>
      </c>
      <c r="B59" t="str">
        <f t="shared" si="1"/>
        <v>BrandonNratePop</v>
      </c>
      <c r="C59">
        <f t="shared" si="5"/>
        <v>150</v>
      </c>
      <c r="D59" t="str">
        <f t="shared" si="2"/>
        <v>Viet4</v>
      </c>
      <c r="E59" t="s">
        <v>299</v>
      </c>
      <c r="F59" t="str">
        <f>CONCATENATE(E59,"_",R59)</f>
        <v>Brandon_DS_2018_P450_F150_Viet 4</v>
      </c>
      <c r="G59" s="1">
        <f t="shared" si="3"/>
        <v>43375</v>
      </c>
      <c r="I59">
        <v>450</v>
      </c>
      <c r="J59" t="s">
        <v>362</v>
      </c>
      <c r="K59">
        <v>182.07376749132206</v>
      </c>
      <c r="L59" t="s">
        <v>362</v>
      </c>
      <c r="M59">
        <v>3.0035088857939511</v>
      </c>
      <c r="N59">
        <v>109.28740561190618</v>
      </c>
      <c r="O59">
        <v>27.10582429983036</v>
      </c>
      <c r="P59" t="s">
        <v>362</v>
      </c>
      <c r="Q59">
        <v>72.786361879415878</v>
      </c>
      <c r="R59" t="s">
        <v>309</v>
      </c>
      <c r="S59" s="2">
        <v>43305</v>
      </c>
    </row>
    <row r="60" spans="1:19" x14ac:dyDescent="0.35">
      <c r="A60" t="str">
        <f t="shared" si="0"/>
        <v>BrandonNratePopNrate150CVViet4Pop450Season24-Jul</v>
      </c>
      <c r="B60" t="str">
        <f t="shared" si="1"/>
        <v>BrandonNratePop</v>
      </c>
      <c r="C60">
        <f t="shared" si="5"/>
        <v>150</v>
      </c>
      <c r="D60" t="str">
        <f t="shared" si="2"/>
        <v>Viet4</v>
      </c>
      <c r="E60" t="s">
        <v>299</v>
      </c>
      <c r="F60" t="str">
        <f>CONCATENATE(E60,"_",R60)</f>
        <v>Brandon_DS_2018_P450_F150_Viet 4</v>
      </c>
      <c r="G60" s="1">
        <f t="shared" si="3"/>
        <v>43396</v>
      </c>
      <c r="I60">
        <v>450</v>
      </c>
      <c r="J60" t="s">
        <v>362</v>
      </c>
      <c r="K60">
        <v>400.44528388278388</v>
      </c>
      <c r="L60" t="s">
        <v>362</v>
      </c>
      <c r="M60">
        <v>3.9285502744276291</v>
      </c>
      <c r="N60">
        <v>197.24130036630035</v>
      </c>
      <c r="O60">
        <v>19.725911469414392</v>
      </c>
      <c r="P60" t="s">
        <v>362</v>
      </c>
      <c r="Q60">
        <v>203.20398351648356</v>
      </c>
      <c r="R60" t="s">
        <v>309</v>
      </c>
      <c r="S60" s="2">
        <v>43305</v>
      </c>
    </row>
    <row r="61" spans="1:19" x14ac:dyDescent="0.35">
      <c r="A61" t="str">
        <f t="shared" si="0"/>
        <v>BrandonNratePopNrate150CVViet4Pop450Season24-Jul</v>
      </c>
      <c r="B61" t="str">
        <f t="shared" si="1"/>
        <v>BrandonNratePop</v>
      </c>
      <c r="C61">
        <f t="shared" si="5"/>
        <v>150</v>
      </c>
      <c r="D61" t="str">
        <f t="shared" si="2"/>
        <v>Viet4</v>
      </c>
      <c r="E61" t="s">
        <v>300</v>
      </c>
      <c r="F61" t="str">
        <f>CONCATENATE(E61,"_",R61)</f>
        <v>Brandon_DS_2018_P600_F150_Viet 4</v>
      </c>
      <c r="G61" s="1">
        <f t="shared" si="3"/>
        <v>43446</v>
      </c>
      <c r="I61">
        <v>450</v>
      </c>
      <c r="J61">
        <v>612.55763554801251</v>
      </c>
      <c r="K61">
        <v>979.06200125904377</v>
      </c>
      <c r="L61">
        <v>239.94727801928653</v>
      </c>
      <c r="M61">
        <v>4.5788861361589639</v>
      </c>
      <c r="N61">
        <v>94.958241582382698</v>
      </c>
      <c r="O61">
        <v>50.190154282899101</v>
      </c>
      <c r="P61">
        <v>612.55763554801251</v>
      </c>
      <c r="Q61">
        <v>271.5461241286485</v>
      </c>
      <c r="R61" t="s">
        <v>309</v>
      </c>
      <c r="S61" s="2">
        <v>43305</v>
      </c>
    </row>
    <row r="62" spans="1:19" x14ac:dyDescent="0.35">
      <c r="A62" t="str">
        <f t="shared" si="0"/>
        <v>BrandonNratePopNrate150CVViet4Pop600Season24-Jul</v>
      </c>
      <c r="B62" t="str">
        <f t="shared" si="1"/>
        <v>BrandonNratePop</v>
      </c>
      <c r="C62">
        <f t="shared" si="5"/>
        <v>150</v>
      </c>
      <c r="D62" t="str">
        <f t="shared" si="2"/>
        <v>Viet4</v>
      </c>
      <c r="E62" t="s">
        <v>300</v>
      </c>
      <c r="F62" t="str">
        <f>CONCATENATE(E62,"_",R62)</f>
        <v>Brandon_DS_2018_P600_F150_Viet 4</v>
      </c>
      <c r="G62" s="1">
        <f t="shared" si="3"/>
        <v>43347</v>
      </c>
      <c r="I62">
        <v>600</v>
      </c>
      <c r="J62" t="s">
        <v>362</v>
      </c>
      <c r="K62">
        <v>45.9375</v>
      </c>
      <c r="L62" t="s">
        <v>362</v>
      </c>
      <c r="M62">
        <v>1.5098259215601377</v>
      </c>
      <c r="N62">
        <v>39.375</v>
      </c>
      <c r="O62">
        <v>40.151622642526824</v>
      </c>
      <c r="P62" t="s">
        <v>362</v>
      </c>
      <c r="Q62">
        <v>6.5625000000000018</v>
      </c>
      <c r="R62" t="s">
        <v>309</v>
      </c>
      <c r="S62" s="2">
        <v>43305</v>
      </c>
    </row>
    <row r="63" spans="1:19" x14ac:dyDescent="0.35">
      <c r="A63" t="str">
        <f t="shared" si="0"/>
        <v>BrandonNratePopNrate150CVViet4Pop600Season24-Jul</v>
      </c>
      <c r="B63" t="str">
        <f t="shared" si="1"/>
        <v>BrandonNratePop</v>
      </c>
      <c r="C63">
        <f t="shared" si="5"/>
        <v>150</v>
      </c>
      <c r="D63" t="str">
        <f t="shared" si="2"/>
        <v>Viet4</v>
      </c>
      <c r="E63" t="s">
        <v>300</v>
      </c>
      <c r="F63" t="str">
        <f>CONCATENATE(E63,"_",R63)</f>
        <v>Brandon_DS_2018_P600_F150_Viet 4</v>
      </c>
      <c r="G63" s="1">
        <f t="shared" si="3"/>
        <v>43375</v>
      </c>
      <c r="I63">
        <v>600</v>
      </c>
      <c r="J63" t="s">
        <v>362</v>
      </c>
      <c r="K63">
        <v>171.97739087917944</v>
      </c>
      <c r="L63" t="s">
        <v>362</v>
      </c>
      <c r="M63">
        <v>2.5728150528451219</v>
      </c>
      <c r="N63">
        <v>117.13847944162285</v>
      </c>
      <c r="O63">
        <v>22.510655863381825</v>
      </c>
      <c r="P63" t="s">
        <v>362</v>
      </c>
      <c r="Q63">
        <v>54.83891143755659</v>
      </c>
      <c r="R63" t="s">
        <v>309</v>
      </c>
      <c r="S63" s="2">
        <v>43305</v>
      </c>
    </row>
    <row r="64" spans="1:19" x14ac:dyDescent="0.35">
      <c r="A64" t="str">
        <f t="shared" si="0"/>
        <v>BrandonNratePopNrate150CVViet4Pop600Season24-Jul</v>
      </c>
      <c r="B64" t="str">
        <f t="shared" si="1"/>
        <v>BrandonNratePop</v>
      </c>
      <c r="C64">
        <v>150</v>
      </c>
      <c r="D64" t="str">
        <f t="shared" si="2"/>
        <v>Viet4</v>
      </c>
      <c r="E64" t="s">
        <v>300</v>
      </c>
      <c r="F64" t="str">
        <f>CONCATENATE(E64,"_",R64)</f>
        <v>Brandon_DS_2018_P600_F150_Viet 4</v>
      </c>
      <c r="G64" s="1">
        <f t="shared" si="3"/>
        <v>43396</v>
      </c>
      <c r="I64">
        <v>600</v>
      </c>
      <c r="J64" t="s">
        <v>362</v>
      </c>
      <c r="K64">
        <v>374.82092391304349</v>
      </c>
      <c r="L64" t="s">
        <v>362</v>
      </c>
      <c r="M64">
        <v>3.9125837646503343</v>
      </c>
      <c r="N64">
        <v>197.1358695652174</v>
      </c>
      <c r="O64">
        <v>20.142340102457204</v>
      </c>
      <c r="P64" t="s">
        <v>362</v>
      </c>
      <c r="Q64">
        <v>177.68505434782608</v>
      </c>
      <c r="R64" t="s">
        <v>309</v>
      </c>
      <c r="S64" s="2">
        <v>43305</v>
      </c>
    </row>
    <row r="65" spans="1:19" x14ac:dyDescent="0.35">
      <c r="A65" t="str">
        <f t="shared" si="0"/>
        <v>BrandonNratePopNrate200CVViet4Pop600Season24-Jul</v>
      </c>
      <c r="B65" t="str">
        <f t="shared" si="1"/>
        <v>BrandonNratePop</v>
      </c>
      <c r="C65">
        <f t="shared" si="5"/>
        <v>200</v>
      </c>
      <c r="D65" t="str">
        <f t="shared" si="2"/>
        <v>Viet4</v>
      </c>
      <c r="E65" t="s">
        <v>301</v>
      </c>
      <c r="F65" t="str">
        <f>CONCATENATE(E65,"_",R65)</f>
        <v>Brandon_DS_2018_P150_F200_Viet 4</v>
      </c>
      <c r="G65" s="1">
        <f t="shared" si="3"/>
        <v>43446</v>
      </c>
      <c r="I65">
        <v>600</v>
      </c>
      <c r="J65">
        <v>745.56786858974351</v>
      </c>
      <c r="K65">
        <v>1295.0916666666667</v>
      </c>
      <c r="L65">
        <v>242.37734549742618</v>
      </c>
      <c r="M65">
        <v>7.4223039880786095</v>
      </c>
      <c r="N65">
        <v>174.98693910256409</v>
      </c>
      <c r="O65">
        <v>42.866024360965348</v>
      </c>
      <c r="P65">
        <v>745.56786858974351</v>
      </c>
      <c r="Q65">
        <v>374.53685897435895</v>
      </c>
      <c r="R65" t="s">
        <v>309</v>
      </c>
      <c r="S65" s="2">
        <v>43305</v>
      </c>
    </row>
    <row r="66" spans="1:19" x14ac:dyDescent="0.35">
      <c r="A66" t="str">
        <f t="shared" si="0"/>
        <v>BrandonNratePopNrate200CVViet4Pop150Season24-Jul</v>
      </c>
      <c r="B66" t="str">
        <f t="shared" si="1"/>
        <v>BrandonNratePop</v>
      </c>
      <c r="C66">
        <f t="shared" si="5"/>
        <v>200</v>
      </c>
      <c r="D66" t="str">
        <f t="shared" si="2"/>
        <v>Viet4</v>
      </c>
      <c r="E66" t="s">
        <v>301</v>
      </c>
      <c r="F66" t="str">
        <f>CONCATENATE(E66,"_",R66)</f>
        <v>Brandon_DS_2018_P150_F200_Viet 4</v>
      </c>
      <c r="G66" s="1">
        <f t="shared" si="3"/>
        <v>43347</v>
      </c>
      <c r="I66">
        <v>150</v>
      </c>
      <c r="J66" t="s">
        <v>362</v>
      </c>
      <c r="K66">
        <v>28.4375</v>
      </c>
      <c r="L66" t="s">
        <v>362</v>
      </c>
      <c r="M66">
        <v>0.96335137201582721</v>
      </c>
      <c r="N66">
        <v>20.3125</v>
      </c>
      <c r="O66">
        <v>58.071139215219119</v>
      </c>
      <c r="P66" t="s">
        <v>362</v>
      </c>
      <c r="Q66">
        <v>8.1250000000000018</v>
      </c>
      <c r="R66" t="s">
        <v>309</v>
      </c>
      <c r="S66" s="2">
        <v>43305</v>
      </c>
    </row>
    <row r="67" spans="1:19" x14ac:dyDescent="0.35">
      <c r="A67" t="str">
        <f t="shared" ref="A67:A130" si="6">CONCATENATE(B67,$C$1,C67,$D$1,D67,$I$1,I67,S$1,TEXT(S67,"dd-mmm"))</f>
        <v>BrandonNratePopNrate200CVViet4Pop150Season24-Jul</v>
      </c>
      <c r="B67" t="str">
        <f t="shared" si="1"/>
        <v>BrandonNratePop</v>
      </c>
      <c r="C67">
        <f t="shared" si="5"/>
        <v>200</v>
      </c>
      <c r="D67" t="str">
        <f t="shared" si="2"/>
        <v>Viet4</v>
      </c>
      <c r="E67" t="s">
        <v>301</v>
      </c>
      <c r="F67" t="str">
        <f>CONCATENATE(E67,"_",R67)</f>
        <v>Brandon_DS_2018_P150_F200_Viet 4</v>
      </c>
      <c r="G67" s="1">
        <f t="shared" si="3"/>
        <v>43375</v>
      </c>
      <c r="I67">
        <v>150</v>
      </c>
      <c r="J67" t="s">
        <v>362</v>
      </c>
      <c r="K67">
        <v>183.16815468595831</v>
      </c>
      <c r="L67" t="s">
        <v>362</v>
      </c>
      <c r="M67">
        <v>2.3789933906679939</v>
      </c>
      <c r="N67">
        <v>115.29916837570218</v>
      </c>
      <c r="O67">
        <v>20.440022259248995</v>
      </c>
      <c r="P67" t="s">
        <v>362</v>
      </c>
      <c r="Q67">
        <v>67.868986310256091</v>
      </c>
      <c r="R67" t="s">
        <v>309</v>
      </c>
      <c r="S67" s="2">
        <v>43305</v>
      </c>
    </row>
    <row r="68" spans="1:19" x14ac:dyDescent="0.35">
      <c r="A68" t="str">
        <f t="shared" si="6"/>
        <v>BrandonNratePopNrate200CVViet4Pop150Season24-Jul</v>
      </c>
      <c r="B68" t="str">
        <f t="shared" ref="B68:B131" si="7">B67</f>
        <v>BrandonNratePop</v>
      </c>
      <c r="C68">
        <f t="shared" si="5"/>
        <v>200</v>
      </c>
      <c r="D68" t="str">
        <f t="shared" ref="D68:D131" si="8">D67</f>
        <v>Viet4</v>
      </c>
      <c r="E68" t="s">
        <v>301</v>
      </c>
      <c r="F68" t="str">
        <f>CONCATENATE(E68,"_",R68)</f>
        <v>Brandon_DS_2018_P150_F200_Viet 4</v>
      </c>
      <c r="G68" s="1">
        <f t="shared" si="3"/>
        <v>43396</v>
      </c>
      <c r="I68">
        <v>150</v>
      </c>
      <c r="J68" t="s">
        <v>362</v>
      </c>
      <c r="K68">
        <v>441.8503885392829</v>
      </c>
      <c r="L68" t="s">
        <v>362</v>
      </c>
      <c r="M68">
        <v>4.3236324618928865</v>
      </c>
      <c r="N68">
        <v>227.40369946605642</v>
      </c>
      <c r="O68">
        <v>18.566770387031575</v>
      </c>
      <c r="P68" t="s">
        <v>362</v>
      </c>
      <c r="Q68">
        <v>214.44668907322654</v>
      </c>
      <c r="R68" t="s">
        <v>309</v>
      </c>
      <c r="S68" s="2">
        <v>43305</v>
      </c>
    </row>
    <row r="69" spans="1:19" x14ac:dyDescent="0.35">
      <c r="A69" t="str">
        <f t="shared" si="6"/>
        <v>BrandonNratePopNrate200CVViet4Pop150Season24-Jul</v>
      </c>
      <c r="B69" t="str">
        <f t="shared" si="7"/>
        <v>BrandonNratePop</v>
      </c>
      <c r="C69">
        <f t="shared" si="5"/>
        <v>200</v>
      </c>
      <c r="D69" t="str">
        <f t="shared" si="8"/>
        <v>Viet4</v>
      </c>
      <c r="E69" t="s">
        <v>302</v>
      </c>
      <c r="F69" t="str">
        <f>CONCATENATE(E69,"_",R69)</f>
        <v>Brandon_DS_2018_P300_F200_Viet 4</v>
      </c>
      <c r="G69" s="1">
        <f t="shared" si="3"/>
        <v>43446</v>
      </c>
      <c r="I69">
        <v>150</v>
      </c>
      <c r="J69">
        <v>714.85512472129312</v>
      </c>
      <c r="K69">
        <v>1171.3068474777033</v>
      </c>
      <c r="L69">
        <v>318.64447095968086</v>
      </c>
      <c r="M69">
        <v>5.9547238171308088</v>
      </c>
      <c r="N69">
        <v>124.83929069119286</v>
      </c>
      <c r="O69">
        <v>52.185129790982117</v>
      </c>
      <c r="P69">
        <v>714.85512472129312</v>
      </c>
      <c r="Q69">
        <v>331.61243206521738</v>
      </c>
      <c r="R69" t="s">
        <v>309</v>
      </c>
      <c r="S69" s="2">
        <v>43305</v>
      </c>
    </row>
    <row r="70" spans="1:19" x14ac:dyDescent="0.35">
      <c r="A70" t="str">
        <f t="shared" si="6"/>
        <v>BrandonNratePopNrate200CVViet4Pop300Season24-Jul</v>
      </c>
      <c r="B70" t="str">
        <f t="shared" si="7"/>
        <v>BrandonNratePop</v>
      </c>
      <c r="C70">
        <f t="shared" si="5"/>
        <v>200</v>
      </c>
      <c r="D70" t="str">
        <f t="shared" si="8"/>
        <v>Viet4</v>
      </c>
      <c r="E70" t="s">
        <v>302</v>
      </c>
      <c r="F70" t="str">
        <f>CONCATENATE(E70,"_",R70)</f>
        <v>Brandon_DS_2018_P300_F200_Viet 4</v>
      </c>
      <c r="G70" s="1">
        <f t="shared" si="3"/>
        <v>43347</v>
      </c>
      <c r="I70">
        <v>300</v>
      </c>
      <c r="J70" t="s">
        <v>362</v>
      </c>
      <c r="K70">
        <v>36.5625</v>
      </c>
      <c r="L70" t="s">
        <v>362</v>
      </c>
      <c r="M70">
        <v>1.0683159267821769</v>
      </c>
      <c r="N70">
        <v>29.062499999999993</v>
      </c>
      <c r="O70">
        <v>38.143123083964454</v>
      </c>
      <c r="P70" t="s">
        <v>362</v>
      </c>
      <c r="Q70">
        <v>7.4999999999999973</v>
      </c>
      <c r="R70" t="s">
        <v>309</v>
      </c>
      <c r="S70" s="2">
        <v>43305</v>
      </c>
    </row>
    <row r="71" spans="1:19" x14ac:dyDescent="0.35">
      <c r="A71" t="str">
        <f t="shared" si="6"/>
        <v>BrandonNratePopNrate200CVViet4Pop300Season24-Jul</v>
      </c>
      <c r="B71" t="str">
        <f t="shared" si="7"/>
        <v>BrandonNratePop</v>
      </c>
      <c r="C71">
        <f t="shared" si="5"/>
        <v>200</v>
      </c>
      <c r="D71" t="str">
        <f t="shared" si="8"/>
        <v>Viet4</v>
      </c>
      <c r="E71" t="s">
        <v>302</v>
      </c>
      <c r="F71" t="str">
        <f>CONCATENATE(E71,"_",R71)</f>
        <v>Brandon_DS_2018_P300_F200_Viet 4</v>
      </c>
      <c r="G71" s="1">
        <f t="shared" ref="G71:G134" si="9">G67</f>
        <v>43375</v>
      </c>
      <c r="I71">
        <v>300</v>
      </c>
      <c r="J71" t="s">
        <v>362</v>
      </c>
      <c r="K71">
        <v>233.19735597140453</v>
      </c>
      <c r="L71" t="s">
        <v>362</v>
      </c>
      <c r="M71">
        <v>2.4501805880789593</v>
      </c>
      <c r="N71">
        <v>139.46228557786657</v>
      </c>
      <c r="O71">
        <v>17.426352816147283</v>
      </c>
      <c r="P71" t="s">
        <v>362</v>
      </c>
      <c r="Q71">
        <v>93.735070393537995</v>
      </c>
      <c r="R71" t="s">
        <v>309</v>
      </c>
      <c r="S71" s="2">
        <v>43305</v>
      </c>
    </row>
    <row r="72" spans="1:19" x14ac:dyDescent="0.35">
      <c r="A72" t="str">
        <f t="shared" si="6"/>
        <v>BrandonNratePopNrate200CVViet4Pop300Season24-Jul</v>
      </c>
      <c r="B72" t="str">
        <f t="shared" si="7"/>
        <v>BrandonNratePop</v>
      </c>
      <c r="C72">
        <f t="shared" si="5"/>
        <v>200</v>
      </c>
      <c r="D72" t="str">
        <f t="shared" si="8"/>
        <v>Viet4</v>
      </c>
      <c r="E72" t="s">
        <v>302</v>
      </c>
      <c r="F72" t="str">
        <f>CONCATENATE(E72,"_",R72)</f>
        <v>Brandon_DS_2018_P300_F200_Viet 4</v>
      </c>
      <c r="G72" s="1">
        <f t="shared" si="9"/>
        <v>43396</v>
      </c>
      <c r="I72">
        <v>300</v>
      </c>
      <c r="J72" t="s">
        <v>362</v>
      </c>
      <c r="K72">
        <v>482.63234048560133</v>
      </c>
      <c r="L72" t="s">
        <v>362</v>
      </c>
      <c r="M72">
        <v>5.0137958016774231</v>
      </c>
      <c r="N72">
        <v>247.7428889045737</v>
      </c>
      <c r="O72">
        <v>19.945230763139211</v>
      </c>
      <c r="P72" t="s">
        <v>362</v>
      </c>
      <c r="Q72">
        <v>234.88945158102766</v>
      </c>
      <c r="R72" t="s">
        <v>309</v>
      </c>
      <c r="S72" s="2">
        <v>43305</v>
      </c>
    </row>
    <row r="73" spans="1:19" x14ac:dyDescent="0.35">
      <c r="A73" t="str">
        <f t="shared" si="6"/>
        <v>BrandonNratePopNrate200CVViet4Pop300Season24-Jul</v>
      </c>
      <c r="B73" t="str">
        <f t="shared" si="7"/>
        <v>BrandonNratePop</v>
      </c>
      <c r="C73">
        <f t="shared" si="5"/>
        <v>200</v>
      </c>
      <c r="D73" t="str">
        <f t="shared" si="8"/>
        <v>Viet4</v>
      </c>
      <c r="E73" t="s">
        <v>303</v>
      </c>
      <c r="F73" t="str">
        <f>CONCATENATE(E73,"_",R73)</f>
        <v>Brandon_DS_2018_P450_F200_Viet 4</v>
      </c>
      <c r="G73" s="1">
        <f t="shared" si="9"/>
        <v>43446</v>
      </c>
      <c r="I73">
        <v>300</v>
      </c>
      <c r="J73">
        <v>807.08495168624506</v>
      </c>
      <c r="K73">
        <v>1346.0314828849314</v>
      </c>
      <c r="L73">
        <v>240.90163669581094</v>
      </c>
      <c r="M73">
        <v>7.9983702409322976</v>
      </c>
      <c r="N73">
        <v>168.20773335859542</v>
      </c>
      <c r="O73">
        <v>50.643037120052334</v>
      </c>
      <c r="P73">
        <v>807.08495168624506</v>
      </c>
      <c r="Q73">
        <v>370.73879784009097</v>
      </c>
      <c r="R73" t="s">
        <v>309</v>
      </c>
      <c r="S73" s="2">
        <v>43305</v>
      </c>
    </row>
    <row r="74" spans="1:19" x14ac:dyDescent="0.35">
      <c r="A74" t="str">
        <f t="shared" si="6"/>
        <v>BrandonNratePopNrate200CVViet4Pop450Season24-Jul</v>
      </c>
      <c r="B74" t="str">
        <f t="shared" si="7"/>
        <v>BrandonNratePop</v>
      </c>
      <c r="C74">
        <f t="shared" si="5"/>
        <v>200</v>
      </c>
      <c r="D74" t="str">
        <f t="shared" si="8"/>
        <v>Viet4</v>
      </c>
      <c r="E74" t="s">
        <v>303</v>
      </c>
      <c r="F74" t="str">
        <f>CONCATENATE(E74,"_",R74)</f>
        <v>Brandon_DS_2018_P450_F200_Viet 4</v>
      </c>
      <c r="G74" s="1">
        <f t="shared" si="9"/>
        <v>43347</v>
      </c>
      <c r="I74">
        <v>450</v>
      </c>
      <c r="J74" t="s">
        <v>362</v>
      </c>
      <c r="K74">
        <v>49.0625</v>
      </c>
      <c r="L74" t="s">
        <v>362</v>
      </c>
      <c r="M74">
        <v>0.97204022022386116</v>
      </c>
      <c r="N74">
        <v>43.75</v>
      </c>
      <c r="O74">
        <v>23.461642426130588</v>
      </c>
      <c r="P74" t="s">
        <v>362</v>
      </c>
      <c r="Q74">
        <v>5.3124999999999982</v>
      </c>
      <c r="R74" t="s">
        <v>309</v>
      </c>
      <c r="S74" s="2">
        <v>43305</v>
      </c>
    </row>
    <row r="75" spans="1:19" x14ac:dyDescent="0.35">
      <c r="A75" t="str">
        <f t="shared" si="6"/>
        <v>BrandonNratePopNrate200CVViet4Pop450Season24-Jul</v>
      </c>
      <c r="B75" t="str">
        <f t="shared" si="7"/>
        <v>BrandonNratePop</v>
      </c>
      <c r="C75">
        <f t="shared" si="5"/>
        <v>200</v>
      </c>
      <c r="D75" t="str">
        <f t="shared" si="8"/>
        <v>Viet4</v>
      </c>
      <c r="E75" t="s">
        <v>303</v>
      </c>
      <c r="F75" t="str">
        <f>CONCATENATE(E75,"_",R75)</f>
        <v>Brandon_DS_2018_P450_F200_Viet 4</v>
      </c>
      <c r="G75" s="1">
        <f t="shared" si="9"/>
        <v>43375</v>
      </c>
      <c r="I75">
        <v>450</v>
      </c>
      <c r="J75" t="s">
        <v>362</v>
      </c>
      <c r="K75">
        <v>205.56587702936341</v>
      </c>
      <c r="L75" t="s">
        <v>362</v>
      </c>
      <c r="M75">
        <v>2.8271337538396257</v>
      </c>
      <c r="N75">
        <v>134.28215080574597</v>
      </c>
      <c r="O75">
        <v>23.283048826661201</v>
      </c>
      <c r="P75" t="s">
        <v>362</v>
      </c>
      <c r="Q75">
        <v>71.283726223617407</v>
      </c>
      <c r="R75" t="s">
        <v>309</v>
      </c>
      <c r="S75" s="2">
        <v>43305</v>
      </c>
    </row>
    <row r="76" spans="1:19" x14ac:dyDescent="0.35">
      <c r="A76" t="str">
        <f t="shared" si="6"/>
        <v>BrandonNratePopNrate200CVViet4Pop450Season24-Jul</v>
      </c>
      <c r="B76" t="str">
        <f t="shared" si="7"/>
        <v>BrandonNratePop</v>
      </c>
      <c r="C76">
        <f t="shared" si="5"/>
        <v>200</v>
      </c>
      <c r="D76" t="str">
        <f t="shared" si="8"/>
        <v>Viet4</v>
      </c>
      <c r="E76" t="s">
        <v>303</v>
      </c>
      <c r="F76" t="str">
        <f>CONCATENATE(E76,"_",R76)</f>
        <v>Brandon_DS_2018_P450_F200_Viet 4</v>
      </c>
      <c r="G76" s="1">
        <f t="shared" si="9"/>
        <v>43396</v>
      </c>
      <c r="I76">
        <v>450</v>
      </c>
      <c r="J76" t="s">
        <v>362</v>
      </c>
      <c r="K76">
        <v>413.48580917874398</v>
      </c>
      <c r="L76" t="s">
        <v>362</v>
      </c>
      <c r="M76">
        <v>6.9244191771033323</v>
      </c>
      <c r="N76">
        <v>204.4624884978146</v>
      </c>
      <c r="O76">
        <v>33.537301859226268</v>
      </c>
      <c r="P76" t="s">
        <v>362</v>
      </c>
      <c r="Q76">
        <v>209.02332068092937</v>
      </c>
      <c r="R76" t="s">
        <v>309</v>
      </c>
      <c r="S76" s="2">
        <v>43305</v>
      </c>
    </row>
    <row r="77" spans="1:19" x14ac:dyDescent="0.35">
      <c r="A77" t="str">
        <f t="shared" si="6"/>
        <v>BrandonNratePopNrate200CVViet4Pop450Season24-Jul</v>
      </c>
      <c r="B77" t="str">
        <f t="shared" si="7"/>
        <v>BrandonNratePop</v>
      </c>
      <c r="C77">
        <f t="shared" si="5"/>
        <v>200</v>
      </c>
      <c r="D77" t="str">
        <f t="shared" si="8"/>
        <v>Viet4</v>
      </c>
      <c r="E77" t="s">
        <v>304</v>
      </c>
      <c r="F77" t="str">
        <f>CONCATENATE(E77,"_",R77)</f>
        <v>Brandon_DS_2018_P600_F200_Viet 4</v>
      </c>
      <c r="G77" s="1">
        <f t="shared" si="9"/>
        <v>43446</v>
      </c>
      <c r="I77">
        <v>450</v>
      </c>
      <c r="J77">
        <v>722.05965909090924</v>
      </c>
      <c r="K77">
        <v>1266.3876748251748</v>
      </c>
      <c r="L77">
        <v>298.00494997189099</v>
      </c>
      <c r="M77">
        <v>4.9393876518616757</v>
      </c>
      <c r="N77">
        <v>196.99628496503499</v>
      </c>
      <c r="O77">
        <v>25.005340555215323</v>
      </c>
      <c r="P77">
        <v>722.05965909090924</v>
      </c>
      <c r="Q77">
        <v>347.33173076923083</v>
      </c>
      <c r="R77" t="s">
        <v>309</v>
      </c>
      <c r="S77" s="2">
        <v>43305</v>
      </c>
    </row>
    <row r="78" spans="1:19" x14ac:dyDescent="0.35">
      <c r="A78" t="str">
        <f t="shared" si="6"/>
        <v>BrandonNratePopNrate200CVViet4Pop600Season24-Jul</v>
      </c>
      <c r="B78" t="str">
        <f t="shared" si="7"/>
        <v>BrandonNratePop</v>
      </c>
      <c r="C78">
        <f t="shared" si="5"/>
        <v>200</v>
      </c>
      <c r="D78" t="str">
        <f t="shared" si="8"/>
        <v>Viet4</v>
      </c>
      <c r="E78" t="s">
        <v>304</v>
      </c>
      <c r="F78" t="str">
        <f>CONCATENATE(E78,"_",R78)</f>
        <v>Brandon_DS_2018_P600_F200_Viet 4</v>
      </c>
      <c r="G78" s="1">
        <f t="shared" si="9"/>
        <v>43347</v>
      </c>
      <c r="I78">
        <v>600</v>
      </c>
      <c r="J78" t="s">
        <v>362</v>
      </c>
      <c r="K78">
        <v>54.375</v>
      </c>
      <c r="L78" t="s">
        <v>362</v>
      </c>
      <c r="M78">
        <v>1.2760921178617961</v>
      </c>
      <c r="N78">
        <v>45</v>
      </c>
      <c r="O78">
        <v>30.225727557928597</v>
      </c>
      <c r="P78" t="s">
        <v>362</v>
      </c>
      <c r="Q78">
        <v>9.3749999999999982</v>
      </c>
      <c r="R78" t="s">
        <v>309</v>
      </c>
      <c r="S78" s="2">
        <v>43305</v>
      </c>
    </row>
    <row r="79" spans="1:19" x14ac:dyDescent="0.35">
      <c r="A79" t="str">
        <f t="shared" si="6"/>
        <v>BrandonNratePopNrate200CVViet4Pop600Season24-Jul</v>
      </c>
      <c r="B79" t="str">
        <f t="shared" si="7"/>
        <v>BrandonNratePop</v>
      </c>
      <c r="C79">
        <f t="shared" si="5"/>
        <v>200</v>
      </c>
      <c r="D79" t="str">
        <f t="shared" si="8"/>
        <v>Viet4</v>
      </c>
      <c r="E79" t="s">
        <v>304</v>
      </c>
      <c r="F79" t="str">
        <f>CONCATENATE(E79,"_",R79)</f>
        <v>Brandon_DS_2018_P600_F200_Viet 4</v>
      </c>
      <c r="G79" s="1">
        <f t="shared" si="9"/>
        <v>43375</v>
      </c>
      <c r="I79">
        <v>600</v>
      </c>
      <c r="J79" t="s">
        <v>362</v>
      </c>
      <c r="K79">
        <v>194.10259411459833</v>
      </c>
      <c r="L79" t="s">
        <v>362</v>
      </c>
      <c r="M79">
        <v>2.8205578410437555</v>
      </c>
      <c r="N79">
        <v>119.75780235705288</v>
      </c>
      <c r="O79">
        <v>23.790324118376276</v>
      </c>
      <c r="P79" t="s">
        <v>362</v>
      </c>
      <c r="Q79">
        <v>74.344791757545494</v>
      </c>
      <c r="R79" t="s">
        <v>309</v>
      </c>
      <c r="S79" s="2">
        <v>43305</v>
      </c>
    </row>
    <row r="80" spans="1:19" x14ac:dyDescent="0.35">
      <c r="A80" t="str">
        <f t="shared" si="6"/>
        <v>BrandonNratePopNrate200CVViet4Pop600Season24-Jul</v>
      </c>
      <c r="B80" t="str">
        <f t="shared" si="7"/>
        <v>BrandonNratePop</v>
      </c>
      <c r="C80">
        <v>200</v>
      </c>
      <c r="D80" t="str">
        <f t="shared" si="8"/>
        <v>Viet4</v>
      </c>
      <c r="E80" t="s">
        <v>304</v>
      </c>
      <c r="F80" t="str">
        <f>CONCATENATE(E80,"_",R80)</f>
        <v>Brandon_DS_2018_P600_F200_Viet 4</v>
      </c>
      <c r="G80" s="1">
        <f t="shared" si="9"/>
        <v>43396</v>
      </c>
      <c r="I80">
        <v>600</v>
      </c>
      <c r="J80" t="s">
        <v>362</v>
      </c>
      <c r="K80">
        <v>535.75206043956041</v>
      </c>
      <c r="L80" t="s">
        <v>362</v>
      </c>
      <c r="M80">
        <v>5.5250923866146087</v>
      </c>
      <c r="N80">
        <v>253.28136446886447</v>
      </c>
      <c r="O80">
        <v>21.521971519588114</v>
      </c>
      <c r="P80" t="s">
        <v>362</v>
      </c>
      <c r="Q80">
        <v>282.470695970696</v>
      </c>
      <c r="R80" t="s">
        <v>309</v>
      </c>
      <c r="S80" s="2">
        <v>43305</v>
      </c>
    </row>
    <row r="81" spans="1:19" x14ac:dyDescent="0.35">
      <c r="A81" t="str">
        <f t="shared" si="6"/>
        <v>BrandonNratePopNrate250CVViet4Pop600Season24-Jul</v>
      </c>
      <c r="B81" t="str">
        <f t="shared" si="7"/>
        <v>BrandonNratePop</v>
      </c>
      <c r="C81">
        <f t="shared" si="5"/>
        <v>250</v>
      </c>
      <c r="D81" t="str">
        <f t="shared" si="8"/>
        <v>Viet4</v>
      </c>
      <c r="E81" t="s">
        <v>305</v>
      </c>
      <c r="F81" t="str">
        <f>CONCATENATE(E81,"_",R81)</f>
        <v>Brandon_DS_2018_P150_F250_Viet 4</v>
      </c>
      <c r="G81" s="1">
        <f t="shared" si="9"/>
        <v>43446</v>
      </c>
      <c r="I81">
        <v>600</v>
      </c>
      <c r="J81">
        <v>739.08413461538453</v>
      </c>
      <c r="K81">
        <v>1368.1235977564102</v>
      </c>
      <c r="L81">
        <v>268.45448357406656</v>
      </c>
      <c r="M81">
        <v>7.1972327242021201</v>
      </c>
      <c r="N81">
        <v>182.81049679487177</v>
      </c>
      <c r="O81">
        <v>39.492698829653847</v>
      </c>
      <c r="P81">
        <v>739.08413461538453</v>
      </c>
      <c r="Q81">
        <v>446.22896634615381</v>
      </c>
      <c r="R81" t="s">
        <v>309</v>
      </c>
      <c r="S81" s="2">
        <v>43305</v>
      </c>
    </row>
    <row r="82" spans="1:19" x14ac:dyDescent="0.35">
      <c r="A82" t="str">
        <f t="shared" si="6"/>
        <v>BrandonNratePopNrate250CVViet4Pop150Season24-Jul</v>
      </c>
      <c r="B82" t="str">
        <f t="shared" si="7"/>
        <v>BrandonNratePop</v>
      </c>
      <c r="C82">
        <f t="shared" si="5"/>
        <v>250</v>
      </c>
      <c r="D82" t="str">
        <f t="shared" si="8"/>
        <v>Viet4</v>
      </c>
      <c r="E82" t="s">
        <v>305</v>
      </c>
      <c r="F82" t="str">
        <f>CONCATENATE(E82,"_",R82)</f>
        <v>Brandon_DS_2018_P150_F250_Viet 4</v>
      </c>
      <c r="G82" s="1">
        <f t="shared" si="9"/>
        <v>43347</v>
      </c>
      <c r="I82">
        <v>150</v>
      </c>
      <c r="J82" t="s">
        <v>362</v>
      </c>
      <c r="K82">
        <v>27.499999999999993</v>
      </c>
      <c r="L82" t="s">
        <v>362</v>
      </c>
      <c r="M82">
        <v>0.69748112524592254</v>
      </c>
      <c r="N82">
        <v>20.9375</v>
      </c>
      <c r="O82">
        <v>32.836666849456336</v>
      </c>
      <c r="P82" t="s">
        <v>362</v>
      </c>
      <c r="Q82">
        <v>6.5624999999999956</v>
      </c>
      <c r="R82" t="s">
        <v>309</v>
      </c>
      <c r="S82" s="2">
        <v>43305</v>
      </c>
    </row>
    <row r="83" spans="1:19" x14ac:dyDescent="0.35">
      <c r="A83" t="str">
        <f t="shared" si="6"/>
        <v>BrandonNratePopNrate250CVViet4Pop150Season24-Jul</v>
      </c>
      <c r="B83" t="str">
        <f t="shared" si="7"/>
        <v>BrandonNratePop</v>
      </c>
      <c r="C83">
        <f t="shared" si="5"/>
        <v>250</v>
      </c>
      <c r="D83" t="str">
        <f t="shared" si="8"/>
        <v>Viet4</v>
      </c>
      <c r="E83" t="s">
        <v>305</v>
      </c>
      <c r="F83" t="str">
        <f>CONCATENATE(E83,"_",R83)</f>
        <v>Brandon_DS_2018_P150_F250_Viet 4</v>
      </c>
      <c r="G83" s="1">
        <f t="shared" si="9"/>
        <v>43375</v>
      </c>
      <c r="I83">
        <v>150</v>
      </c>
      <c r="J83" t="s">
        <v>362</v>
      </c>
      <c r="K83">
        <v>217.19096942816904</v>
      </c>
      <c r="L83" t="s">
        <v>362</v>
      </c>
      <c r="M83">
        <v>2.9216063972221162</v>
      </c>
      <c r="N83">
        <v>138.04352082347697</v>
      </c>
      <c r="O83">
        <v>21.637138354596694</v>
      </c>
      <c r="P83" t="s">
        <v>362</v>
      </c>
      <c r="Q83">
        <v>79.147448604692087</v>
      </c>
      <c r="R83" t="s">
        <v>309</v>
      </c>
      <c r="S83" s="2">
        <v>43305</v>
      </c>
    </row>
    <row r="84" spans="1:19" x14ac:dyDescent="0.35">
      <c r="A84" t="str">
        <f t="shared" si="6"/>
        <v>BrandonNratePopNrate250CVViet4Pop150Season24-Jul</v>
      </c>
      <c r="B84" t="str">
        <f t="shared" si="7"/>
        <v>BrandonNratePop</v>
      </c>
      <c r="C84">
        <f t="shared" si="5"/>
        <v>250</v>
      </c>
      <c r="D84" t="str">
        <f t="shared" si="8"/>
        <v>Viet4</v>
      </c>
      <c r="E84" t="s">
        <v>305</v>
      </c>
      <c r="F84" t="str">
        <f>CONCATENATE(E84,"_",R84)</f>
        <v>Brandon_DS_2018_P150_F250_Viet 4</v>
      </c>
      <c r="G84" s="1">
        <f t="shared" si="9"/>
        <v>43396</v>
      </c>
      <c r="I84">
        <v>150</v>
      </c>
      <c r="J84" t="s">
        <v>362</v>
      </c>
      <c r="K84">
        <v>413.8190670289855</v>
      </c>
      <c r="L84" t="s">
        <v>362</v>
      </c>
      <c r="M84">
        <v>4.8436623542966162</v>
      </c>
      <c r="N84">
        <v>194.17073246047431</v>
      </c>
      <c r="O84">
        <v>25.090595884211524</v>
      </c>
      <c r="P84" t="s">
        <v>362</v>
      </c>
      <c r="Q84">
        <v>219.64833456851119</v>
      </c>
      <c r="R84" t="s">
        <v>309</v>
      </c>
      <c r="S84" s="2">
        <v>43305</v>
      </c>
    </row>
    <row r="85" spans="1:19" x14ac:dyDescent="0.35">
      <c r="A85" t="str">
        <f t="shared" si="6"/>
        <v>BrandonNratePopNrate250CVViet4Pop150Season24-Jul</v>
      </c>
      <c r="B85" t="str">
        <f t="shared" si="7"/>
        <v>BrandonNratePop</v>
      </c>
      <c r="C85">
        <f t="shared" si="5"/>
        <v>250</v>
      </c>
      <c r="D85" t="str">
        <f t="shared" si="8"/>
        <v>Viet4</v>
      </c>
      <c r="E85" t="s">
        <v>306</v>
      </c>
      <c r="F85" t="str">
        <f>CONCATENATE(E85,"_",R85)</f>
        <v>Brandon_DS_2018_P300_F250_Viet 4</v>
      </c>
      <c r="G85" s="1">
        <f t="shared" si="9"/>
        <v>43446</v>
      </c>
      <c r="I85">
        <v>150</v>
      </c>
      <c r="J85">
        <v>909.77851605758588</v>
      </c>
      <c r="K85">
        <v>1535.1395781423032</v>
      </c>
      <c r="L85">
        <v>267.51837052508665</v>
      </c>
      <c r="M85">
        <v>7.4053556282060891</v>
      </c>
      <c r="N85">
        <v>184.28051892995569</v>
      </c>
      <c r="O85">
        <v>40.619650622097069</v>
      </c>
      <c r="P85">
        <v>909.77851605758588</v>
      </c>
      <c r="Q85">
        <v>441.08054315476193</v>
      </c>
      <c r="R85" t="s">
        <v>309</v>
      </c>
      <c r="S85" s="2">
        <v>43305</v>
      </c>
    </row>
    <row r="86" spans="1:19" x14ac:dyDescent="0.35">
      <c r="A86" t="str">
        <f t="shared" si="6"/>
        <v>BrandonNratePopNrate250CVViet4Pop300Season24-Jul</v>
      </c>
      <c r="B86" t="str">
        <f t="shared" si="7"/>
        <v>BrandonNratePop</v>
      </c>
      <c r="C86">
        <f t="shared" si="5"/>
        <v>250</v>
      </c>
      <c r="D86" t="str">
        <f t="shared" si="8"/>
        <v>Viet4</v>
      </c>
      <c r="E86" t="s">
        <v>306</v>
      </c>
      <c r="F86" t="str">
        <f>CONCATENATE(E86,"_",R86)</f>
        <v>Brandon_DS_2018_P300_F250_Viet 4</v>
      </c>
      <c r="G86" s="1">
        <f t="shared" si="9"/>
        <v>43347</v>
      </c>
      <c r="I86">
        <v>300</v>
      </c>
      <c r="J86" t="s">
        <v>362</v>
      </c>
      <c r="K86">
        <v>41.5625</v>
      </c>
      <c r="L86" t="s">
        <v>362</v>
      </c>
      <c r="M86">
        <v>0.89614537655541249</v>
      </c>
      <c r="N86">
        <v>35.3125</v>
      </c>
      <c r="O86">
        <v>26.373157284758932</v>
      </c>
      <c r="P86" t="s">
        <v>362</v>
      </c>
      <c r="Q86">
        <v>6.2500000000000027</v>
      </c>
      <c r="R86" t="s">
        <v>309</v>
      </c>
      <c r="S86" s="2">
        <v>43305</v>
      </c>
    </row>
    <row r="87" spans="1:19" x14ac:dyDescent="0.35">
      <c r="A87" t="str">
        <f t="shared" si="6"/>
        <v>BrandonNratePopNrate250CVViet4Pop300Season24-Jul</v>
      </c>
      <c r="B87" t="str">
        <f t="shared" si="7"/>
        <v>BrandonNratePop</v>
      </c>
      <c r="C87">
        <f t="shared" si="5"/>
        <v>250</v>
      </c>
      <c r="D87" t="str">
        <f t="shared" si="8"/>
        <v>Viet4</v>
      </c>
      <c r="E87" t="s">
        <v>306</v>
      </c>
      <c r="F87" t="str">
        <f>CONCATENATE(E87,"_",R87)</f>
        <v>Brandon_DS_2018_P300_F250_Viet 4</v>
      </c>
      <c r="G87" s="1">
        <f t="shared" si="9"/>
        <v>43375</v>
      </c>
      <c r="I87">
        <v>300</v>
      </c>
      <c r="J87" t="s">
        <v>362</v>
      </c>
      <c r="K87">
        <v>207.41156589757685</v>
      </c>
      <c r="L87" t="s">
        <v>362</v>
      </c>
      <c r="M87">
        <v>2.624783317354809</v>
      </c>
      <c r="N87">
        <v>121.1170850069421</v>
      </c>
      <c r="O87">
        <v>22.66714625505298</v>
      </c>
      <c r="P87" t="s">
        <v>362</v>
      </c>
      <c r="Q87">
        <v>86.29448089063473</v>
      </c>
      <c r="R87" t="s">
        <v>309</v>
      </c>
      <c r="S87" s="2">
        <v>43305</v>
      </c>
    </row>
    <row r="88" spans="1:19" x14ac:dyDescent="0.35">
      <c r="A88" t="str">
        <f t="shared" si="6"/>
        <v>BrandonNratePopNrate250CVViet4Pop300Season24-Jul</v>
      </c>
      <c r="B88" t="str">
        <f t="shared" si="7"/>
        <v>BrandonNratePop</v>
      </c>
      <c r="C88">
        <f t="shared" si="5"/>
        <v>250</v>
      </c>
      <c r="D88" t="str">
        <f t="shared" si="8"/>
        <v>Viet4</v>
      </c>
      <c r="E88" t="s">
        <v>306</v>
      </c>
      <c r="F88" t="str">
        <f>CONCATENATE(E88,"_",R88)</f>
        <v>Brandon_DS_2018_P300_F250_Viet 4</v>
      </c>
      <c r="G88" s="1">
        <f t="shared" si="9"/>
        <v>43396</v>
      </c>
      <c r="I88">
        <v>300</v>
      </c>
      <c r="J88" t="s">
        <v>362</v>
      </c>
      <c r="K88">
        <v>471.88072633385138</v>
      </c>
      <c r="L88" t="s">
        <v>362</v>
      </c>
      <c r="M88">
        <v>4.4294478808118205</v>
      </c>
      <c r="N88">
        <v>233.50160256410254</v>
      </c>
      <c r="O88">
        <v>19.018559711220693</v>
      </c>
      <c r="P88" t="s">
        <v>362</v>
      </c>
      <c r="Q88">
        <v>238.37912376974879</v>
      </c>
      <c r="R88" t="s">
        <v>309</v>
      </c>
      <c r="S88" s="2">
        <v>43305</v>
      </c>
    </row>
    <row r="89" spans="1:19" x14ac:dyDescent="0.35">
      <c r="A89" t="str">
        <f t="shared" si="6"/>
        <v>BrandonNratePopNrate250CVViet4Pop300Season24-Jul</v>
      </c>
      <c r="B89" t="str">
        <f t="shared" si="7"/>
        <v>BrandonNratePop</v>
      </c>
      <c r="C89">
        <f t="shared" si="5"/>
        <v>250</v>
      </c>
      <c r="D89" t="str">
        <f t="shared" si="8"/>
        <v>Viet4</v>
      </c>
      <c r="E89" t="s">
        <v>307</v>
      </c>
      <c r="F89" t="str">
        <f>CONCATENATE(E89,"_",R89)</f>
        <v>Brandon_DS_2018_P450_F250_Viet 4</v>
      </c>
      <c r="G89" s="1">
        <f t="shared" si="9"/>
        <v>43446</v>
      </c>
      <c r="I89">
        <v>300</v>
      </c>
      <c r="J89">
        <v>1188.6957957033387</v>
      </c>
      <c r="K89">
        <v>1879.7814552545155</v>
      </c>
      <c r="L89">
        <v>246.00846282928538</v>
      </c>
      <c r="M89">
        <v>8.0378079888994911</v>
      </c>
      <c r="N89">
        <v>199.09804324028465</v>
      </c>
      <c r="O89">
        <v>40.990867102825014</v>
      </c>
      <c r="P89">
        <v>1188.6957957033387</v>
      </c>
      <c r="Q89">
        <v>491.98761631089218</v>
      </c>
      <c r="R89" t="s">
        <v>309</v>
      </c>
      <c r="S89" s="2">
        <v>43305</v>
      </c>
    </row>
    <row r="90" spans="1:19" x14ac:dyDescent="0.35">
      <c r="A90" t="str">
        <f t="shared" si="6"/>
        <v>BrandonNratePopNrate250CVViet4Pop450Season24-Jul</v>
      </c>
      <c r="B90" t="str">
        <f t="shared" si="7"/>
        <v>BrandonNratePop</v>
      </c>
      <c r="C90">
        <f t="shared" si="5"/>
        <v>250</v>
      </c>
      <c r="D90" t="str">
        <f t="shared" si="8"/>
        <v>Viet4</v>
      </c>
      <c r="E90" t="s">
        <v>307</v>
      </c>
      <c r="F90" t="str">
        <f>CONCATENATE(E90,"_",R90)</f>
        <v>Brandon_DS_2018_P450_F250_Viet 4</v>
      </c>
      <c r="G90" s="1">
        <f t="shared" si="9"/>
        <v>43347</v>
      </c>
      <c r="I90">
        <v>450</v>
      </c>
      <c r="J90" t="s">
        <v>362</v>
      </c>
      <c r="K90">
        <v>49.062500000000007</v>
      </c>
      <c r="L90" t="s">
        <v>362</v>
      </c>
      <c r="M90">
        <v>0.98049151170184501</v>
      </c>
      <c r="N90">
        <v>38.75</v>
      </c>
      <c r="O90">
        <v>26.24419584439584</v>
      </c>
      <c r="P90" t="s">
        <v>362</v>
      </c>
      <c r="Q90">
        <v>10.312500000000004</v>
      </c>
      <c r="R90" t="s">
        <v>309</v>
      </c>
      <c r="S90" s="2">
        <v>43305</v>
      </c>
    </row>
    <row r="91" spans="1:19" x14ac:dyDescent="0.35">
      <c r="A91" t="str">
        <f t="shared" si="6"/>
        <v>BrandonNratePopNrate250CVViet4Pop450Season24-Jul</v>
      </c>
      <c r="B91" t="str">
        <f t="shared" si="7"/>
        <v>BrandonNratePop</v>
      </c>
      <c r="C91">
        <f t="shared" si="5"/>
        <v>250</v>
      </c>
      <c r="D91" t="str">
        <f t="shared" si="8"/>
        <v>Viet4</v>
      </c>
      <c r="E91" t="s">
        <v>307</v>
      </c>
      <c r="F91" t="str">
        <f>CONCATENATE(E91,"_",R91)</f>
        <v>Brandon_DS_2018_P450_F250_Viet 4</v>
      </c>
      <c r="G91" s="1">
        <f t="shared" si="9"/>
        <v>43375</v>
      </c>
      <c r="I91">
        <v>450</v>
      </c>
      <c r="J91" t="s">
        <v>362</v>
      </c>
      <c r="K91">
        <v>173.87049811613477</v>
      </c>
      <c r="L91" t="s">
        <v>362</v>
      </c>
      <c r="M91">
        <v>2.9570525114567738</v>
      </c>
      <c r="N91">
        <v>102.71813358820923</v>
      </c>
      <c r="O91">
        <v>31.821918736468941</v>
      </c>
      <c r="P91" t="s">
        <v>362</v>
      </c>
      <c r="Q91">
        <v>71.152364527925528</v>
      </c>
      <c r="R91" t="s">
        <v>309</v>
      </c>
      <c r="S91" s="2">
        <v>43305</v>
      </c>
    </row>
    <row r="92" spans="1:19" x14ac:dyDescent="0.35">
      <c r="A92" t="str">
        <f t="shared" si="6"/>
        <v>BrandonNratePopNrate250CVViet4Pop450Season24-Jul</v>
      </c>
      <c r="B92" t="str">
        <f t="shared" si="7"/>
        <v>BrandonNratePop</v>
      </c>
      <c r="C92">
        <f t="shared" si="5"/>
        <v>250</v>
      </c>
      <c r="D92" t="str">
        <f t="shared" si="8"/>
        <v>Viet4</v>
      </c>
      <c r="E92" t="s">
        <v>307</v>
      </c>
      <c r="F92" t="str">
        <f>CONCATENATE(E92,"_",R92)</f>
        <v>Brandon_DS_2018_P450_F250_Viet 4</v>
      </c>
      <c r="G92" s="1">
        <f t="shared" si="9"/>
        <v>43396</v>
      </c>
      <c r="I92">
        <v>450</v>
      </c>
      <c r="J92" t="s">
        <v>362</v>
      </c>
      <c r="K92">
        <v>445.49140963203462</v>
      </c>
      <c r="L92" t="s">
        <v>362</v>
      </c>
      <c r="M92">
        <v>4.6368443970148814</v>
      </c>
      <c r="N92">
        <v>271.62844967532465</v>
      </c>
      <c r="O92">
        <v>17.984615673954021</v>
      </c>
      <c r="P92" t="s">
        <v>362</v>
      </c>
      <c r="Q92">
        <v>173.86295995670994</v>
      </c>
      <c r="R92" t="s">
        <v>309</v>
      </c>
      <c r="S92" s="2">
        <v>43305</v>
      </c>
    </row>
    <row r="93" spans="1:19" x14ac:dyDescent="0.35">
      <c r="A93" t="str">
        <f t="shared" si="6"/>
        <v>BrandonNratePopNrate250CVViet4Pop450Season24-Jul</v>
      </c>
      <c r="B93" t="str">
        <f t="shared" si="7"/>
        <v>BrandonNratePop</v>
      </c>
      <c r="C93">
        <f t="shared" si="5"/>
        <v>250</v>
      </c>
      <c r="D93" t="str">
        <f t="shared" si="8"/>
        <v>Viet4</v>
      </c>
      <c r="E93" t="s">
        <v>308</v>
      </c>
      <c r="F93" t="str">
        <f>CONCATENATE(E93,"_",R93)</f>
        <v>Brandon_DS_2018_P600_F250_Viet 4</v>
      </c>
      <c r="G93" s="1">
        <f t="shared" si="9"/>
        <v>43446</v>
      </c>
      <c r="I93">
        <v>450</v>
      </c>
      <c r="J93">
        <v>1038.2476891833064</v>
      </c>
      <c r="K93">
        <v>1772.015434991715</v>
      </c>
      <c r="L93">
        <v>271.99769815941767</v>
      </c>
      <c r="M93">
        <v>8.9880874627864227</v>
      </c>
      <c r="N93">
        <v>236.2899412334653</v>
      </c>
      <c r="O93">
        <v>38.106218107850303</v>
      </c>
      <c r="P93">
        <v>1038.2476891833064</v>
      </c>
      <c r="Q93">
        <v>497.47780457494309</v>
      </c>
      <c r="R93" t="s">
        <v>309</v>
      </c>
      <c r="S93" s="2">
        <v>43305</v>
      </c>
    </row>
    <row r="94" spans="1:19" x14ac:dyDescent="0.35">
      <c r="A94" t="str">
        <f t="shared" si="6"/>
        <v>BrandonNratePopNrate250CVViet4Pop600Season24-Jul</v>
      </c>
      <c r="B94" t="str">
        <f t="shared" si="7"/>
        <v>BrandonNratePop</v>
      </c>
      <c r="C94">
        <f t="shared" si="5"/>
        <v>250</v>
      </c>
      <c r="D94" t="str">
        <f t="shared" si="8"/>
        <v>Viet4</v>
      </c>
      <c r="E94" t="s">
        <v>308</v>
      </c>
      <c r="F94" t="str">
        <f>CONCATENATE(E94,"_",R94)</f>
        <v>Brandon_DS_2018_P600_F250_Viet 4</v>
      </c>
      <c r="G94" s="1">
        <f t="shared" si="9"/>
        <v>43347</v>
      </c>
      <c r="I94">
        <v>600</v>
      </c>
      <c r="J94" t="s">
        <v>362</v>
      </c>
      <c r="K94">
        <v>40.625</v>
      </c>
      <c r="L94" t="s">
        <v>362</v>
      </c>
      <c r="M94">
        <v>1.0643694339863781</v>
      </c>
      <c r="N94">
        <v>33.75</v>
      </c>
      <c r="O94">
        <v>31.503233705873985</v>
      </c>
      <c r="P94" t="s">
        <v>362</v>
      </c>
      <c r="Q94">
        <v>6.875</v>
      </c>
      <c r="R94" t="s">
        <v>309</v>
      </c>
      <c r="S94" s="2">
        <v>43305</v>
      </c>
    </row>
    <row r="95" spans="1:19" x14ac:dyDescent="0.35">
      <c r="A95" t="str">
        <f t="shared" si="6"/>
        <v>BrandonNratePopNrate250CVViet4Pop600Season24-Jul</v>
      </c>
      <c r="B95" t="str">
        <f t="shared" si="7"/>
        <v>BrandonNratePop</v>
      </c>
      <c r="C95">
        <f t="shared" si="5"/>
        <v>250</v>
      </c>
      <c r="D95" t="str">
        <f t="shared" si="8"/>
        <v>Viet4</v>
      </c>
      <c r="E95" t="s">
        <v>308</v>
      </c>
      <c r="F95" t="str">
        <f>CONCATENATE(E95,"_",R95)</f>
        <v>Brandon_DS_2018_P600_F250_Viet 4</v>
      </c>
      <c r="G95" s="1">
        <f t="shared" si="9"/>
        <v>43375</v>
      </c>
      <c r="I95">
        <v>600</v>
      </c>
      <c r="J95" t="s">
        <v>362</v>
      </c>
      <c r="K95">
        <v>210.90348308281295</v>
      </c>
      <c r="L95" t="s">
        <v>362</v>
      </c>
      <c r="M95">
        <v>3.1677925003401155</v>
      </c>
      <c r="N95">
        <v>136.86807993686051</v>
      </c>
      <c r="O95">
        <v>22.945466111361853</v>
      </c>
      <c r="P95" t="s">
        <v>362</v>
      </c>
      <c r="Q95">
        <v>74.035403145952415</v>
      </c>
      <c r="R95" t="s">
        <v>309</v>
      </c>
      <c r="S95" s="2">
        <v>43305</v>
      </c>
    </row>
    <row r="96" spans="1:19" x14ac:dyDescent="0.35">
      <c r="A96" t="str">
        <f t="shared" si="6"/>
        <v>BrandonNratePopNrate150CVViet4Pop600Season24-Jul</v>
      </c>
      <c r="B96" t="str">
        <f t="shared" si="7"/>
        <v>BrandonNratePop</v>
      </c>
      <c r="C96">
        <f t="shared" si="5"/>
        <v>150</v>
      </c>
      <c r="D96" t="str">
        <f t="shared" si="8"/>
        <v>Viet4</v>
      </c>
      <c r="E96" t="s">
        <v>308</v>
      </c>
      <c r="F96" t="str">
        <f>CONCATENATE(E96,"_",R96)</f>
        <v>Brandon_DS_2018_P600_F250_Viet 4</v>
      </c>
      <c r="G96" s="1">
        <f t="shared" si="9"/>
        <v>43396</v>
      </c>
      <c r="I96">
        <v>600</v>
      </c>
      <c r="J96" t="s">
        <v>362</v>
      </c>
      <c r="K96">
        <v>455.27606380080636</v>
      </c>
      <c r="L96" t="s">
        <v>362</v>
      </c>
      <c r="M96">
        <v>5.0852380787482288</v>
      </c>
      <c r="N96">
        <v>201.71420398823145</v>
      </c>
      <c r="O96">
        <v>24.948323970388262</v>
      </c>
      <c r="P96" t="s">
        <v>362</v>
      </c>
      <c r="Q96">
        <v>253.56185981257494</v>
      </c>
      <c r="R96" t="s">
        <v>309</v>
      </c>
      <c r="S96" s="2">
        <v>43305</v>
      </c>
    </row>
    <row r="97" spans="1:19" x14ac:dyDescent="0.35">
      <c r="A97" t="str">
        <f t="shared" si="6"/>
        <v>BrandonNratePopNrate150CVViet4Pop600Season24-Jul</v>
      </c>
      <c r="B97" t="str">
        <f t="shared" si="7"/>
        <v>BrandonNratePop</v>
      </c>
      <c r="C97">
        <f t="shared" si="5"/>
        <v>150</v>
      </c>
      <c r="D97" t="str">
        <f t="shared" si="8"/>
        <v>Viet4</v>
      </c>
      <c r="E97" t="s">
        <v>296</v>
      </c>
      <c r="F97" t="str">
        <f>CONCATENATE(E97,"_",R97)</f>
        <v>Brandon_DS_2018_P150_F150_Viet 4</v>
      </c>
      <c r="G97" s="1">
        <f t="shared" si="9"/>
        <v>43446</v>
      </c>
      <c r="I97">
        <v>600</v>
      </c>
      <c r="J97">
        <v>899.67714803312651</v>
      </c>
      <c r="K97">
        <v>1483.296939699793</v>
      </c>
      <c r="L97">
        <v>313.66417410370548</v>
      </c>
      <c r="M97">
        <v>8.2642356854555761</v>
      </c>
      <c r="N97">
        <v>183.66632160110422</v>
      </c>
      <c r="O97">
        <v>44.96296222292132</v>
      </c>
      <c r="P97">
        <v>899.67714803312651</v>
      </c>
      <c r="Q97">
        <v>399.9534700655625</v>
      </c>
      <c r="R97" t="s">
        <v>309</v>
      </c>
      <c r="S97" s="2">
        <v>43305</v>
      </c>
    </row>
    <row r="98" spans="1:19" x14ac:dyDescent="0.35">
      <c r="A98" t="str">
        <f t="shared" si="6"/>
        <v>BrandonNratePopNrate150CVYRL39Pop150Season24-Jul</v>
      </c>
      <c r="B98" t="str">
        <f t="shared" si="7"/>
        <v>BrandonNratePop</v>
      </c>
      <c r="C98">
        <f t="shared" si="5"/>
        <v>150</v>
      </c>
      <c r="D98" t="s">
        <v>21</v>
      </c>
      <c r="E98" t="s">
        <v>296</v>
      </c>
      <c r="F98" t="str">
        <f>CONCATENATE(E98,"_",R98)</f>
        <v>Brandon_DS_2018_P150_F150_YRL 39</v>
      </c>
      <c r="G98" s="1">
        <f t="shared" si="9"/>
        <v>43347</v>
      </c>
      <c r="I98">
        <v>150</v>
      </c>
      <c r="J98" t="s">
        <v>362</v>
      </c>
      <c r="K98">
        <v>40.625</v>
      </c>
      <c r="L98" t="s">
        <v>362</v>
      </c>
      <c r="M98">
        <v>1.2110228185929197</v>
      </c>
      <c r="N98">
        <v>28.4375</v>
      </c>
      <c r="O98">
        <v>43.674639762532024</v>
      </c>
      <c r="P98" t="s">
        <v>362</v>
      </c>
      <c r="Q98">
        <v>12.1875</v>
      </c>
      <c r="R98" t="s">
        <v>310</v>
      </c>
      <c r="S98" s="2">
        <v>43305</v>
      </c>
    </row>
    <row r="99" spans="1:19" x14ac:dyDescent="0.35">
      <c r="A99" t="str">
        <f t="shared" si="6"/>
        <v>BrandonNratePopNrate150CVYRL39Pop150Season24-Jul</v>
      </c>
      <c r="B99" t="str">
        <f t="shared" si="7"/>
        <v>BrandonNratePop</v>
      </c>
      <c r="C99">
        <f t="shared" si="5"/>
        <v>150</v>
      </c>
      <c r="D99" t="str">
        <f t="shared" si="8"/>
        <v>YRL39</v>
      </c>
      <c r="E99" t="s">
        <v>296</v>
      </c>
      <c r="F99" t="str">
        <f>CONCATENATE(E99,"_",R99)</f>
        <v>Brandon_DS_2018_P150_F150_YRL 39</v>
      </c>
      <c r="G99" s="1">
        <f t="shared" si="9"/>
        <v>43375</v>
      </c>
      <c r="I99">
        <v>150</v>
      </c>
      <c r="J99" t="s">
        <v>362</v>
      </c>
      <c r="K99">
        <v>183.22119206885881</v>
      </c>
      <c r="L99" t="s">
        <v>362</v>
      </c>
      <c r="M99">
        <v>3.1926896492546448</v>
      </c>
      <c r="N99">
        <v>111.71658377027947</v>
      </c>
      <c r="O99">
        <v>31.860528170563626</v>
      </c>
      <c r="P99" t="s">
        <v>362</v>
      </c>
      <c r="Q99">
        <v>71.50460829857937</v>
      </c>
      <c r="R99" t="s">
        <v>310</v>
      </c>
      <c r="S99" s="2">
        <v>43305</v>
      </c>
    </row>
    <row r="100" spans="1:19" x14ac:dyDescent="0.35">
      <c r="A100" t="str">
        <f t="shared" si="6"/>
        <v>BrandonNratePopNrate150CVYRL39Pop150Season24-Jul</v>
      </c>
      <c r="B100" t="str">
        <f t="shared" si="7"/>
        <v>BrandonNratePop</v>
      </c>
      <c r="C100">
        <f t="shared" si="5"/>
        <v>150</v>
      </c>
      <c r="D100" t="str">
        <f t="shared" si="8"/>
        <v>YRL39</v>
      </c>
      <c r="E100" t="s">
        <v>296</v>
      </c>
      <c r="F100" t="str">
        <f>CONCATENATE(E100,"_",R100)</f>
        <v>Brandon_DS_2018_P150_F150_YRL 39</v>
      </c>
      <c r="G100" s="1">
        <f t="shared" si="9"/>
        <v>43396</v>
      </c>
      <c r="I100">
        <v>150</v>
      </c>
      <c r="J100" t="s">
        <v>362</v>
      </c>
      <c r="K100">
        <v>425.13767482517488</v>
      </c>
      <c r="L100" t="s">
        <v>362</v>
      </c>
      <c r="M100">
        <v>6.1829308084670611</v>
      </c>
      <c r="N100">
        <v>204.79239510489509</v>
      </c>
      <c r="O100">
        <v>30.347242789222555</v>
      </c>
      <c r="P100" t="s">
        <v>362</v>
      </c>
      <c r="Q100">
        <v>220.34527972027973</v>
      </c>
      <c r="R100" t="s">
        <v>310</v>
      </c>
      <c r="S100" s="2">
        <v>43305</v>
      </c>
    </row>
    <row r="101" spans="1:19" x14ac:dyDescent="0.35">
      <c r="A101" t="str">
        <f t="shared" si="6"/>
        <v>BrandonNratePopNrate150CVYRL39Pop150Season24-Jul</v>
      </c>
      <c r="B101" t="str">
        <f t="shared" si="7"/>
        <v>BrandonNratePop</v>
      </c>
      <c r="C101">
        <f t="shared" si="5"/>
        <v>150</v>
      </c>
      <c r="D101" t="str">
        <f t="shared" si="8"/>
        <v>YRL39</v>
      </c>
      <c r="E101" t="s">
        <v>298</v>
      </c>
      <c r="F101" t="str">
        <f>CONCATENATE(E101,"_",R101)</f>
        <v>Brandon_DS_2018_P300_F150_YRL 39</v>
      </c>
      <c r="G101" s="1">
        <f t="shared" si="9"/>
        <v>43446</v>
      </c>
      <c r="I101">
        <v>150</v>
      </c>
      <c r="J101">
        <v>701.69849537037032</v>
      </c>
      <c r="K101">
        <v>1241.1753472222222</v>
      </c>
      <c r="L101">
        <v>251.16630093120179</v>
      </c>
      <c r="M101">
        <v>10.291750917266629</v>
      </c>
      <c r="N101">
        <v>210.22337962962965</v>
      </c>
      <c r="O101">
        <v>50.369645508676484</v>
      </c>
      <c r="P101">
        <v>701.69849537037032</v>
      </c>
      <c r="Q101">
        <v>329.25347222222217</v>
      </c>
      <c r="R101" t="s">
        <v>310</v>
      </c>
      <c r="S101" s="2">
        <v>43305</v>
      </c>
    </row>
    <row r="102" spans="1:19" x14ac:dyDescent="0.35">
      <c r="A102" t="str">
        <f t="shared" si="6"/>
        <v>BrandonNratePopNrate150CVYRL39Pop300Season24-Jul</v>
      </c>
      <c r="B102" t="str">
        <f t="shared" si="7"/>
        <v>BrandonNratePop</v>
      </c>
      <c r="C102">
        <f t="shared" si="5"/>
        <v>150</v>
      </c>
      <c r="D102" t="str">
        <f t="shared" si="8"/>
        <v>YRL39</v>
      </c>
      <c r="E102" t="s">
        <v>298</v>
      </c>
      <c r="F102" t="str">
        <f>CONCATENATE(E102,"_",R102)</f>
        <v>Brandon_DS_2018_P300_F150_YRL 39</v>
      </c>
      <c r="G102" s="1">
        <f t="shared" si="9"/>
        <v>43347</v>
      </c>
      <c r="I102">
        <v>300</v>
      </c>
      <c r="J102" t="s">
        <v>362</v>
      </c>
      <c r="K102">
        <v>46.629464285714285</v>
      </c>
      <c r="L102" t="s">
        <v>362</v>
      </c>
      <c r="M102">
        <v>1.2916683018524162</v>
      </c>
      <c r="N102">
        <v>35.424107142857146</v>
      </c>
      <c r="O102">
        <v>40.229997045925373</v>
      </c>
      <c r="P102" t="s">
        <v>362</v>
      </c>
      <c r="Q102">
        <v>11.205357142857142</v>
      </c>
      <c r="R102" t="s">
        <v>310</v>
      </c>
      <c r="S102" s="2">
        <v>43305</v>
      </c>
    </row>
    <row r="103" spans="1:19" x14ac:dyDescent="0.35">
      <c r="A103" t="str">
        <f t="shared" si="6"/>
        <v>BrandonNratePopNrate150CVYRL39Pop300Season24-Jul</v>
      </c>
      <c r="B103" t="str">
        <f t="shared" si="7"/>
        <v>BrandonNratePop</v>
      </c>
      <c r="C103">
        <f t="shared" si="5"/>
        <v>150</v>
      </c>
      <c r="D103" t="str">
        <f t="shared" si="8"/>
        <v>YRL39</v>
      </c>
      <c r="E103" t="s">
        <v>298</v>
      </c>
      <c r="F103" t="str">
        <f>CONCATENATE(E103,"_",R103)</f>
        <v>Brandon_DS_2018_P300_F150_YRL 39</v>
      </c>
      <c r="G103" s="1">
        <f t="shared" si="9"/>
        <v>43375</v>
      </c>
      <c r="I103">
        <v>300</v>
      </c>
      <c r="J103" t="s">
        <v>362</v>
      </c>
      <c r="K103">
        <v>212.74686798040889</v>
      </c>
      <c r="L103" t="s">
        <v>362</v>
      </c>
      <c r="M103">
        <v>3.4416266723292299</v>
      </c>
      <c r="N103">
        <v>124.87338055352139</v>
      </c>
      <c r="O103">
        <v>30.499309815805809</v>
      </c>
      <c r="P103" t="s">
        <v>362</v>
      </c>
      <c r="Q103">
        <v>87.873487426887522</v>
      </c>
      <c r="R103" t="s">
        <v>310</v>
      </c>
      <c r="S103" s="2">
        <v>43305</v>
      </c>
    </row>
    <row r="104" spans="1:19" x14ac:dyDescent="0.35">
      <c r="A104" t="str">
        <f t="shared" si="6"/>
        <v>BrandonNratePopNrate150CVYRL39Pop300Season24-Jul</v>
      </c>
      <c r="B104" t="str">
        <f t="shared" si="7"/>
        <v>BrandonNratePop</v>
      </c>
      <c r="C104">
        <f t="shared" si="5"/>
        <v>150</v>
      </c>
      <c r="D104" t="str">
        <f t="shared" si="8"/>
        <v>YRL39</v>
      </c>
      <c r="E104" t="s">
        <v>298</v>
      </c>
      <c r="F104" t="str">
        <f>CONCATENATE(E104,"_",R104)</f>
        <v>Brandon_DS_2018_P300_F150_YRL 39</v>
      </c>
      <c r="G104" s="1">
        <f t="shared" si="9"/>
        <v>43396</v>
      </c>
      <c r="I104">
        <v>300</v>
      </c>
      <c r="J104" t="s">
        <v>362</v>
      </c>
      <c r="K104">
        <v>431.30809294871796</v>
      </c>
      <c r="L104" t="s">
        <v>362</v>
      </c>
      <c r="M104">
        <v>10.277664157065468</v>
      </c>
      <c r="N104">
        <v>223.84159893925516</v>
      </c>
      <c r="O104">
        <v>45.754506465335396</v>
      </c>
      <c r="P104" t="s">
        <v>362</v>
      </c>
      <c r="Q104">
        <v>207.46649400946276</v>
      </c>
      <c r="R104" t="s">
        <v>310</v>
      </c>
      <c r="S104" s="2">
        <v>43305</v>
      </c>
    </row>
    <row r="105" spans="1:19" x14ac:dyDescent="0.35">
      <c r="A105" t="str">
        <f t="shared" si="6"/>
        <v>BrandonNratePopNrate150CVYRL39Pop300Season24-Jul</v>
      </c>
      <c r="B105" t="str">
        <f t="shared" si="7"/>
        <v>BrandonNratePop</v>
      </c>
      <c r="C105">
        <f t="shared" si="5"/>
        <v>150</v>
      </c>
      <c r="D105" t="str">
        <f t="shared" si="8"/>
        <v>YRL39</v>
      </c>
      <c r="E105" t="s">
        <v>299</v>
      </c>
      <c r="F105" t="str">
        <f>CONCATENATE(E105,"_",R105)</f>
        <v>Brandon_DS_2018_P450_F150_YRL 39</v>
      </c>
      <c r="G105" s="1">
        <f t="shared" si="9"/>
        <v>43446</v>
      </c>
      <c r="I105">
        <v>300</v>
      </c>
      <c r="J105">
        <v>720.21794388391925</v>
      </c>
      <c r="K105">
        <v>1209.1300555613343</v>
      </c>
      <c r="L105">
        <v>306.21183848800285</v>
      </c>
      <c r="M105">
        <v>8.9536332218741208</v>
      </c>
      <c r="N105">
        <v>176.26710829692811</v>
      </c>
      <c r="O105">
        <v>56.176245195122789</v>
      </c>
      <c r="P105">
        <v>720.21794388391925</v>
      </c>
      <c r="Q105">
        <v>312.64500338048674</v>
      </c>
      <c r="R105" t="s">
        <v>310</v>
      </c>
      <c r="S105" s="2">
        <v>43305</v>
      </c>
    </row>
    <row r="106" spans="1:19" x14ac:dyDescent="0.35">
      <c r="A106" t="str">
        <f t="shared" si="6"/>
        <v>BrandonNratePopNrate150CVYRL39Pop450Season24-Jul</v>
      </c>
      <c r="B106" t="str">
        <f t="shared" si="7"/>
        <v>BrandonNratePop</v>
      </c>
      <c r="C106">
        <f t="shared" si="5"/>
        <v>150</v>
      </c>
      <c r="D106" t="str">
        <f t="shared" si="8"/>
        <v>YRL39</v>
      </c>
      <c r="E106" t="s">
        <v>299</v>
      </c>
      <c r="F106" t="str">
        <f>CONCATENATE(E106,"_",R106)</f>
        <v>Brandon_DS_2018_P450_F150_YRL 39</v>
      </c>
      <c r="G106" s="1">
        <f t="shared" si="9"/>
        <v>43347</v>
      </c>
      <c r="I106">
        <v>450</v>
      </c>
      <c r="J106" t="s">
        <v>362</v>
      </c>
      <c r="K106">
        <v>56.25</v>
      </c>
      <c r="L106" t="s">
        <v>362</v>
      </c>
      <c r="M106">
        <v>1.5829926542812849</v>
      </c>
      <c r="N106">
        <v>40.312500000000007</v>
      </c>
      <c r="O106">
        <v>40.700019312903684</v>
      </c>
      <c r="P106" t="s">
        <v>362</v>
      </c>
      <c r="Q106">
        <v>15.9375</v>
      </c>
      <c r="R106" t="s">
        <v>310</v>
      </c>
      <c r="S106" s="2">
        <v>43305</v>
      </c>
    </row>
    <row r="107" spans="1:19" x14ac:dyDescent="0.35">
      <c r="A107" t="str">
        <f t="shared" si="6"/>
        <v>BrandonNratePopNrate150CVYRL39Pop450Season24-Jul</v>
      </c>
      <c r="B107" t="str">
        <f t="shared" si="7"/>
        <v>BrandonNratePop</v>
      </c>
      <c r="C107">
        <f t="shared" si="5"/>
        <v>150</v>
      </c>
      <c r="D107" t="str">
        <f t="shared" si="8"/>
        <v>YRL39</v>
      </c>
      <c r="E107" t="s">
        <v>299</v>
      </c>
      <c r="F107" t="str">
        <f>CONCATENATE(E107,"_",R107)</f>
        <v>Brandon_DS_2018_P450_F150_YRL 39</v>
      </c>
      <c r="G107" s="1">
        <f t="shared" si="9"/>
        <v>43375</v>
      </c>
      <c r="I107">
        <v>450</v>
      </c>
      <c r="J107" t="s">
        <v>362</v>
      </c>
      <c r="K107">
        <v>257.19266010872445</v>
      </c>
      <c r="L107" t="s">
        <v>362</v>
      </c>
      <c r="M107">
        <v>4.9882233633543098</v>
      </c>
      <c r="N107">
        <v>154.64410713631801</v>
      </c>
      <c r="O107">
        <v>33.658237649203187</v>
      </c>
      <c r="P107" t="s">
        <v>362</v>
      </c>
      <c r="Q107">
        <v>102.54855297240643</v>
      </c>
      <c r="R107" t="s">
        <v>310</v>
      </c>
      <c r="S107" s="2">
        <v>43305</v>
      </c>
    </row>
    <row r="108" spans="1:19" x14ac:dyDescent="0.35">
      <c r="A108" t="str">
        <f t="shared" si="6"/>
        <v>BrandonNratePopNrate150CVYRL39Pop450Season24-Jul</v>
      </c>
      <c r="B108" t="str">
        <f t="shared" si="7"/>
        <v>BrandonNratePop</v>
      </c>
      <c r="C108">
        <f t="shared" si="5"/>
        <v>150</v>
      </c>
      <c r="D108" t="str">
        <f t="shared" si="8"/>
        <v>YRL39</v>
      </c>
      <c r="E108" t="s">
        <v>299</v>
      </c>
      <c r="F108" t="str">
        <f>CONCATENATE(E108,"_",R108)</f>
        <v>Brandon_DS_2018_P450_F150_YRL 39</v>
      </c>
      <c r="G108" s="1">
        <f t="shared" si="9"/>
        <v>43396</v>
      </c>
      <c r="I108">
        <v>450</v>
      </c>
      <c r="J108" t="s">
        <v>362</v>
      </c>
      <c r="K108">
        <v>655.01037602748113</v>
      </c>
      <c r="L108" t="s">
        <v>362</v>
      </c>
      <c r="M108">
        <v>12.872065342164861</v>
      </c>
      <c r="N108">
        <v>286.43085817691082</v>
      </c>
      <c r="O108">
        <v>45.517116906464409</v>
      </c>
      <c r="P108" t="s">
        <v>362</v>
      </c>
      <c r="Q108">
        <v>368.57951785057037</v>
      </c>
      <c r="R108" t="s">
        <v>310</v>
      </c>
      <c r="S108" s="2">
        <v>43305</v>
      </c>
    </row>
    <row r="109" spans="1:19" x14ac:dyDescent="0.35">
      <c r="A109" t="str">
        <f t="shared" si="6"/>
        <v>BrandonNratePopNrate150CVYRL39Pop450Season24-Jul</v>
      </c>
      <c r="B109" t="str">
        <f t="shared" si="7"/>
        <v>BrandonNratePop</v>
      </c>
      <c r="C109">
        <f t="shared" si="5"/>
        <v>150</v>
      </c>
      <c r="D109" t="str">
        <f t="shared" si="8"/>
        <v>YRL39</v>
      </c>
      <c r="E109" t="s">
        <v>300</v>
      </c>
      <c r="F109" t="str">
        <f>CONCATENATE(E109,"_",R109)</f>
        <v>Brandon_DS_2018_P600_F150_YRL 39</v>
      </c>
      <c r="G109" s="1">
        <f t="shared" si="9"/>
        <v>43446</v>
      </c>
      <c r="I109">
        <v>450</v>
      </c>
      <c r="J109">
        <v>839.57900730733547</v>
      </c>
      <c r="K109">
        <v>1576.4574179618685</v>
      </c>
      <c r="L109">
        <v>305.46740479328685</v>
      </c>
      <c r="M109">
        <v>13.45234492311765</v>
      </c>
      <c r="N109">
        <v>262.70198762652319</v>
      </c>
      <c r="O109">
        <v>56.549114105304518</v>
      </c>
      <c r="P109">
        <v>839.57900730733547</v>
      </c>
      <c r="Q109">
        <v>474.17642302800976</v>
      </c>
      <c r="R109" t="s">
        <v>310</v>
      </c>
      <c r="S109" s="2">
        <v>43305</v>
      </c>
    </row>
    <row r="110" spans="1:19" x14ac:dyDescent="0.35">
      <c r="A110" t="str">
        <f t="shared" si="6"/>
        <v>BrandonNratePopNrate150CVYRL39Pop600Season24-Jul</v>
      </c>
      <c r="B110" t="str">
        <f t="shared" si="7"/>
        <v>BrandonNratePop</v>
      </c>
      <c r="C110">
        <f t="shared" si="5"/>
        <v>150</v>
      </c>
      <c r="D110" t="str">
        <f t="shared" si="8"/>
        <v>YRL39</v>
      </c>
      <c r="E110" t="s">
        <v>300</v>
      </c>
      <c r="F110" t="str">
        <f>CONCATENATE(E110,"_",R110)</f>
        <v>Brandon_DS_2018_P600_F150_YRL 39</v>
      </c>
      <c r="G110" s="1">
        <f t="shared" si="9"/>
        <v>43347</v>
      </c>
      <c r="I110">
        <v>600</v>
      </c>
      <c r="J110" t="s">
        <v>362</v>
      </c>
      <c r="K110">
        <v>53.954081632653057</v>
      </c>
      <c r="L110" t="s">
        <v>362</v>
      </c>
      <c r="M110">
        <v>1.8416957408218535</v>
      </c>
      <c r="N110">
        <v>40.452806122448983</v>
      </c>
      <c r="O110">
        <v>44.983316717277141</v>
      </c>
      <c r="P110" t="s">
        <v>362</v>
      </c>
      <c r="Q110">
        <v>13.501275510204085</v>
      </c>
      <c r="R110" t="s">
        <v>310</v>
      </c>
      <c r="S110" s="2">
        <v>43305</v>
      </c>
    </row>
    <row r="111" spans="1:19" x14ac:dyDescent="0.35">
      <c r="A111" t="str">
        <f t="shared" si="6"/>
        <v>BrandonNratePopNrate150CVYRL39Pop600Season24-Jul</v>
      </c>
      <c r="B111" t="str">
        <f t="shared" si="7"/>
        <v>BrandonNratePop</v>
      </c>
      <c r="C111">
        <f t="shared" si="5"/>
        <v>150</v>
      </c>
      <c r="D111" t="str">
        <f t="shared" si="8"/>
        <v>YRL39</v>
      </c>
      <c r="E111" t="s">
        <v>300</v>
      </c>
      <c r="F111" t="str">
        <f>CONCATENATE(E111,"_",R111)</f>
        <v>Brandon_DS_2018_P600_F150_YRL 39</v>
      </c>
      <c r="G111" s="1">
        <f t="shared" si="9"/>
        <v>43375</v>
      </c>
      <c r="I111">
        <v>600</v>
      </c>
      <c r="J111" t="s">
        <v>362</v>
      </c>
      <c r="K111">
        <v>282.63102378079736</v>
      </c>
      <c r="L111" t="s">
        <v>362</v>
      </c>
      <c r="M111">
        <v>7.2170348658920638</v>
      </c>
      <c r="N111">
        <v>178.38496939821241</v>
      </c>
      <c r="O111">
        <v>40.686078484723041</v>
      </c>
      <c r="P111" t="s">
        <v>362</v>
      </c>
      <c r="Q111">
        <v>104.24605438258496</v>
      </c>
      <c r="R111" t="s">
        <v>310</v>
      </c>
      <c r="S111" s="2">
        <v>43305</v>
      </c>
    </row>
    <row r="112" spans="1:19" x14ac:dyDescent="0.35">
      <c r="A112" t="str">
        <f t="shared" si="6"/>
        <v>BrandonNratePopNrate150CVYRL39Pop600Season24-Jul</v>
      </c>
      <c r="B112" t="str">
        <f t="shared" si="7"/>
        <v>BrandonNratePop</v>
      </c>
      <c r="C112">
        <v>150</v>
      </c>
      <c r="D112" t="str">
        <f t="shared" si="8"/>
        <v>YRL39</v>
      </c>
      <c r="E112" t="s">
        <v>300</v>
      </c>
      <c r="F112" t="str">
        <f>CONCATENATE(E112,"_",R112)</f>
        <v>Brandon_DS_2018_P600_F150_YRL 39</v>
      </c>
      <c r="G112" s="1">
        <f t="shared" si="9"/>
        <v>43396</v>
      </c>
      <c r="I112">
        <v>600</v>
      </c>
      <c r="J112" t="s">
        <v>362</v>
      </c>
      <c r="K112">
        <v>517.2395718155683</v>
      </c>
      <c r="L112" t="s">
        <v>362</v>
      </c>
      <c r="M112">
        <v>9.1000001669869377</v>
      </c>
      <c r="N112">
        <v>251.71356700574967</v>
      </c>
      <c r="O112">
        <v>36.910253143648092</v>
      </c>
      <c r="P112" t="s">
        <v>362</v>
      </c>
      <c r="Q112">
        <v>265.52600480981863</v>
      </c>
      <c r="R112" t="s">
        <v>310</v>
      </c>
      <c r="S112" s="2">
        <v>43305</v>
      </c>
    </row>
    <row r="113" spans="1:19" x14ac:dyDescent="0.35">
      <c r="A113" t="str">
        <f t="shared" si="6"/>
        <v>BrandonNratePopNrate200CVYRL39Pop600Season24-Jul</v>
      </c>
      <c r="B113" t="str">
        <f t="shared" si="7"/>
        <v>BrandonNratePop</v>
      </c>
      <c r="C113">
        <f t="shared" si="5"/>
        <v>200</v>
      </c>
      <c r="D113" t="str">
        <f t="shared" si="8"/>
        <v>YRL39</v>
      </c>
      <c r="E113" t="s">
        <v>301</v>
      </c>
      <c r="F113" t="str">
        <f>CONCATENATE(E113,"_",R113)</f>
        <v>Brandon_DS_2018_P150_F200_YRL 39</v>
      </c>
      <c r="G113" s="1">
        <f t="shared" si="9"/>
        <v>43446</v>
      </c>
      <c r="I113">
        <v>600</v>
      </c>
      <c r="J113">
        <v>635.29360714961945</v>
      </c>
      <c r="K113">
        <v>1131.232166174977</v>
      </c>
      <c r="L113">
        <v>184.50611204215812</v>
      </c>
      <c r="M113">
        <v>12.676087117454383</v>
      </c>
      <c r="N113">
        <v>187.20113397602276</v>
      </c>
      <c r="O113">
        <v>69.031045188800391</v>
      </c>
      <c r="P113">
        <v>635.29360714961945</v>
      </c>
      <c r="Q113">
        <v>308.737425049335</v>
      </c>
      <c r="R113" t="s">
        <v>310</v>
      </c>
      <c r="S113" s="2">
        <v>43305</v>
      </c>
    </row>
    <row r="114" spans="1:19" x14ac:dyDescent="0.35">
      <c r="A114" t="str">
        <f t="shared" si="6"/>
        <v>BrandonNratePopNrate200CVYRL39Pop150Season24-Jul</v>
      </c>
      <c r="B114" t="str">
        <f t="shared" si="7"/>
        <v>BrandonNratePop</v>
      </c>
      <c r="C114">
        <f t="shared" ref="C114:C177" si="10">C67</f>
        <v>200</v>
      </c>
      <c r="D114" t="str">
        <f t="shared" si="8"/>
        <v>YRL39</v>
      </c>
      <c r="E114" t="s">
        <v>301</v>
      </c>
      <c r="F114" t="str">
        <f>CONCATENATE(E114,"_",R114)</f>
        <v>Brandon_DS_2018_P150_F200_YRL 39</v>
      </c>
      <c r="G114" s="1">
        <f t="shared" si="9"/>
        <v>43347</v>
      </c>
      <c r="I114">
        <v>150</v>
      </c>
      <c r="J114" t="s">
        <v>362</v>
      </c>
      <c r="K114">
        <v>43.75</v>
      </c>
      <c r="L114" t="s">
        <v>362</v>
      </c>
      <c r="M114">
        <v>1.2873409461612331</v>
      </c>
      <c r="N114">
        <v>31.25</v>
      </c>
      <c r="O114">
        <v>43.265471092433799</v>
      </c>
      <c r="P114" t="s">
        <v>362</v>
      </c>
      <c r="Q114">
        <v>12.5</v>
      </c>
      <c r="R114" t="s">
        <v>310</v>
      </c>
      <c r="S114" s="2">
        <v>43305</v>
      </c>
    </row>
    <row r="115" spans="1:19" x14ac:dyDescent="0.35">
      <c r="A115" t="str">
        <f t="shared" si="6"/>
        <v>BrandonNratePopNrate200CVYRL39Pop150Season24-Jul</v>
      </c>
      <c r="B115" t="str">
        <f t="shared" si="7"/>
        <v>BrandonNratePop</v>
      </c>
      <c r="C115">
        <f t="shared" si="10"/>
        <v>200</v>
      </c>
      <c r="D115" t="str">
        <f t="shared" si="8"/>
        <v>YRL39</v>
      </c>
      <c r="E115" t="s">
        <v>301</v>
      </c>
      <c r="F115" t="str">
        <f>CONCATENATE(E115,"_",R115)</f>
        <v>Brandon_DS_2018_P150_F200_YRL 39</v>
      </c>
      <c r="G115" s="1">
        <f t="shared" si="9"/>
        <v>43375</v>
      </c>
      <c r="I115">
        <v>150</v>
      </c>
      <c r="J115" t="s">
        <v>362</v>
      </c>
      <c r="K115">
        <v>267.71096966830328</v>
      </c>
      <c r="L115" t="s">
        <v>362</v>
      </c>
      <c r="M115">
        <v>4.6567010208733981</v>
      </c>
      <c r="N115">
        <v>156.70617781269874</v>
      </c>
      <c r="O115">
        <v>31.691819750938159</v>
      </c>
      <c r="P115" t="s">
        <v>362</v>
      </c>
      <c r="Q115">
        <v>111.00479185560457</v>
      </c>
      <c r="R115" t="s">
        <v>310</v>
      </c>
      <c r="S115" s="2">
        <v>43305</v>
      </c>
    </row>
    <row r="116" spans="1:19" x14ac:dyDescent="0.35">
      <c r="A116" t="str">
        <f t="shared" si="6"/>
        <v>BrandonNratePopNrate200CVYRL39Pop150Season24-Jul</v>
      </c>
      <c r="B116" t="str">
        <f t="shared" si="7"/>
        <v>BrandonNratePop</v>
      </c>
      <c r="C116">
        <f t="shared" si="10"/>
        <v>200</v>
      </c>
      <c r="D116" t="str">
        <f t="shared" si="8"/>
        <v>YRL39</v>
      </c>
      <c r="E116" t="s">
        <v>301</v>
      </c>
      <c r="F116" t="str">
        <f>CONCATENATE(E116,"_",R116)</f>
        <v>Brandon_DS_2018_P150_F200_YRL 39</v>
      </c>
      <c r="G116" s="1">
        <f t="shared" si="9"/>
        <v>43396</v>
      </c>
      <c r="I116">
        <v>150</v>
      </c>
      <c r="J116" t="s">
        <v>362</v>
      </c>
      <c r="K116">
        <v>647.44316123188401</v>
      </c>
      <c r="L116" t="s">
        <v>362</v>
      </c>
      <c r="M116">
        <v>10.624159701087812</v>
      </c>
      <c r="N116">
        <v>300.0673120471015</v>
      </c>
      <c r="O116">
        <v>36.224682407799598</v>
      </c>
      <c r="P116" t="s">
        <v>362</v>
      </c>
      <c r="Q116">
        <v>347.37584918478262</v>
      </c>
      <c r="R116" t="s">
        <v>310</v>
      </c>
      <c r="S116" s="2">
        <v>43305</v>
      </c>
    </row>
    <row r="117" spans="1:19" x14ac:dyDescent="0.35">
      <c r="A117" t="str">
        <f t="shared" si="6"/>
        <v>BrandonNratePopNrate200CVYRL39Pop150Season24-Jul</v>
      </c>
      <c r="B117" t="str">
        <f t="shared" si="7"/>
        <v>BrandonNratePop</v>
      </c>
      <c r="C117">
        <f t="shared" si="10"/>
        <v>200</v>
      </c>
      <c r="D117" t="str">
        <f t="shared" si="8"/>
        <v>YRL39</v>
      </c>
      <c r="E117" t="s">
        <v>302</v>
      </c>
      <c r="F117" t="str">
        <f>CONCATENATE(E117,"_",R117)</f>
        <v>Brandon_DS_2018_P300_F200_YRL 39</v>
      </c>
      <c r="G117" s="1">
        <f t="shared" si="9"/>
        <v>43446</v>
      </c>
      <c r="I117">
        <v>150</v>
      </c>
      <c r="J117">
        <v>880.61328219194604</v>
      </c>
      <c r="K117">
        <v>1477.4219918013021</v>
      </c>
      <c r="L117">
        <v>354.92553675856311</v>
      </c>
      <c r="M117">
        <v>10.121631416291217</v>
      </c>
      <c r="N117">
        <v>179.36582167832168</v>
      </c>
      <c r="O117">
        <v>56.463994421602081</v>
      </c>
      <c r="P117">
        <v>880.61328219194604</v>
      </c>
      <c r="Q117">
        <v>417.44288793103442</v>
      </c>
      <c r="R117" t="s">
        <v>310</v>
      </c>
      <c r="S117" s="2">
        <v>43305</v>
      </c>
    </row>
    <row r="118" spans="1:19" x14ac:dyDescent="0.35">
      <c r="A118" t="str">
        <f t="shared" si="6"/>
        <v>BrandonNratePopNrate200CVYRL39Pop300Season24-Jul</v>
      </c>
      <c r="B118" t="str">
        <f t="shared" si="7"/>
        <v>BrandonNratePop</v>
      </c>
      <c r="C118">
        <f t="shared" si="10"/>
        <v>200</v>
      </c>
      <c r="D118" t="str">
        <f t="shared" si="8"/>
        <v>YRL39</v>
      </c>
      <c r="E118" t="s">
        <v>302</v>
      </c>
      <c r="F118" t="str">
        <f>CONCATENATE(E118,"_",R118)</f>
        <v>Brandon_DS_2018_P300_F200_YRL 39</v>
      </c>
      <c r="G118" s="1">
        <f t="shared" si="9"/>
        <v>43347</v>
      </c>
      <c r="I118">
        <v>300</v>
      </c>
      <c r="J118" t="s">
        <v>362</v>
      </c>
      <c r="K118">
        <v>66.539104278074859</v>
      </c>
      <c r="L118" t="s">
        <v>362</v>
      </c>
      <c r="M118">
        <v>2.0605451743633885</v>
      </c>
      <c r="N118">
        <v>45.929144385026738</v>
      </c>
      <c r="O118">
        <v>44.030111815202886</v>
      </c>
      <c r="P118" t="s">
        <v>362</v>
      </c>
      <c r="Q118">
        <v>20.609959893048131</v>
      </c>
      <c r="R118" t="s">
        <v>310</v>
      </c>
      <c r="S118" s="2">
        <v>43305</v>
      </c>
    </row>
    <row r="119" spans="1:19" x14ac:dyDescent="0.35">
      <c r="A119" t="str">
        <f t="shared" si="6"/>
        <v>BrandonNratePopNrate200CVYRL39Pop300Season24-Jul</v>
      </c>
      <c r="B119" t="str">
        <f t="shared" si="7"/>
        <v>BrandonNratePop</v>
      </c>
      <c r="C119">
        <f t="shared" si="10"/>
        <v>200</v>
      </c>
      <c r="D119" t="str">
        <f t="shared" si="8"/>
        <v>YRL39</v>
      </c>
      <c r="E119" t="s">
        <v>302</v>
      </c>
      <c r="F119" t="str">
        <f>CONCATENATE(E119,"_",R119)</f>
        <v>Brandon_DS_2018_P300_F200_YRL 39</v>
      </c>
      <c r="G119" s="1">
        <f t="shared" si="9"/>
        <v>43375</v>
      </c>
      <c r="I119">
        <v>300</v>
      </c>
      <c r="J119" t="s">
        <v>362</v>
      </c>
      <c r="K119">
        <v>258.76044486482664</v>
      </c>
      <c r="L119" t="s">
        <v>362</v>
      </c>
      <c r="M119">
        <v>5.4086126140509121</v>
      </c>
      <c r="N119">
        <v>165.94904608254615</v>
      </c>
      <c r="O119">
        <v>32.900208157792953</v>
      </c>
      <c r="P119" t="s">
        <v>362</v>
      </c>
      <c r="Q119">
        <v>92.811398782280534</v>
      </c>
      <c r="R119" t="s">
        <v>310</v>
      </c>
      <c r="S119" s="2">
        <v>43305</v>
      </c>
    </row>
    <row r="120" spans="1:19" x14ac:dyDescent="0.35">
      <c r="A120" t="str">
        <f t="shared" si="6"/>
        <v>BrandonNratePopNrate200CVYRL39Pop300Season24-Jul</v>
      </c>
      <c r="B120" t="str">
        <f t="shared" si="7"/>
        <v>BrandonNratePop</v>
      </c>
      <c r="C120">
        <f t="shared" si="10"/>
        <v>200</v>
      </c>
      <c r="D120" t="str">
        <f t="shared" si="8"/>
        <v>YRL39</v>
      </c>
      <c r="E120" t="s">
        <v>302</v>
      </c>
      <c r="F120" t="str">
        <f>CONCATENATE(E120,"_",R120)</f>
        <v>Brandon_DS_2018_P300_F200_YRL 39</v>
      </c>
      <c r="G120" s="1">
        <f t="shared" si="9"/>
        <v>43396</v>
      </c>
      <c r="I120">
        <v>300</v>
      </c>
      <c r="J120" t="s">
        <v>362</v>
      </c>
      <c r="K120">
        <v>563.72291293309434</v>
      </c>
      <c r="L120" t="s">
        <v>362</v>
      </c>
      <c r="M120">
        <v>9.1782945861879313</v>
      </c>
      <c r="N120">
        <v>251.87255451015531</v>
      </c>
      <c r="O120">
        <v>38.179224336619697</v>
      </c>
      <c r="P120" t="s">
        <v>362</v>
      </c>
      <c r="Q120">
        <v>311.85035842293905</v>
      </c>
      <c r="R120" t="s">
        <v>310</v>
      </c>
      <c r="S120" s="2">
        <v>43305</v>
      </c>
    </row>
    <row r="121" spans="1:19" x14ac:dyDescent="0.35">
      <c r="A121" t="str">
        <f t="shared" si="6"/>
        <v>BrandonNratePopNrate200CVYRL39Pop300Season24-Jul</v>
      </c>
      <c r="B121" t="str">
        <f t="shared" si="7"/>
        <v>BrandonNratePop</v>
      </c>
      <c r="C121">
        <f t="shared" si="10"/>
        <v>200</v>
      </c>
      <c r="D121" t="str">
        <f t="shared" si="8"/>
        <v>YRL39</v>
      </c>
      <c r="E121" t="s">
        <v>303</v>
      </c>
      <c r="F121" t="str">
        <f>CONCATENATE(E121,"_",R121)</f>
        <v>Brandon_DS_2018_P450_F200_YRL 39</v>
      </c>
      <c r="G121" s="1">
        <f t="shared" si="9"/>
        <v>43446</v>
      </c>
      <c r="I121">
        <v>300</v>
      </c>
      <c r="J121">
        <v>946.74026192743406</v>
      </c>
      <c r="K121">
        <v>1475.218419385867</v>
      </c>
      <c r="L121">
        <v>267.3475281937317</v>
      </c>
      <c r="M121">
        <v>12.124167803149009</v>
      </c>
      <c r="N121">
        <v>229.4505602230256</v>
      </c>
      <c r="O121">
        <v>52.26145074781067</v>
      </c>
      <c r="P121">
        <v>946.74026192743406</v>
      </c>
      <c r="Q121">
        <v>299.02759723540737</v>
      </c>
      <c r="R121" t="s">
        <v>310</v>
      </c>
      <c r="S121" s="2">
        <v>43305</v>
      </c>
    </row>
    <row r="122" spans="1:19" x14ac:dyDescent="0.35">
      <c r="A122" t="str">
        <f t="shared" si="6"/>
        <v>BrandonNratePopNrate200CVYRL39Pop450Season24-Jul</v>
      </c>
      <c r="B122" t="str">
        <f t="shared" si="7"/>
        <v>BrandonNratePop</v>
      </c>
      <c r="C122">
        <f t="shared" si="10"/>
        <v>200</v>
      </c>
      <c r="D122" t="str">
        <f t="shared" si="8"/>
        <v>YRL39</v>
      </c>
      <c r="E122" t="s">
        <v>303</v>
      </c>
      <c r="F122" t="str">
        <f>CONCATENATE(E122,"_",R122)</f>
        <v>Brandon_DS_2018_P450_F200_YRL 39</v>
      </c>
      <c r="G122" s="1">
        <f t="shared" si="9"/>
        <v>43347</v>
      </c>
      <c r="I122">
        <v>450</v>
      </c>
      <c r="J122" t="s">
        <v>362</v>
      </c>
      <c r="K122">
        <v>76.867586678832112</v>
      </c>
      <c r="L122" t="s">
        <v>362</v>
      </c>
      <c r="M122">
        <v>2.3712271597130732</v>
      </c>
      <c r="N122">
        <v>54.383400301796748</v>
      </c>
      <c r="O122">
        <v>43.677989695476491</v>
      </c>
      <c r="P122" t="s">
        <v>362</v>
      </c>
      <c r="Q122">
        <v>22.484186377035378</v>
      </c>
      <c r="R122" t="s">
        <v>310</v>
      </c>
      <c r="S122" s="2">
        <v>43305</v>
      </c>
    </row>
    <row r="123" spans="1:19" x14ac:dyDescent="0.35">
      <c r="A123" t="str">
        <f t="shared" si="6"/>
        <v>BrandonNratePopNrate200CVYRL39Pop450Season24-Jul</v>
      </c>
      <c r="B123" t="str">
        <f t="shared" si="7"/>
        <v>BrandonNratePop</v>
      </c>
      <c r="C123">
        <f t="shared" si="10"/>
        <v>200</v>
      </c>
      <c r="D123" t="str">
        <f t="shared" si="8"/>
        <v>YRL39</v>
      </c>
      <c r="E123" t="s">
        <v>303</v>
      </c>
      <c r="F123" t="str">
        <f>CONCATENATE(E123,"_",R123)</f>
        <v>Brandon_DS_2018_P450_F200_YRL 39</v>
      </c>
      <c r="G123" s="1">
        <f t="shared" si="9"/>
        <v>43375</v>
      </c>
      <c r="I123">
        <v>450</v>
      </c>
      <c r="J123" t="s">
        <v>362</v>
      </c>
      <c r="K123">
        <v>280.54297553592528</v>
      </c>
      <c r="L123" t="s">
        <v>362</v>
      </c>
      <c r="M123">
        <v>5.5288063544741224</v>
      </c>
      <c r="N123">
        <v>170.86453067455358</v>
      </c>
      <c r="O123">
        <v>33.627146965079625</v>
      </c>
      <c r="P123" t="s">
        <v>362</v>
      </c>
      <c r="Q123">
        <v>109.67844486137172</v>
      </c>
      <c r="R123" t="s">
        <v>310</v>
      </c>
      <c r="S123" s="2">
        <v>43305</v>
      </c>
    </row>
    <row r="124" spans="1:19" x14ac:dyDescent="0.35">
      <c r="A124" t="str">
        <f t="shared" si="6"/>
        <v>BrandonNratePopNrate200CVYRL39Pop450Season24-Jul</v>
      </c>
      <c r="B124" t="str">
        <f t="shared" si="7"/>
        <v>BrandonNratePop</v>
      </c>
      <c r="C124">
        <f t="shared" si="10"/>
        <v>200</v>
      </c>
      <c r="D124" t="str">
        <f t="shared" si="8"/>
        <v>YRL39</v>
      </c>
      <c r="E124" t="s">
        <v>303</v>
      </c>
      <c r="F124" t="str">
        <f>CONCATENATE(E124,"_",R124)</f>
        <v>Brandon_DS_2018_P450_F200_YRL 39</v>
      </c>
      <c r="G124" s="1">
        <f t="shared" si="9"/>
        <v>43396</v>
      </c>
      <c r="I124">
        <v>450</v>
      </c>
      <c r="J124" t="s">
        <v>362</v>
      </c>
      <c r="K124">
        <v>644.26127819548879</v>
      </c>
      <c r="L124" t="s">
        <v>362</v>
      </c>
      <c r="M124">
        <v>10.697702150754544</v>
      </c>
      <c r="N124">
        <v>300.66635338345861</v>
      </c>
      <c r="O124">
        <v>37.131275436154496</v>
      </c>
      <c r="P124" t="s">
        <v>362</v>
      </c>
      <c r="Q124">
        <v>343.59492481203006</v>
      </c>
      <c r="R124" t="s">
        <v>310</v>
      </c>
      <c r="S124" s="2">
        <v>43305</v>
      </c>
    </row>
    <row r="125" spans="1:19" x14ac:dyDescent="0.35">
      <c r="A125" t="str">
        <f t="shared" si="6"/>
        <v>BrandonNratePopNrate200CVYRL39Pop450Season24-Jul</v>
      </c>
      <c r="B125" t="str">
        <f t="shared" si="7"/>
        <v>BrandonNratePop</v>
      </c>
      <c r="C125">
        <f t="shared" si="10"/>
        <v>200</v>
      </c>
      <c r="D125" t="str">
        <f t="shared" si="8"/>
        <v>YRL39</v>
      </c>
      <c r="E125" t="s">
        <v>304</v>
      </c>
      <c r="F125" t="str">
        <f>CONCATENATE(E125,"_",R125)</f>
        <v>Brandon_DS_2018_P600_F200_YRL 39</v>
      </c>
      <c r="G125" s="1">
        <f t="shared" si="9"/>
        <v>43446</v>
      </c>
      <c r="I125">
        <v>450</v>
      </c>
      <c r="J125">
        <v>919.93755885122414</v>
      </c>
      <c r="K125">
        <v>1617.1475400188324</v>
      </c>
      <c r="L125">
        <v>303.04417964209046</v>
      </c>
      <c r="M125">
        <v>13.903144617244486</v>
      </c>
      <c r="N125">
        <v>258.28748822975518</v>
      </c>
      <c r="O125">
        <v>55.313336537771242</v>
      </c>
      <c r="P125">
        <v>919.93755885122414</v>
      </c>
      <c r="Q125">
        <v>438.92249293785306</v>
      </c>
      <c r="R125" t="s">
        <v>310</v>
      </c>
      <c r="S125" s="2">
        <v>43305</v>
      </c>
    </row>
    <row r="126" spans="1:19" x14ac:dyDescent="0.35">
      <c r="A126" t="str">
        <f t="shared" si="6"/>
        <v>BrandonNratePopNrate200CVYRL39Pop600Season24-Jul</v>
      </c>
      <c r="B126" t="str">
        <f t="shared" si="7"/>
        <v>BrandonNratePop</v>
      </c>
      <c r="C126">
        <f t="shared" si="10"/>
        <v>200</v>
      </c>
      <c r="D126" t="str">
        <f t="shared" si="8"/>
        <v>YRL39</v>
      </c>
      <c r="E126" t="s">
        <v>304</v>
      </c>
      <c r="F126" t="str">
        <f>CONCATENATE(E126,"_",R126)</f>
        <v>Brandon_DS_2018_P600_F200_YRL 39</v>
      </c>
      <c r="G126" s="1">
        <f t="shared" si="9"/>
        <v>43347</v>
      </c>
      <c r="I126">
        <v>600</v>
      </c>
      <c r="J126" t="s">
        <v>362</v>
      </c>
      <c r="K126">
        <v>73.132995735607693</v>
      </c>
      <c r="L126" t="s">
        <v>362</v>
      </c>
      <c r="M126">
        <v>2.0452014179040612</v>
      </c>
      <c r="N126">
        <v>51.459983247030152</v>
      </c>
      <c r="O126">
        <v>41.606444663185158</v>
      </c>
      <c r="P126" t="s">
        <v>362</v>
      </c>
      <c r="Q126">
        <v>21.67301248857752</v>
      </c>
      <c r="R126" t="s">
        <v>310</v>
      </c>
      <c r="S126" s="2">
        <v>43305</v>
      </c>
    </row>
    <row r="127" spans="1:19" x14ac:dyDescent="0.35">
      <c r="A127" t="str">
        <f t="shared" si="6"/>
        <v>BrandonNratePopNrate200CVYRL39Pop600Season24-Jul</v>
      </c>
      <c r="B127" t="str">
        <f t="shared" si="7"/>
        <v>BrandonNratePop</v>
      </c>
      <c r="C127">
        <f t="shared" si="10"/>
        <v>200</v>
      </c>
      <c r="D127" t="str">
        <f t="shared" si="8"/>
        <v>YRL39</v>
      </c>
      <c r="E127" t="s">
        <v>304</v>
      </c>
      <c r="F127" t="str">
        <f>CONCATENATE(E127,"_",R127)</f>
        <v>Brandon_DS_2018_P600_F200_YRL 39</v>
      </c>
      <c r="G127" s="1">
        <f t="shared" si="9"/>
        <v>43375</v>
      </c>
      <c r="I127">
        <v>600</v>
      </c>
      <c r="J127" t="s">
        <v>362</v>
      </c>
      <c r="K127">
        <v>302.10328596059554</v>
      </c>
      <c r="L127" t="s">
        <v>362</v>
      </c>
      <c r="M127">
        <v>6.0226063502237057</v>
      </c>
      <c r="N127">
        <v>166.92649285015375</v>
      </c>
      <c r="O127">
        <v>43.911872373266576</v>
      </c>
      <c r="P127" t="s">
        <v>362</v>
      </c>
      <c r="Q127">
        <v>135.17679311044179</v>
      </c>
      <c r="R127" t="s">
        <v>310</v>
      </c>
      <c r="S127" s="2">
        <v>43305</v>
      </c>
    </row>
    <row r="128" spans="1:19" x14ac:dyDescent="0.35">
      <c r="A128" t="str">
        <f t="shared" si="6"/>
        <v>BrandonNratePopNrate250CVYRL39Pop600Season24-Jul</v>
      </c>
      <c r="B128" t="str">
        <f t="shared" si="7"/>
        <v>BrandonNratePop</v>
      </c>
      <c r="C128">
        <f t="shared" si="10"/>
        <v>250</v>
      </c>
      <c r="D128" t="str">
        <f t="shared" si="8"/>
        <v>YRL39</v>
      </c>
      <c r="E128" t="s">
        <v>311</v>
      </c>
      <c r="F128" t="str">
        <f>CONCATENATE(E128,"_",R128)</f>
        <v>Brandon_DS_2018_P600_F12-Dec_YRL 39</v>
      </c>
      <c r="G128" s="1">
        <f t="shared" si="9"/>
        <v>43396</v>
      </c>
      <c r="I128">
        <v>600</v>
      </c>
      <c r="J128" t="s">
        <v>362</v>
      </c>
      <c r="K128">
        <v>598.20273866758248</v>
      </c>
      <c r="L128" t="s">
        <v>362</v>
      </c>
      <c r="M128">
        <v>8.638150021496422</v>
      </c>
      <c r="N128">
        <v>287.13667582417582</v>
      </c>
      <c r="O128">
        <v>31.912095590120487</v>
      </c>
      <c r="P128" t="s">
        <v>362</v>
      </c>
      <c r="Q128">
        <v>311.06606284340666</v>
      </c>
      <c r="R128" t="s">
        <v>310</v>
      </c>
      <c r="S128" s="2">
        <v>43305</v>
      </c>
    </row>
    <row r="129" spans="1:19" x14ac:dyDescent="0.35">
      <c r="A129" t="str">
        <f t="shared" si="6"/>
        <v>BrandonNratePopNrate250CVYRL39Pop600Season24-Jul</v>
      </c>
      <c r="B129" t="str">
        <f t="shared" si="7"/>
        <v>BrandonNratePop</v>
      </c>
      <c r="C129">
        <f t="shared" si="10"/>
        <v>250</v>
      </c>
      <c r="D129" t="str">
        <f t="shared" si="8"/>
        <v>YRL39</v>
      </c>
      <c r="E129" t="s">
        <v>305</v>
      </c>
      <c r="F129" t="str">
        <f>CONCATENATE(E129,"_",R129)</f>
        <v>Brandon_DS_2018_P150_F250_YRL 39</v>
      </c>
      <c r="G129" s="1">
        <f t="shared" si="9"/>
        <v>43446</v>
      </c>
      <c r="I129">
        <v>600</v>
      </c>
      <c r="J129">
        <v>824.22048598527613</v>
      </c>
      <c r="K129">
        <v>1618.9291284415547</v>
      </c>
      <c r="L129">
        <v>292.72259644727728</v>
      </c>
      <c r="M129">
        <v>17.469301749180751</v>
      </c>
      <c r="N129">
        <v>328.57131485757481</v>
      </c>
      <c r="O129">
        <v>53.772878511949493</v>
      </c>
      <c r="P129">
        <v>824.22048598527613</v>
      </c>
      <c r="Q129">
        <v>466.13732759870362</v>
      </c>
      <c r="R129" t="s">
        <v>310</v>
      </c>
      <c r="S129" s="2">
        <v>43305</v>
      </c>
    </row>
    <row r="130" spans="1:19" x14ac:dyDescent="0.35">
      <c r="A130" t="str">
        <f t="shared" si="6"/>
        <v>BrandonNratePopNrate250CVYRL39Pop150Season24-Jul</v>
      </c>
      <c r="B130" t="str">
        <f t="shared" si="7"/>
        <v>BrandonNratePop</v>
      </c>
      <c r="C130">
        <f t="shared" si="10"/>
        <v>250</v>
      </c>
      <c r="D130" t="str">
        <f t="shared" si="8"/>
        <v>YRL39</v>
      </c>
      <c r="E130" t="s">
        <v>305</v>
      </c>
      <c r="F130" t="str">
        <f>CONCATENATE(E130,"_",R130)</f>
        <v>Brandon_DS_2018_P150_F250_YRL 39</v>
      </c>
      <c r="G130" s="1">
        <f t="shared" si="9"/>
        <v>43347</v>
      </c>
      <c r="I130">
        <v>150</v>
      </c>
      <c r="J130" t="s">
        <v>362</v>
      </c>
      <c r="K130">
        <v>37.5</v>
      </c>
      <c r="L130" t="s">
        <v>362</v>
      </c>
      <c r="M130">
        <v>1.2058524500348957</v>
      </c>
      <c r="N130">
        <v>26.5625</v>
      </c>
      <c r="O130">
        <v>47.817366626624882</v>
      </c>
      <c r="P130" t="s">
        <v>362</v>
      </c>
      <c r="Q130">
        <v>10.937499999999998</v>
      </c>
      <c r="R130" t="s">
        <v>310</v>
      </c>
      <c r="S130" s="2">
        <v>43305</v>
      </c>
    </row>
    <row r="131" spans="1:19" x14ac:dyDescent="0.35">
      <c r="A131" t="str">
        <f t="shared" ref="A131:A193" si="11">CONCATENATE(B131,$C$1,C131,$D$1,D131,$I$1,I131,S$1,TEXT(S131,"dd-mmm"))</f>
        <v>BrandonNratePopNrate250CVYRL39Pop150Season24-Jul</v>
      </c>
      <c r="B131" t="str">
        <f t="shared" si="7"/>
        <v>BrandonNratePop</v>
      </c>
      <c r="C131">
        <f t="shared" si="10"/>
        <v>250</v>
      </c>
      <c r="D131" t="str">
        <f t="shared" si="8"/>
        <v>YRL39</v>
      </c>
      <c r="E131" t="s">
        <v>305</v>
      </c>
      <c r="F131" t="str">
        <f>CONCATENATE(E131,"_",R131)</f>
        <v>Brandon_DS_2018_P150_F250_YRL 39</v>
      </c>
      <c r="G131" s="1">
        <f t="shared" si="9"/>
        <v>43375</v>
      </c>
      <c r="I131">
        <v>150</v>
      </c>
      <c r="J131" t="s">
        <v>362</v>
      </c>
      <c r="K131">
        <v>304.12169292518672</v>
      </c>
      <c r="L131" t="s">
        <v>362</v>
      </c>
      <c r="M131">
        <v>5.116076135489525</v>
      </c>
      <c r="N131">
        <v>186.32081609700123</v>
      </c>
      <c r="O131">
        <v>30.787527683849028</v>
      </c>
      <c r="P131" t="s">
        <v>362</v>
      </c>
      <c r="Q131">
        <v>117.80087682818548</v>
      </c>
      <c r="R131" t="s">
        <v>310</v>
      </c>
      <c r="S131" s="2">
        <v>43305</v>
      </c>
    </row>
    <row r="132" spans="1:19" x14ac:dyDescent="0.35">
      <c r="A132" t="str">
        <f t="shared" si="11"/>
        <v>BrandonNratePopNrate250CVYRL39Pop150Season24-Jul</v>
      </c>
      <c r="B132" t="str">
        <f t="shared" ref="B132:B195" si="12">B131</f>
        <v>BrandonNratePop</v>
      </c>
      <c r="C132">
        <f t="shared" si="10"/>
        <v>250</v>
      </c>
      <c r="D132" t="str">
        <f t="shared" ref="D132:D195" si="13">D131</f>
        <v>YRL39</v>
      </c>
      <c r="E132" t="s">
        <v>305</v>
      </c>
      <c r="F132" t="str">
        <f>CONCATENATE(E132,"_",R132)</f>
        <v>Brandon_DS_2018_P150_F250_YRL 39</v>
      </c>
      <c r="G132" s="1">
        <f t="shared" si="9"/>
        <v>43396</v>
      </c>
      <c r="I132">
        <v>150</v>
      </c>
      <c r="J132" t="s">
        <v>362</v>
      </c>
      <c r="K132">
        <v>886.57022849462373</v>
      </c>
      <c r="L132" t="s">
        <v>362</v>
      </c>
      <c r="M132">
        <v>14.279219155651333</v>
      </c>
      <c r="N132">
        <v>445.41607216708036</v>
      </c>
      <c r="O132">
        <v>32.966474713315421</v>
      </c>
      <c r="P132" t="s">
        <v>362</v>
      </c>
      <c r="Q132">
        <v>441.15415632754338</v>
      </c>
      <c r="R132" t="s">
        <v>310</v>
      </c>
      <c r="S132" s="2">
        <v>43305</v>
      </c>
    </row>
    <row r="133" spans="1:19" x14ac:dyDescent="0.35">
      <c r="A133" t="str">
        <f t="shared" si="11"/>
        <v>BrandonNratePopNrate250CVYRL39Pop150Season24-Jul</v>
      </c>
      <c r="B133" t="str">
        <f t="shared" si="12"/>
        <v>BrandonNratePop</v>
      </c>
      <c r="C133">
        <f t="shared" si="10"/>
        <v>250</v>
      </c>
      <c r="D133" t="str">
        <f t="shared" si="13"/>
        <v>YRL39</v>
      </c>
      <c r="E133" t="s">
        <v>306</v>
      </c>
      <c r="F133" t="str">
        <f>CONCATENATE(E133,"_",R133)</f>
        <v>Brandon_DS_2018_P300_F250_YRL 39</v>
      </c>
      <c r="G133" s="1">
        <f t="shared" si="9"/>
        <v>43446</v>
      </c>
      <c r="I133">
        <v>150</v>
      </c>
      <c r="J133">
        <v>1109.2296245421246</v>
      </c>
      <c r="K133">
        <v>2027.4390958306399</v>
      </c>
      <c r="L133">
        <v>437.26952769144827</v>
      </c>
      <c r="M133">
        <v>10.56278238775894</v>
      </c>
      <c r="N133">
        <v>362.7208575737987</v>
      </c>
      <c r="O133">
        <v>34.56037256396651</v>
      </c>
      <c r="P133">
        <v>1109.2296245421246</v>
      </c>
      <c r="Q133">
        <v>555.48861371471662</v>
      </c>
      <c r="R133" t="s">
        <v>310</v>
      </c>
      <c r="S133" s="2">
        <v>43305</v>
      </c>
    </row>
    <row r="134" spans="1:19" x14ac:dyDescent="0.35">
      <c r="A134" t="str">
        <f t="shared" si="11"/>
        <v>BrandonNratePopNrate250CVYRL39Pop300Season24-Jul</v>
      </c>
      <c r="B134" t="str">
        <f t="shared" si="12"/>
        <v>BrandonNratePop</v>
      </c>
      <c r="C134">
        <f t="shared" si="10"/>
        <v>250</v>
      </c>
      <c r="D134" t="str">
        <f t="shared" si="13"/>
        <v>YRL39</v>
      </c>
      <c r="E134" t="s">
        <v>306</v>
      </c>
      <c r="F134" t="str">
        <f>CONCATENATE(E134,"_",R134)</f>
        <v>Brandon_DS_2018_P300_F250_YRL 39</v>
      </c>
      <c r="G134" s="1">
        <f t="shared" si="9"/>
        <v>43347</v>
      </c>
      <c r="I134">
        <v>300</v>
      </c>
      <c r="J134" t="s">
        <v>362</v>
      </c>
      <c r="K134">
        <v>40.9375</v>
      </c>
      <c r="L134" t="s">
        <v>362</v>
      </c>
      <c r="M134">
        <v>1.2358789991511445</v>
      </c>
      <c r="N134">
        <v>27.5</v>
      </c>
      <c r="O134">
        <v>44.987463445398099</v>
      </c>
      <c r="P134" t="s">
        <v>362</v>
      </c>
      <c r="Q134">
        <v>13.437500000000004</v>
      </c>
      <c r="R134" t="s">
        <v>310</v>
      </c>
      <c r="S134" s="2">
        <v>43305</v>
      </c>
    </row>
    <row r="135" spans="1:19" x14ac:dyDescent="0.35">
      <c r="A135" t="str">
        <f t="shared" si="11"/>
        <v>BrandonNratePopNrate250CVYRL39Pop300Season24-Jul</v>
      </c>
      <c r="B135" t="str">
        <f t="shared" si="12"/>
        <v>BrandonNratePop</v>
      </c>
      <c r="C135">
        <f t="shared" si="10"/>
        <v>250</v>
      </c>
      <c r="D135" t="str">
        <f t="shared" si="13"/>
        <v>YRL39</v>
      </c>
      <c r="E135" t="s">
        <v>306</v>
      </c>
      <c r="F135" t="str">
        <f>CONCATENATE(E135,"_",R135)</f>
        <v>Brandon_DS_2018_P300_F250_YRL 39</v>
      </c>
      <c r="G135" s="1">
        <f t="shared" ref="G135:G193" si="14">G131</f>
        <v>43375</v>
      </c>
      <c r="I135">
        <v>300</v>
      </c>
      <c r="J135" t="s">
        <v>362</v>
      </c>
      <c r="K135">
        <v>333.93826156187805</v>
      </c>
      <c r="L135" t="s">
        <v>362</v>
      </c>
      <c r="M135">
        <v>6.0642126122153934</v>
      </c>
      <c r="N135">
        <v>220.43060739178327</v>
      </c>
      <c r="O135">
        <v>29.905958220692156</v>
      </c>
      <c r="P135" t="s">
        <v>362</v>
      </c>
      <c r="Q135">
        <v>113.5076541700948</v>
      </c>
      <c r="R135" t="s">
        <v>310</v>
      </c>
      <c r="S135" s="2">
        <v>43305</v>
      </c>
    </row>
    <row r="136" spans="1:19" x14ac:dyDescent="0.35">
      <c r="A136" t="str">
        <f t="shared" si="11"/>
        <v>BrandonNratePopNrate250CVYRL39Pop300Season24-Jul</v>
      </c>
      <c r="B136" t="str">
        <f t="shared" si="12"/>
        <v>BrandonNratePop</v>
      </c>
      <c r="C136">
        <f t="shared" si="10"/>
        <v>250</v>
      </c>
      <c r="D136" t="str">
        <f t="shared" si="13"/>
        <v>YRL39</v>
      </c>
      <c r="E136" t="s">
        <v>306</v>
      </c>
      <c r="F136" t="str">
        <f>CONCATENATE(E136,"_",R136)</f>
        <v>Brandon_DS_2018_P300_F250_YRL 39</v>
      </c>
      <c r="G136" s="1">
        <f t="shared" si="14"/>
        <v>43396</v>
      </c>
      <c r="I136">
        <v>300</v>
      </c>
      <c r="J136" t="s">
        <v>362</v>
      </c>
      <c r="K136">
        <v>818.01071731748721</v>
      </c>
      <c r="L136" t="s">
        <v>362</v>
      </c>
      <c r="M136">
        <v>13.852408471422155</v>
      </c>
      <c r="N136">
        <v>418.50360780984721</v>
      </c>
      <c r="O136">
        <v>35.118899820103152</v>
      </c>
      <c r="P136" t="s">
        <v>362</v>
      </c>
      <c r="Q136">
        <v>399.50710950764017</v>
      </c>
      <c r="R136" t="s">
        <v>310</v>
      </c>
      <c r="S136" s="2">
        <v>43305</v>
      </c>
    </row>
    <row r="137" spans="1:19" x14ac:dyDescent="0.35">
      <c r="A137" t="str">
        <f t="shared" si="11"/>
        <v>BrandonNratePopNrate250CVYRL39Pop300Season24-Jul</v>
      </c>
      <c r="B137" t="str">
        <f t="shared" si="12"/>
        <v>BrandonNratePop</v>
      </c>
      <c r="C137">
        <f t="shared" si="10"/>
        <v>250</v>
      </c>
      <c r="D137" t="str">
        <f t="shared" si="13"/>
        <v>YRL39</v>
      </c>
      <c r="E137" t="s">
        <v>307</v>
      </c>
      <c r="F137" t="str">
        <f>CONCATENATE(E137,"_",R137)</f>
        <v>Brandon_DS_2018_P450_F250_YRL 39</v>
      </c>
      <c r="G137" s="1">
        <f t="shared" si="14"/>
        <v>43446</v>
      </c>
      <c r="I137">
        <v>300</v>
      </c>
      <c r="J137">
        <v>1003.5272071678322</v>
      </c>
      <c r="K137">
        <v>1704.0930944055945</v>
      </c>
      <c r="L137">
        <v>411.78738130219836</v>
      </c>
      <c r="M137">
        <v>13.348502779449854</v>
      </c>
      <c r="N137">
        <v>218.48568618881123</v>
      </c>
      <c r="O137">
        <v>64.315300657201306</v>
      </c>
      <c r="P137">
        <v>1003.5272071678322</v>
      </c>
      <c r="Q137">
        <v>482.08020104895104</v>
      </c>
      <c r="R137" t="s">
        <v>310</v>
      </c>
      <c r="S137" s="2">
        <v>43305</v>
      </c>
    </row>
    <row r="138" spans="1:19" x14ac:dyDescent="0.35">
      <c r="A138" t="str">
        <f t="shared" si="11"/>
        <v>BrandonNratePopNrate250CVYRL39Pop450Season24-Jul</v>
      </c>
      <c r="B138" t="str">
        <f t="shared" si="12"/>
        <v>BrandonNratePop</v>
      </c>
      <c r="C138">
        <f t="shared" si="10"/>
        <v>250</v>
      </c>
      <c r="D138" t="str">
        <f t="shared" si="13"/>
        <v>YRL39</v>
      </c>
      <c r="E138" t="s">
        <v>307</v>
      </c>
      <c r="F138" t="str">
        <f>CONCATENATE(E138,"_",R138)</f>
        <v>Brandon_DS_2018_P450_F250_YRL 39</v>
      </c>
      <c r="G138" s="1">
        <f t="shared" si="14"/>
        <v>43347</v>
      </c>
      <c r="I138">
        <v>450</v>
      </c>
      <c r="J138" t="s">
        <v>362</v>
      </c>
      <c r="K138">
        <v>76.521920627524082</v>
      </c>
      <c r="L138" t="s">
        <v>362</v>
      </c>
      <c r="M138">
        <v>2.4187707012914297</v>
      </c>
      <c r="N138">
        <v>53.590012426219324</v>
      </c>
      <c r="O138">
        <v>44.513526648275374</v>
      </c>
      <c r="P138" t="s">
        <v>362</v>
      </c>
      <c r="Q138">
        <v>22.931908201304754</v>
      </c>
      <c r="R138" t="s">
        <v>310</v>
      </c>
      <c r="S138" s="2">
        <v>43305</v>
      </c>
    </row>
    <row r="139" spans="1:19" x14ac:dyDescent="0.35">
      <c r="A139" t="str">
        <f t="shared" si="11"/>
        <v>BrandonNratePopNrate250CVYRL39Pop450Season24-Jul</v>
      </c>
      <c r="B139" t="str">
        <f t="shared" si="12"/>
        <v>BrandonNratePop</v>
      </c>
      <c r="C139">
        <f t="shared" si="10"/>
        <v>250</v>
      </c>
      <c r="D139" t="str">
        <f t="shared" si="13"/>
        <v>YRL39</v>
      </c>
      <c r="E139" t="s">
        <v>307</v>
      </c>
      <c r="F139" t="str">
        <f>CONCATENATE(E139,"_",R139)</f>
        <v>Brandon_DS_2018_P450_F250_YRL 39</v>
      </c>
      <c r="G139" s="1">
        <f t="shared" si="14"/>
        <v>43375</v>
      </c>
      <c r="I139">
        <v>450</v>
      </c>
      <c r="J139" t="s">
        <v>362</v>
      </c>
      <c r="K139">
        <v>373.35082462472172</v>
      </c>
      <c r="L139" t="s">
        <v>362</v>
      </c>
      <c r="M139">
        <v>7.7392888990172644</v>
      </c>
      <c r="N139">
        <v>211.92685471624549</v>
      </c>
      <c r="O139">
        <v>36.614675690628488</v>
      </c>
      <c r="P139" t="s">
        <v>362</v>
      </c>
      <c r="Q139">
        <v>161.42396990847621</v>
      </c>
      <c r="R139" t="s">
        <v>310</v>
      </c>
      <c r="S139" s="2">
        <v>43305</v>
      </c>
    </row>
    <row r="140" spans="1:19" x14ac:dyDescent="0.35">
      <c r="A140" t="str">
        <f t="shared" si="11"/>
        <v>BrandonNratePopNrate250CVYRL39Pop450Season24-Jul</v>
      </c>
      <c r="B140" t="str">
        <f t="shared" si="12"/>
        <v>BrandonNratePop</v>
      </c>
      <c r="C140">
        <f t="shared" si="10"/>
        <v>250</v>
      </c>
      <c r="D140" t="str">
        <f t="shared" si="13"/>
        <v>YRL39</v>
      </c>
      <c r="E140" t="s">
        <v>307</v>
      </c>
      <c r="F140" t="str">
        <f>CONCATENATE(E140,"_",R140)</f>
        <v>Brandon_DS_2018_P450_F250_YRL 39</v>
      </c>
      <c r="G140" s="1">
        <f t="shared" si="14"/>
        <v>43396</v>
      </c>
      <c r="I140">
        <v>450</v>
      </c>
      <c r="J140" t="s">
        <v>362</v>
      </c>
      <c r="K140">
        <v>654.29863336894596</v>
      </c>
      <c r="L140" t="s">
        <v>362</v>
      </c>
      <c r="M140">
        <v>12.512660428316153</v>
      </c>
      <c r="N140">
        <v>305.71643518518516</v>
      </c>
      <c r="O140">
        <v>44.067332259409476</v>
      </c>
      <c r="P140" t="s">
        <v>362</v>
      </c>
      <c r="Q140">
        <v>348.58219818376074</v>
      </c>
      <c r="R140" t="s">
        <v>310</v>
      </c>
      <c r="S140" s="2">
        <v>43305</v>
      </c>
    </row>
    <row r="141" spans="1:19" x14ac:dyDescent="0.35">
      <c r="A141" t="str">
        <f t="shared" si="11"/>
        <v>BrandonNratePopNrate250CVYRL39Pop450Season24-Jul</v>
      </c>
      <c r="B141" t="str">
        <f t="shared" si="12"/>
        <v>BrandonNratePop</v>
      </c>
      <c r="C141">
        <f t="shared" si="10"/>
        <v>250</v>
      </c>
      <c r="D141" t="str">
        <f t="shared" si="13"/>
        <v>YRL39</v>
      </c>
      <c r="E141" t="s">
        <v>308</v>
      </c>
      <c r="F141" t="str">
        <f>CONCATENATE(E141,"_",R141)</f>
        <v>Brandon_DS_2018_P600_F250_YRL 39</v>
      </c>
      <c r="G141" s="1">
        <f t="shared" si="14"/>
        <v>43446</v>
      </c>
      <c r="I141">
        <v>450</v>
      </c>
      <c r="J141">
        <v>897.85528273809518</v>
      </c>
      <c r="K141">
        <v>1628.90625</v>
      </c>
      <c r="L141">
        <v>341.54641905357943</v>
      </c>
      <c r="M141">
        <v>14.271260647532156</v>
      </c>
      <c r="N141">
        <v>265.45386904761904</v>
      </c>
      <c r="O141">
        <v>54.567037538319475</v>
      </c>
      <c r="P141">
        <v>897.85528273809518</v>
      </c>
      <c r="Q141">
        <v>465.59709821428567</v>
      </c>
      <c r="R141" t="s">
        <v>310</v>
      </c>
      <c r="S141" s="2">
        <v>43305</v>
      </c>
    </row>
    <row r="142" spans="1:19" x14ac:dyDescent="0.35">
      <c r="A142" t="str">
        <f t="shared" si="11"/>
        <v>BrandonNratePopNrate250CVYRL39Pop600Season24-Jul</v>
      </c>
      <c r="B142" t="str">
        <f t="shared" si="12"/>
        <v>BrandonNratePop</v>
      </c>
      <c r="C142">
        <f t="shared" si="10"/>
        <v>250</v>
      </c>
      <c r="D142" t="str">
        <f t="shared" si="13"/>
        <v>YRL39</v>
      </c>
      <c r="E142" t="s">
        <v>308</v>
      </c>
      <c r="F142" t="str">
        <f>CONCATENATE(E142,"_",R142)</f>
        <v>Brandon_DS_2018_P600_F250_YRL 39</v>
      </c>
      <c r="G142" s="1">
        <f t="shared" si="14"/>
        <v>43347</v>
      </c>
      <c r="I142">
        <v>600</v>
      </c>
      <c r="J142" t="s">
        <v>362</v>
      </c>
      <c r="K142">
        <v>70.999146847734295</v>
      </c>
      <c r="L142" t="s">
        <v>362</v>
      </c>
      <c r="M142">
        <v>2.401239238288249</v>
      </c>
      <c r="N142">
        <v>48.261293273290178</v>
      </c>
      <c r="O142">
        <v>51.290195088808446</v>
      </c>
      <c r="P142" t="s">
        <v>362</v>
      </c>
      <c r="Q142">
        <v>22.737853574444127</v>
      </c>
      <c r="R142" t="s">
        <v>310</v>
      </c>
      <c r="S142" s="2">
        <v>43305</v>
      </c>
    </row>
    <row r="143" spans="1:19" x14ac:dyDescent="0.35">
      <c r="A143" t="str">
        <f t="shared" si="11"/>
        <v>BrandonNratePopNrate250CVYRL39Pop600Season24-Jul</v>
      </c>
      <c r="B143" t="str">
        <f t="shared" si="12"/>
        <v>BrandonNratePop</v>
      </c>
      <c r="C143">
        <v>250</v>
      </c>
      <c r="D143" t="str">
        <f t="shared" si="13"/>
        <v>YRL39</v>
      </c>
      <c r="E143" t="s">
        <v>308</v>
      </c>
      <c r="F143" t="str">
        <f>CONCATENATE(E143,"_",R143)</f>
        <v>Brandon_DS_2018_P600_F250_YRL 39</v>
      </c>
      <c r="G143" s="1">
        <f t="shared" si="14"/>
        <v>43375</v>
      </c>
      <c r="I143">
        <v>600</v>
      </c>
      <c r="J143" t="s">
        <v>362</v>
      </c>
      <c r="K143">
        <v>374.03009171921428</v>
      </c>
      <c r="L143" t="s">
        <v>362</v>
      </c>
      <c r="M143">
        <v>9.4995877890157168</v>
      </c>
      <c r="N143">
        <v>244.23711735439079</v>
      </c>
      <c r="O143">
        <v>40.07180534747144</v>
      </c>
      <c r="P143" t="s">
        <v>362</v>
      </c>
      <c r="Q143">
        <v>129.79297436482358</v>
      </c>
      <c r="R143" t="s">
        <v>310</v>
      </c>
      <c r="S143" s="2">
        <v>43305</v>
      </c>
    </row>
    <row r="144" spans="1:19" x14ac:dyDescent="0.35">
      <c r="A144" t="str">
        <f t="shared" si="11"/>
        <v>BrandonNratePopNrate250CVYRL39Pop600Season24-Jul</v>
      </c>
      <c r="B144" t="str">
        <f t="shared" si="12"/>
        <v>BrandonNratePop</v>
      </c>
      <c r="C144">
        <v>250</v>
      </c>
      <c r="D144" t="str">
        <f t="shared" si="13"/>
        <v>YRL39</v>
      </c>
      <c r="E144" t="s">
        <v>308</v>
      </c>
      <c r="F144" t="str">
        <f>CONCATENATE(E144,"_",R144)</f>
        <v>Brandon_DS_2018_P600_F250_YRL 39</v>
      </c>
      <c r="G144" s="1">
        <f t="shared" si="14"/>
        <v>43396</v>
      </c>
      <c r="I144">
        <v>600</v>
      </c>
      <c r="J144" t="s">
        <v>362</v>
      </c>
      <c r="K144">
        <v>663.23247334074449</v>
      </c>
      <c r="L144" t="s">
        <v>362</v>
      </c>
      <c r="M144">
        <v>8.3558859127867233</v>
      </c>
      <c r="N144">
        <v>338.9512200322323</v>
      </c>
      <c r="O144">
        <v>25.676631294370406</v>
      </c>
      <c r="P144" t="s">
        <v>362</v>
      </c>
      <c r="Q144">
        <v>324.28125330851219</v>
      </c>
      <c r="R144" t="s">
        <v>310</v>
      </c>
      <c r="S144" s="2">
        <v>43305</v>
      </c>
    </row>
    <row r="145" spans="1:19" x14ac:dyDescent="0.35">
      <c r="A145" t="str">
        <f t="shared" si="11"/>
        <v>BrandonNratePopNrate150CVYRL39Pop600Season24-Jul</v>
      </c>
      <c r="B145" t="str">
        <f t="shared" si="12"/>
        <v>BrandonNratePop</v>
      </c>
      <c r="C145">
        <f t="shared" si="10"/>
        <v>150</v>
      </c>
      <c r="D145" t="str">
        <f t="shared" si="13"/>
        <v>YRL39</v>
      </c>
      <c r="E145" t="s">
        <v>296</v>
      </c>
      <c r="F145" t="str">
        <f>CONCATENATE(E145,"_",R145)</f>
        <v>Brandon_DS_2018_P150_F150_YRL 39</v>
      </c>
      <c r="G145" s="1">
        <f t="shared" si="14"/>
        <v>43446</v>
      </c>
      <c r="I145">
        <v>600</v>
      </c>
      <c r="J145">
        <v>927.35958812872957</v>
      </c>
      <c r="K145">
        <v>1636.6542652387041</v>
      </c>
      <c r="L145">
        <v>284.25314219307046</v>
      </c>
      <c r="M145">
        <v>14.667099541576574</v>
      </c>
      <c r="N145">
        <v>261.04770087382775</v>
      </c>
      <c r="O145">
        <v>57.22913996842869</v>
      </c>
      <c r="P145">
        <v>927.35958812872957</v>
      </c>
      <c r="Q145">
        <v>448.24697623614668</v>
      </c>
      <c r="R145" t="s">
        <v>310</v>
      </c>
      <c r="S145" s="2">
        <v>43305</v>
      </c>
    </row>
    <row r="146" spans="1:19" x14ac:dyDescent="0.35">
      <c r="A146" t="str">
        <f t="shared" si="11"/>
        <v>BrandonNratePopNrate150CVV30Pop150Season24-Jul</v>
      </c>
      <c r="B146" t="str">
        <f t="shared" si="12"/>
        <v>BrandonNratePop</v>
      </c>
      <c r="C146">
        <f t="shared" si="10"/>
        <v>150</v>
      </c>
      <c r="D146" t="s">
        <v>332</v>
      </c>
      <c r="E146" t="s">
        <v>296</v>
      </c>
      <c r="F146" t="str">
        <f>CONCATENATE(E146,"_",R146)</f>
        <v>Brandon_DS_2018_P150_F150_YUA16-V30</v>
      </c>
      <c r="G146" s="1">
        <f t="shared" si="14"/>
        <v>43347</v>
      </c>
      <c r="I146">
        <v>150</v>
      </c>
      <c r="J146" t="s">
        <v>362</v>
      </c>
      <c r="K146">
        <v>17.812499999999996</v>
      </c>
      <c r="L146" t="s">
        <v>362</v>
      </c>
      <c r="M146">
        <v>0.54463615276622801</v>
      </c>
      <c r="N146">
        <v>15.937499999999996</v>
      </c>
      <c r="O146">
        <v>53.453058496716032</v>
      </c>
      <c r="P146" t="s">
        <v>362</v>
      </c>
      <c r="Q146">
        <v>1.8749999999999987</v>
      </c>
      <c r="R146" t="s">
        <v>312</v>
      </c>
      <c r="S146" s="2">
        <v>43305</v>
      </c>
    </row>
    <row r="147" spans="1:19" x14ac:dyDescent="0.35">
      <c r="A147" t="str">
        <f t="shared" si="11"/>
        <v>BrandonNratePopNrate150CVV30Pop150Season24-Jul</v>
      </c>
      <c r="B147" t="str">
        <f t="shared" si="12"/>
        <v>BrandonNratePop</v>
      </c>
      <c r="C147">
        <f t="shared" si="10"/>
        <v>150</v>
      </c>
      <c r="D147" t="str">
        <f t="shared" si="13"/>
        <v>V30</v>
      </c>
      <c r="E147" t="s">
        <v>296</v>
      </c>
      <c r="F147" t="str">
        <f>CONCATENATE(E147,"_",R147)</f>
        <v>Brandon_DS_2018_P150_F150_YUA16-V30</v>
      </c>
      <c r="G147" s="1">
        <f t="shared" si="14"/>
        <v>43375</v>
      </c>
      <c r="I147">
        <v>150</v>
      </c>
      <c r="J147" t="s">
        <v>362</v>
      </c>
      <c r="K147">
        <v>88.856325075075091</v>
      </c>
      <c r="L147" t="s">
        <v>362</v>
      </c>
      <c r="M147">
        <v>1.3244561016787739</v>
      </c>
      <c r="N147">
        <v>67.675675675675691</v>
      </c>
      <c r="O147">
        <v>22.167187361899394</v>
      </c>
      <c r="P147" t="s">
        <v>362</v>
      </c>
      <c r="Q147">
        <v>21.180649399399407</v>
      </c>
      <c r="R147" t="s">
        <v>312</v>
      </c>
      <c r="S147" s="2">
        <v>43305</v>
      </c>
    </row>
    <row r="148" spans="1:19" x14ac:dyDescent="0.35">
      <c r="A148" t="str">
        <f t="shared" si="11"/>
        <v>BrandonNratePopNrate150CVV30Pop150Season24-Jul</v>
      </c>
      <c r="B148" t="str">
        <f t="shared" si="12"/>
        <v>BrandonNratePop</v>
      </c>
      <c r="C148">
        <f t="shared" si="10"/>
        <v>150</v>
      </c>
      <c r="D148" t="str">
        <f t="shared" si="13"/>
        <v>V30</v>
      </c>
      <c r="E148" t="s">
        <v>296</v>
      </c>
      <c r="F148" t="str">
        <f>CONCATENATE(E148,"_",R148)</f>
        <v>Brandon_DS_2018_P150_F150_YUA16-V30</v>
      </c>
      <c r="G148" s="1">
        <f t="shared" si="14"/>
        <v>43396</v>
      </c>
      <c r="I148">
        <v>150</v>
      </c>
      <c r="J148" t="s">
        <v>362</v>
      </c>
      <c r="K148">
        <v>268.82386363636363</v>
      </c>
      <c r="L148" t="s">
        <v>362</v>
      </c>
      <c r="M148">
        <v>2.3798835819927069</v>
      </c>
      <c r="N148">
        <v>143.24573863636365</v>
      </c>
      <c r="O148">
        <v>17.095961540819143</v>
      </c>
      <c r="P148" t="s">
        <v>362</v>
      </c>
      <c r="Q148">
        <v>125.57812500000003</v>
      </c>
      <c r="R148" t="s">
        <v>312</v>
      </c>
      <c r="S148" s="2">
        <v>43305</v>
      </c>
    </row>
    <row r="149" spans="1:19" x14ac:dyDescent="0.35">
      <c r="A149" t="str">
        <f t="shared" si="11"/>
        <v>BrandonNratePopNrate150CVV30Pop150Season24-Jul</v>
      </c>
      <c r="B149" t="str">
        <f t="shared" si="12"/>
        <v>BrandonNratePop</v>
      </c>
      <c r="C149">
        <f t="shared" si="10"/>
        <v>150</v>
      </c>
      <c r="D149" t="str">
        <f t="shared" si="13"/>
        <v>V30</v>
      </c>
      <c r="E149" t="s">
        <v>298</v>
      </c>
      <c r="F149" t="str">
        <f>CONCATENATE(E149,"_",R149)</f>
        <v>Brandon_DS_2018_P300_F150_YUA16-V30</v>
      </c>
      <c r="G149" s="1">
        <f t="shared" si="14"/>
        <v>43446</v>
      </c>
      <c r="I149">
        <v>150</v>
      </c>
      <c r="J149">
        <v>780.97139778325129</v>
      </c>
      <c r="K149">
        <v>1243.1231424466339</v>
      </c>
      <c r="L149">
        <v>214.46759833622036</v>
      </c>
      <c r="M149">
        <v>5.326781814027945</v>
      </c>
      <c r="N149">
        <v>135.93402606732349</v>
      </c>
      <c r="O149">
        <v>46.131874136406175</v>
      </c>
      <c r="P149">
        <v>780.97139778325129</v>
      </c>
      <c r="Q149">
        <v>326.21771859605917</v>
      </c>
      <c r="R149" t="s">
        <v>312</v>
      </c>
      <c r="S149" s="2">
        <v>43305</v>
      </c>
    </row>
    <row r="150" spans="1:19" x14ac:dyDescent="0.35">
      <c r="A150" t="str">
        <f t="shared" si="11"/>
        <v>BrandonNratePopNrate150CVV30Pop300Season24-Jul</v>
      </c>
      <c r="B150" t="str">
        <f t="shared" si="12"/>
        <v>BrandonNratePop</v>
      </c>
      <c r="C150">
        <f t="shared" si="10"/>
        <v>150</v>
      </c>
      <c r="D150" t="str">
        <f t="shared" si="13"/>
        <v>V30</v>
      </c>
      <c r="E150" t="s">
        <v>298</v>
      </c>
      <c r="F150" t="str">
        <f>CONCATENATE(E150,"_",R150)</f>
        <v>Brandon_DS_2018_P300_F150_YUA16-V30</v>
      </c>
      <c r="G150" s="1">
        <f t="shared" si="14"/>
        <v>43347</v>
      </c>
      <c r="I150">
        <v>300</v>
      </c>
      <c r="J150" t="s">
        <v>362</v>
      </c>
      <c r="K150">
        <v>17.812499999999993</v>
      </c>
      <c r="L150" t="s">
        <v>362</v>
      </c>
      <c r="M150">
        <v>0.9999398189810611</v>
      </c>
      <c r="N150">
        <v>13.75</v>
      </c>
      <c r="O150">
        <v>88.484857653474748</v>
      </c>
      <c r="P150" t="s">
        <v>362</v>
      </c>
      <c r="Q150">
        <v>4.0624999999999964</v>
      </c>
      <c r="R150" t="s">
        <v>312</v>
      </c>
      <c r="S150" s="2">
        <v>43305</v>
      </c>
    </row>
    <row r="151" spans="1:19" x14ac:dyDescent="0.35">
      <c r="A151" t="str">
        <f t="shared" si="11"/>
        <v>BrandonNratePopNrate150CVV30Pop300Season24-Jul</v>
      </c>
      <c r="B151" t="str">
        <f t="shared" si="12"/>
        <v>BrandonNratePop</v>
      </c>
      <c r="C151">
        <f t="shared" si="10"/>
        <v>150</v>
      </c>
      <c r="D151" t="str">
        <f t="shared" si="13"/>
        <v>V30</v>
      </c>
      <c r="E151" t="s">
        <v>298</v>
      </c>
      <c r="F151" t="str">
        <f>CONCATENATE(E151,"_",R151)</f>
        <v>Brandon_DS_2018_P300_F150_YUA16-V30</v>
      </c>
      <c r="G151" s="1">
        <f t="shared" si="14"/>
        <v>43375</v>
      </c>
      <c r="I151">
        <v>300</v>
      </c>
      <c r="J151" t="s">
        <v>362</v>
      </c>
      <c r="K151">
        <v>85.919801352493664</v>
      </c>
      <c r="L151" t="s">
        <v>362</v>
      </c>
      <c r="M151">
        <v>1.2673485331992191</v>
      </c>
      <c r="N151">
        <v>64.966175079499266</v>
      </c>
      <c r="O151">
        <v>19.562784728948657</v>
      </c>
      <c r="P151" t="s">
        <v>362</v>
      </c>
      <c r="Q151">
        <v>20.953626272994406</v>
      </c>
      <c r="R151" t="s">
        <v>312</v>
      </c>
      <c r="S151" s="2">
        <v>43305</v>
      </c>
    </row>
    <row r="152" spans="1:19" x14ac:dyDescent="0.35">
      <c r="A152" t="str">
        <f t="shared" si="11"/>
        <v>BrandonNratePopNrate150CVV30Pop300Season24-Jul</v>
      </c>
      <c r="B152" t="str">
        <f t="shared" si="12"/>
        <v>BrandonNratePop</v>
      </c>
      <c r="C152">
        <f t="shared" si="10"/>
        <v>150</v>
      </c>
      <c r="D152" t="str">
        <f t="shared" si="13"/>
        <v>V30</v>
      </c>
      <c r="E152" t="s">
        <v>298</v>
      </c>
      <c r="F152" t="str">
        <f>CONCATENATE(E152,"_",R152)</f>
        <v>Brandon_DS_2018_P300_F150_YUA16-V30</v>
      </c>
      <c r="G152" s="1">
        <f t="shared" si="14"/>
        <v>43396</v>
      </c>
      <c r="I152">
        <v>300</v>
      </c>
      <c r="J152" t="s">
        <v>362</v>
      </c>
      <c r="K152">
        <v>257.83991228070175</v>
      </c>
      <c r="L152" t="s">
        <v>362</v>
      </c>
      <c r="M152">
        <v>4.1072268941105454</v>
      </c>
      <c r="N152">
        <v>144.78131091617934</v>
      </c>
      <c r="O152">
        <v>30.91893458738722</v>
      </c>
      <c r="P152" t="s">
        <v>362</v>
      </c>
      <c r="Q152">
        <v>113.05860136452243</v>
      </c>
      <c r="R152" t="s">
        <v>312</v>
      </c>
      <c r="S152" s="2">
        <v>43305</v>
      </c>
    </row>
    <row r="153" spans="1:19" x14ac:dyDescent="0.35">
      <c r="A153" t="str">
        <f t="shared" si="11"/>
        <v>BrandonNratePopNrate150CVV30Pop300Season24-Jul</v>
      </c>
      <c r="B153" t="str">
        <f t="shared" si="12"/>
        <v>BrandonNratePop</v>
      </c>
      <c r="C153">
        <f t="shared" si="10"/>
        <v>150</v>
      </c>
      <c r="D153" t="str">
        <f t="shared" si="13"/>
        <v>V30</v>
      </c>
      <c r="E153" t="s">
        <v>299</v>
      </c>
      <c r="F153" t="str">
        <f>CONCATENATE(E153,"_",R153)</f>
        <v>Brandon_DS_2018_P450_F150_YUA16-V30</v>
      </c>
      <c r="G153" s="1">
        <f t="shared" si="14"/>
        <v>43446</v>
      </c>
      <c r="I153">
        <v>300</v>
      </c>
      <c r="J153">
        <v>842.29178716020817</v>
      </c>
      <c r="K153">
        <v>1316.5732992336611</v>
      </c>
      <c r="L153">
        <v>208.89688522212737</v>
      </c>
      <c r="M153">
        <v>4.7577804503306602</v>
      </c>
      <c r="N153">
        <v>134.44810945633313</v>
      </c>
      <c r="O153">
        <v>35.316244123942113</v>
      </c>
      <c r="P153">
        <v>842.29178716020817</v>
      </c>
      <c r="Q153">
        <v>339.83340261711976</v>
      </c>
      <c r="R153" t="s">
        <v>312</v>
      </c>
      <c r="S153" s="2">
        <v>43305</v>
      </c>
    </row>
    <row r="154" spans="1:19" x14ac:dyDescent="0.35">
      <c r="A154" t="str">
        <f t="shared" si="11"/>
        <v>BrandonNratePopNrate150CVV30Pop450Season24-Jul</v>
      </c>
      <c r="B154" t="str">
        <f t="shared" si="12"/>
        <v>BrandonNratePop</v>
      </c>
      <c r="C154">
        <f t="shared" si="10"/>
        <v>150</v>
      </c>
      <c r="D154" t="str">
        <f t="shared" si="13"/>
        <v>V30</v>
      </c>
      <c r="E154" t="s">
        <v>299</v>
      </c>
      <c r="F154" t="str">
        <f>CONCATENATE(E154,"_",R154)</f>
        <v>Brandon_DS_2018_P450_F150_YUA16-V30</v>
      </c>
      <c r="G154" s="1">
        <f t="shared" si="14"/>
        <v>43347</v>
      </c>
      <c r="I154">
        <v>450</v>
      </c>
      <c r="J154" t="s">
        <v>362</v>
      </c>
      <c r="K154">
        <v>18.75</v>
      </c>
      <c r="L154" t="s">
        <v>362</v>
      </c>
      <c r="M154">
        <v>0.75735779118181712</v>
      </c>
      <c r="N154">
        <v>15.937500000000004</v>
      </c>
      <c r="O154">
        <v>51.650543314484267</v>
      </c>
      <c r="P154" t="s">
        <v>362</v>
      </c>
      <c r="Q154">
        <v>2.8125000000000009</v>
      </c>
      <c r="R154" t="s">
        <v>312</v>
      </c>
      <c r="S154" s="2">
        <v>43305</v>
      </c>
    </row>
    <row r="155" spans="1:19" x14ac:dyDescent="0.35">
      <c r="A155" t="str">
        <f t="shared" si="11"/>
        <v>BrandonNratePopNrate150CVV30Pop450Season24-Jul</v>
      </c>
      <c r="B155" t="str">
        <f t="shared" si="12"/>
        <v>BrandonNratePop</v>
      </c>
      <c r="C155">
        <f t="shared" si="10"/>
        <v>150</v>
      </c>
      <c r="D155" t="str">
        <f t="shared" si="13"/>
        <v>V30</v>
      </c>
      <c r="E155" t="s">
        <v>299</v>
      </c>
      <c r="F155" t="str">
        <f>CONCATENATE(E155,"_",R155)</f>
        <v>Brandon_DS_2018_P450_F150_YUA16-V30</v>
      </c>
      <c r="G155" s="1">
        <f t="shared" si="14"/>
        <v>43375</v>
      </c>
      <c r="I155">
        <v>450</v>
      </c>
      <c r="J155" t="s">
        <v>362</v>
      </c>
      <c r="K155">
        <v>92.542002688172047</v>
      </c>
      <c r="L155" t="s">
        <v>362</v>
      </c>
      <c r="M155">
        <v>1.4814352010704801</v>
      </c>
      <c r="N155">
        <v>68.436869959677409</v>
      </c>
      <c r="O155">
        <v>23.577103555539495</v>
      </c>
      <c r="P155" t="s">
        <v>362</v>
      </c>
      <c r="Q155">
        <v>24.105132728494624</v>
      </c>
      <c r="R155" t="s">
        <v>312</v>
      </c>
      <c r="S155" s="2">
        <v>43305</v>
      </c>
    </row>
    <row r="156" spans="1:19" x14ac:dyDescent="0.35">
      <c r="A156" t="str">
        <f t="shared" si="11"/>
        <v>BrandonNratePopNrate150CVV30Pop450Season24-Jul</v>
      </c>
      <c r="B156" t="str">
        <f t="shared" si="12"/>
        <v>BrandonNratePop</v>
      </c>
      <c r="C156">
        <f t="shared" si="10"/>
        <v>150</v>
      </c>
      <c r="D156" t="str">
        <f t="shared" si="13"/>
        <v>V30</v>
      </c>
      <c r="E156" t="s">
        <v>299</v>
      </c>
      <c r="F156" t="str">
        <f>CONCATENATE(E156,"_",R156)</f>
        <v>Brandon_DS_2018_P450_F150_YUA16-V30</v>
      </c>
      <c r="G156" s="1">
        <f t="shared" si="14"/>
        <v>43396</v>
      </c>
      <c r="I156">
        <v>450</v>
      </c>
      <c r="J156" t="s">
        <v>362</v>
      </c>
      <c r="K156">
        <v>275.83096590909088</v>
      </c>
      <c r="L156" t="s">
        <v>362</v>
      </c>
      <c r="M156">
        <v>2.7952223891925021</v>
      </c>
      <c r="N156">
        <v>180.01598011363635</v>
      </c>
      <c r="O156">
        <v>16.618230037198089</v>
      </c>
      <c r="P156" t="s">
        <v>362</v>
      </c>
      <c r="Q156">
        <v>95.814985795454547</v>
      </c>
      <c r="R156" t="s">
        <v>312</v>
      </c>
      <c r="S156" s="2">
        <v>43305</v>
      </c>
    </row>
    <row r="157" spans="1:19" x14ac:dyDescent="0.35">
      <c r="A157" t="str">
        <f t="shared" si="11"/>
        <v>BrandonNratePopNrate150CVV30Pop450Season24-Jul</v>
      </c>
      <c r="B157" t="str">
        <f t="shared" si="12"/>
        <v>BrandonNratePop</v>
      </c>
      <c r="C157">
        <f t="shared" si="10"/>
        <v>150</v>
      </c>
      <c r="D157" t="str">
        <f t="shared" si="13"/>
        <v>V30</v>
      </c>
      <c r="E157" t="s">
        <v>300</v>
      </c>
      <c r="F157" t="str">
        <f>CONCATENATE(E157,"_",R157)</f>
        <v>Brandon_DS_2018_P600_F150_YUA16-V30</v>
      </c>
      <c r="G157" s="1">
        <f t="shared" si="14"/>
        <v>43446</v>
      </c>
      <c r="I157">
        <v>450</v>
      </c>
      <c r="J157">
        <v>707.93372252747236</v>
      </c>
      <c r="K157">
        <v>1137.348157051282</v>
      </c>
      <c r="L157">
        <v>189.90165218622079</v>
      </c>
      <c r="M157">
        <v>5.6124991362873953</v>
      </c>
      <c r="N157">
        <v>131.6276327838828</v>
      </c>
      <c r="O157">
        <v>51.133143283750485</v>
      </c>
      <c r="P157">
        <v>707.93372252747236</v>
      </c>
      <c r="Q157">
        <v>297.78680173992677</v>
      </c>
      <c r="R157" t="s">
        <v>312</v>
      </c>
      <c r="S157" s="2">
        <v>43305</v>
      </c>
    </row>
    <row r="158" spans="1:19" x14ac:dyDescent="0.35">
      <c r="A158" t="str">
        <f t="shared" si="11"/>
        <v>BrandonNratePopNrate150CVV30Pop600Season24-Jul</v>
      </c>
      <c r="B158" t="str">
        <f t="shared" si="12"/>
        <v>BrandonNratePop</v>
      </c>
      <c r="C158">
        <f t="shared" si="10"/>
        <v>150</v>
      </c>
      <c r="D158" t="str">
        <f t="shared" si="13"/>
        <v>V30</v>
      </c>
      <c r="E158" t="s">
        <v>300</v>
      </c>
      <c r="F158" t="str">
        <f>CONCATENATE(E158,"_",R158)</f>
        <v>Brandon_DS_2018_P600_F150_YUA16-V30</v>
      </c>
      <c r="G158" s="1">
        <f t="shared" si="14"/>
        <v>43347</v>
      </c>
      <c r="I158">
        <v>600</v>
      </c>
      <c r="J158" t="s">
        <v>362</v>
      </c>
      <c r="K158">
        <v>29.0625</v>
      </c>
      <c r="L158" t="s">
        <v>362</v>
      </c>
      <c r="M158">
        <v>0.94584689639736252</v>
      </c>
      <c r="N158">
        <v>25</v>
      </c>
      <c r="O158">
        <v>43.619165605118752</v>
      </c>
      <c r="P158" t="s">
        <v>362</v>
      </c>
      <c r="Q158">
        <v>4.0624999999999991</v>
      </c>
      <c r="R158" t="s">
        <v>312</v>
      </c>
      <c r="S158" s="2">
        <v>43305</v>
      </c>
    </row>
    <row r="159" spans="1:19" x14ac:dyDescent="0.35">
      <c r="A159" t="str">
        <f t="shared" si="11"/>
        <v>BrandonNratePopNrate150CVV30Pop600Season24-Jul</v>
      </c>
      <c r="B159" t="str">
        <f t="shared" si="12"/>
        <v>BrandonNratePop</v>
      </c>
      <c r="C159">
        <f t="shared" si="10"/>
        <v>150</v>
      </c>
      <c r="D159" t="str">
        <f t="shared" si="13"/>
        <v>V30</v>
      </c>
      <c r="E159" t="s">
        <v>300</v>
      </c>
      <c r="F159" t="str">
        <f>CONCATENATE(E159,"_",R159)</f>
        <v>Brandon_DS_2018_P600_F150_YUA16-V30</v>
      </c>
      <c r="G159" s="1">
        <f t="shared" si="14"/>
        <v>43375</v>
      </c>
      <c r="I159">
        <v>600</v>
      </c>
      <c r="J159" t="s">
        <v>362</v>
      </c>
      <c r="K159">
        <v>120.81969139449934</v>
      </c>
      <c r="L159" t="s">
        <v>362</v>
      </c>
      <c r="M159">
        <v>1.6755260454921628</v>
      </c>
      <c r="N159">
        <v>89.17449203642029</v>
      </c>
      <c r="O159">
        <v>20.125684248882866</v>
      </c>
      <c r="P159" t="s">
        <v>362</v>
      </c>
      <c r="Q159">
        <v>31.645199358079072</v>
      </c>
      <c r="R159" t="s">
        <v>312</v>
      </c>
      <c r="S159" s="2">
        <v>43305</v>
      </c>
    </row>
    <row r="160" spans="1:19" x14ac:dyDescent="0.35">
      <c r="A160" t="str">
        <f t="shared" si="11"/>
        <v>BrandonNratePopNrate150CVV30Pop600Season24-Jul</v>
      </c>
      <c r="B160" t="str">
        <f t="shared" si="12"/>
        <v>BrandonNratePop</v>
      </c>
      <c r="C160">
        <v>150</v>
      </c>
      <c r="D160" t="str">
        <f t="shared" si="13"/>
        <v>V30</v>
      </c>
      <c r="E160" t="s">
        <v>300</v>
      </c>
      <c r="F160" t="str">
        <f>CONCATENATE(E160,"_",R160)</f>
        <v>Brandon_DS_2018_P600_F150_YUA16-V30</v>
      </c>
      <c r="G160" s="1">
        <f t="shared" si="14"/>
        <v>43396</v>
      </c>
      <c r="I160">
        <v>600</v>
      </c>
      <c r="J160" t="s">
        <v>362</v>
      </c>
      <c r="K160">
        <v>332.89311594202894</v>
      </c>
      <c r="L160" t="s">
        <v>362</v>
      </c>
      <c r="M160">
        <v>3.3913852470871166</v>
      </c>
      <c r="N160">
        <v>187.57563405797097</v>
      </c>
      <c r="O160">
        <v>18.011553136367315</v>
      </c>
      <c r="P160" t="s">
        <v>362</v>
      </c>
      <c r="Q160">
        <v>145.31748188405794</v>
      </c>
      <c r="R160" t="s">
        <v>312</v>
      </c>
      <c r="S160" s="2">
        <v>43305</v>
      </c>
    </row>
    <row r="161" spans="1:19" x14ac:dyDescent="0.35">
      <c r="A161" t="str">
        <f t="shared" si="11"/>
        <v>BrandonNratePopNrate200CVV30Pop600Season24-Jul</v>
      </c>
      <c r="B161" t="str">
        <f t="shared" si="12"/>
        <v>BrandonNratePop</v>
      </c>
      <c r="C161">
        <f t="shared" si="10"/>
        <v>200</v>
      </c>
      <c r="D161" t="str">
        <f t="shared" si="13"/>
        <v>V30</v>
      </c>
      <c r="E161" t="s">
        <v>301</v>
      </c>
      <c r="F161" t="str">
        <f>CONCATENATE(E161,"_",R161)</f>
        <v>Brandon_DS_2018_P150_F200_YUA16-V30</v>
      </c>
      <c r="G161" s="1">
        <f t="shared" si="14"/>
        <v>43446</v>
      </c>
      <c r="I161">
        <v>600</v>
      </c>
      <c r="J161">
        <v>657.4634122670808</v>
      </c>
      <c r="K161">
        <v>1056.1205357142858</v>
      </c>
      <c r="L161">
        <v>163.72531804574572</v>
      </c>
      <c r="M161">
        <v>5.2415674166120869</v>
      </c>
      <c r="N161">
        <v>123.69710791925468</v>
      </c>
      <c r="O161">
        <v>42.730955533922995</v>
      </c>
      <c r="P161">
        <v>657.4634122670808</v>
      </c>
      <c r="Q161">
        <v>274.9600155279503</v>
      </c>
      <c r="R161" t="s">
        <v>312</v>
      </c>
      <c r="S161" s="2">
        <v>43305</v>
      </c>
    </row>
    <row r="162" spans="1:19" x14ac:dyDescent="0.35">
      <c r="A162" t="str">
        <f t="shared" si="11"/>
        <v>BrandonNratePopNrate200CVV30Pop150Season24-Jul</v>
      </c>
      <c r="B162" t="str">
        <f t="shared" si="12"/>
        <v>BrandonNratePop</v>
      </c>
      <c r="C162">
        <f t="shared" si="10"/>
        <v>200</v>
      </c>
      <c r="D162" t="str">
        <f t="shared" si="13"/>
        <v>V30</v>
      </c>
      <c r="E162" t="s">
        <v>301</v>
      </c>
      <c r="F162" t="str">
        <f>CONCATENATE(E162,"_",R162)</f>
        <v>Brandon_DS_2018_P150_F200_YUA16-V30</v>
      </c>
      <c r="G162" s="1">
        <f t="shared" si="14"/>
        <v>43347</v>
      </c>
      <c r="I162">
        <v>150</v>
      </c>
      <c r="J162" t="s">
        <v>362</v>
      </c>
      <c r="K162">
        <v>14.0625</v>
      </c>
      <c r="L162" t="s">
        <v>362</v>
      </c>
      <c r="M162">
        <v>0.57303872471527728</v>
      </c>
      <c r="N162">
        <v>10.3125</v>
      </c>
      <c r="O162">
        <v>58.48269316101846</v>
      </c>
      <c r="P162" t="s">
        <v>362</v>
      </c>
      <c r="Q162">
        <v>3.75</v>
      </c>
      <c r="R162" t="s">
        <v>312</v>
      </c>
      <c r="S162" s="2">
        <v>43305</v>
      </c>
    </row>
    <row r="163" spans="1:19" x14ac:dyDescent="0.35">
      <c r="A163" t="str">
        <f t="shared" si="11"/>
        <v>BrandonNratePopNrate200CVV30Pop150Season24-Jul</v>
      </c>
      <c r="B163" t="str">
        <f t="shared" si="12"/>
        <v>BrandonNratePop</v>
      </c>
      <c r="C163">
        <f t="shared" si="10"/>
        <v>200</v>
      </c>
      <c r="D163" t="str">
        <f t="shared" si="13"/>
        <v>V30</v>
      </c>
      <c r="E163" t="s">
        <v>301</v>
      </c>
      <c r="F163" t="str">
        <f>CONCATENATE(E163,"_",R163)</f>
        <v>Brandon_DS_2018_P150_F200_YUA16-V30</v>
      </c>
      <c r="G163" s="1">
        <f t="shared" si="14"/>
        <v>43375</v>
      </c>
      <c r="I163">
        <v>150</v>
      </c>
      <c r="J163" t="s">
        <v>362</v>
      </c>
      <c r="K163">
        <v>71.197345633069006</v>
      </c>
      <c r="L163" t="s">
        <v>362</v>
      </c>
      <c r="M163">
        <v>1.3147356526547918</v>
      </c>
      <c r="N163">
        <v>53.567516746342996</v>
      </c>
      <c r="O163">
        <v>24.72496238599307</v>
      </c>
      <c r="P163" t="s">
        <v>362</v>
      </c>
      <c r="Q163">
        <v>17.629828886726017</v>
      </c>
      <c r="R163" t="s">
        <v>312</v>
      </c>
      <c r="S163" s="2">
        <v>43305</v>
      </c>
    </row>
    <row r="164" spans="1:19" x14ac:dyDescent="0.35">
      <c r="A164" t="str">
        <f t="shared" si="11"/>
        <v>BrandonNratePopNrate200CVV30Pop150Season24-Jul</v>
      </c>
      <c r="B164" t="str">
        <f t="shared" si="12"/>
        <v>BrandonNratePop</v>
      </c>
      <c r="C164">
        <f t="shared" si="10"/>
        <v>200</v>
      </c>
      <c r="D164" t="str">
        <f t="shared" si="13"/>
        <v>V30</v>
      </c>
      <c r="E164" t="s">
        <v>301</v>
      </c>
      <c r="F164" t="str">
        <f>CONCATENATE(E164,"_",R164)</f>
        <v>Brandon_DS_2018_P150_F200_YUA16-V30</v>
      </c>
      <c r="G164" s="1">
        <f t="shared" si="14"/>
        <v>43396</v>
      </c>
      <c r="I164">
        <v>150</v>
      </c>
      <c r="J164" t="s">
        <v>362</v>
      </c>
      <c r="K164">
        <v>259.29715401785717</v>
      </c>
      <c r="L164" t="s">
        <v>362</v>
      </c>
      <c r="M164">
        <v>3.2630726743572636</v>
      </c>
      <c r="N164">
        <v>154.11969866071431</v>
      </c>
      <c r="O164">
        <v>21.233576124086539</v>
      </c>
      <c r="P164" t="s">
        <v>362</v>
      </c>
      <c r="Q164">
        <v>105.17745535714286</v>
      </c>
      <c r="R164" t="s">
        <v>312</v>
      </c>
      <c r="S164" s="2">
        <v>43305</v>
      </c>
    </row>
    <row r="165" spans="1:19" x14ac:dyDescent="0.35">
      <c r="A165" t="str">
        <f t="shared" si="11"/>
        <v>BrandonNratePopNrate200CVV30Pop150Season24-Jul</v>
      </c>
      <c r="B165" t="str">
        <f t="shared" si="12"/>
        <v>BrandonNratePop</v>
      </c>
      <c r="C165">
        <f t="shared" si="10"/>
        <v>200</v>
      </c>
      <c r="D165" t="str">
        <f t="shared" si="13"/>
        <v>V30</v>
      </c>
      <c r="E165" t="s">
        <v>302</v>
      </c>
      <c r="F165" t="str">
        <f>CONCATENATE(E165,"_",R165)</f>
        <v>Brandon_DS_2018_P300_F200_YUA16-V30</v>
      </c>
      <c r="G165" s="1">
        <f t="shared" si="14"/>
        <v>43446</v>
      </c>
      <c r="I165">
        <v>150</v>
      </c>
      <c r="J165">
        <v>803.0624521072798</v>
      </c>
      <c r="K165">
        <v>1290.8498084291189</v>
      </c>
      <c r="L165">
        <v>193.35702589107854</v>
      </c>
      <c r="M165">
        <v>5.4935922219779032</v>
      </c>
      <c r="N165">
        <v>140.77693167305239</v>
      </c>
      <c r="O165">
        <v>39.534683118687923</v>
      </c>
      <c r="P165">
        <v>803.0624521072798</v>
      </c>
      <c r="Q165">
        <v>347.01042464878674</v>
      </c>
      <c r="R165" t="s">
        <v>312</v>
      </c>
      <c r="S165" s="2">
        <v>43305</v>
      </c>
    </row>
    <row r="166" spans="1:19" x14ac:dyDescent="0.35">
      <c r="A166" t="str">
        <f t="shared" si="11"/>
        <v>BrandonNratePopNrate200CVV30Pop300Season24-Jul</v>
      </c>
      <c r="B166" t="str">
        <f t="shared" si="12"/>
        <v>BrandonNratePop</v>
      </c>
      <c r="C166">
        <f t="shared" si="10"/>
        <v>200</v>
      </c>
      <c r="D166" t="str">
        <f t="shared" si="13"/>
        <v>V30</v>
      </c>
      <c r="E166" t="s">
        <v>302</v>
      </c>
      <c r="F166" t="str">
        <f>CONCATENATE(E166,"_",R166)</f>
        <v>Brandon_DS_2018_P300_F200_YUA16-V30</v>
      </c>
      <c r="G166" s="1">
        <f t="shared" si="14"/>
        <v>43347</v>
      </c>
      <c r="I166">
        <v>300</v>
      </c>
      <c r="J166" t="s">
        <v>362</v>
      </c>
      <c r="K166">
        <v>27.1875</v>
      </c>
      <c r="L166" t="s">
        <v>362</v>
      </c>
      <c r="M166">
        <v>0.49085268309301472</v>
      </c>
      <c r="N166">
        <v>20</v>
      </c>
      <c r="O166">
        <v>27.308372983606098</v>
      </c>
      <c r="P166" t="s">
        <v>362</v>
      </c>
      <c r="Q166">
        <v>7.1875</v>
      </c>
      <c r="R166" t="s">
        <v>312</v>
      </c>
      <c r="S166" s="2">
        <v>43305</v>
      </c>
    </row>
    <row r="167" spans="1:19" x14ac:dyDescent="0.35">
      <c r="A167" t="str">
        <f t="shared" si="11"/>
        <v>BrandonNratePopNrate200CVV30Pop300Season24-Jul</v>
      </c>
      <c r="B167" t="str">
        <f t="shared" si="12"/>
        <v>BrandonNratePop</v>
      </c>
      <c r="C167">
        <f t="shared" si="10"/>
        <v>200</v>
      </c>
      <c r="D167" t="str">
        <f t="shared" si="13"/>
        <v>V30</v>
      </c>
      <c r="E167" t="s">
        <v>302</v>
      </c>
      <c r="F167" t="str">
        <f>CONCATENATE(E167,"_",R167)</f>
        <v>Brandon_DS_2018_P300_F200_YUA16-V30</v>
      </c>
      <c r="G167" s="1">
        <f t="shared" si="14"/>
        <v>43375</v>
      </c>
      <c r="I167">
        <v>300</v>
      </c>
      <c r="J167" t="s">
        <v>362</v>
      </c>
      <c r="K167">
        <v>136.38334588833314</v>
      </c>
      <c r="L167" t="s">
        <v>362</v>
      </c>
      <c r="M167">
        <v>2.0267555537372477</v>
      </c>
      <c r="N167">
        <v>99.799825956049432</v>
      </c>
      <c r="O167">
        <v>20.27776022326108</v>
      </c>
      <c r="P167" t="s">
        <v>362</v>
      </c>
      <c r="Q167">
        <v>36.583519932283721</v>
      </c>
      <c r="R167" t="s">
        <v>312</v>
      </c>
      <c r="S167" s="2">
        <v>43305</v>
      </c>
    </row>
    <row r="168" spans="1:19" x14ac:dyDescent="0.35">
      <c r="A168" t="str">
        <f t="shared" si="11"/>
        <v>BrandonNratePopNrate200CVV30Pop300Season24-Jul</v>
      </c>
      <c r="B168" t="str">
        <f t="shared" si="12"/>
        <v>BrandonNratePop</v>
      </c>
      <c r="C168">
        <f t="shared" si="10"/>
        <v>200</v>
      </c>
      <c r="D168" t="str">
        <f t="shared" si="13"/>
        <v>V30</v>
      </c>
      <c r="E168" t="s">
        <v>302</v>
      </c>
      <c r="F168" t="str">
        <f>CONCATENATE(E168,"_",R168)</f>
        <v>Brandon_DS_2018_P300_F200_YUA16-V30</v>
      </c>
      <c r="G168" s="1">
        <f t="shared" si="14"/>
        <v>43396</v>
      </c>
      <c r="I168">
        <v>300</v>
      </c>
      <c r="J168" t="s">
        <v>362</v>
      </c>
      <c r="K168">
        <v>331.14633630258629</v>
      </c>
      <c r="L168" t="s">
        <v>362</v>
      </c>
      <c r="M168">
        <v>4.5946623749019704</v>
      </c>
      <c r="N168">
        <v>174.31320415695419</v>
      </c>
      <c r="O168">
        <v>27.666273443837483</v>
      </c>
      <c r="P168" t="s">
        <v>362</v>
      </c>
      <c r="Q168">
        <v>156.83313214563213</v>
      </c>
      <c r="R168" t="s">
        <v>312</v>
      </c>
      <c r="S168" s="2">
        <v>43305</v>
      </c>
    </row>
    <row r="169" spans="1:19" x14ac:dyDescent="0.35">
      <c r="A169" t="str">
        <f t="shared" si="11"/>
        <v>BrandonNratePopNrate200CVV30Pop300Season24-Jul</v>
      </c>
      <c r="B169" t="str">
        <f t="shared" si="12"/>
        <v>BrandonNratePop</v>
      </c>
      <c r="C169">
        <f t="shared" si="10"/>
        <v>200</v>
      </c>
      <c r="D169" t="str">
        <f t="shared" si="13"/>
        <v>V30</v>
      </c>
      <c r="E169" t="s">
        <v>303</v>
      </c>
      <c r="F169" t="str">
        <f>CONCATENATE(E169,"_",R169)</f>
        <v>Brandon_DS_2018_P450_F200_YUA16-V30</v>
      </c>
      <c r="G169" s="1">
        <f t="shared" si="14"/>
        <v>43446</v>
      </c>
      <c r="I169">
        <v>300</v>
      </c>
      <c r="J169">
        <v>851.16453460038997</v>
      </c>
      <c r="K169">
        <v>1480.4059454191033</v>
      </c>
      <c r="L169">
        <v>240.33439616882947</v>
      </c>
      <c r="M169">
        <v>5.7622083772881032</v>
      </c>
      <c r="N169">
        <v>233.7244761208577</v>
      </c>
      <c r="O169">
        <v>36.188284851093449</v>
      </c>
      <c r="P169">
        <v>851.16453460038997</v>
      </c>
      <c r="Q169">
        <v>395.51693469785579</v>
      </c>
      <c r="R169" t="s">
        <v>312</v>
      </c>
      <c r="S169" s="2">
        <v>43305</v>
      </c>
    </row>
    <row r="170" spans="1:19" x14ac:dyDescent="0.35">
      <c r="A170" t="str">
        <f t="shared" si="11"/>
        <v>BrandonNratePopNrate200CVV30Pop450Season24-Jul</v>
      </c>
      <c r="B170" t="str">
        <f t="shared" si="12"/>
        <v>BrandonNratePop</v>
      </c>
      <c r="C170">
        <f t="shared" si="10"/>
        <v>200</v>
      </c>
      <c r="D170" t="str">
        <f t="shared" si="13"/>
        <v>V30</v>
      </c>
      <c r="E170" t="s">
        <v>303</v>
      </c>
      <c r="F170" t="str">
        <f>CONCATENATE(E170,"_",R170)</f>
        <v>Brandon_DS_2018_P450_F200_YUA16-V30</v>
      </c>
      <c r="G170" s="1">
        <f t="shared" si="14"/>
        <v>43347</v>
      </c>
      <c r="I170">
        <v>450</v>
      </c>
      <c r="J170" t="s">
        <v>362</v>
      </c>
      <c r="K170">
        <v>21.874999999999993</v>
      </c>
      <c r="L170" t="s">
        <v>362</v>
      </c>
      <c r="M170">
        <v>0.6374924813698053</v>
      </c>
      <c r="N170">
        <v>17.187499999999996</v>
      </c>
      <c r="O170">
        <v>46.409798169109109</v>
      </c>
      <c r="P170" t="s">
        <v>362</v>
      </c>
      <c r="Q170">
        <v>4.6874999999999991</v>
      </c>
      <c r="R170" t="s">
        <v>312</v>
      </c>
      <c r="S170" s="2">
        <v>43305</v>
      </c>
    </row>
    <row r="171" spans="1:19" x14ac:dyDescent="0.35">
      <c r="A171" t="str">
        <f t="shared" si="11"/>
        <v>BrandonNratePopNrate200CVV30Pop450Season24-Jul</v>
      </c>
      <c r="B171" t="str">
        <f t="shared" si="12"/>
        <v>BrandonNratePop</v>
      </c>
      <c r="C171">
        <f t="shared" si="10"/>
        <v>200</v>
      </c>
      <c r="D171" t="str">
        <f t="shared" si="13"/>
        <v>V30</v>
      </c>
      <c r="E171" t="s">
        <v>303</v>
      </c>
      <c r="F171" t="str">
        <f>CONCATENATE(E171,"_",R171)</f>
        <v>Brandon_DS_2018_P450_F200_YUA16-V30</v>
      </c>
      <c r="G171" s="1">
        <f t="shared" si="14"/>
        <v>43375</v>
      </c>
      <c r="I171">
        <v>450</v>
      </c>
      <c r="J171" t="s">
        <v>362</v>
      </c>
      <c r="K171">
        <v>95.99323248407643</v>
      </c>
      <c r="L171" t="s">
        <v>362</v>
      </c>
      <c r="M171">
        <v>1.263587617917342</v>
      </c>
      <c r="N171">
        <v>72.993630573248396</v>
      </c>
      <c r="O171">
        <v>17.001123749444261</v>
      </c>
      <c r="P171" t="s">
        <v>362</v>
      </c>
      <c r="Q171">
        <v>22.999601910828027</v>
      </c>
      <c r="R171" t="s">
        <v>312</v>
      </c>
      <c r="S171" s="2">
        <v>43305</v>
      </c>
    </row>
    <row r="172" spans="1:19" x14ac:dyDescent="0.35">
      <c r="A172" t="str">
        <f t="shared" si="11"/>
        <v>BrandonNratePopNrate200CVV30Pop450Season24-Jul</v>
      </c>
      <c r="B172" t="str">
        <f t="shared" si="12"/>
        <v>BrandonNratePop</v>
      </c>
      <c r="C172">
        <f t="shared" si="10"/>
        <v>200</v>
      </c>
      <c r="D172" t="str">
        <f t="shared" si="13"/>
        <v>V30</v>
      </c>
      <c r="E172" t="s">
        <v>303</v>
      </c>
      <c r="F172" t="str">
        <f>CONCATENATE(E172,"_",R172)</f>
        <v>Brandon_DS_2018_P450_F200_YUA16-V30</v>
      </c>
      <c r="G172" s="1">
        <f t="shared" si="14"/>
        <v>43396</v>
      </c>
      <c r="I172">
        <v>450</v>
      </c>
      <c r="J172" t="s">
        <v>362</v>
      </c>
      <c r="K172">
        <v>375.49299568965517</v>
      </c>
      <c r="L172" t="s">
        <v>362</v>
      </c>
      <c r="M172">
        <v>4.5288490929474312</v>
      </c>
      <c r="N172">
        <v>195.90816570881222</v>
      </c>
      <c r="O172">
        <v>27.893363651335541</v>
      </c>
      <c r="P172" t="s">
        <v>362</v>
      </c>
      <c r="Q172">
        <v>179.58482998084293</v>
      </c>
      <c r="R172" t="s">
        <v>312</v>
      </c>
      <c r="S172" s="2">
        <v>43305</v>
      </c>
    </row>
    <row r="173" spans="1:19" x14ac:dyDescent="0.35">
      <c r="A173" t="str">
        <f t="shared" si="11"/>
        <v>BrandonNratePopNrate200CVV30Pop450Season24-Jul</v>
      </c>
      <c r="B173" t="str">
        <f t="shared" si="12"/>
        <v>BrandonNratePop</v>
      </c>
      <c r="C173">
        <f t="shared" si="10"/>
        <v>200</v>
      </c>
      <c r="D173" t="str">
        <f t="shared" si="13"/>
        <v>V30</v>
      </c>
      <c r="E173" t="s">
        <v>304</v>
      </c>
      <c r="F173" t="str">
        <f>CONCATENATE(E173,"_",R173)</f>
        <v>Brandon_DS_2018_P600_F200_YUA16-V30</v>
      </c>
      <c r="G173" s="1">
        <f t="shared" si="14"/>
        <v>43446</v>
      </c>
      <c r="I173">
        <v>450</v>
      </c>
      <c r="J173">
        <v>866.19243421052613</v>
      </c>
      <c r="K173">
        <v>1484.1036184210527</v>
      </c>
      <c r="L173">
        <v>258.72585414553384</v>
      </c>
      <c r="M173">
        <v>6.6677660066341033</v>
      </c>
      <c r="N173">
        <v>174.14003759398497</v>
      </c>
      <c r="O173">
        <v>38.746105482156842</v>
      </c>
      <c r="P173">
        <v>866.19243421052613</v>
      </c>
      <c r="Q173">
        <v>443.77114661654133</v>
      </c>
      <c r="R173" t="s">
        <v>312</v>
      </c>
      <c r="S173" s="2">
        <v>43305</v>
      </c>
    </row>
    <row r="174" spans="1:19" x14ac:dyDescent="0.35">
      <c r="A174" t="str">
        <f t="shared" si="11"/>
        <v>BrandonNratePopNrate200CVV30Pop600Season24-Jul</v>
      </c>
      <c r="B174" t="str">
        <f t="shared" si="12"/>
        <v>BrandonNratePop</v>
      </c>
      <c r="C174">
        <f t="shared" si="10"/>
        <v>200</v>
      </c>
      <c r="D174" t="str">
        <f t="shared" si="13"/>
        <v>V30</v>
      </c>
      <c r="E174" t="s">
        <v>304</v>
      </c>
      <c r="F174" t="str">
        <f>CONCATENATE(E174,"_",R174)</f>
        <v>Brandon_DS_2018_P600_F200_YUA16-V30</v>
      </c>
      <c r="G174" s="1">
        <f t="shared" si="14"/>
        <v>43347</v>
      </c>
      <c r="I174">
        <v>600</v>
      </c>
      <c r="J174" t="s">
        <v>362</v>
      </c>
      <c r="K174">
        <v>35.3125</v>
      </c>
      <c r="L174" t="s">
        <v>362</v>
      </c>
      <c r="M174">
        <v>0.91322790966487566</v>
      </c>
      <c r="N174">
        <v>30</v>
      </c>
      <c r="O174">
        <v>34.747045904195467</v>
      </c>
      <c r="P174" t="s">
        <v>362</v>
      </c>
      <c r="Q174">
        <v>5.3125000000000018</v>
      </c>
      <c r="R174" t="s">
        <v>312</v>
      </c>
      <c r="S174" s="2">
        <v>43305</v>
      </c>
    </row>
    <row r="175" spans="1:19" x14ac:dyDescent="0.35">
      <c r="A175" t="str">
        <f t="shared" si="11"/>
        <v>BrandonNratePopNrate250CVV30Pop600Season24-Jul</v>
      </c>
      <c r="B175" t="str">
        <f t="shared" si="12"/>
        <v>BrandonNratePop</v>
      </c>
      <c r="C175">
        <f t="shared" si="10"/>
        <v>250</v>
      </c>
      <c r="D175" t="str">
        <f t="shared" si="13"/>
        <v>V30</v>
      </c>
      <c r="E175" t="s">
        <v>304</v>
      </c>
      <c r="F175" t="str">
        <f>CONCATENATE(E175,"_",R175)</f>
        <v>Brandon_DS_2018_P600_F200_YUA16-V30</v>
      </c>
      <c r="G175" s="1">
        <f t="shared" si="14"/>
        <v>43375</v>
      </c>
      <c r="I175">
        <v>600</v>
      </c>
      <c r="J175" t="s">
        <v>362</v>
      </c>
      <c r="K175">
        <v>188.39095456641553</v>
      </c>
      <c r="L175" t="s">
        <v>362</v>
      </c>
      <c r="M175">
        <v>2.7633749264317329</v>
      </c>
      <c r="N175">
        <v>129.92000279450284</v>
      </c>
      <c r="O175">
        <v>21.273337540713847</v>
      </c>
      <c r="P175" t="s">
        <v>362</v>
      </c>
      <c r="Q175">
        <v>58.470951771912702</v>
      </c>
      <c r="R175" t="s">
        <v>312</v>
      </c>
      <c r="S175" s="2">
        <v>43305</v>
      </c>
    </row>
    <row r="176" spans="1:19" x14ac:dyDescent="0.35">
      <c r="A176" t="str">
        <f t="shared" si="11"/>
        <v>BrandonNratePopNrate250CVV30Pop600Season24-Jul</v>
      </c>
      <c r="B176" t="str">
        <f t="shared" si="12"/>
        <v>BrandonNratePop</v>
      </c>
      <c r="C176">
        <f t="shared" si="10"/>
        <v>250</v>
      </c>
      <c r="D176" t="str">
        <f t="shared" si="13"/>
        <v>V30</v>
      </c>
      <c r="E176" t="s">
        <v>304</v>
      </c>
      <c r="F176" t="str">
        <f>CONCATENATE(E176,"_",R176)</f>
        <v>Brandon_DS_2018_P600_F200_YUA16-V30</v>
      </c>
      <c r="G176" s="1">
        <f t="shared" si="14"/>
        <v>43396</v>
      </c>
      <c r="I176">
        <v>600</v>
      </c>
      <c r="J176" t="s">
        <v>362</v>
      </c>
      <c r="K176">
        <v>375.1545401936026</v>
      </c>
      <c r="L176" t="s">
        <v>362</v>
      </c>
      <c r="M176">
        <v>5.143169671363097</v>
      </c>
      <c r="N176">
        <v>214.257944023569</v>
      </c>
      <c r="O176">
        <v>25.148869675990955</v>
      </c>
      <c r="P176" t="s">
        <v>362</v>
      </c>
      <c r="Q176">
        <v>160.89659617003366</v>
      </c>
      <c r="R176" t="s">
        <v>312</v>
      </c>
      <c r="S176" s="2">
        <v>43305</v>
      </c>
    </row>
    <row r="177" spans="1:19" x14ac:dyDescent="0.35">
      <c r="A177" t="str">
        <f t="shared" si="11"/>
        <v>BrandonNratePopNrate250CVV30Pop600Season24-Jul</v>
      </c>
      <c r="B177" t="str">
        <f t="shared" si="12"/>
        <v>BrandonNratePop</v>
      </c>
      <c r="C177">
        <f t="shared" si="10"/>
        <v>250</v>
      </c>
      <c r="D177" t="str">
        <f t="shared" si="13"/>
        <v>V30</v>
      </c>
      <c r="E177" t="s">
        <v>305</v>
      </c>
      <c r="F177" t="str">
        <f>CONCATENATE(E177,"_",R177)</f>
        <v>Brandon_DS_2018_P150_F250_YUA16-V30</v>
      </c>
      <c r="G177" s="1">
        <f t="shared" si="14"/>
        <v>43446</v>
      </c>
      <c r="I177">
        <v>600</v>
      </c>
      <c r="J177">
        <v>777.98177083333337</v>
      </c>
      <c r="K177">
        <v>1283.7686011904764</v>
      </c>
      <c r="L177">
        <v>171.18300085352567</v>
      </c>
      <c r="M177">
        <v>5.2086725049590914</v>
      </c>
      <c r="N177">
        <v>142.421875</v>
      </c>
      <c r="O177">
        <v>37.426084159765175</v>
      </c>
      <c r="P177">
        <v>777.98177083333337</v>
      </c>
      <c r="Q177">
        <v>363.36495535714283</v>
      </c>
      <c r="R177" t="s">
        <v>312</v>
      </c>
      <c r="S177" s="2">
        <v>43305</v>
      </c>
    </row>
    <row r="178" spans="1:19" x14ac:dyDescent="0.35">
      <c r="A178" t="str">
        <f t="shared" si="11"/>
        <v>BrandonNratePopNrate250CVV30Pop150Season24-Jul</v>
      </c>
      <c r="B178" t="str">
        <f t="shared" si="12"/>
        <v>BrandonNratePop</v>
      </c>
      <c r="C178">
        <f t="shared" ref="C178:C191" si="15">C131</f>
        <v>250</v>
      </c>
      <c r="D178" t="str">
        <f t="shared" si="13"/>
        <v>V30</v>
      </c>
      <c r="E178" t="s">
        <v>305</v>
      </c>
      <c r="F178" t="str">
        <f>CONCATENATE(E178,"_",R178)</f>
        <v>Brandon_DS_2018_P150_F250_YUA16-V30</v>
      </c>
      <c r="G178" s="1">
        <f t="shared" si="14"/>
        <v>43347</v>
      </c>
      <c r="I178">
        <v>150</v>
      </c>
      <c r="J178" t="s">
        <v>362</v>
      </c>
      <c r="K178">
        <v>22.5</v>
      </c>
      <c r="L178" t="s">
        <v>362</v>
      </c>
      <c r="M178">
        <v>0.53085451614821411</v>
      </c>
      <c r="N178">
        <v>18.4375</v>
      </c>
      <c r="O178">
        <v>39.71952895133667</v>
      </c>
      <c r="P178" t="s">
        <v>362</v>
      </c>
      <c r="Q178">
        <v>4.0625</v>
      </c>
      <c r="R178" t="s">
        <v>312</v>
      </c>
      <c r="S178" s="2">
        <v>43305</v>
      </c>
    </row>
    <row r="179" spans="1:19" x14ac:dyDescent="0.35">
      <c r="A179" t="str">
        <f t="shared" si="11"/>
        <v>BrandonNratePopNrate250CVV30Pop150Season24-Jul</v>
      </c>
      <c r="B179" t="str">
        <f t="shared" si="12"/>
        <v>BrandonNratePop</v>
      </c>
      <c r="C179">
        <f t="shared" si="15"/>
        <v>250</v>
      </c>
      <c r="D179" t="str">
        <f t="shared" si="13"/>
        <v>V30</v>
      </c>
      <c r="E179" t="s">
        <v>305</v>
      </c>
      <c r="F179" t="str">
        <f>CONCATENATE(E179,"_",R179)</f>
        <v>Brandon_DS_2018_P150_F250_YUA16-V30</v>
      </c>
      <c r="G179" s="1">
        <f t="shared" si="14"/>
        <v>43375</v>
      </c>
      <c r="I179">
        <v>150</v>
      </c>
      <c r="J179" t="s">
        <v>362</v>
      </c>
      <c r="K179">
        <v>132.41146136202104</v>
      </c>
      <c r="L179" t="s">
        <v>362</v>
      </c>
      <c r="M179">
        <v>1.7932705341554465</v>
      </c>
      <c r="N179">
        <v>90.154887090521427</v>
      </c>
      <c r="O179">
        <v>20.482504352430556</v>
      </c>
      <c r="P179" t="s">
        <v>362</v>
      </c>
      <c r="Q179">
        <v>42.256574271499645</v>
      </c>
      <c r="R179" t="s">
        <v>312</v>
      </c>
      <c r="S179" s="2">
        <v>43305</v>
      </c>
    </row>
    <row r="180" spans="1:19" x14ac:dyDescent="0.35">
      <c r="A180" t="str">
        <f t="shared" si="11"/>
        <v>BrandonNratePopNrate250CVV30Pop150Season24-Jul</v>
      </c>
      <c r="B180" t="str">
        <f t="shared" si="12"/>
        <v>BrandonNratePop</v>
      </c>
      <c r="C180">
        <f t="shared" si="15"/>
        <v>250</v>
      </c>
      <c r="D180" t="str">
        <f t="shared" si="13"/>
        <v>V30</v>
      </c>
      <c r="E180" t="s">
        <v>305</v>
      </c>
      <c r="F180" t="str">
        <f>CONCATENATE(E180,"_",R180)</f>
        <v>Brandon_DS_2018_P150_F250_YUA16-V30</v>
      </c>
      <c r="G180" s="1">
        <f t="shared" si="14"/>
        <v>43396</v>
      </c>
      <c r="I180">
        <v>150</v>
      </c>
      <c r="J180" t="s">
        <v>362</v>
      </c>
      <c r="K180">
        <v>354.49404761904765</v>
      </c>
      <c r="L180" t="s">
        <v>362</v>
      </c>
      <c r="M180">
        <v>4.2543651650347654</v>
      </c>
      <c r="N180">
        <v>228.44426406926408</v>
      </c>
      <c r="O180">
        <v>16.837723096524659</v>
      </c>
      <c r="P180" t="s">
        <v>362</v>
      </c>
      <c r="Q180">
        <v>126.04978354978357</v>
      </c>
      <c r="R180" t="s">
        <v>312</v>
      </c>
      <c r="S180" s="2">
        <v>43305</v>
      </c>
    </row>
    <row r="181" spans="1:19" x14ac:dyDescent="0.35">
      <c r="A181" t="str">
        <f t="shared" si="11"/>
        <v>BrandonNratePopNrate250CVV30Pop150Season24-Jul</v>
      </c>
      <c r="B181" t="str">
        <f t="shared" si="12"/>
        <v>BrandonNratePop</v>
      </c>
      <c r="C181">
        <f t="shared" si="15"/>
        <v>250</v>
      </c>
      <c r="D181" t="str">
        <f t="shared" si="13"/>
        <v>V30</v>
      </c>
      <c r="E181" t="s">
        <v>306</v>
      </c>
      <c r="F181" t="str">
        <f>CONCATENATE(E181,"_",R181)</f>
        <v>Brandon_DS_2018_P300_F250_YUA16-V30</v>
      </c>
      <c r="G181" s="1">
        <f t="shared" si="14"/>
        <v>43446</v>
      </c>
      <c r="I181">
        <v>150</v>
      </c>
      <c r="J181">
        <v>788.80416438606085</v>
      </c>
      <c r="K181">
        <v>1371.3733807699323</v>
      </c>
      <c r="L181">
        <v>198.66248263135705</v>
      </c>
      <c r="M181">
        <v>4.6401199295953361</v>
      </c>
      <c r="N181">
        <v>163.01440772669221</v>
      </c>
      <c r="O181">
        <v>28.753115627746404</v>
      </c>
      <c r="P181">
        <v>788.80416438606085</v>
      </c>
      <c r="Q181">
        <v>419.55480865717925</v>
      </c>
      <c r="R181" t="s">
        <v>312</v>
      </c>
      <c r="S181" s="2">
        <v>43305</v>
      </c>
    </row>
    <row r="182" spans="1:19" x14ac:dyDescent="0.35">
      <c r="A182" t="str">
        <f t="shared" si="11"/>
        <v>BrandonNratePopNrate250CVV30Pop300Season24-Jul</v>
      </c>
      <c r="B182" t="str">
        <f t="shared" si="12"/>
        <v>BrandonNratePop</v>
      </c>
      <c r="C182">
        <f t="shared" si="15"/>
        <v>250</v>
      </c>
      <c r="D182" t="str">
        <f t="shared" si="13"/>
        <v>V30</v>
      </c>
      <c r="E182" t="s">
        <v>306</v>
      </c>
      <c r="F182" t="str">
        <f>CONCATENATE(E182,"_",R182)</f>
        <v>Brandon_DS_2018_P300_F250_YUA16-V30</v>
      </c>
      <c r="G182" s="1">
        <f t="shared" si="14"/>
        <v>43347</v>
      </c>
      <c r="I182">
        <v>300</v>
      </c>
      <c r="J182" t="s">
        <v>362</v>
      </c>
      <c r="K182">
        <v>21.562499999999993</v>
      </c>
      <c r="L182" t="s">
        <v>362</v>
      </c>
      <c r="M182">
        <v>0.75628328011736679</v>
      </c>
      <c r="N182">
        <v>18.75</v>
      </c>
      <c r="O182">
        <v>46.48253161833987</v>
      </c>
      <c r="P182" t="s">
        <v>362</v>
      </c>
      <c r="Q182">
        <v>2.8124999999999987</v>
      </c>
      <c r="R182" t="s">
        <v>312</v>
      </c>
      <c r="S182" s="2">
        <v>43305</v>
      </c>
    </row>
    <row r="183" spans="1:19" x14ac:dyDescent="0.35">
      <c r="A183" t="str">
        <f t="shared" si="11"/>
        <v>BrandonNratePopNrate250CVV30Pop300Season24-Jul</v>
      </c>
      <c r="B183" t="str">
        <f t="shared" si="12"/>
        <v>BrandonNratePop</v>
      </c>
      <c r="C183">
        <f t="shared" si="15"/>
        <v>250</v>
      </c>
      <c r="D183" t="str">
        <f t="shared" si="13"/>
        <v>V30</v>
      </c>
      <c r="E183" t="s">
        <v>306</v>
      </c>
      <c r="F183" t="str">
        <f>CONCATENATE(E183,"_",R183)</f>
        <v>Brandon_DS_2018_P300_F250_YUA16-V30</v>
      </c>
      <c r="G183" s="1">
        <f t="shared" si="14"/>
        <v>43375</v>
      </c>
      <c r="I183">
        <v>300</v>
      </c>
      <c r="J183" t="s">
        <v>362</v>
      </c>
      <c r="K183">
        <v>109.17554409372815</v>
      </c>
      <c r="L183" t="s">
        <v>362</v>
      </c>
      <c r="M183">
        <v>2.0838912414510333</v>
      </c>
      <c r="N183">
        <v>72.19766316161494</v>
      </c>
      <c r="O183">
        <v>31.466677405922624</v>
      </c>
      <c r="P183" t="s">
        <v>362</v>
      </c>
      <c r="Q183">
        <v>36.977880932113216</v>
      </c>
      <c r="R183" t="s">
        <v>312</v>
      </c>
      <c r="S183" s="2">
        <v>43305</v>
      </c>
    </row>
    <row r="184" spans="1:19" x14ac:dyDescent="0.35">
      <c r="A184" t="str">
        <f t="shared" si="11"/>
        <v>BrandonNratePopNrate250CVV30Pop300Season24-Jul</v>
      </c>
      <c r="B184" t="str">
        <f t="shared" si="12"/>
        <v>BrandonNratePop</v>
      </c>
      <c r="C184">
        <f t="shared" si="15"/>
        <v>250</v>
      </c>
      <c r="D184" t="str">
        <f t="shared" si="13"/>
        <v>V30</v>
      </c>
      <c r="E184" t="s">
        <v>306</v>
      </c>
      <c r="F184" t="str">
        <f>CONCATENATE(E184,"_",R184)</f>
        <v>Brandon_DS_2018_P300_F250_YUA16-V30</v>
      </c>
      <c r="G184" s="1">
        <f t="shared" si="14"/>
        <v>43396</v>
      </c>
      <c r="I184">
        <v>300</v>
      </c>
      <c r="J184" t="s">
        <v>362</v>
      </c>
      <c r="K184">
        <v>352.36689814814815</v>
      </c>
      <c r="L184" t="s">
        <v>362</v>
      </c>
      <c r="M184">
        <v>4.1411252452229279</v>
      </c>
      <c r="N184">
        <v>206.06381321225072</v>
      </c>
      <c r="O184">
        <v>20.62950003532201</v>
      </c>
      <c r="P184" t="s">
        <v>362</v>
      </c>
      <c r="Q184">
        <v>146.30308493589746</v>
      </c>
      <c r="R184" t="s">
        <v>312</v>
      </c>
      <c r="S184" s="2">
        <v>43305</v>
      </c>
    </row>
    <row r="185" spans="1:19" x14ac:dyDescent="0.35">
      <c r="A185" t="str">
        <f t="shared" si="11"/>
        <v>BrandonNratePopNrate250CVV30Pop300Season24-Jul</v>
      </c>
      <c r="B185" t="str">
        <f t="shared" si="12"/>
        <v>BrandonNratePop</v>
      </c>
      <c r="C185">
        <f t="shared" si="15"/>
        <v>250</v>
      </c>
      <c r="D185" t="str">
        <f t="shared" si="13"/>
        <v>V30</v>
      </c>
      <c r="E185" t="s">
        <v>307</v>
      </c>
      <c r="F185" t="str">
        <f>CONCATENATE(E185,"_",R185)</f>
        <v>Brandon_DS_2018_P450_F250_YUA16-V30</v>
      </c>
      <c r="G185" s="1">
        <f t="shared" si="14"/>
        <v>43446</v>
      </c>
      <c r="I185">
        <v>300</v>
      </c>
      <c r="J185">
        <v>975.5990254048196</v>
      </c>
      <c r="K185">
        <v>1662.4095531046794</v>
      </c>
      <c r="L185">
        <v>253.92203879420794</v>
      </c>
      <c r="M185">
        <v>8.2330814716544491</v>
      </c>
      <c r="N185">
        <v>240.82534983424711</v>
      </c>
      <c r="O185">
        <v>36.814905023551226</v>
      </c>
      <c r="P185">
        <v>975.5990254048196</v>
      </c>
      <c r="Q185">
        <v>445.98517786561263</v>
      </c>
      <c r="R185" t="s">
        <v>312</v>
      </c>
      <c r="S185" s="2">
        <v>43305</v>
      </c>
    </row>
    <row r="186" spans="1:19" x14ac:dyDescent="0.35">
      <c r="A186" t="str">
        <f t="shared" si="11"/>
        <v>BrandonNratePopNrate250CVV30Pop450Season24-Jul</v>
      </c>
      <c r="B186" t="str">
        <f t="shared" si="12"/>
        <v>BrandonNratePop</v>
      </c>
      <c r="C186">
        <f t="shared" si="15"/>
        <v>250</v>
      </c>
      <c r="D186" t="str">
        <f t="shared" si="13"/>
        <v>V30</v>
      </c>
      <c r="E186" t="s">
        <v>307</v>
      </c>
      <c r="F186" t="str">
        <f>CONCATENATE(E186,"_",R186)</f>
        <v>Brandon_DS_2018_P450_F250_YUA16-V30</v>
      </c>
      <c r="G186" s="1">
        <f t="shared" si="14"/>
        <v>43347</v>
      </c>
      <c r="I186">
        <v>450</v>
      </c>
      <c r="J186" t="s">
        <v>362</v>
      </c>
      <c r="K186">
        <v>17.8125</v>
      </c>
      <c r="L186" t="s">
        <v>362</v>
      </c>
      <c r="M186">
        <v>0.82602498077135378</v>
      </c>
      <c r="N186">
        <v>15.625</v>
      </c>
      <c r="O186">
        <v>60.994761644972208</v>
      </c>
      <c r="P186" t="s">
        <v>362</v>
      </c>
      <c r="Q186">
        <v>2.1875000000000009</v>
      </c>
      <c r="R186" t="s">
        <v>312</v>
      </c>
      <c r="S186" s="2">
        <v>43305</v>
      </c>
    </row>
    <row r="187" spans="1:19" x14ac:dyDescent="0.35">
      <c r="A187" t="str">
        <f t="shared" si="11"/>
        <v>BrandonNratePopNrate250CVV30Pop450Season24-Jul</v>
      </c>
      <c r="B187" t="str">
        <f t="shared" si="12"/>
        <v>BrandonNratePop</v>
      </c>
      <c r="C187">
        <f t="shared" si="15"/>
        <v>250</v>
      </c>
      <c r="D187" t="str">
        <f t="shared" si="13"/>
        <v>V30</v>
      </c>
      <c r="E187" t="s">
        <v>307</v>
      </c>
      <c r="F187" t="str">
        <f>CONCATENATE(E187,"_",R187)</f>
        <v>Brandon_DS_2018_P450_F250_YUA16-V30</v>
      </c>
      <c r="G187" s="1">
        <f t="shared" si="14"/>
        <v>43375</v>
      </c>
      <c r="I187">
        <v>450</v>
      </c>
      <c r="J187" t="s">
        <v>362</v>
      </c>
      <c r="K187">
        <v>120.51838235294117</v>
      </c>
      <c r="L187" t="s">
        <v>362</v>
      </c>
      <c r="M187">
        <v>1.8196031862181106</v>
      </c>
      <c r="N187">
        <v>85.509558823529417</v>
      </c>
      <c r="O187">
        <v>22.675451544637934</v>
      </c>
      <c r="P187" t="s">
        <v>362</v>
      </c>
      <c r="Q187">
        <v>35.008823529411771</v>
      </c>
      <c r="R187" t="s">
        <v>312</v>
      </c>
      <c r="S187" s="2">
        <v>43305</v>
      </c>
    </row>
    <row r="188" spans="1:19" x14ac:dyDescent="0.35">
      <c r="A188" t="str">
        <f t="shared" si="11"/>
        <v>BrandonNratePopNrate250CVV30Pop450Season24-Jul</v>
      </c>
      <c r="B188" t="str">
        <f t="shared" si="12"/>
        <v>BrandonNratePop</v>
      </c>
      <c r="C188">
        <f t="shared" si="15"/>
        <v>250</v>
      </c>
      <c r="D188" t="str">
        <f t="shared" si="13"/>
        <v>V30</v>
      </c>
      <c r="E188" t="s">
        <v>307</v>
      </c>
      <c r="F188" t="str">
        <f>CONCATENATE(E188,"_",R188)</f>
        <v>Brandon_DS_2018_P450_F250_YUA16-V30</v>
      </c>
      <c r="G188" s="1">
        <f t="shared" si="14"/>
        <v>43396</v>
      </c>
      <c r="I188">
        <v>450</v>
      </c>
      <c r="J188" t="s">
        <v>362</v>
      </c>
      <c r="K188">
        <v>391.26623376623377</v>
      </c>
      <c r="L188" t="s">
        <v>362</v>
      </c>
      <c r="M188">
        <v>5.1916010048943173</v>
      </c>
      <c r="N188">
        <v>210.5346996753247</v>
      </c>
      <c r="O188">
        <v>26.978033078231444</v>
      </c>
      <c r="P188" t="s">
        <v>362</v>
      </c>
      <c r="Q188">
        <v>180.73153409090907</v>
      </c>
      <c r="R188" t="s">
        <v>312</v>
      </c>
      <c r="S188" s="2">
        <v>43305</v>
      </c>
    </row>
    <row r="189" spans="1:19" x14ac:dyDescent="0.35">
      <c r="A189" t="str">
        <f t="shared" si="11"/>
        <v>BrandonNratePopNrate250CVV30Pop450Season24-Jul</v>
      </c>
      <c r="B189" t="str">
        <f t="shared" si="12"/>
        <v>BrandonNratePop</v>
      </c>
      <c r="C189">
        <f t="shared" si="15"/>
        <v>250</v>
      </c>
      <c r="D189" t="str">
        <f t="shared" si="13"/>
        <v>V30</v>
      </c>
      <c r="E189" t="s">
        <v>308</v>
      </c>
      <c r="F189" t="str">
        <f>CONCATENATE(E189,"_",R189)</f>
        <v>Brandon_DS_2018_P600_F250_YUA16-V30</v>
      </c>
      <c r="G189" s="1">
        <f t="shared" si="14"/>
        <v>43446</v>
      </c>
      <c r="I189">
        <v>450</v>
      </c>
      <c r="J189">
        <v>1010.1733815012136</v>
      </c>
      <c r="K189">
        <v>1667.5186987979228</v>
      </c>
      <c r="L189">
        <v>186.01987579537871</v>
      </c>
      <c r="M189">
        <v>6.8504700586239533</v>
      </c>
      <c r="N189">
        <v>206.81297186228318</v>
      </c>
      <c r="O189">
        <v>35.485735635552821</v>
      </c>
      <c r="P189">
        <v>1010.1733815012136</v>
      </c>
      <c r="Q189">
        <v>450.53234543442557</v>
      </c>
      <c r="R189" t="s">
        <v>312</v>
      </c>
      <c r="S189" s="2">
        <v>43305</v>
      </c>
    </row>
    <row r="190" spans="1:19" x14ac:dyDescent="0.35">
      <c r="A190" t="str">
        <f t="shared" si="11"/>
        <v>BrandonNratePopNrate250CVV30Pop600Season24-Jul</v>
      </c>
      <c r="B190" t="str">
        <f t="shared" si="12"/>
        <v>BrandonNratePop</v>
      </c>
      <c r="C190">
        <f t="shared" si="15"/>
        <v>250</v>
      </c>
      <c r="D190" t="str">
        <f t="shared" si="13"/>
        <v>V30</v>
      </c>
      <c r="E190" t="s">
        <v>308</v>
      </c>
      <c r="F190" t="str">
        <f>CONCATENATE(E190,"_",R190)</f>
        <v>Brandon_DS_2018_P600_F250_YUA16-V30</v>
      </c>
      <c r="G190" s="1">
        <f t="shared" si="14"/>
        <v>43347</v>
      </c>
      <c r="I190">
        <v>600</v>
      </c>
      <c r="J190" t="s">
        <v>362</v>
      </c>
      <c r="K190">
        <v>23.125</v>
      </c>
      <c r="L190" t="s">
        <v>362</v>
      </c>
      <c r="M190">
        <v>0.64968629649659082</v>
      </c>
      <c r="N190">
        <v>19.0625</v>
      </c>
      <c r="O190">
        <v>37.558013502558531</v>
      </c>
      <c r="P190" t="s">
        <v>362</v>
      </c>
      <c r="Q190">
        <v>4.0624999999999991</v>
      </c>
      <c r="R190" t="s">
        <v>312</v>
      </c>
      <c r="S190" s="2">
        <v>43305</v>
      </c>
    </row>
    <row r="191" spans="1:19" x14ac:dyDescent="0.35">
      <c r="A191" t="str">
        <f t="shared" si="11"/>
        <v>BrandonNratePopNrate250CVV30Pop600Season24-Jul</v>
      </c>
      <c r="B191" t="str">
        <f t="shared" si="12"/>
        <v>BrandonNratePop</v>
      </c>
      <c r="C191">
        <f t="shared" si="15"/>
        <v>250</v>
      </c>
      <c r="D191" t="str">
        <f t="shared" si="13"/>
        <v>V30</v>
      </c>
      <c r="E191" t="s">
        <v>308</v>
      </c>
      <c r="F191" t="str">
        <f>CONCATENATE(E191,"_",R191)</f>
        <v>Brandon_DS_2018_P600_F250_YUA16-V30</v>
      </c>
      <c r="G191" s="1">
        <f t="shared" si="14"/>
        <v>43375</v>
      </c>
      <c r="I191">
        <v>600</v>
      </c>
      <c r="J191" t="s">
        <v>362</v>
      </c>
      <c r="K191">
        <v>197.24902958290104</v>
      </c>
      <c r="L191" t="s">
        <v>362</v>
      </c>
      <c r="M191">
        <v>2.8420695131666491</v>
      </c>
      <c r="N191">
        <v>126.73252720237988</v>
      </c>
      <c r="O191">
        <v>22.011161519967693</v>
      </c>
      <c r="P191" t="s">
        <v>362</v>
      </c>
      <c r="Q191">
        <v>70.51650238052116</v>
      </c>
      <c r="R191" t="s">
        <v>312</v>
      </c>
      <c r="S191" s="2">
        <v>43305</v>
      </c>
    </row>
    <row r="192" spans="1:19" x14ac:dyDescent="0.35">
      <c r="A192" t="str">
        <f t="shared" si="11"/>
        <v>BrandonNratePopNrate250CVV30Pop600Season24-Jul</v>
      </c>
      <c r="B192" t="str">
        <f t="shared" si="12"/>
        <v>BrandonNratePop</v>
      </c>
      <c r="C192">
        <v>250</v>
      </c>
      <c r="D192" t="str">
        <f t="shared" si="13"/>
        <v>V30</v>
      </c>
      <c r="E192" t="s">
        <v>308</v>
      </c>
      <c r="F192" t="str">
        <f>CONCATENATE(E192,"_",R192)</f>
        <v>Brandon_DS_2018_P600_F250_YUA16-V30</v>
      </c>
      <c r="G192" s="1">
        <f t="shared" si="14"/>
        <v>43396</v>
      </c>
      <c r="I192">
        <v>600</v>
      </c>
      <c r="J192" t="s">
        <v>362</v>
      </c>
      <c r="K192">
        <v>563.62483198924724</v>
      </c>
      <c r="L192" t="s">
        <v>362</v>
      </c>
      <c r="M192">
        <v>5.4148512261319812</v>
      </c>
      <c r="N192">
        <v>276.65070564516128</v>
      </c>
      <c r="O192">
        <v>19.287277547576966</v>
      </c>
      <c r="P192" t="s">
        <v>362</v>
      </c>
      <c r="Q192">
        <v>286.97412634408602</v>
      </c>
      <c r="R192" t="s">
        <v>312</v>
      </c>
      <c r="S192" s="2">
        <v>43305</v>
      </c>
    </row>
    <row r="193" spans="1:19" x14ac:dyDescent="0.35">
      <c r="A193" t="str">
        <f t="shared" si="11"/>
        <v>BrandonNratePopNrate250CVV30Pop600Season24-Jul</v>
      </c>
      <c r="B193" t="s">
        <v>330</v>
      </c>
      <c r="C193">
        <v>250</v>
      </c>
      <c r="D193" t="str">
        <f t="shared" si="13"/>
        <v>V30</v>
      </c>
      <c r="E193" t="s">
        <v>308</v>
      </c>
      <c r="F193" t="str">
        <f>CONCATENATE(E193,"_",R193)</f>
        <v>Brandon_DS_2018_P600_F250_YUA16-V30</v>
      </c>
      <c r="G193" s="1">
        <f t="shared" si="14"/>
        <v>43446</v>
      </c>
      <c r="I193">
        <v>600</v>
      </c>
      <c r="J193">
        <v>846.7165277157053</v>
      </c>
      <c r="K193">
        <v>1368.8870216954097</v>
      </c>
      <c r="L193">
        <v>256.89113825785978</v>
      </c>
      <c r="M193">
        <v>6.2171941216436615</v>
      </c>
      <c r="N193">
        <v>158.21433911483251</v>
      </c>
      <c r="O193">
        <v>40.104929580027061</v>
      </c>
      <c r="P193">
        <v>846.7165277157053</v>
      </c>
      <c r="Q193">
        <v>363.95615486487202</v>
      </c>
      <c r="R193" t="s">
        <v>312</v>
      </c>
      <c r="S193" s="2">
        <v>43305</v>
      </c>
    </row>
    <row r="194" spans="1:19" x14ac:dyDescent="0.35">
      <c r="A194" t="str">
        <f>CONCATENATE(B194,$H$1,H194,$D$1,D194,$S$1,TEXT(S194,"dd-mmm"))</f>
        <v>BrandonNtimingFerTime100CVDoongaraSeason24-Jul</v>
      </c>
      <c r="B194" t="s">
        <v>333</v>
      </c>
      <c r="C194">
        <v>200</v>
      </c>
      <c r="D194" t="s">
        <v>297</v>
      </c>
      <c r="E194" s="3" t="s">
        <v>313</v>
      </c>
      <c r="F194" t="str">
        <f>CONCATENATE(E194,"_",R194)</f>
        <v>Brandon_DS_2018_100% up front_Doongara</v>
      </c>
      <c r="G194" s="1">
        <f>G2</f>
        <v>43347</v>
      </c>
      <c r="H194" s="4">
        <v>100</v>
      </c>
      <c r="I194">
        <v>200</v>
      </c>
      <c r="J194" t="s">
        <v>362</v>
      </c>
      <c r="K194">
        <v>57.259772977931028</v>
      </c>
      <c r="L194" t="s">
        <v>362</v>
      </c>
      <c r="M194">
        <v>1.2647825737646579</v>
      </c>
      <c r="N194">
        <v>41.482760694827583</v>
      </c>
      <c r="O194">
        <v>35.510185096400321</v>
      </c>
      <c r="P194" t="s">
        <v>362</v>
      </c>
      <c r="Q194">
        <v>15.777012283103449</v>
      </c>
      <c r="R194" t="s">
        <v>297</v>
      </c>
      <c r="S194" s="2">
        <v>43305</v>
      </c>
    </row>
    <row r="195" spans="1:19" x14ac:dyDescent="0.35">
      <c r="A195" t="str">
        <f>CONCATENATE(B195,$H$1,H195,$D$1,D195,$S$1,TEXT(S195,"dd-mmm"))</f>
        <v>BrandonNtimingFerTime100CVDoongaraSeason24-Jul</v>
      </c>
      <c r="B195" t="str">
        <f t="shared" si="12"/>
        <v>BrandonNtiming</v>
      </c>
      <c r="C195">
        <f>C194</f>
        <v>200</v>
      </c>
      <c r="D195" t="str">
        <f t="shared" si="13"/>
        <v>Doongara</v>
      </c>
      <c r="E195" t="s">
        <v>313</v>
      </c>
      <c r="F195" t="str">
        <f>CONCATENATE(E195,"_",R195)</f>
        <v>Brandon_DS_2018_100% up front_Doongara</v>
      </c>
      <c r="G195" s="1">
        <f t="shared" ref="G195:G257" si="16">G3</f>
        <v>43375</v>
      </c>
      <c r="H195" s="4">
        <v>100</v>
      </c>
      <c r="I195">
        <f>I194</f>
        <v>200</v>
      </c>
      <c r="J195" t="s">
        <v>362</v>
      </c>
      <c r="K195">
        <v>281.88170090507003</v>
      </c>
      <c r="L195" t="s">
        <v>362</v>
      </c>
      <c r="M195">
        <v>3.5788746166493941</v>
      </c>
      <c r="N195">
        <v>171.68215091100507</v>
      </c>
      <c r="O195">
        <v>21.542296226230214</v>
      </c>
      <c r="P195" t="s">
        <v>362</v>
      </c>
      <c r="Q195">
        <v>110.19954999406495</v>
      </c>
      <c r="R195" t="s">
        <v>297</v>
      </c>
      <c r="S195" s="2">
        <v>43305</v>
      </c>
    </row>
    <row r="196" spans="1:19" x14ac:dyDescent="0.35">
      <c r="A196" t="str">
        <f>CONCATENATE(B196,$H$1,H196,$D$1,D196,$S$1,TEXT(S196,"dd-mmm"))</f>
        <v>BrandonNtimingFerTime100CVDoongaraSeason24-Jul</v>
      </c>
      <c r="B196" t="str">
        <f t="shared" ref="B196:B259" si="17">B195</f>
        <v>BrandonNtiming</v>
      </c>
      <c r="C196">
        <f t="shared" ref="C196:C257" si="18">C195</f>
        <v>200</v>
      </c>
      <c r="D196" t="str">
        <f t="shared" ref="D196:D259" si="19">D195</f>
        <v>Doongara</v>
      </c>
      <c r="E196" t="s">
        <v>313</v>
      </c>
      <c r="F196" t="str">
        <f>CONCATENATE(E196,"_",R196)</f>
        <v>Brandon_DS_2018_100% up front_Doongara</v>
      </c>
      <c r="G196" s="1">
        <f t="shared" si="16"/>
        <v>43396</v>
      </c>
      <c r="H196" s="4">
        <v>100</v>
      </c>
      <c r="I196">
        <f t="shared" ref="I196:I257" si="20">I195</f>
        <v>200</v>
      </c>
      <c r="J196" t="s">
        <v>362</v>
      </c>
      <c r="K196">
        <v>629.2178461124621</v>
      </c>
      <c r="L196" t="s">
        <v>362</v>
      </c>
      <c r="M196">
        <v>10.060786530208953</v>
      </c>
      <c r="N196">
        <v>307.8344002043255</v>
      </c>
      <c r="O196">
        <v>33.701982926234727</v>
      </c>
      <c r="P196" t="s">
        <v>362</v>
      </c>
      <c r="Q196">
        <v>321.38344590813665</v>
      </c>
      <c r="R196" t="s">
        <v>297</v>
      </c>
      <c r="S196" s="2">
        <v>43305</v>
      </c>
    </row>
    <row r="197" spans="1:19" x14ac:dyDescent="0.35">
      <c r="A197" t="str">
        <f>CONCATENATE(B197,$H$1,H197,$D$1,D197,$S$1,TEXT(S197,"dd-mmm"))</f>
        <v>BrandonNtimingFerTime100CVDoongaraSeason24-Jul</v>
      </c>
      <c r="B197" t="str">
        <f t="shared" si="17"/>
        <v>BrandonNtiming</v>
      </c>
      <c r="C197">
        <f t="shared" si="18"/>
        <v>200</v>
      </c>
      <c r="D197" t="str">
        <f t="shared" si="19"/>
        <v>Doongara</v>
      </c>
      <c r="E197" t="s">
        <v>313</v>
      </c>
      <c r="F197" t="str">
        <f>CONCATENATE(E197,"_",R197)</f>
        <v>Brandon_DS_2018_100% up front_Doongara</v>
      </c>
      <c r="G197" s="1">
        <f t="shared" si="16"/>
        <v>43446</v>
      </c>
      <c r="H197" s="4">
        <v>100</v>
      </c>
      <c r="I197">
        <f t="shared" si="20"/>
        <v>200</v>
      </c>
      <c r="J197">
        <v>877.53407436234488</v>
      </c>
      <c r="K197">
        <v>1408.9686985944786</v>
      </c>
      <c r="L197">
        <v>345.6301609530754</v>
      </c>
      <c r="M197">
        <v>10.573790599038109</v>
      </c>
      <c r="N197">
        <v>200.75080762704712</v>
      </c>
      <c r="O197">
        <v>53.789943069162767</v>
      </c>
      <c r="P197">
        <v>877.53407436234488</v>
      </c>
      <c r="Q197">
        <v>330.68381660508686</v>
      </c>
      <c r="R197" t="s">
        <v>297</v>
      </c>
      <c r="S197" s="2">
        <v>43305</v>
      </c>
    </row>
    <row r="198" spans="1:19" x14ac:dyDescent="0.35">
      <c r="A198" t="str">
        <f>CONCATENATE(B198,$H$1,H198,$D$1,D198,$S$1,TEXT(S198,"dd-mmm"))</f>
        <v>BrandonNtimingFerTime20CVDoongaraSeason24-Jul</v>
      </c>
      <c r="B198" t="str">
        <f t="shared" si="17"/>
        <v>BrandonNtiming</v>
      </c>
      <c r="C198">
        <f t="shared" si="18"/>
        <v>200</v>
      </c>
      <c r="D198" t="str">
        <f t="shared" si="19"/>
        <v>Doongara</v>
      </c>
      <c r="E198" t="s">
        <v>314</v>
      </c>
      <c r="F198" t="str">
        <f>CONCATENATE(E198,"_",R198)</f>
        <v>Brandon_DS_2018_20% up front_Doongara</v>
      </c>
      <c r="G198" s="1">
        <f t="shared" si="16"/>
        <v>43347</v>
      </c>
      <c r="H198" s="4">
        <v>20</v>
      </c>
      <c r="I198">
        <f t="shared" si="20"/>
        <v>200</v>
      </c>
      <c r="J198" t="s">
        <v>362</v>
      </c>
      <c r="K198">
        <v>24.666667899999997</v>
      </c>
      <c r="L198" t="s">
        <v>362</v>
      </c>
      <c r="M198">
        <v>0.94225169182184132</v>
      </c>
      <c r="N198">
        <v>17.333334199999999</v>
      </c>
      <c r="O198">
        <v>57.196725339767866</v>
      </c>
      <c r="P198" t="s">
        <v>362</v>
      </c>
      <c r="Q198">
        <v>7.333333699999999</v>
      </c>
      <c r="R198" t="s">
        <v>297</v>
      </c>
      <c r="S198" s="2">
        <v>43305</v>
      </c>
    </row>
    <row r="199" spans="1:19" x14ac:dyDescent="0.35">
      <c r="A199" t="str">
        <f>CONCATENATE(B199,$H$1,H199,$D$1,D199,$S$1,TEXT(S199,"dd-mmm"))</f>
        <v>BrandonNtimingFerTime20CVDoongaraSeason24-Jul</v>
      </c>
      <c r="B199" t="str">
        <f t="shared" si="17"/>
        <v>BrandonNtiming</v>
      </c>
      <c r="C199">
        <f t="shared" si="18"/>
        <v>200</v>
      </c>
      <c r="D199" t="str">
        <f t="shared" si="19"/>
        <v>Doongara</v>
      </c>
      <c r="E199" t="s">
        <v>314</v>
      </c>
      <c r="F199" t="str">
        <f>CONCATENATE(E199,"_",R199)</f>
        <v>Brandon_DS_2018_20% up front_Doongara</v>
      </c>
      <c r="G199" s="1">
        <f t="shared" si="16"/>
        <v>43375</v>
      </c>
      <c r="H199" s="4">
        <v>20</v>
      </c>
      <c r="I199">
        <f t="shared" si="20"/>
        <v>200</v>
      </c>
      <c r="J199" t="s">
        <v>362</v>
      </c>
      <c r="K199">
        <v>147.3220410247271</v>
      </c>
      <c r="L199" t="s">
        <v>362</v>
      </c>
      <c r="M199">
        <v>3.783849028235279</v>
      </c>
      <c r="N199">
        <v>93.786659237732977</v>
      </c>
      <c r="O199">
        <v>49.695128489140671</v>
      </c>
      <c r="P199" t="s">
        <v>362</v>
      </c>
      <c r="Q199">
        <v>53.535381786994137</v>
      </c>
      <c r="R199" t="s">
        <v>297</v>
      </c>
      <c r="S199" s="2">
        <v>43305</v>
      </c>
    </row>
    <row r="200" spans="1:19" x14ac:dyDescent="0.35">
      <c r="A200" t="str">
        <f>CONCATENATE(B200,$H$1,H200,$D$1,D200,$S$1,TEXT(S200,"dd-mmm"))</f>
        <v>BrandonNtimingFerTime20CVDoongaraSeason24-Jul</v>
      </c>
      <c r="B200" t="str">
        <f t="shared" si="17"/>
        <v>BrandonNtiming</v>
      </c>
      <c r="C200">
        <f t="shared" si="18"/>
        <v>200</v>
      </c>
      <c r="D200" t="str">
        <f t="shared" si="19"/>
        <v>Doongara</v>
      </c>
      <c r="E200" t="s">
        <v>314</v>
      </c>
      <c r="F200" t="str">
        <f>CONCATENATE(E200,"_",R200)</f>
        <v>Brandon_DS_2018_20% up front_Doongara</v>
      </c>
      <c r="G200" s="1">
        <f t="shared" si="16"/>
        <v>43396</v>
      </c>
      <c r="H200" s="4">
        <v>20</v>
      </c>
      <c r="I200">
        <f t="shared" si="20"/>
        <v>200</v>
      </c>
      <c r="J200" t="s">
        <v>362</v>
      </c>
      <c r="K200">
        <v>550.91343986434606</v>
      </c>
      <c r="L200" t="s">
        <v>362</v>
      </c>
      <c r="M200">
        <v>5.5173186096045068</v>
      </c>
      <c r="N200">
        <v>326.5100261986683</v>
      </c>
      <c r="O200">
        <v>17.658310805713398</v>
      </c>
      <c r="P200" t="s">
        <v>362</v>
      </c>
      <c r="Q200">
        <v>224.40341366567782</v>
      </c>
      <c r="R200" t="s">
        <v>297</v>
      </c>
      <c r="S200" s="2">
        <v>43305</v>
      </c>
    </row>
    <row r="201" spans="1:19" x14ac:dyDescent="0.35">
      <c r="A201" t="str">
        <f>CONCATENATE(B201,$H$1,H201,$D$1,D201,$S$1,TEXT(S201,"dd-mmm"))</f>
        <v>BrandonNtimingFerTime20CVDoongaraSeason24-Jul</v>
      </c>
      <c r="B201" t="str">
        <f t="shared" si="17"/>
        <v>BrandonNtiming</v>
      </c>
      <c r="C201">
        <f t="shared" si="18"/>
        <v>200</v>
      </c>
      <c r="D201" t="str">
        <f t="shared" si="19"/>
        <v>Doongara</v>
      </c>
      <c r="E201" t="s">
        <v>314</v>
      </c>
      <c r="F201" t="str">
        <f>CONCATENATE(E201,"_",R201)</f>
        <v>Brandon_DS_2018_20% up front_Doongara</v>
      </c>
      <c r="G201" s="1">
        <f t="shared" si="16"/>
        <v>43446</v>
      </c>
      <c r="H201" s="4">
        <v>20</v>
      </c>
      <c r="I201">
        <f t="shared" si="20"/>
        <v>200</v>
      </c>
      <c r="J201">
        <v>1199.3782503608932</v>
      </c>
      <c r="K201">
        <v>1920.8022180560213</v>
      </c>
      <c r="L201">
        <v>467.95677269676878</v>
      </c>
      <c r="M201">
        <v>10.684263345597003</v>
      </c>
      <c r="N201">
        <v>267.46001926748897</v>
      </c>
      <c r="O201">
        <v>40.858798717072958</v>
      </c>
      <c r="P201">
        <v>1199.3782503608932</v>
      </c>
      <c r="Q201">
        <v>453.96394842763931</v>
      </c>
      <c r="R201" t="s">
        <v>297</v>
      </c>
      <c r="S201" s="2">
        <v>43305</v>
      </c>
    </row>
    <row r="202" spans="1:19" x14ac:dyDescent="0.35">
      <c r="A202" t="str">
        <f>CONCATENATE(B202,$H$1,H202,$D$1,D202,$S$1,TEXT(S202,"dd-mmm"))</f>
        <v>BrandonNtimingFerTime50CVDoongaraSeason24-Jul</v>
      </c>
      <c r="B202" t="str">
        <f t="shared" si="17"/>
        <v>BrandonNtiming</v>
      </c>
      <c r="C202">
        <f t="shared" si="18"/>
        <v>200</v>
      </c>
      <c r="D202" t="str">
        <f t="shared" si="19"/>
        <v>Doongara</v>
      </c>
      <c r="E202" t="s">
        <v>315</v>
      </c>
      <c r="F202" t="str">
        <f>CONCATENATE(E202,"_",R202)</f>
        <v>Brandon_DS_2018_50% up front_Doongara</v>
      </c>
      <c r="G202" s="1">
        <f t="shared" si="16"/>
        <v>43347</v>
      </c>
      <c r="H202" s="4">
        <v>50</v>
      </c>
      <c r="I202">
        <f t="shared" si="20"/>
        <v>200</v>
      </c>
      <c r="J202" t="s">
        <v>362</v>
      </c>
      <c r="K202">
        <v>45.666668950000002</v>
      </c>
      <c r="L202" t="s">
        <v>362</v>
      </c>
      <c r="M202">
        <v>1.2223914195393843</v>
      </c>
      <c r="N202">
        <v>32.333334950000001</v>
      </c>
      <c r="O202">
        <v>39.80572931013478</v>
      </c>
      <c r="P202" t="s">
        <v>362</v>
      </c>
      <c r="Q202">
        <v>13.333333999999999</v>
      </c>
      <c r="R202" t="s">
        <v>297</v>
      </c>
      <c r="S202" s="2">
        <v>43305</v>
      </c>
    </row>
    <row r="203" spans="1:19" x14ac:dyDescent="0.35">
      <c r="A203" t="str">
        <f>CONCATENATE(B203,$H$1,H203,$D$1,D203,$S$1,TEXT(S203,"dd-mmm"))</f>
        <v>BrandonNtimingFerTime50CVDoongaraSeason24-Jul</v>
      </c>
      <c r="B203" t="str">
        <f t="shared" si="17"/>
        <v>BrandonNtiming</v>
      </c>
      <c r="C203">
        <f t="shared" si="18"/>
        <v>200</v>
      </c>
      <c r="D203" t="str">
        <f t="shared" si="19"/>
        <v>Doongara</v>
      </c>
      <c r="E203" t="s">
        <v>315</v>
      </c>
      <c r="F203" t="str">
        <f>CONCATENATE(E203,"_",R203)</f>
        <v>Brandon_DS_2018_50% up front_Doongara</v>
      </c>
      <c r="G203" s="1">
        <f t="shared" si="16"/>
        <v>43375</v>
      </c>
      <c r="H203" s="4">
        <v>50</v>
      </c>
      <c r="I203">
        <f t="shared" si="20"/>
        <v>200</v>
      </c>
      <c r="J203" t="s">
        <v>362</v>
      </c>
      <c r="K203">
        <v>197.04591225758477</v>
      </c>
      <c r="L203" t="s">
        <v>362</v>
      </c>
      <c r="M203">
        <v>4.0792586075188684</v>
      </c>
      <c r="N203">
        <v>133.38605312209052</v>
      </c>
      <c r="O203">
        <v>30.65042895743742</v>
      </c>
      <c r="P203" t="s">
        <v>362</v>
      </c>
      <c r="Q203">
        <v>63.659859135494251</v>
      </c>
      <c r="R203" t="s">
        <v>297</v>
      </c>
      <c r="S203" s="2">
        <v>43305</v>
      </c>
    </row>
    <row r="204" spans="1:19" x14ac:dyDescent="0.35">
      <c r="A204" t="str">
        <f>CONCATENATE(B204,$H$1,H204,$D$1,D204,$S$1,TEXT(S204,"dd-mmm"))</f>
        <v>BrandonNtimingFerTime50CVDoongaraSeason24-Jul</v>
      </c>
      <c r="B204" t="str">
        <f t="shared" si="17"/>
        <v>BrandonNtiming</v>
      </c>
      <c r="C204">
        <f t="shared" si="18"/>
        <v>200</v>
      </c>
      <c r="D204" t="str">
        <f t="shared" si="19"/>
        <v>Doongara</v>
      </c>
      <c r="E204" t="s">
        <v>315</v>
      </c>
      <c r="F204" t="str">
        <f>CONCATENATE(E204,"_",R204)</f>
        <v>Brandon_DS_2018_50% up front_Doongara</v>
      </c>
      <c r="G204" s="1">
        <f t="shared" si="16"/>
        <v>43396</v>
      </c>
      <c r="H204" s="4">
        <v>50</v>
      </c>
      <c r="I204">
        <f t="shared" si="20"/>
        <v>200</v>
      </c>
      <c r="J204" t="s">
        <v>362</v>
      </c>
      <c r="K204">
        <v>611.91516400873957</v>
      </c>
      <c r="L204" t="s">
        <v>362</v>
      </c>
      <c r="M204">
        <v>6.0703256291768817</v>
      </c>
      <c r="N204">
        <v>295.30158784353347</v>
      </c>
      <c r="O204">
        <v>22.631432218167607</v>
      </c>
      <c r="P204" t="s">
        <v>362</v>
      </c>
      <c r="Q204">
        <v>316.6135761652061</v>
      </c>
      <c r="R204" t="s">
        <v>297</v>
      </c>
      <c r="S204" s="2">
        <v>43305</v>
      </c>
    </row>
    <row r="205" spans="1:19" x14ac:dyDescent="0.35">
      <c r="A205" t="str">
        <f>CONCATENATE(B205,$H$1,H205,$D$1,D205,$S$1,TEXT(S205,"dd-mmm"))</f>
        <v>BrandonNtimingFerTime50CVDoongaraSeason24-Jul</v>
      </c>
      <c r="B205" t="str">
        <f t="shared" si="17"/>
        <v>BrandonNtiming</v>
      </c>
      <c r="C205">
        <f t="shared" si="18"/>
        <v>200</v>
      </c>
      <c r="D205" t="str">
        <f t="shared" si="19"/>
        <v>Doongara</v>
      </c>
      <c r="E205" t="s">
        <v>315</v>
      </c>
      <c r="F205" t="str">
        <f>CONCATENATE(E205,"_",R205)</f>
        <v>Brandon_DS_2018_50% up front_Doongara</v>
      </c>
      <c r="G205" s="1">
        <f t="shared" si="16"/>
        <v>43446</v>
      </c>
      <c r="H205" s="4">
        <v>50</v>
      </c>
      <c r="I205">
        <f t="shared" si="20"/>
        <v>200</v>
      </c>
      <c r="J205">
        <v>1050.0321037836538</v>
      </c>
      <c r="K205">
        <v>1881.9997888496794</v>
      </c>
      <c r="L205">
        <v>438.1375165185691</v>
      </c>
      <c r="M205">
        <v>16.334491338257003</v>
      </c>
      <c r="N205">
        <v>334.25215346474357</v>
      </c>
      <c r="O205">
        <v>49.113781495253079</v>
      </c>
      <c r="P205">
        <v>1050.0321037836538</v>
      </c>
      <c r="Q205">
        <v>497.71553160128207</v>
      </c>
      <c r="R205" t="s">
        <v>297</v>
      </c>
      <c r="S205" s="2">
        <v>43305</v>
      </c>
    </row>
    <row r="206" spans="1:19" x14ac:dyDescent="0.35">
      <c r="A206" t="str">
        <f>CONCATENATE(B206,$H$1,H206,$D$1,D206,$S$1,TEXT(S206,"dd-mmm"))</f>
        <v>BrandonNtimingFerTime80CVDoongaraSeason24-Jul</v>
      </c>
      <c r="B206" t="str">
        <f t="shared" si="17"/>
        <v>BrandonNtiming</v>
      </c>
      <c r="C206">
        <f t="shared" si="18"/>
        <v>200</v>
      </c>
      <c r="D206" t="str">
        <f t="shared" si="19"/>
        <v>Doongara</v>
      </c>
      <c r="E206" t="s">
        <v>316</v>
      </c>
      <c r="F206" t="str">
        <f>CONCATENATE(E206,"_",R206)</f>
        <v>Brandon_DS_2018_80% up front_Doongara</v>
      </c>
      <c r="G206" s="1">
        <f t="shared" si="16"/>
        <v>43347</v>
      </c>
      <c r="H206" s="4">
        <v>80</v>
      </c>
      <c r="I206">
        <f t="shared" si="20"/>
        <v>200</v>
      </c>
      <c r="J206" t="s">
        <v>362</v>
      </c>
      <c r="K206">
        <v>62.151259258818961</v>
      </c>
      <c r="L206" t="s">
        <v>362</v>
      </c>
      <c r="M206">
        <v>1.148657406465871</v>
      </c>
      <c r="N206">
        <v>45.720541006565661</v>
      </c>
      <c r="O206">
        <v>26.940590480503626</v>
      </c>
      <c r="P206" t="s">
        <v>362</v>
      </c>
      <c r="Q206">
        <v>16.4307182522533</v>
      </c>
      <c r="R206" t="s">
        <v>297</v>
      </c>
      <c r="S206" s="2">
        <v>43305</v>
      </c>
    </row>
    <row r="207" spans="1:19" x14ac:dyDescent="0.35">
      <c r="A207" t="str">
        <f>CONCATENATE(B207,$H$1,H207,$D$1,D207,$S$1,TEXT(S207,"dd-mmm"))</f>
        <v>BrandonNtimingFerTime80CVDoongaraSeason24-Jul</v>
      </c>
      <c r="B207" t="str">
        <f t="shared" si="17"/>
        <v>BrandonNtiming</v>
      </c>
      <c r="C207">
        <f t="shared" si="18"/>
        <v>200</v>
      </c>
      <c r="D207" t="str">
        <f t="shared" si="19"/>
        <v>Doongara</v>
      </c>
      <c r="E207" t="s">
        <v>316</v>
      </c>
      <c r="F207" t="str">
        <f>CONCATENATE(E207,"_",R207)</f>
        <v>Brandon_DS_2018_80% up front_Doongara</v>
      </c>
      <c r="G207" s="1">
        <f t="shared" si="16"/>
        <v>43375</v>
      </c>
      <c r="H207" s="4">
        <v>80</v>
      </c>
      <c r="I207">
        <f t="shared" si="20"/>
        <v>200</v>
      </c>
      <c r="J207" t="s">
        <v>362</v>
      </c>
      <c r="K207">
        <v>289.74785600345388</v>
      </c>
      <c r="L207" t="s">
        <v>362</v>
      </c>
      <c r="M207">
        <v>5.0273696791579514</v>
      </c>
      <c r="N207">
        <v>194.93219367768216</v>
      </c>
      <c r="O207">
        <v>26.096940558169244</v>
      </c>
      <c r="P207" t="s">
        <v>362</v>
      </c>
      <c r="Q207">
        <v>94.815662325771697</v>
      </c>
      <c r="R207" t="s">
        <v>297</v>
      </c>
      <c r="S207" s="2">
        <v>43305</v>
      </c>
    </row>
    <row r="208" spans="1:19" x14ac:dyDescent="0.35">
      <c r="A208" t="str">
        <f>CONCATENATE(B208,$H$1,H208,$D$1,D208,$S$1,TEXT(S208,"dd-mmm"))</f>
        <v>BrandonNtimingFerTime80CVDoongaraSeason24-Jul</v>
      </c>
      <c r="B208" t="str">
        <f t="shared" si="17"/>
        <v>BrandonNtiming</v>
      </c>
      <c r="C208">
        <f t="shared" si="18"/>
        <v>200</v>
      </c>
      <c r="D208" t="str">
        <f t="shared" si="19"/>
        <v>Doongara</v>
      </c>
      <c r="E208" t="s">
        <v>316</v>
      </c>
      <c r="F208" t="str">
        <f>CONCATENATE(E208,"_",R208)</f>
        <v>Brandon_DS_2018_80% up front_Doongara</v>
      </c>
      <c r="G208" s="1">
        <f t="shared" si="16"/>
        <v>43396</v>
      </c>
      <c r="H208" s="4">
        <v>80</v>
      </c>
      <c r="I208">
        <f t="shared" si="20"/>
        <v>200</v>
      </c>
      <c r="J208" t="s">
        <v>362</v>
      </c>
      <c r="K208">
        <v>598.48292585174659</v>
      </c>
      <c r="L208" t="s">
        <v>362</v>
      </c>
      <c r="M208">
        <v>8.3807943052782221</v>
      </c>
      <c r="N208">
        <v>314.97220277726694</v>
      </c>
      <c r="O208">
        <v>26.88445137229478</v>
      </c>
      <c r="P208" t="s">
        <v>362</v>
      </c>
      <c r="Q208">
        <v>283.51072307447964</v>
      </c>
      <c r="R208" t="s">
        <v>297</v>
      </c>
      <c r="S208" s="2">
        <v>43305</v>
      </c>
    </row>
    <row r="209" spans="1:19" x14ac:dyDescent="0.35">
      <c r="A209" t="str">
        <f>CONCATENATE(B209,$H$1,H209,$D$1,D209,$S$1,TEXT(S209,"dd-mmm"))</f>
        <v>BrandonNtimingFerTime80CVDoongaraSeason24-Jul</v>
      </c>
      <c r="B209" t="str">
        <f t="shared" si="17"/>
        <v>BrandonNtiming</v>
      </c>
      <c r="C209">
        <f t="shared" si="18"/>
        <v>200</v>
      </c>
      <c r="D209" t="str">
        <f t="shared" si="19"/>
        <v>Doongara</v>
      </c>
      <c r="E209" t="s">
        <v>316</v>
      </c>
      <c r="F209" t="str">
        <f>CONCATENATE(E209,"_",R209)</f>
        <v>Brandon_DS_2018_80% up front_Doongara</v>
      </c>
      <c r="G209" s="1">
        <f t="shared" si="16"/>
        <v>43446</v>
      </c>
      <c r="H209" s="4">
        <v>80</v>
      </c>
      <c r="I209">
        <f t="shared" si="20"/>
        <v>200</v>
      </c>
      <c r="J209">
        <v>1012.8287219701048</v>
      </c>
      <c r="K209">
        <v>1702.0271787806221</v>
      </c>
      <c r="L209">
        <v>448.95093295904491</v>
      </c>
      <c r="M209">
        <v>8.0170020984625836</v>
      </c>
      <c r="N209">
        <v>272.81621917440708</v>
      </c>
      <c r="O209">
        <v>31.947243257489902</v>
      </c>
      <c r="P209">
        <v>1012.8287219701048</v>
      </c>
      <c r="Q209">
        <v>416.38223763611023</v>
      </c>
      <c r="R209" t="s">
        <v>297</v>
      </c>
      <c r="S209" s="2">
        <v>43305</v>
      </c>
    </row>
    <row r="210" spans="1:19" x14ac:dyDescent="0.35">
      <c r="A210" t="str">
        <f>CONCATENATE(B210,$H$1,H210,$D$1,D210,$S$1,TEXT(S210,"dd-mmm"))</f>
        <v>BrandonNtimingFerTime100CVDoongaraSeason24-Jul</v>
      </c>
      <c r="B210" t="str">
        <f t="shared" si="17"/>
        <v>BrandonNtiming</v>
      </c>
      <c r="C210">
        <f t="shared" si="18"/>
        <v>200</v>
      </c>
      <c r="D210" t="str">
        <f t="shared" si="19"/>
        <v>Doongara</v>
      </c>
      <c r="E210" t="s">
        <v>313</v>
      </c>
      <c r="F210" t="str">
        <f>CONCATENATE(E210,"_",R210)</f>
        <v>Brandon_DS_2018_100% up front_Viet 4</v>
      </c>
      <c r="G210" s="1">
        <f t="shared" si="16"/>
        <v>43347</v>
      </c>
      <c r="H210" s="4">
        <f>H194</f>
        <v>100</v>
      </c>
      <c r="I210">
        <f t="shared" si="20"/>
        <v>200</v>
      </c>
      <c r="J210" t="s">
        <v>362</v>
      </c>
      <c r="K210">
        <v>42.333335450000007</v>
      </c>
      <c r="L210" t="s">
        <v>362</v>
      </c>
      <c r="M210">
        <v>0.80026286735259466</v>
      </c>
      <c r="N210">
        <v>32.000001599999997</v>
      </c>
      <c r="O210">
        <v>24.93325599314602</v>
      </c>
      <c r="P210" t="s">
        <v>362</v>
      </c>
      <c r="Q210">
        <v>10.333333850000002</v>
      </c>
      <c r="R210" t="s">
        <v>309</v>
      </c>
      <c r="S210" s="2">
        <v>43305</v>
      </c>
    </row>
    <row r="211" spans="1:19" x14ac:dyDescent="0.35">
      <c r="A211" t="str">
        <f>CONCATENATE(B211,$H$1,H211,$D$1,D211,$S$1,TEXT(S211,"dd-mmm"))</f>
        <v>BrandonNtimingFerTime100CVDoongaraSeason24-Jul</v>
      </c>
      <c r="B211" t="str">
        <f t="shared" si="17"/>
        <v>BrandonNtiming</v>
      </c>
      <c r="C211">
        <f t="shared" si="18"/>
        <v>200</v>
      </c>
      <c r="D211" t="str">
        <f t="shared" si="19"/>
        <v>Doongara</v>
      </c>
      <c r="E211" t="s">
        <v>313</v>
      </c>
      <c r="F211" t="str">
        <f>CONCATENATE(E211,"_",R211)</f>
        <v>Brandon_DS_2018_100% up front_Viet 4</v>
      </c>
      <c r="G211" s="1">
        <f t="shared" si="16"/>
        <v>43375</v>
      </c>
      <c r="H211" s="4">
        <f t="shared" ref="H211:H257" si="21">H195</f>
        <v>100</v>
      </c>
      <c r="I211">
        <f t="shared" si="20"/>
        <v>200</v>
      </c>
      <c r="J211" t="s">
        <v>362</v>
      </c>
      <c r="K211">
        <v>150.67820077596369</v>
      </c>
      <c r="L211" t="s">
        <v>362</v>
      </c>
      <c r="M211">
        <v>2.4032250268634341</v>
      </c>
      <c r="N211">
        <v>98.156677919028681</v>
      </c>
      <c r="O211">
        <v>23.487967284921076</v>
      </c>
      <c r="P211" t="s">
        <v>362</v>
      </c>
      <c r="Q211">
        <v>52.521522856934972</v>
      </c>
      <c r="R211" t="s">
        <v>309</v>
      </c>
      <c r="S211" s="2">
        <v>43305</v>
      </c>
    </row>
    <row r="212" spans="1:19" x14ac:dyDescent="0.35">
      <c r="A212" t="str">
        <f>CONCATENATE(B212,$H$1,H212,$D$1,D212,$S$1,TEXT(S212,"dd-mmm"))</f>
        <v>BrandonNtimingFerTime100CVDoongaraSeason24-Jul</v>
      </c>
      <c r="B212" t="str">
        <f t="shared" si="17"/>
        <v>BrandonNtiming</v>
      </c>
      <c r="C212">
        <f t="shared" si="18"/>
        <v>200</v>
      </c>
      <c r="D212" t="str">
        <f t="shared" si="19"/>
        <v>Doongara</v>
      </c>
      <c r="E212" t="s">
        <v>313</v>
      </c>
      <c r="F212" t="str">
        <f>CONCATENATE(E212,"_",R212)</f>
        <v>Brandon_DS_2018_100% up front_Viet 4</v>
      </c>
      <c r="G212" s="1">
        <f t="shared" si="16"/>
        <v>43396</v>
      </c>
      <c r="H212" s="4">
        <f t="shared" si="21"/>
        <v>100</v>
      </c>
      <c r="I212">
        <f t="shared" si="20"/>
        <v>200</v>
      </c>
      <c r="J212" t="s">
        <v>362</v>
      </c>
      <c r="K212">
        <v>449.01466891537882</v>
      </c>
      <c r="L212" t="s">
        <v>362</v>
      </c>
      <c r="M212">
        <v>4.9748279090936469</v>
      </c>
      <c r="N212">
        <v>226.73081941734853</v>
      </c>
      <c r="O212">
        <v>22.197739919083144</v>
      </c>
      <c r="P212" t="s">
        <v>362</v>
      </c>
      <c r="Q212">
        <v>222.28384949803035</v>
      </c>
      <c r="R212" t="s">
        <v>309</v>
      </c>
      <c r="S212" s="2">
        <v>43305</v>
      </c>
    </row>
    <row r="213" spans="1:19" x14ac:dyDescent="0.35">
      <c r="A213" t="str">
        <f>CONCATENATE(B213,$H$1,H213,$D$1,D213,$S$1,TEXT(S213,"dd-mmm"))</f>
        <v>BrandonNtimingFerTime100CVDoongaraSeason24-Jul</v>
      </c>
      <c r="B213" t="str">
        <f t="shared" si="17"/>
        <v>BrandonNtiming</v>
      </c>
      <c r="C213">
        <f t="shared" si="18"/>
        <v>200</v>
      </c>
      <c r="D213" t="str">
        <f t="shared" si="19"/>
        <v>Doongara</v>
      </c>
      <c r="E213" t="s">
        <v>313</v>
      </c>
      <c r="F213" t="str">
        <f>CONCATENATE(E213,"_",R213)</f>
        <v>Brandon_DS_2018_100% up front_Viet 4</v>
      </c>
      <c r="G213" s="1">
        <f t="shared" si="16"/>
        <v>43446</v>
      </c>
      <c r="H213" s="4">
        <f t="shared" si="21"/>
        <v>100</v>
      </c>
      <c r="I213">
        <f t="shared" si="20"/>
        <v>200</v>
      </c>
      <c r="J213">
        <v>781.35894559351857</v>
      </c>
      <c r="K213">
        <v>1266.8631755396011</v>
      </c>
      <c r="L213">
        <v>215.22274347337688</v>
      </c>
      <c r="M213">
        <v>6.7356697761377475</v>
      </c>
      <c r="N213">
        <v>182.03853847378917</v>
      </c>
      <c r="O213">
        <v>37.205286595109868</v>
      </c>
      <c r="P213">
        <v>781.35894559351857</v>
      </c>
      <c r="Q213">
        <v>303.46569147229343</v>
      </c>
      <c r="R213" t="s">
        <v>309</v>
      </c>
      <c r="S213" s="2">
        <v>43305</v>
      </c>
    </row>
    <row r="214" spans="1:19" x14ac:dyDescent="0.35">
      <c r="A214" t="str">
        <f>CONCATENATE(B214,$H$1,H214,$D$1,D214,$S$1,TEXT(S214,"dd-mmm"))</f>
        <v>BrandonNtimingFerTime20CVDoongaraSeason24-Jul</v>
      </c>
      <c r="B214" t="str">
        <f t="shared" si="17"/>
        <v>BrandonNtiming</v>
      </c>
      <c r="C214">
        <f t="shared" si="18"/>
        <v>200</v>
      </c>
      <c r="D214" t="str">
        <f t="shared" si="19"/>
        <v>Doongara</v>
      </c>
      <c r="E214" t="s">
        <v>314</v>
      </c>
      <c r="F214" t="str">
        <f>CONCATENATE(E214,"_",R214)</f>
        <v>Brandon_DS_2018_20% up front_Viet 4</v>
      </c>
      <c r="G214" s="1">
        <f t="shared" si="16"/>
        <v>43347</v>
      </c>
      <c r="H214" s="4">
        <f t="shared" si="21"/>
        <v>20</v>
      </c>
      <c r="I214">
        <f t="shared" si="20"/>
        <v>200</v>
      </c>
      <c r="J214" t="s">
        <v>362</v>
      </c>
      <c r="K214">
        <v>15.000000750000003</v>
      </c>
      <c r="L214" t="s">
        <v>362</v>
      </c>
      <c r="M214">
        <v>0.82165436654938229</v>
      </c>
      <c r="N214">
        <v>9.6666671500000003</v>
      </c>
      <c r="O214">
        <v>93.287258605178494</v>
      </c>
      <c r="P214" t="s">
        <v>362</v>
      </c>
      <c r="Q214">
        <v>5.3333336000000022</v>
      </c>
      <c r="R214" t="s">
        <v>309</v>
      </c>
      <c r="S214" s="2">
        <v>43305</v>
      </c>
    </row>
    <row r="215" spans="1:19" x14ac:dyDescent="0.35">
      <c r="A215" t="str">
        <f>CONCATENATE(B215,$H$1,H215,$D$1,D215,$S$1,TEXT(S215,"dd-mmm"))</f>
        <v>BrandonNtimingFerTime20CVDoongaraSeason24-Jul</v>
      </c>
      <c r="B215" t="str">
        <f t="shared" si="17"/>
        <v>BrandonNtiming</v>
      </c>
      <c r="C215">
        <f t="shared" si="18"/>
        <v>200</v>
      </c>
      <c r="D215" t="str">
        <f t="shared" si="19"/>
        <v>Doongara</v>
      </c>
      <c r="E215" t="s">
        <v>314</v>
      </c>
      <c r="F215" t="str">
        <f>CONCATENATE(E215,"_",R215)</f>
        <v>Brandon_DS_2018_20% up front_Viet 4</v>
      </c>
      <c r="G215" s="1">
        <f t="shared" si="16"/>
        <v>43375</v>
      </c>
      <c r="H215" s="4">
        <f t="shared" si="21"/>
        <v>20</v>
      </c>
      <c r="I215">
        <f t="shared" si="20"/>
        <v>200</v>
      </c>
      <c r="J215" t="s">
        <v>362</v>
      </c>
      <c r="K215">
        <v>144.99092166825878</v>
      </c>
      <c r="L215" t="s">
        <v>362</v>
      </c>
      <c r="M215">
        <v>2.6403948165938287</v>
      </c>
      <c r="N215">
        <v>105.40768363854068</v>
      </c>
      <c r="O215">
        <v>25.069444519456091</v>
      </c>
      <c r="P215" t="s">
        <v>362</v>
      </c>
      <c r="Q215">
        <v>39.583238029718117</v>
      </c>
      <c r="R215" t="s">
        <v>309</v>
      </c>
      <c r="S215" s="2">
        <v>43305</v>
      </c>
    </row>
    <row r="216" spans="1:19" x14ac:dyDescent="0.35">
      <c r="A216" t="str">
        <f>CONCATENATE(B216,$H$1,H216,$D$1,D216,$S$1,TEXT(S216,"dd-mmm"))</f>
        <v>BrandonNtimingFerTime20CVDoongaraSeason24-Jul</v>
      </c>
      <c r="B216" t="str">
        <f t="shared" si="17"/>
        <v>BrandonNtiming</v>
      </c>
      <c r="C216">
        <f t="shared" si="18"/>
        <v>200</v>
      </c>
      <c r="D216" t="str">
        <f t="shared" si="19"/>
        <v>Doongara</v>
      </c>
      <c r="E216" t="s">
        <v>314</v>
      </c>
      <c r="F216" t="str">
        <f>CONCATENATE(E216,"_",R216)</f>
        <v>Brandon_DS_2018_20% up front_Viet 4</v>
      </c>
      <c r="G216" s="1">
        <f t="shared" si="16"/>
        <v>43396</v>
      </c>
      <c r="H216" s="4">
        <f t="shared" si="21"/>
        <v>20</v>
      </c>
      <c r="I216">
        <f t="shared" si="20"/>
        <v>200</v>
      </c>
      <c r="J216" t="s">
        <v>362</v>
      </c>
      <c r="K216">
        <v>442.79611207137833</v>
      </c>
      <c r="L216" t="s">
        <v>362</v>
      </c>
      <c r="M216">
        <v>5.6600276071870299</v>
      </c>
      <c r="N216">
        <v>259.23266540373999</v>
      </c>
      <c r="O216">
        <v>21.848674980550953</v>
      </c>
      <c r="P216" t="s">
        <v>362</v>
      </c>
      <c r="Q216">
        <v>183.56344666763829</v>
      </c>
      <c r="R216" t="s">
        <v>309</v>
      </c>
      <c r="S216" s="2">
        <v>43305</v>
      </c>
    </row>
    <row r="217" spans="1:19" x14ac:dyDescent="0.35">
      <c r="A217" t="str">
        <f>CONCATENATE(B217,$H$1,H217,$D$1,D217,$S$1,TEXT(S217,"dd-mmm"))</f>
        <v>BrandonNtimingFerTime20CVDoongaraSeason24-Jul</v>
      </c>
      <c r="B217" t="str">
        <f t="shared" si="17"/>
        <v>BrandonNtiming</v>
      </c>
      <c r="C217">
        <f t="shared" si="18"/>
        <v>200</v>
      </c>
      <c r="D217" t="str">
        <f t="shared" si="19"/>
        <v>Doongara</v>
      </c>
      <c r="E217" t="s">
        <v>314</v>
      </c>
      <c r="F217" t="str">
        <f>CONCATENATE(E217,"_",R217)</f>
        <v>Brandon_DS_2018_20% up front_Viet 4</v>
      </c>
      <c r="G217" s="1">
        <f t="shared" si="16"/>
        <v>43446</v>
      </c>
      <c r="H217" s="4">
        <f t="shared" si="21"/>
        <v>20</v>
      </c>
      <c r="I217">
        <f t="shared" si="20"/>
        <v>200</v>
      </c>
      <c r="J217">
        <v>881.19210048914533</v>
      </c>
      <c r="K217">
        <v>1488.2474811429531</v>
      </c>
      <c r="L217">
        <v>372.57545422191481</v>
      </c>
      <c r="M217">
        <v>7.6950451402879594</v>
      </c>
      <c r="N217">
        <v>234.21666999075597</v>
      </c>
      <c r="O217">
        <v>32.232662673661132</v>
      </c>
      <c r="P217">
        <v>881.19210048914533</v>
      </c>
      <c r="Q217">
        <v>372.83871066305153</v>
      </c>
      <c r="R217" t="s">
        <v>309</v>
      </c>
      <c r="S217" s="2">
        <v>43305</v>
      </c>
    </row>
    <row r="218" spans="1:19" x14ac:dyDescent="0.35">
      <c r="A218" t="str">
        <f>CONCATENATE(B218,$H$1,H218,$D$1,D218,$S$1,TEXT(S218,"dd-mmm"))</f>
        <v>BrandonNtimingFerTime50CVDoongaraSeason24-Jul</v>
      </c>
      <c r="B218" t="str">
        <f t="shared" si="17"/>
        <v>BrandonNtiming</v>
      </c>
      <c r="C218">
        <f t="shared" si="18"/>
        <v>200</v>
      </c>
      <c r="D218" t="str">
        <f t="shared" si="19"/>
        <v>Doongara</v>
      </c>
      <c r="E218" t="s">
        <v>315</v>
      </c>
      <c r="F218" t="str">
        <f>CONCATENATE(E218,"_",R218)</f>
        <v>Brandon_DS_2018_50% up front_Viet 4</v>
      </c>
      <c r="G218" s="1">
        <f t="shared" si="16"/>
        <v>43347</v>
      </c>
      <c r="H218" s="4">
        <f t="shared" si="21"/>
        <v>50</v>
      </c>
      <c r="I218">
        <f t="shared" si="20"/>
        <v>200</v>
      </c>
      <c r="J218" t="s">
        <v>362</v>
      </c>
      <c r="K218">
        <v>38.666668599999994</v>
      </c>
      <c r="L218" t="s">
        <v>362</v>
      </c>
      <c r="M218">
        <v>1.1483159745118861</v>
      </c>
      <c r="N218">
        <v>28.333334749999999</v>
      </c>
      <c r="O218">
        <v>46.214236823899085</v>
      </c>
      <c r="P218" t="s">
        <v>362</v>
      </c>
      <c r="Q218">
        <v>10.333333849999999</v>
      </c>
      <c r="R218" t="s">
        <v>309</v>
      </c>
      <c r="S218" s="2">
        <v>43305</v>
      </c>
    </row>
    <row r="219" spans="1:19" x14ac:dyDescent="0.35">
      <c r="A219" t="str">
        <f>CONCATENATE(B219,$H$1,H219,$D$1,D219,$S$1,TEXT(S219,"dd-mmm"))</f>
        <v>BrandonNtimingFerTime50CVDoongaraSeason24-Jul</v>
      </c>
      <c r="B219" t="str">
        <f t="shared" si="17"/>
        <v>BrandonNtiming</v>
      </c>
      <c r="C219">
        <f t="shared" si="18"/>
        <v>200</v>
      </c>
      <c r="D219" t="str">
        <f t="shared" si="19"/>
        <v>Doongara</v>
      </c>
      <c r="E219" t="s">
        <v>315</v>
      </c>
      <c r="F219" t="str">
        <f>CONCATENATE(E219,"_",R219)</f>
        <v>Brandon_DS_2018_50% up front_Viet 4</v>
      </c>
      <c r="G219" s="1">
        <f t="shared" si="16"/>
        <v>43375</v>
      </c>
      <c r="H219" s="4">
        <f t="shared" si="21"/>
        <v>50</v>
      </c>
      <c r="I219">
        <f t="shared" si="20"/>
        <v>200</v>
      </c>
      <c r="J219" t="s">
        <v>362</v>
      </c>
      <c r="K219">
        <v>179.08911271338653</v>
      </c>
      <c r="L219" t="s">
        <v>362</v>
      </c>
      <c r="M219">
        <v>2.8376863238730428</v>
      </c>
      <c r="N219">
        <v>123.67367036510602</v>
      </c>
      <c r="O219">
        <v>22.786215496595332</v>
      </c>
      <c r="P219" t="s">
        <v>362</v>
      </c>
      <c r="Q219">
        <v>55.415442348280521</v>
      </c>
      <c r="R219" t="s">
        <v>309</v>
      </c>
      <c r="S219" s="2">
        <v>43305</v>
      </c>
    </row>
    <row r="220" spans="1:19" x14ac:dyDescent="0.35">
      <c r="A220" t="str">
        <f>CONCATENATE(B220,$H$1,H220,$D$1,D220,$S$1,TEXT(S220,"dd-mmm"))</f>
        <v>BrandonNtimingFerTime50CVDoongaraSeason24-Jul</v>
      </c>
      <c r="B220" t="str">
        <f t="shared" si="17"/>
        <v>BrandonNtiming</v>
      </c>
      <c r="C220">
        <f t="shared" si="18"/>
        <v>200</v>
      </c>
      <c r="D220" t="str">
        <f t="shared" si="19"/>
        <v>Doongara</v>
      </c>
      <c r="E220" t="s">
        <v>315</v>
      </c>
      <c r="F220" t="str">
        <f>CONCATENATE(E220,"_",R220)</f>
        <v>Brandon_DS_2018_50% up front_Viet 4</v>
      </c>
      <c r="G220" s="1">
        <f t="shared" si="16"/>
        <v>43396</v>
      </c>
      <c r="H220" s="4">
        <f t="shared" si="21"/>
        <v>50</v>
      </c>
      <c r="I220">
        <f t="shared" si="20"/>
        <v>200</v>
      </c>
      <c r="J220" t="s">
        <v>362</v>
      </c>
      <c r="K220">
        <v>413.29775538452816</v>
      </c>
      <c r="L220" t="s">
        <v>362</v>
      </c>
      <c r="M220">
        <v>5.130346991977631</v>
      </c>
      <c r="N220">
        <v>231.9150411233571</v>
      </c>
      <c r="O220">
        <v>23.073067342975364</v>
      </c>
      <c r="P220" t="s">
        <v>362</v>
      </c>
      <c r="Q220">
        <v>181.38271426117109</v>
      </c>
      <c r="R220" t="s">
        <v>309</v>
      </c>
      <c r="S220" s="2">
        <v>43305</v>
      </c>
    </row>
    <row r="221" spans="1:19" x14ac:dyDescent="0.35">
      <c r="A221" t="str">
        <f>CONCATENATE(B221,$H$1,H221,$D$1,D221,$S$1,TEXT(S221,"dd-mmm"))</f>
        <v>BrandonNtimingFerTime50CVDoongaraSeason24-Jul</v>
      </c>
      <c r="B221" t="str">
        <f t="shared" si="17"/>
        <v>BrandonNtiming</v>
      </c>
      <c r="C221">
        <f t="shared" si="18"/>
        <v>200</v>
      </c>
      <c r="D221" t="str">
        <f t="shared" si="19"/>
        <v>Doongara</v>
      </c>
      <c r="E221" t="s">
        <v>315</v>
      </c>
      <c r="F221" t="str">
        <f>CONCATENATE(E221,"_",R221)</f>
        <v>Brandon_DS_2018_50% up front_Viet 4</v>
      </c>
      <c r="G221" s="1">
        <f t="shared" si="16"/>
        <v>43446</v>
      </c>
      <c r="H221" s="4">
        <f t="shared" si="21"/>
        <v>50</v>
      </c>
      <c r="I221">
        <f t="shared" si="20"/>
        <v>200</v>
      </c>
      <c r="J221">
        <v>740.39347080131461</v>
      </c>
      <c r="K221">
        <v>1266.6052138341845</v>
      </c>
      <c r="L221">
        <v>280.57150337659624</v>
      </c>
      <c r="M221">
        <v>9.4668209120248967</v>
      </c>
      <c r="N221">
        <v>186.18418701507733</v>
      </c>
      <c r="O221">
        <v>51.619777328538575</v>
      </c>
      <c r="P221">
        <v>740.39347080131461</v>
      </c>
      <c r="Q221">
        <v>340.02755601779251</v>
      </c>
      <c r="R221" t="s">
        <v>309</v>
      </c>
      <c r="S221" s="2">
        <v>43305</v>
      </c>
    </row>
    <row r="222" spans="1:19" x14ac:dyDescent="0.35">
      <c r="A222" t="str">
        <f>CONCATENATE(B222,$H$1,H222,$D$1,D222,$S$1,TEXT(S222,"dd-mmm"))</f>
        <v>BrandonNtimingFerTime80CVDoongaraSeason24-Jul</v>
      </c>
      <c r="B222" t="str">
        <f t="shared" si="17"/>
        <v>BrandonNtiming</v>
      </c>
      <c r="C222">
        <f t="shared" si="18"/>
        <v>200</v>
      </c>
      <c r="D222" t="str">
        <f t="shared" si="19"/>
        <v>Doongara</v>
      </c>
      <c r="E222" t="s">
        <v>316</v>
      </c>
      <c r="F222" t="str">
        <f>CONCATENATE(E222,"_",R222)</f>
        <v>Brandon_DS_2018_80% up front_Viet 4</v>
      </c>
      <c r="G222" s="1">
        <f t="shared" si="16"/>
        <v>43347</v>
      </c>
      <c r="H222" s="4">
        <f t="shared" si="21"/>
        <v>80</v>
      </c>
      <c r="I222">
        <f t="shared" si="20"/>
        <v>200</v>
      </c>
      <c r="J222" t="s">
        <v>362</v>
      </c>
      <c r="K222">
        <v>38.000001899999994</v>
      </c>
      <c r="L222" t="s">
        <v>362</v>
      </c>
      <c r="M222">
        <v>0.7704938835020656</v>
      </c>
      <c r="N222">
        <v>28.666668099999999</v>
      </c>
      <c r="O222">
        <v>28.568831691694598</v>
      </c>
      <c r="P222" t="s">
        <v>362</v>
      </c>
      <c r="Q222">
        <v>9.3333337999999966</v>
      </c>
      <c r="R222" t="s">
        <v>309</v>
      </c>
      <c r="S222" s="2">
        <v>43305</v>
      </c>
    </row>
    <row r="223" spans="1:19" x14ac:dyDescent="0.35">
      <c r="A223" t="str">
        <f>CONCATENATE(B223,$H$1,H223,$D$1,D223,$S$1,TEXT(S223,"dd-mmm"))</f>
        <v>BrandonNtimingFerTime80CVDoongaraSeason24-Jul</v>
      </c>
      <c r="B223" t="str">
        <f t="shared" si="17"/>
        <v>BrandonNtiming</v>
      </c>
      <c r="C223">
        <f t="shared" si="18"/>
        <v>200</v>
      </c>
      <c r="D223" t="str">
        <f t="shared" si="19"/>
        <v>Doongara</v>
      </c>
      <c r="E223" t="s">
        <v>316</v>
      </c>
      <c r="F223" t="str">
        <f>CONCATENATE(E223,"_",R223)</f>
        <v>Brandon_DS_2018_80% up front_Viet 4</v>
      </c>
      <c r="G223" s="1">
        <f t="shared" si="16"/>
        <v>43375</v>
      </c>
      <c r="H223" s="4">
        <f t="shared" si="21"/>
        <v>80</v>
      </c>
      <c r="I223">
        <f t="shared" si="20"/>
        <v>200</v>
      </c>
      <c r="J223" t="s">
        <v>362</v>
      </c>
      <c r="K223">
        <v>193.9834789831919</v>
      </c>
      <c r="L223" t="s">
        <v>362</v>
      </c>
      <c r="M223">
        <v>2.466394013457164</v>
      </c>
      <c r="N223">
        <v>119.72161923682536</v>
      </c>
      <c r="O223">
        <v>21.645366530580375</v>
      </c>
      <c r="P223" t="s">
        <v>362</v>
      </c>
      <c r="Q223">
        <v>74.261859746366525</v>
      </c>
      <c r="R223" t="s">
        <v>309</v>
      </c>
      <c r="S223" s="2">
        <v>43305</v>
      </c>
    </row>
    <row r="224" spans="1:19" x14ac:dyDescent="0.35">
      <c r="A224" t="str">
        <f>CONCATENATE(B224,$H$1,H224,$D$1,D224,$S$1,TEXT(S224,"dd-mmm"))</f>
        <v>BrandonNtimingFerTime80CVDoongaraSeason24-Jul</v>
      </c>
      <c r="B224" t="str">
        <f t="shared" si="17"/>
        <v>BrandonNtiming</v>
      </c>
      <c r="C224">
        <f t="shared" si="18"/>
        <v>200</v>
      </c>
      <c r="D224" t="str">
        <f t="shared" si="19"/>
        <v>Doongara</v>
      </c>
      <c r="E224" t="s">
        <v>316</v>
      </c>
      <c r="F224" t="str">
        <f>CONCATENATE(E224,"_",R224)</f>
        <v>Brandon_DS_2018_80% up front_Viet 4</v>
      </c>
      <c r="G224" s="1">
        <f t="shared" si="16"/>
        <v>43396</v>
      </c>
      <c r="H224" s="4">
        <f t="shared" si="21"/>
        <v>80</v>
      </c>
      <c r="I224">
        <f t="shared" si="20"/>
        <v>200</v>
      </c>
      <c r="J224" t="s">
        <v>362</v>
      </c>
      <c r="K224">
        <v>540.68404984614392</v>
      </c>
      <c r="L224" t="s">
        <v>362</v>
      </c>
      <c r="M224">
        <v>5.7899082428895401</v>
      </c>
      <c r="N224">
        <v>280.82688516799215</v>
      </c>
      <c r="O224">
        <v>20.790108551674191</v>
      </c>
      <c r="P224" t="s">
        <v>362</v>
      </c>
      <c r="Q224">
        <v>259.85716467815166</v>
      </c>
      <c r="R224" t="s">
        <v>309</v>
      </c>
      <c r="S224" s="2">
        <v>43305</v>
      </c>
    </row>
    <row r="225" spans="1:19" x14ac:dyDescent="0.35">
      <c r="A225" t="str">
        <f>CONCATENATE(B225,$H$1,H225,$D$1,D225,$S$1,TEXT(S225,"dd-mmm"))</f>
        <v>BrandonNtimingFerTime80CVDoongaraSeason24-Jul</v>
      </c>
      <c r="B225" t="str">
        <f t="shared" si="17"/>
        <v>BrandonNtiming</v>
      </c>
      <c r="C225">
        <f t="shared" si="18"/>
        <v>200</v>
      </c>
      <c r="D225" t="str">
        <f t="shared" si="19"/>
        <v>Doongara</v>
      </c>
      <c r="E225" t="s">
        <v>316</v>
      </c>
      <c r="F225" t="str">
        <f>CONCATENATE(E225,"_",R225)</f>
        <v>Brandon_DS_2018_80% up front_Viet 4</v>
      </c>
      <c r="G225" s="1">
        <f t="shared" si="16"/>
        <v>43446</v>
      </c>
      <c r="H225" s="4">
        <f t="shared" si="21"/>
        <v>80</v>
      </c>
      <c r="I225">
        <f t="shared" si="20"/>
        <v>200</v>
      </c>
      <c r="J225">
        <v>878.20655732028717</v>
      </c>
      <c r="K225">
        <v>1525.7956975267816</v>
      </c>
      <c r="L225">
        <v>361.06146512701775</v>
      </c>
      <c r="M225">
        <v>10.279793045286189</v>
      </c>
      <c r="N225">
        <v>214.92993959159767</v>
      </c>
      <c r="O225">
        <v>47.354911380466518</v>
      </c>
      <c r="P225">
        <v>878.20655732028717</v>
      </c>
      <c r="Q225">
        <v>432.65920061489652</v>
      </c>
      <c r="R225" t="s">
        <v>309</v>
      </c>
      <c r="S225" s="2">
        <v>43305</v>
      </c>
    </row>
    <row r="226" spans="1:19" x14ac:dyDescent="0.35">
      <c r="A226" t="str">
        <f>CONCATENATE(B226,$H$1,H226,$D$1,D226,$S$1,TEXT(S226,"dd-mmm"))</f>
        <v>BrandonNtimingFerTime100CVDoongaraSeason24-Jul</v>
      </c>
      <c r="B226" t="str">
        <f t="shared" si="17"/>
        <v>BrandonNtiming</v>
      </c>
      <c r="C226">
        <f t="shared" si="18"/>
        <v>200</v>
      </c>
      <c r="D226" t="str">
        <f t="shared" si="19"/>
        <v>Doongara</v>
      </c>
      <c r="E226" t="s">
        <v>313</v>
      </c>
      <c r="F226" t="str">
        <f>CONCATENATE(E226,"_",R226)</f>
        <v>Brandon_DS_2018_100% up front_YRL 39</v>
      </c>
      <c r="G226" s="1">
        <f t="shared" si="16"/>
        <v>43347</v>
      </c>
      <c r="H226" s="4">
        <f t="shared" si="21"/>
        <v>100</v>
      </c>
      <c r="I226">
        <f t="shared" si="20"/>
        <v>200</v>
      </c>
      <c r="J226" t="s">
        <v>362</v>
      </c>
      <c r="K226">
        <v>67.224589649645395</v>
      </c>
      <c r="L226" t="s">
        <v>362</v>
      </c>
      <c r="M226">
        <v>1.6123781372266397</v>
      </c>
      <c r="N226">
        <v>47.765959835106386</v>
      </c>
      <c r="O226">
        <v>38.66210151463423</v>
      </c>
      <c r="P226" t="s">
        <v>362</v>
      </c>
      <c r="Q226">
        <v>19.458629814539005</v>
      </c>
      <c r="R226" t="s">
        <v>310</v>
      </c>
      <c r="S226" s="2">
        <v>43305</v>
      </c>
    </row>
    <row r="227" spans="1:19" x14ac:dyDescent="0.35">
      <c r="A227" t="str">
        <f>CONCATENATE(B227,$H$1,H227,$D$1,D227,$S$1,TEXT(S227,"dd-mmm"))</f>
        <v>BrandonNtimingFerTime100CVDoongaraSeason24-Jul</v>
      </c>
      <c r="B227" t="str">
        <f t="shared" si="17"/>
        <v>BrandonNtiming</v>
      </c>
      <c r="C227">
        <f t="shared" si="18"/>
        <v>200</v>
      </c>
      <c r="D227" t="str">
        <f t="shared" si="19"/>
        <v>Doongara</v>
      </c>
      <c r="E227" t="s">
        <v>313</v>
      </c>
      <c r="F227" t="str">
        <f>CONCATENATE(E227,"_",R227)</f>
        <v>Brandon_DS_2018_100% up front_YRL 39</v>
      </c>
      <c r="G227" s="1">
        <f t="shared" si="16"/>
        <v>43375</v>
      </c>
      <c r="H227" s="4">
        <f t="shared" si="21"/>
        <v>100</v>
      </c>
      <c r="I227">
        <f t="shared" si="20"/>
        <v>200</v>
      </c>
      <c r="J227" t="s">
        <v>362</v>
      </c>
      <c r="K227">
        <v>295.96038469086147</v>
      </c>
      <c r="L227" t="s">
        <v>362</v>
      </c>
      <c r="M227">
        <v>7.1725250229581858</v>
      </c>
      <c r="N227">
        <v>202.93560611754043</v>
      </c>
      <c r="O227">
        <v>35.326269481756171</v>
      </c>
      <c r="P227" t="s">
        <v>362</v>
      </c>
      <c r="Q227">
        <v>93.024778573321058</v>
      </c>
      <c r="R227" t="s">
        <v>310</v>
      </c>
      <c r="S227" s="2">
        <v>43305</v>
      </c>
    </row>
    <row r="228" spans="1:19" x14ac:dyDescent="0.35">
      <c r="A228" t="str">
        <f>CONCATENATE(B228,$H$1,H228,$D$1,D228,$S$1,TEXT(S228,"dd-mmm"))</f>
        <v>BrandonNtimingFerTime100CVDoongaraSeason24-Jul</v>
      </c>
      <c r="B228" t="str">
        <f t="shared" si="17"/>
        <v>BrandonNtiming</v>
      </c>
      <c r="C228">
        <f t="shared" si="18"/>
        <v>200</v>
      </c>
      <c r="D228" t="str">
        <f t="shared" si="19"/>
        <v>Doongara</v>
      </c>
      <c r="E228" t="s">
        <v>313</v>
      </c>
      <c r="F228" t="str">
        <f>CONCATENATE(E228,"_",R228)</f>
        <v>Brandon_DS_2018_100% up front_YRL 39</v>
      </c>
      <c r="G228" s="1">
        <f t="shared" si="16"/>
        <v>43396</v>
      </c>
      <c r="H228" s="4">
        <f t="shared" si="21"/>
        <v>100</v>
      </c>
      <c r="I228">
        <f t="shared" si="20"/>
        <v>200</v>
      </c>
      <c r="J228" t="s">
        <v>362</v>
      </c>
      <c r="K228">
        <v>501.65406548674235</v>
      </c>
      <c r="L228" t="s">
        <v>362</v>
      </c>
      <c r="M228">
        <v>6.865545669784888</v>
      </c>
      <c r="N228">
        <v>223.63890007083336</v>
      </c>
      <c r="O228">
        <v>30.691879639617518</v>
      </c>
      <c r="P228" t="s">
        <v>362</v>
      </c>
      <c r="Q228">
        <v>278.01516541590911</v>
      </c>
      <c r="R228" t="s">
        <v>310</v>
      </c>
      <c r="S228" s="2">
        <v>43305</v>
      </c>
    </row>
    <row r="229" spans="1:19" x14ac:dyDescent="0.35">
      <c r="A229" t="str">
        <f>CONCATENATE(B229,$H$1,H229,$D$1,D229,$S$1,TEXT(S229,"dd-mmm"))</f>
        <v>BrandonNtimingFerTime100CVDoongaraSeason24-Jul</v>
      </c>
      <c r="B229" t="str">
        <f t="shared" si="17"/>
        <v>BrandonNtiming</v>
      </c>
      <c r="C229">
        <f t="shared" si="18"/>
        <v>200</v>
      </c>
      <c r="D229" t="str">
        <f t="shared" si="19"/>
        <v>Doongara</v>
      </c>
      <c r="E229" t="s">
        <v>313</v>
      </c>
      <c r="F229" t="str">
        <f>CONCATENATE(E229,"_",R229)</f>
        <v>Brandon_DS_2018_100% up front_YRL 39</v>
      </c>
      <c r="G229" s="1">
        <f t="shared" si="16"/>
        <v>43446</v>
      </c>
      <c r="H229" s="4">
        <f t="shared" si="21"/>
        <v>100</v>
      </c>
      <c r="I229">
        <f t="shared" si="20"/>
        <v>200</v>
      </c>
      <c r="J229">
        <v>815.10874053518751</v>
      </c>
      <c r="K229">
        <v>1423.4591165135766</v>
      </c>
      <c r="L229">
        <v>283.10934138012084</v>
      </c>
      <c r="M229">
        <v>16.48709623276957</v>
      </c>
      <c r="N229">
        <v>249.90817304830543</v>
      </c>
      <c r="O229">
        <v>66.929276317908958</v>
      </c>
      <c r="P229">
        <v>815.10874053518751</v>
      </c>
      <c r="Q229">
        <v>358.44220293008368</v>
      </c>
      <c r="R229" t="s">
        <v>310</v>
      </c>
      <c r="S229" s="2">
        <v>43305</v>
      </c>
    </row>
    <row r="230" spans="1:19" x14ac:dyDescent="0.35">
      <c r="A230" t="str">
        <f>CONCATENATE(B230,$H$1,H230,$D$1,D230,$S$1,TEXT(S230,"dd-mmm"))</f>
        <v>BrandonNtimingFerTime20CVDoongaraSeason24-Jul</v>
      </c>
      <c r="B230" t="str">
        <f t="shared" si="17"/>
        <v>BrandonNtiming</v>
      </c>
      <c r="C230">
        <f t="shared" si="18"/>
        <v>200</v>
      </c>
      <c r="D230" t="str">
        <f t="shared" si="19"/>
        <v>Doongara</v>
      </c>
      <c r="E230" t="s">
        <v>314</v>
      </c>
      <c r="F230" t="str">
        <f>CONCATENATE(E230,"_",R230)</f>
        <v>Brandon_DS_2018_20% up front_YRL 39</v>
      </c>
      <c r="G230" s="1">
        <f t="shared" si="16"/>
        <v>43347</v>
      </c>
      <c r="H230" s="4">
        <f t="shared" si="21"/>
        <v>20</v>
      </c>
      <c r="I230">
        <f t="shared" si="20"/>
        <v>200</v>
      </c>
      <c r="J230" t="s">
        <v>362</v>
      </c>
      <c r="K230">
        <v>27.666668050000006</v>
      </c>
      <c r="L230" t="s">
        <v>362</v>
      </c>
      <c r="M230">
        <v>1.1685881720006466</v>
      </c>
      <c r="N230">
        <v>18.333334250000004</v>
      </c>
      <c r="O230">
        <v>67.608651218875892</v>
      </c>
      <c r="P230" t="s">
        <v>362</v>
      </c>
      <c r="Q230">
        <v>9.3333338000000019</v>
      </c>
      <c r="R230" t="s">
        <v>310</v>
      </c>
      <c r="S230" s="2">
        <v>43305</v>
      </c>
    </row>
    <row r="231" spans="1:19" x14ac:dyDescent="0.35">
      <c r="A231" t="str">
        <f>CONCATENATE(B231,$H$1,H231,$D$1,D231,$S$1,TEXT(S231,"dd-mmm"))</f>
        <v>BrandonNtimingFerTime20CVDoongaraSeason24-Jul</v>
      </c>
      <c r="B231" t="str">
        <f t="shared" si="17"/>
        <v>BrandonNtiming</v>
      </c>
      <c r="C231">
        <f t="shared" si="18"/>
        <v>200</v>
      </c>
      <c r="D231" t="str">
        <f t="shared" si="19"/>
        <v>Doongara</v>
      </c>
      <c r="E231" t="s">
        <v>314</v>
      </c>
      <c r="F231" t="str">
        <f>CONCATENATE(E231,"_",R231)</f>
        <v>Brandon_DS_2018_20% up front_YRL 39</v>
      </c>
      <c r="G231" s="1">
        <f t="shared" si="16"/>
        <v>43375</v>
      </c>
      <c r="H231" s="4">
        <f t="shared" si="21"/>
        <v>20</v>
      </c>
      <c r="I231">
        <f t="shared" si="20"/>
        <v>200</v>
      </c>
      <c r="J231" t="s">
        <v>362</v>
      </c>
      <c r="K231">
        <v>192.6654800303215</v>
      </c>
      <c r="L231" t="s">
        <v>362</v>
      </c>
      <c r="M231">
        <v>3.3313830418446857</v>
      </c>
      <c r="N231">
        <v>114.61223620633955</v>
      </c>
      <c r="O231">
        <v>29.655032842129451</v>
      </c>
      <c r="P231" t="s">
        <v>362</v>
      </c>
      <c r="Q231">
        <v>78.053243823981958</v>
      </c>
      <c r="R231" t="s">
        <v>310</v>
      </c>
      <c r="S231" s="2">
        <v>43305</v>
      </c>
    </row>
    <row r="232" spans="1:19" x14ac:dyDescent="0.35">
      <c r="A232" t="str">
        <f>CONCATENATE(B232,$H$1,H232,$D$1,D232,$S$1,TEXT(S232,"dd-mmm"))</f>
        <v>BrandonNtimingFerTime20CVDoongaraSeason24-Jul</v>
      </c>
      <c r="B232" t="str">
        <f t="shared" si="17"/>
        <v>BrandonNtiming</v>
      </c>
      <c r="C232">
        <f t="shared" si="18"/>
        <v>200</v>
      </c>
      <c r="D232" t="str">
        <f t="shared" si="19"/>
        <v>Doongara</v>
      </c>
      <c r="E232" t="s">
        <v>314</v>
      </c>
      <c r="F232" t="str">
        <f>CONCATENATE(E232,"_",R232)</f>
        <v>Brandon_DS_2018_20% up front_YRL 39</v>
      </c>
      <c r="G232" s="1">
        <f t="shared" si="16"/>
        <v>43396</v>
      </c>
      <c r="H232" s="4">
        <f t="shared" si="21"/>
        <v>20</v>
      </c>
      <c r="I232">
        <f t="shared" si="20"/>
        <v>200</v>
      </c>
      <c r="J232" t="s">
        <v>362</v>
      </c>
      <c r="K232">
        <v>537.42584140763154</v>
      </c>
      <c r="L232" t="s">
        <v>362</v>
      </c>
      <c r="M232">
        <v>7.8717476905679433</v>
      </c>
      <c r="N232">
        <v>293.22557857105261</v>
      </c>
      <c r="O232">
        <v>29.381563657388483</v>
      </c>
      <c r="P232" t="s">
        <v>362</v>
      </c>
      <c r="Q232">
        <v>244.20026283657899</v>
      </c>
      <c r="R232" t="s">
        <v>310</v>
      </c>
      <c r="S232" s="2">
        <v>43305</v>
      </c>
    </row>
    <row r="233" spans="1:19" x14ac:dyDescent="0.35">
      <c r="A233" t="str">
        <f>CONCATENATE(B233,$H$1,H233,$D$1,D233,$S$1,TEXT(S233,"dd-mmm"))</f>
        <v>BrandonNtimingFerTime20CVDoongaraSeason24-Jul</v>
      </c>
      <c r="B233" t="str">
        <f t="shared" si="17"/>
        <v>BrandonNtiming</v>
      </c>
      <c r="C233">
        <f t="shared" si="18"/>
        <v>200</v>
      </c>
      <c r="D233" t="str">
        <f t="shared" si="19"/>
        <v>Doongara</v>
      </c>
      <c r="E233" t="s">
        <v>314</v>
      </c>
      <c r="F233" t="str">
        <f>CONCATENATE(E233,"_",R233)</f>
        <v>Brandon_DS_2018_20% up front_YRL 39</v>
      </c>
      <c r="G233" s="1">
        <f t="shared" si="16"/>
        <v>43446</v>
      </c>
      <c r="H233" s="4">
        <f t="shared" si="21"/>
        <v>20</v>
      </c>
      <c r="I233">
        <f t="shared" si="20"/>
        <v>200</v>
      </c>
      <c r="J233">
        <v>791.63929884122228</v>
      </c>
      <c r="K233">
        <v>1356.8188332730372</v>
      </c>
      <c r="L233">
        <v>277.57953392690928</v>
      </c>
      <c r="M233">
        <v>12.744576508982375</v>
      </c>
      <c r="N233">
        <v>196.50075056577782</v>
      </c>
      <c r="O233">
        <v>65.195084656785895</v>
      </c>
      <c r="P233">
        <v>791.63929884122228</v>
      </c>
      <c r="Q233">
        <v>368.67878386603707</v>
      </c>
      <c r="R233" t="s">
        <v>310</v>
      </c>
      <c r="S233" s="2">
        <v>43305</v>
      </c>
    </row>
    <row r="234" spans="1:19" x14ac:dyDescent="0.35">
      <c r="A234" t="str">
        <f>CONCATENATE(B234,$H$1,H234,$D$1,D234,$S$1,TEXT(S234,"dd-mmm"))</f>
        <v>BrandonNtimingFerTime50CVDoongaraSeason24-Jul</v>
      </c>
      <c r="B234" t="str">
        <f t="shared" si="17"/>
        <v>BrandonNtiming</v>
      </c>
      <c r="C234">
        <f t="shared" si="18"/>
        <v>200</v>
      </c>
      <c r="D234" t="str">
        <f t="shared" si="19"/>
        <v>Doongara</v>
      </c>
      <c r="E234" t="s">
        <v>315</v>
      </c>
      <c r="F234" t="str">
        <f>CONCATENATE(E234,"_",R234)</f>
        <v>Brandon_DS_2018_50% up front_YRL 39</v>
      </c>
      <c r="G234" s="1">
        <f t="shared" si="16"/>
        <v>43347</v>
      </c>
      <c r="H234" s="4">
        <f t="shared" si="21"/>
        <v>50</v>
      </c>
      <c r="I234">
        <f t="shared" si="20"/>
        <v>200</v>
      </c>
      <c r="J234" t="s">
        <v>362</v>
      </c>
      <c r="K234">
        <v>51.666669250000005</v>
      </c>
      <c r="L234" t="s">
        <v>362</v>
      </c>
      <c r="M234">
        <v>1.3536832955833535</v>
      </c>
      <c r="N234">
        <v>35.666668450000003</v>
      </c>
      <c r="O234">
        <v>41.61708614421066</v>
      </c>
      <c r="P234" t="s">
        <v>362</v>
      </c>
      <c r="Q234">
        <v>16.000000800000002</v>
      </c>
      <c r="R234" t="s">
        <v>310</v>
      </c>
      <c r="S234" s="2">
        <v>43305</v>
      </c>
    </row>
    <row r="235" spans="1:19" x14ac:dyDescent="0.35">
      <c r="A235" t="str">
        <f>CONCATENATE(B235,$H$1,H235,$D$1,D235,$S$1,TEXT(S235,"dd-mmm"))</f>
        <v>BrandonNtimingFerTime50CVDoongaraSeason24-Jul</v>
      </c>
      <c r="B235" t="str">
        <f t="shared" si="17"/>
        <v>BrandonNtiming</v>
      </c>
      <c r="C235">
        <f t="shared" si="18"/>
        <v>200</v>
      </c>
      <c r="D235" t="str">
        <f t="shared" si="19"/>
        <v>Doongara</v>
      </c>
      <c r="E235" t="s">
        <v>315</v>
      </c>
      <c r="F235" t="str">
        <f>CONCATENATE(E235,"_",R235)</f>
        <v>Brandon_DS_2018_50% up front_YRL 39</v>
      </c>
      <c r="G235" s="1">
        <f t="shared" si="16"/>
        <v>43375</v>
      </c>
      <c r="H235" s="4">
        <f t="shared" si="21"/>
        <v>50</v>
      </c>
      <c r="I235">
        <f t="shared" si="20"/>
        <v>200</v>
      </c>
      <c r="J235" t="s">
        <v>362</v>
      </c>
      <c r="K235">
        <v>276.45362075662433</v>
      </c>
      <c r="L235" t="s">
        <v>362</v>
      </c>
      <c r="M235">
        <v>5.693491488693212</v>
      </c>
      <c r="N235">
        <v>176.35405232202658</v>
      </c>
      <c r="O235">
        <v>33.406490768184305</v>
      </c>
      <c r="P235" t="s">
        <v>362</v>
      </c>
      <c r="Q235">
        <v>100.09956843459777</v>
      </c>
      <c r="R235" t="s">
        <v>310</v>
      </c>
      <c r="S235" s="2">
        <v>43305</v>
      </c>
    </row>
    <row r="236" spans="1:19" x14ac:dyDescent="0.35">
      <c r="A236" t="str">
        <f>CONCATENATE(B236,$H$1,H236,$D$1,D236,$S$1,TEXT(S236,"dd-mmm"))</f>
        <v>BrandonNtimingFerTime50CVDoongaraSeason24-Jul</v>
      </c>
      <c r="B236" t="str">
        <f t="shared" si="17"/>
        <v>BrandonNtiming</v>
      </c>
      <c r="C236">
        <f t="shared" si="18"/>
        <v>200</v>
      </c>
      <c r="D236" t="str">
        <f t="shared" si="19"/>
        <v>Doongara</v>
      </c>
      <c r="E236" t="s">
        <v>315</v>
      </c>
      <c r="F236" t="str">
        <f>CONCATENATE(E236,"_",R236)</f>
        <v>Brandon_DS_2018_50% up front_YRL 39</v>
      </c>
      <c r="G236" s="1">
        <f t="shared" si="16"/>
        <v>43396</v>
      </c>
      <c r="H236" s="4">
        <f t="shared" si="21"/>
        <v>50</v>
      </c>
      <c r="I236">
        <f t="shared" si="20"/>
        <v>200</v>
      </c>
      <c r="J236" t="s">
        <v>362</v>
      </c>
      <c r="K236">
        <v>549.8598283027352</v>
      </c>
      <c r="L236" t="s">
        <v>362</v>
      </c>
      <c r="M236">
        <v>7.5814675234592288</v>
      </c>
      <c r="N236">
        <v>266.49136920635749</v>
      </c>
      <c r="O236">
        <v>28.330389391511027</v>
      </c>
      <c r="P236" t="s">
        <v>362</v>
      </c>
      <c r="Q236">
        <v>283.36845909637776</v>
      </c>
      <c r="R236" t="s">
        <v>310</v>
      </c>
      <c r="S236" s="2">
        <v>43305</v>
      </c>
    </row>
    <row r="237" spans="1:19" x14ac:dyDescent="0.35">
      <c r="A237" t="str">
        <f>CONCATENATE(B237,$H$1,H237,$D$1,D237,$S$1,TEXT(S237,"dd-mmm"))</f>
        <v>BrandonNtimingFerTime50CVDoongaraSeason24-Jul</v>
      </c>
      <c r="B237" t="str">
        <f t="shared" si="17"/>
        <v>BrandonNtiming</v>
      </c>
      <c r="C237">
        <f t="shared" si="18"/>
        <v>200</v>
      </c>
      <c r="D237" t="str">
        <f t="shared" si="19"/>
        <v>Doongara</v>
      </c>
      <c r="E237" t="s">
        <v>315</v>
      </c>
      <c r="F237" t="str">
        <f>CONCATENATE(E237,"_",R237)</f>
        <v>Brandon_DS_2018_50% up front_YRL 39</v>
      </c>
      <c r="G237" s="1">
        <f t="shared" si="16"/>
        <v>43446</v>
      </c>
      <c r="H237" s="4">
        <f t="shared" si="21"/>
        <v>50</v>
      </c>
      <c r="I237">
        <f t="shared" si="20"/>
        <v>200</v>
      </c>
      <c r="J237">
        <v>832.43760775944463</v>
      </c>
      <c r="K237">
        <v>1699.7813019202781</v>
      </c>
      <c r="L237">
        <v>324.84669266333509</v>
      </c>
      <c r="M237">
        <v>13.422085902504861</v>
      </c>
      <c r="N237">
        <v>401.60663383694452</v>
      </c>
      <c r="O237">
        <v>38.531158771702323</v>
      </c>
      <c r="P237">
        <v>832.43760775944463</v>
      </c>
      <c r="Q237">
        <v>465.7370603238889</v>
      </c>
      <c r="R237" t="s">
        <v>310</v>
      </c>
      <c r="S237" s="2">
        <v>43305</v>
      </c>
    </row>
    <row r="238" spans="1:19" x14ac:dyDescent="0.35">
      <c r="A238" t="str">
        <f>CONCATENATE(B238,$H$1,H238,$D$1,D238,$S$1,TEXT(S238,"dd-mmm"))</f>
        <v>BrandonNtimingFerTime80CVDoongaraSeason24-Jul</v>
      </c>
      <c r="B238" t="str">
        <f t="shared" si="17"/>
        <v>BrandonNtiming</v>
      </c>
      <c r="C238">
        <f t="shared" si="18"/>
        <v>200</v>
      </c>
      <c r="D238" t="str">
        <f t="shared" si="19"/>
        <v>Doongara</v>
      </c>
      <c r="E238" t="s">
        <v>316</v>
      </c>
      <c r="F238" t="str">
        <f>CONCATENATE(E238,"_",R238)</f>
        <v>Brandon_DS_2018_80% up front_YRL 39</v>
      </c>
      <c r="G238" s="1">
        <f t="shared" si="16"/>
        <v>43347</v>
      </c>
      <c r="H238" s="4">
        <f t="shared" si="21"/>
        <v>80</v>
      </c>
      <c r="I238">
        <f t="shared" si="20"/>
        <v>200</v>
      </c>
      <c r="J238" t="s">
        <v>362</v>
      </c>
      <c r="K238">
        <v>50.000002500000001</v>
      </c>
      <c r="L238" t="s">
        <v>362</v>
      </c>
      <c r="M238">
        <v>1.1552687396668007</v>
      </c>
      <c r="N238">
        <v>34.000001699999999</v>
      </c>
      <c r="O238">
        <v>34.526392170430171</v>
      </c>
      <c r="P238" t="s">
        <v>362</v>
      </c>
      <c r="Q238">
        <v>16.000000800000002</v>
      </c>
      <c r="R238" t="s">
        <v>310</v>
      </c>
      <c r="S238" s="2">
        <v>43305</v>
      </c>
    </row>
    <row r="239" spans="1:19" x14ac:dyDescent="0.35">
      <c r="A239" t="str">
        <f>CONCATENATE(B239,$H$1,H239,$D$1,D239,$S$1,TEXT(S239,"dd-mmm"))</f>
        <v>BrandonNtimingFerTime80CVDoongaraSeason24-Jul</v>
      </c>
      <c r="B239" t="str">
        <f t="shared" si="17"/>
        <v>BrandonNtiming</v>
      </c>
      <c r="C239">
        <f t="shared" si="18"/>
        <v>200</v>
      </c>
      <c r="D239" t="str">
        <f t="shared" si="19"/>
        <v>Doongara</v>
      </c>
      <c r="E239" t="s">
        <v>316</v>
      </c>
      <c r="F239" t="str">
        <f>CONCATENATE(E239,"_",R239)</f>
        <v>Brandon_DS_2018_80% up front_YRL 39</v>
      </c>
      <c r="G239" s="1">
        <f t="shared" si="16"/>
        <v>43375</v>
      </c>
      <c r="H239" s="4">
        <f t="shared" si="21"/>
        <v>80</v>
      </c>
      <c r="I239">
        <f t="shared" si="20"/>
        <v>200</v>
      </c>
      <c r="J239" t="s">
        <v>362</v>
      </c>
      <c r="K239">
        <v>265.75956893247223</v>
      </c>
      <c r="L239" t="s">
        <v>362</v>
      </c>
      <c r="M239">
        <v>6.4601793582319669</v>
      </c>
      <c r="N239">
        <v>174.35680695299052</v>
      </c>
      <c r="O239">
        <v>38.289699775538139</v>
      </c>
      <c r="P239" t="s">
        <v>362</v>
      </c>
      <c r="Q239">
        <v>91.402761979481681</v>
      </c>
      <c r="R239" t="s">
        <v>310</v>
      </c>
      <c r="S239" s="2">
        <v>43305</v>
      </c>
    </row>
    <row r="240" spans="1:19" x14ac:dyDescent="0.35">
      <c r="A240" t="str">
        <f>CONCATENATE(B240,$H$1,H240,$D$1,D240,$S$1,TEXT(S240,"dd-mmm"))</f>
        <v>BrandonNtimingFerTime80CVDoongaraSeason24-Jul</v>
      </c>
      <c r="B240" t="str">
        <f t="shared" si="17"/>
        <v>BrandonNtiming</v>
      </c>
      <c r="C240">
        <f t="shared" si="18"/>
        <v>200</v>
      </c>
      <c r="D240" t="str">
        <f t="shared" si="19"/>
        <v>Doongara</v>
      </c>
      <c r="E240" t="s">
        <v>316</v>
      </c>
      <c r="F240" t="str">
        <f>CONCATENATE(E240,"_",R240)</f>
        <v>Brandon_DS_2018_80% up front_YRL 39</v>
      </c>
      <c r="G240" s="1">
        <f t="shared" si="16"/>
        <v>43396</v>
      </c>
      <c r="H240" s="4">
        <f t="shared" si="21"/>
        <v>80</v>
      </c>
      <c r="I240">
        <f t="shared" si="20"/>
        <v>200</v>
      </c>
      <c r="J240" t="s">
        <v>362</v>
      </c>
      <c r="K240">
        <v>577.65851484141024</v>
      </c>
      <c r="L240" t="s">
        <v>362</v>
      </c>
      <c r="M240">
        <v>8.9726041920189061</v>
      </c>
      <c r="N240">
        <v>283.2683902317948</v>
      </c>
      <c r="O240">
        <v>31.937304796654587</v>
      </c>
      <c r="P240" t="s">
        <v>362</v>
      </c>
      <c r="Q240">
        <v>294.39012460961533</v>
      </c>
      <c r="R240" t="s">
        <v>310</v>
      </c>
      <c r="S240" s="2">
        <v>43305</v>
      </c>
    </row>
    <row r="241" spans="1:19" x14ac:dyDescent="0.35">
      <c r="A241" t="str">
        <f>CONCATENATE(B241,$H$1,H241,$D$1,D241,$S$1,TEXT(S241,"dd-mmm"))</f>
        <v>BrandonNtimingFerTime80CVDoongaraSeason24-Jul</v>
      </c>
      <c r="B241" t="str">
        <f t="shared" si="17"/>
        <v>BrandonNtiming</v>
      </c>
      <c r="C241">
        <f t="shared" si="18"/>
        <v>200</v>
      </c>
      <c r="D241" t="str">
        <f t="shared" si="19"/>
        <v>Doongara</v>
      </c>
      <c r="E241" t="s">
        <v>316</v>
      </c>
      <c r="F241" t="str">
        <f>CONCATENATE(E241,"_",R241)</f>
        <v>Brandon_DS_2018_80% up front_YRL 39</v>
      </c>
      <c r="G241" s="1">
        <f t="shared" si="16"/>
        <v>43446</v>
      </c>
      <c r="H241" s="4">
        <f t="shared" si="21"/>
        <v>80</v>
      </c>
      <c r="I241">
        <f t="shared" si="20"/>
        <v>200</v>
      </c>
      <c r="J241">
        <v>864.57087215270383</v>
      </c>
      <c r="K241">
        <v>1550.6365149215928</v>
      </c>
      <c r="L241">
        <v>353.96201882769623</v>
      </c>
      <c r="M241">
        <v>15.31616285782362</v>
      </c>
      <c r="N241">
        <v>299.58523543781484</v>
      </c>
      <c r="O241">
        <v>52.612430388886779</v>
      </c>
      <c r="P241">
        <v>864.57087215270383</v>
      </c>
      <c r="Q241">
        <v>386.4804073310741</v>
      </c>
      <c r="R241" t="s">
        <v>310</v>
      </c>
      <c r="S241" s="2">
        <v>43305</v>
      </c>
    </row>
    <row r="242" spans="1:19" x14ac:dyDescent="0.35">
      <c r="A242" t="str">
        <f>CONCATENATE(B242,$H$1,H242,$D$1,D242,$S$1,TEXT(S242,"dd-mmm"))</f>
        <v>BrandonNtimingFerTime100CVDoongaraSeason24-Jul</v>
      </c>
      <c r="B242" t="str">
        <f t="shared" si="17"/>
        <v>BrandonNtiming</v>
      </c>
      <c r="C242">
        <f t="shared" si="18"/>
        <v>200</v>
      </c>
      <c r="D242" t="str">
        <f t="shared" si="19"/>
        <v>Doongara</v>
      </c>
      <c r="E242" t="s">
        <v>313</v>
      </c>
      <c r="F242" t="str">
        <f>CONCATENATE(E242,"_",R242)</f>
        <v>Brandon_DS_2018_100% up front_YUA16n V30</v>
      </c>
      <c r="G242" s="1">
        <f t="shared" si="16"/>
        <v>43347</v>
      </c>
      <c r="H242" s="4">
        <f t="shared" si="21"/>
        <v>100</v>
      </c>
      <c r="I242">
        <f t="shared" si="20"/>
        <v>200</v>
      </c>
      <c r="J242" t="s">
        <v>362</v>
      </c>
      <c r="K242">
        <v>21.333334400000002</v>
      </c>
      <c r="L242" t="s">
        <v>362</v>
      </c>
      <c r="M242">
        <v>0.62536182284730979</v>
      </c>
      <c r="N242">
        <v>14.6666674</v>
      </c>
      <c r="O242">
        <v>104.8557747735391</v>
      </c>
      <c r="P242" t="s">
        <v>362</v>
      </c>
      <c r="Q242">
        <v>6.6666670000000012</v>
      </c>
      <c r="R242" t="s">
        <v>317</v>
      </c>
      <c r="S242" s="2">
        <v>43305</v>
      </c>
    </row>
    <row r="243" spans="1:19" x14ac:dyDescent="0.35">
      <c r="A243" t="str">
        <f>CONCATENATE(B243,$H$1,H243,$D$1,D243,$S$1,TEXT(S243,"dd-mmm"))</f>
        <v>BrandonNtimingFerTime100CVDoongaraSeason24-Jul</v>
      </c>
      <c r="B243" t="str">
        <f t="shared" si="17"/>
        <v>BrandonNtiming</v>
      </c>
      <c r="C243">
        <f t="shared" si="18"/>
        <v>200</v>
      </c>
      <c r="D243" t="str">
        <f t="shared" si="19"/>
        <v>Doongara</v>
      </c>
      <c r="E243" t="s">
        <v>313</v>
      </c>
      <c r="F243" t="str">
        <f>CONCATENATE(E243,"_",R243)</f>
        <v>Brandon_DS_2018_100% up front_YUA16n V30</v>
      </c>
      <c r="G243" s="1">
        <f t="shared" si="16"/>
        <v>43375</v>
      </c>
      <c r="H243" s="4">
        <f t="shared" si="21"/>
        <v>100</v>
      </c>
      <c r="I243">
        <f t="shared" si="20"/>
        <v>200</v>
      </c>
      <c r="J243" t="s">
        <v>362</v>
      </c>
      <c r="K243">
        <v>111.90894492151338</v>
      </c>
      <c r="L243" t="s">
        <v>362</v>
      </c>
      <c r="M243">
        <v>1.8934132759510436</v>
      </c>
      <c r="N243">
        <v>79.754844463576973</v>
      </c>
      <c r="O243">
        <v>23.648973785897468</v>
      </c>
      <c r="P243" t="s">
        <v>362</v>
      </c>
      <c r="Q243">
        <v>32.154100457936394</v>
      </c>
      <c r="R243" t="s">
        <v>317</v>
      </c>
      <c r="S243" s="2">
        <v>43305</v>
      </c>
    </row>
    <row r="244" spans="1:19" x14ac:dyDescent="0.35">
      <c r="A244" t="str">
        <f>CONCATENATE(B244,$H$1,H244,$D$1,D244,$S$1,TEXT(S244,"dd-mmm"))</f>
        <v>BrandonNtimingFerTime100CVDoongaraSeason24-Jul</v>
      </c>
      <c r="B244" t="str">
        <f t="shared" si="17"/>
        <v>BrandonNtiming</v>
      </c>
      <c r="C244">
        <f t="shared" si="18"/>
        <v>200</v>
      </c>
      <c r="D244" t="str">
        <f t="shared" si="19"/>
        <v>Doongara</v>
      </c>
      <c r="E244" t="s">
        <v>313</v>
      </c>
      <c r="F244" t="str">
        <f>CONCATENATE(E244,"_",R244)</f>
        <v>Brandon_DS_2018_100% up front_YUA16n V30</v>
      </c>
      <c r="G244" s="1">
        <f t="shared" si="16"/>
        <v>43396</v>
      </c>
      <c r="H244" s="4">
        <f t="shared" si="21"/>
        <v>100</v>
      </c>
      <c r="I244">
        <f t="shared" si="20"/>
        <v>200</v>
      </c>
      <c r="J244" t="s">
        <v>362</v>
      </c>
      <c r="K244">
        <v>499.8370652210491</v>
      </c>
      <c r="L244" t="s">
        <v>362</v>
      </c>
      <c r="M244">
        <v>6.4762540144385321</v>
      </c>
      <c r="N244">
        <v>295.8185644330066</v>
      </c>
      <c r="O244">
        <v>21.629428502373383</v>
      </c>
      <c r="P244" t="s">
        <v>362</v>
      </c>
      <c r="Q244">
        <v>204.01850078804256</v>
      </c>
      <c r="R244" t="s">
        <v>317</v>
      </c>
      <c r="S244" s="2">
        <v>43305</v>
      </c>
    </row>
    <row r="245" spans="1:19" x14ac:dyDescent="0.35">
      <c r="A245" t="str">
        <f>CONCATENATE(B245,$H$1,H245,$D$1,D245,$S$1,TEXT(S245,"dd-mmm"))</f>
        <v>BrandonNtimingFerTime100CVDoongaraSeason24-Jul</v>
      </c>
      <c r="B245" t="str">
        <f t="shared" si="17"/>
        <v>BrandonNtiming</v>
      </c>
      <c r="C245">
        <f t="shared" si="18"/>
        <v>200</v>
      </c>
      <c r="D245" t="str">
        <f t="shared" si="19"/>
        <v>Doongara</v>
      </c>
      <c r="E245" t="s">
        <v>313</v>
      </c>
      <c r="F245" t="str">
        <f>CONCATENATE(E245,"_",R245)</f>
        <v>Brandon_DS_2018_100% up front_YUA16n V30</v>
      </c>
      <c r="G245" s="1">
        <f t="shared" si="16"/>
        <v>43446</v>
      </c>
      <c r="H245" s="4">
        <f t="shared" si="21"/>
        <v>100</v>
      </c>
      <c r="I245">
        <f t="shared" si="20"/>
        <v>200</v>
      </c>
      <c r="J245">
        <v>767.33983926426208</v>
      </c>
      <c r="K245">
        <v>1212.1973786175288</v>
      </c>
      <c r="L245">
        <v>222.74827827229242</v>
      </c>
      <c r="M245">
        <v>7.2004609139394891</v>
      </c>
      <c r="N245">
        <v>137.0764714705177</v>
      </c>
      <c r="O245">
        <v>52.651724350833334</v>
      </c>
      <c r="P245">
        <v>767.33983926426208</v>
      </c>
      <c r="Q245">
        <v>307.7810678827488</v>
      </c>
      <c r="R245" t="s">
        <v>317</v>
      </c>
      <c r="S245" s="2">
        <v>43305</v>
      </c>
    </row>
    <row r="246" spans="1:19" x14ac:dyDescent="0.35">
      <c r="A246" t="str">
        <f>CONCATENATE(B246,$H$1,H246,$D$1,D246,$S$1,TEXT(S246,"dd-mmm"))</f>
        <v>BrandonNtimingFerTime20CVDoongaraSeason24-Jul</v>
      </c>
      <c r="B246" t="str">
        <f t="shared" si="17"/>
        <v>BrandonNtiming</v>
      </c>
      <c r="C246">
        <f t="shared" si="18"/>
        <v>200</v>
      </c>
      <c r="D246" t="str">
        <f t="shared" si="19"/>
        <v>Doongara</v>
      </c>
      <c r="E246" t="s">
        <v>314</v>
      </c>
      <c r="F246" t="str">
        <f>CONCATENATE(E246,"_",R246)</f>
        <v>Brandon_DS_2018_20% up front_YUA16n V30</v>
      </c>
      <c r="G246" s="1">
        <f t="shared" si="16"/>
        <v>43347</v>
      </c>
      <c r="H246" s="4">
        <f t="shared" si="21"/>
        <v>20</v>
      </c>
      <c r="I246">
        <f t="shared" si="20"/>
        <v>200</v>
      </c>
      <c r="J246" t="s">
        <v>362</v>
      </c>
      <c r="K246">
        <v>12.333333950000005</v>
      </c>
      <c r="L246" t="s">
        <v>362</v>
      </c>
      <c r="M246">
        <v>0.53992528706293008</v>
      </c>
      <c r="N246">
        <v>6.3333336500000019</v>
      </c>
      <c r="O246">
        <v>102.99494316071433</v>
      </c>
      <c r="P246" t="s">
        <v>362</v>
      </c>
      <c r="Q246">
        <v>6.0000003000000026</v>
      </c>
      <c r="R246" t="s">
        <v>317</v>
      </c>
      <c r="S246" s="2">
        <v>43305</v>
      </c>
    </row>
    <row r="247" spans="1:19" x14ac:dyDescent="0.35">
      <c r="A247" t="str">
        <f>CONCATENATE(B247,$H$1,H247,$D$1,D247,$S$1,TEXT(S247,"dd-mmm"))</f>
        <v>BrandonNtimingFerTime20CVDoongaraSeason24-Jul</v>
      </c>
      <c r="B247" t="str">
        <f t="shared" si="17"/>
        <v>BrandonNtiming</v>
      </c>
      <c r="C247">
        <f t="shared" si="18"/>
        <v>200</v>
      </c>
      <c r="D247" t="str">
        <f t="shared" si="19"/>
        <v>Doongara</v>
      </c>
      <c r="E247" t="s">
        <v>314</v>
      </c>
      <c r="F247" t="str">
        <f>CONCATENATE(E247,"_",R247)</f>
        <v>Brandon_DS_2018_20% up front_YUA16n V30</v>
      </c>
      <c r="G247" s="1">
        <f t="shared" si="16"/>
        <v>43375</v>
      </c>
      <c r="H247" s="4">
        <f t="shared" si="21"/>
        <v>20</v>
      </c>
      <c r="I247">
        <f t="shared" si="20"/>
        <v>200</v>
      </c>
      <c r="J247" t="s">
        <v>362</v>
      </c>
      <c r="K247">
        <v>110.88085718555672</v>
      </c>
      <c r="L247" t="s">
        <v>362</v>
      </c>
      <c r="M247">
        <v>1.582152202241121</v>
      </c>
      <c r="N247">
        <v>83.403425216848433</v>
      </c>
      <c r="O247">
        <v>19.426994211184205</v>
      </c>
      <c r="P247" t="s">
        <v>362</v>
      </c>
      <c r="Q247">
        <v>27.477431968708288</v>
      </c>
      <c r="R247" t="s">
        <v>317</v>
      </c>
      <c r="S247" s="2">
        <v>43305</v>
      </c>
    </row>
    <row r="248" spans="1:19" x14ac:dyDescent="0.35">
      <c r="A248" t="str">
        <f>CONCATENATE(B248,$H$1,H248,$D$1,D248,$S$1,TEXT(S248,"dd-mmm"))</f>
        <v>BrandonNtimingFerTime20CVDoongaraSeason24-Jul</v>
      </c>
      <c r="B248" t="str">
        <f t="shared" si="17"/>
        <v>BrandonNtiming</v>
      </c>
      <c r="C248">
        <f t="shared" si="18"/>
        <v>200</v>
      </c>
      <c r="D248" t="str">
        <f t="shared" si="19"/>
        <v>Doongara</v>
      </c>
      <c r="E248" t="s">
        <v>314</v>
      </c>
      <c r="F248" t="str">
        <f>CONCATENATE(E248,"_",R248)</f>
        <v>Brandon_DS_2018_20% up front_YUA16n V30</v>
      </c>
      <c r="G248" s="1">
        <f t="shared" si="16"/>
        <v>43396</v>
      </c>
      <c r="H248" s="4">
        <f t="shared" si="21"/>
        <v>20</v>
      </c>
      <c r="I248">
        <f t="shared" si="20"/>
        <v>200</v>
      </c>
      <c r="J248" t="s">
        <v>362</v>
      </c>
      <c r="K248">
        <v>384.14253502352102</v>
      </c>
      <c r="L248" t="s">
        <v>362</v>
      </c>
      <c r="M248">
        <v>5.1865793797240878</v>
      </c>
      <c r="N248">
        <v>243.42659493258012</v>
      </c>
      <c r="O248">
        <v>20.639685472199275</v>
      </c>
      <c r="P248" t="s">
        <v>362</v>
      </c>
      <c r="Q248">
        <v>140.7159400909409</v>
      </c>
      <c r="R248" t="s">
        <v>317</v>
      </c>
      <c r="S248" s="2">
        <v>43305</v>
      </c>
    </row>
    <row r="249" spans="1:19" x14ac:dyDescent="0.35">
      <c r="A249" t="str">
        <f>CONCATENATE(B249,$H$1,H249,$D$1,D249,$S$1,TEXT(S249,"dd-mmm"))</f>
        <v>BrandonNtimingFerTime20CVDoongaraSeason24-Jul</v>
      </c>
      <c r="B249" t="str">
        <f t="shared" si="17"/>
        <v>BrandonNtiming</v>
      </c>
      <c r="C249">
        <f t="shared" si="18"/>
        <v>200</v>
      </c>
      <c r="D249" t="str">
        <f t="shared" si="19"/>
        <v>Doongara</v>
      </c>
      <c r="E249" t="s">
        <v>314</v>
      </c>
      <c r="F249" t="str">
        <f>CONCATENATE(E249,"_",R249)</f>
        <v>Brandon_DS_2018_20% up front_YUA16n V30</v>
      </c>
      <c r="G249" s="1">
        <f t="shared" si="16"/>
        <v>43446</v>
      </c>
      <c r="H249" s="4">
        <f t="shared" si="21"/>
        <v>20</v>
      </c>
      <c r="I249">
        <f t="shared" si="20"/>
        <v>200</v>
      </c>
      <c r="J249">
        <v>808.04399644615387</v>
      </c>
      <c r="K249">
        <v>1417.9945763942308</v>
      </c>
      <c r="L249">
        <v>260.15981600710882</v>
      </c>
      <c r="M249">
        <v>8.7692210735107583</v>
      </c>
      <c r="N249">
        <v>287.77290816153845</v>
      </c>
      <c r="O249">
        <v>34.570165606940932</v>
      </c>
      <c r="P249">
        <v>808.04399644615387</v>
      </c>
      <c r="Q249">
        <v>322.17767178653855</v>
      </c>
      <c r="R249" t="s">
        <v>317</v>
      </c>
      <c r="S249" s="2">
        <v>43305</v>
      </c>
    </row>
    <row r="250" spans="1:19" x14ac:dyDescent="0.35">
      <c r="A250" t="str">
        <f>CONCATENATE(B250,$H$1,H250,$D$1,D250,$S$1,TEXT(S250,"dd-mmm"))</f>
        <v>BrandonNtimingFerTime50CVDoongaraSeason24-Jul</v>
      </c>
      <c r="B250" t="str">
        <f t="shared" si="17"/>
        <v>BrandonNtiming</v>
      </c>
      <c r="C250">
        <f t="shared" si="18"/>
        <v>200</v>
      </c>
      <c r="D250" t="str">
        <f t="shared" si="19"/>
        <v>Doongara</v>
      </c>
      <c r="E250" t="s">
        <v>315</v>
      </c>
      <c r="F250" t="str">
        <f>CONCATENATE(E250,"_",R250)</f>
        <v>Brandon_DS_2018_50% up front_YUA16n V30</v>
      </c>
      <c r="G250" s="1">
        <f t="shared" si="16"/>
        <v>43347</v>
      </c>
      <c r="H250" s="4">
        <f t="shared" si="21"/>
        <v>50</v>
      </c>
      <c r="I250">
        <f t="shared" si="20"/>
        <v>200</v>
      </c>
      <c r="J250" t="s">
        <v>362</v>
      </c>
      <c r="K250">
        <v>20.666667699999998</v>
      </c>
      <c r="L250" t="s">
        <v>362</v>
      </c>
      <c r="M250">
        <v>0.68436305385518881</v>
      </c>
      <c r="N250">
        <v>14.000000700000005</v>
      </c>
      <c r="O250">
        <v>50.81126750555562</v>
      </c>
      <c r="P250" t="s">
        <v>362</v>
      </c>
      <c r="Q250">
        <v>6.6666670000000012</v>
      </c>
      <c r="R250" t="s">
        <v>317</v>
      </c>
      <c r="S250" s="2">
        <v>43305</v>
      </c>
    </row>
    <row r="251" spans="1:19" x14ac:dyDescent="0.35">
      <c r="A251" t="str">
        <f>CONCATENATE(B251,$H$1,H251,$D$1,D251,$S$1,TEXT(S251,"dd-mmm"))</f>
        <v>BrandonNtimingFerTime50CVDoongaraSeason24-Jul</v>
      </c>
      <c r="B251" t="str">
        <f t="shared" si="17"/>
        <v>BrandonNtiming</v>
      </c>
      <c r="C251">
        <f t="shared" si="18"/>
        <v>200</v>
      </c>
      <c r="D251" t="str">
        <f t="shared" si="19"/>
        <v>Doongara</v>
      </c>
      <c r="E251" t="s">
        <v>315</v>
      </c>
      <c r="F251" t="str">
        <f>CONCATENATE(E251,"_",R251)</f>
        <v>Brandon_DS_2018_50% up front_YUA16n V30</v>
      </c>
      <c r="G251" s="1">
        <f t="shared" si="16"/>
        <v>43375</v>
      </c>
      <c r="H251" s="4">
        <f t="shared" si="21"/>
        <v>50</v>
      </c>
      <c r="I251">
        <f t="shared" si="20"/>
        <v>200</v>
      </c>
      <c r="J251" t="s">
        <v>362</v>
      </c>
      <c r="K251">
        <v>142.31885377064856</v>
      </c>
      <c r="L251" t="s">
        <v>362</v>
      </c>
      <c r="M251">
        <v>1.6566771133007698</v>
      </c>
      <c r="N251">
        <v>101.84870985583041</v>
      </c>
      <c r="O251">
        <v>17.72349198475365</v>
      </c>
      <c r="P251" t="s">
        <v>362</v>
      </c>
      <c r="Q251">
        <v>40.470143914818145</v>
      </c>
      <c r="R251" t="s">
        <v>317</v>
      </c>
      <c r="S251" s="2">
        <v>43305</v>
      </c>
    </row>
    <row r="252" spans="1:19" x14ac:dyDescent="0.35">
      <c r="A252" t="str">
        <f>CONCATENATE(B252,$H$1,H252,$D$1,D252,$S$1,TEXT(S252,"dd-mmm"))</f>
        <v>BrandonNtimingFerTime50CVDoongaraSeason24-Jul</v>
      </c>
      <c r="B252" t="str">
        <f t="shared" si="17"/>
        <v>BrandonNtiming</v>
      </c>
      <c r="C252">
        <f t="shared" si="18"/>
        <v>200</v>
      </c>
      <c r="D252" t="str">
        <f t="shared" si="19"/>
        <v>Doongara</v>
      </c>
      <c r="E252" t="s">
        <v>315</v>
      </c>
      <c r="F252" t="str">
        <f>CONCATENATE(E252,"_",R252)</f>
        <v>Brandon_DS_2018_50% up front_YUA16n V30</v>
      </c>
      <c r="G252" s="1">
        <f t="shared" si="16"/>
        <v>43396</v>
      </c>
      <c r="H252" s="4">
        <f t="shared" si="21"/>
        <v>50</v>
      </c>
      <c r="I252">
        <f t="shared" si="20"/>
        <v>200</v>
      </c>
      <c r="J252" t="s">
        <v>362</v>
      </c>
      <c r="K252">
        <v>411.25346773278613</v>
      </c>
      <c r="L252" t="s">
        <v>362</v>
      </c>
      <c r="M252">
        <v>5.7638503063937989</v>
      </c>
      <c r="N252">
        <v>260.81250301978116</v>
      </c>
      <c r="O252">
        <v>21.646400010588351</v>
      </c>
      <c r="P252" t="s">
        <v>362</v>
      </c>
      <c r="Q252">
        <v>150.44096471300503</v>
      </c>
      <c r="R252" t="s">
        <v>317</v>
      </c>
      <c r="S252" s="2">
        <v>43305</v>
      </c>
    </row>
    <row r="253" spans="1:19" x14ac:dyDescent="0.35">
      <c r="A253" t="str">
        <f>CONCATENATE(B253,$H$1,H253,$D$1,D253,$S$1,TEXT(S253,"dd-mmm"))</f>
        <v>BrandonNtimingFerTime50CVDoongaraSeason24-Jul</v>
      </c>
      <c r="B253" t="str">
        <f t="shared" si="17"/>
        <v>BrandonNtiming</v>
      </c>
      <c r="C253">
        <f t="shared" si="18"/>
        <v>200</v>
      </c>
      <c r="D253" t="str">
        <f t="shared" si="19"/>
        <v>Doongara</v>
      </c>
      <c r="E253" t="s">
        <v>315</v>
      </c>
      <c r="F253" t="str">
        <f>CONCATENATE(E253,"_",R253)</f>
        <v>Brandon_DS_2018_50% up front_YUA16n V30</v>
      </c>
      <c r="G253" s="1">
        <f t="shared" si="16"/>
        <v>43446</v>
      </c>
      <c r="H253" s="4">
        <f t="shared" si="21"/>
        <v>50</v>
      </c>
      <c r="I253">
        <f t="shared" si="20"/>
        <v>200</v>
      </c>
      <c r="J253">
        <v>928.07889697865517</v>
      </c>
      <c r="K253">
        <v>1553.0916293787154</v>
      </c>
      <c r="L253">
        <v>232.6112166971543</v>
      </c>
      <c r="M253">
        <v>8.9879389873901108</v>
      </c>
      <c r="N253">
        <v>239.45573994213515</v>
      </c>
      <c r="O253">
        <v>39.243094092131862</v>
      </c>
      <c r="P253">
        <v>928.07889697865517</v>
      </c>
      <c r="Q253">
        <v>385.55699245792533</v>
      </c>
      <c r="R253" t="s">
        <v>317</v>
      </c>
      <c r="S253" s="2">
        <v>43305</v>
      </c>
    </row>
    <row r="254" spans="1:19" x14ac:dyDescent="0.35">
      <c r="A254" t="str">
        <f>CONCATENATE(B254,$H$1,H254,$D$1,D254,$S$1,TEXT(S254,"dd-mmm"))</f>
        <v>BrandonNtimingFerTime80CVDoongaraSeason24-Jul</v>
      </c>
      <c r="B254" t="str">
        <f t="shared" si="17"/>
        <v>BrandonNtiming</v>
      </c>
      <c r="C254">
        <f t="shared" si="18"/>
        <v>200</v>
      </c>
      <c r="D254" t="str">
        <f t="shared" si="19"/>
        <v>Doongara</v>
      </c>
      <c r="E254" t="s">
        <v>316</v>
      </c>
      <c r="F254" t="str">
        <f>CONCATENATE(E254,"_",R254)</f>
        <v>Brandon_DS_2018_80% up front_YUA16n V30</v>
      </c>
      <c r="G254" s="1">
        <f t="shared" si="16"/>
        <v>43347</v>
      </c>
      <c r="H254" s="4">
        <f t="shared" si="21"/>
        <v>80</v>
      </c>
      <c r="I254">
        <f t="shared" si="20"/>
        <v>200</v>
      </c>
      <c r="J254" t="s">
        <v>362</v>
      </c>
      <c r="K254">
        <v>17.666667550000007</v>
      </c>
      <c r="L254" t="s">
        <v>362</v>
      </c>
      <c r="M254">
        <v>0.72694723072043588</v>
      </c>
      <c r="N254">
        <v>11.66666725</v>
      </c>
      <c r="O254">
        <v>68.349839313641269</v>
      </c>
      <c r="P254" t="s">
        <v>362</v>
      </c>
      <c r="Q254">
        <v>6.0000003000000017</v>
      </c>
      <c r="R254" t="s">
        <v>317</v>
      </c>
      <c r="S254" s="2">
        <v>43305</v>
      </c>
    </row>
    <row r="255" spans="1:19" x14ac:dyDescent="0.35">
      <c r="A255" t="str">
        <f>CONCATENATE(B255,$H$1,H255,$D$1,D255,$S$1,TEXT(S255,"dd-mmm"))</f>
        <v>BrandonNtimingFerTime80CVDoongaraSeason24-Jul</v>
      </c>
      <c r="B255" t="str">
        <f t="shared" si="17"/>
        <v>BrandonNtiming</v>
      </c>
      <c r="C255">
        <f t="shared" si="18"/>
        <v>200</v>
      </c>
      <c r="D255" t="str">
        <f t="shared" si="19"/>
        <v>Doongara</v>
      </c>
      <c r="E255" t="s">
        <v>316</v>
      </c>
      <c r="F255" t="str">
        <f>CONCATENATE(E255,"_",R255)</f>
        <v>Brandon_DS_2018_80% up front_YUA16n V30</v>
      </c>
      <c r="G255" s="1">
        <f t="shared" si="16"/>
        <v>43375</v>
      </c>
      <c r="H255" s="4">
        <f t="shared" si="21"/>
        <v>80</v>
      </c>
      <c r="I255">
        <f t="shared" si="20"/>
        <v>200</v>
      </c>
      <c r="J255" t="s">
        <v>362</v>
      </c>
      <c r="K255">
        <v>149.13468917163709</v>
      </c>
      <c r="L255" t="s">
        <v>362</v>
      </c>
      <c r="M255">
        <v>2.2704723414049264</v>
      </c>
      <c r="N255">
        <v>101.77206900635939</v>
      </c>
      <c r="O255">
        <v>22.073472356943643</v>
      </c>
      <c r="P255" t="s">
        <v>362</v>
      </c>
      <c r="Q255">
        <v>47.36262016527769</v>
      </c>
      <c r="R255" t="s">
        <v>317</v>
      </c>
      <c r="S255" s="2">
        <v>43305</v>
      </c>
    </row>
    <row r="256" spans="1:19" x14ac:dyDescent="0.35">
      <c r="A256" t="str">
        <f>CONCATENATE(B256,$H$1,H256,$D$1,D256,$S$1,TEXT(S256,"dd-mmm"))</f>
        <v>BrandonNtimingFerTime80CVDoongaraSeason24-Jul</v>
      </c>
      <c r="B256" t="str">
        <f t="shared" si="17"/>
        <v>BrandonNtiming</v>
      </c>
      <c r="C256">
        <f t="shared" si="18"/>
        <v>200</v>
      </c>
      <c r="D256" t="str">
        <f t="shared" si="19"/>
        <v>Doongara</v>
      </c>
      <c r="E256" t="s">
        <v>316</v>
      </c>
      <c r="F256" t="str">
        <f>CONCATENATE(E256,"_",R256)</f>
        <v>Brandon_DS_2018_80% up front_YUA16n V30</v>
      </c>
      <c r="G256" s="1">
        <f t="shared" si="16"/>
        <v>43396</v>
      </c>
      <c r="H256" s="4">
        <f t="shared" si="21"/>
        <v>80</v>
      </c>
      <c r="I256">
        <f t="shared" si="20"/>
        <v>200</v>
      </c>
      <c r="J256" t="s">
        <v>362</v>
      </c>
      <c r="K256">
        <v>295.76526871592068</v>
      </c>
      <c r="L256" t="s">
        <v>362</v>
      </c>
      <c r="M256">
        <v>3.4784048058351269</v>
      </c>
      <c r="N256">
        <v>180.58739180856782</v>
      </c>
      <c r="O256">
        <v>18.713394299939388</v>
      </c>
      <c r="P256" t="s">
        <v>362</v>
      </c>
      <c r="Q256">
        <v>115.17787690735292</v>
      </c>
      <c r="R256" t="s">
        <v>317</v>
      </c>
      <c r="S256" s="2">
        <v>43305</v>
      </c>
    </row>
    <row r="257" spans="1:20" x14ac:dyDescent="0.35">
      <c r="A257" t="str">
        <f>CONCATENATE(B257,$H$1,H257,$D$1,D257,$S$1,TEXT(S257,"dd-mmm"))</f>
        <v>BrandonNtimingFerTime80CVDoongaraSeason24-Jul</v>
      </c>
      <c r="B257" t="str">
        <f t="shared" si="17"/>
        <v>BrandonNtiming</v>
      </c>
      <c r="C257">
        <f t="shared" si="18"/>
        <v>200</v>
      </c>
      <c r="D257" t="str">
        <f t="shared" si="19"/>
        <v>Doongara</v>
      </c>
      <c r="E257" t="s">
        <v>316</v>
      </c>
      <c r="F257" t="str">
        <f>CONCATENATE(E257,"_",R257)</f>
        <v>Brandon_DS_2018_80% up front_YUA16n V30</v>
      </c>
      <c r="G257" s="1">
        <f t="shared" si="16"/>
        <v>43446</v>
      </c>
      <c r="H257" s="4">
        <f t="shared" si="21"/>
        <v>80</v>
      </c>
      <c r="I257">
        <f t="shared" si="20"/>
        <v>200</v>
      </c>
      <c r="J257">
        <v>1066.2278485047023</v>
      </c>
      <c r="K257">
        <v>1818.3934304451905</v>
      </c>
      <c r="L257">
        <v>324.32722535924262</v>
      </c>
      <c r="M257">
        <v>14.61663266049819</v>
      </c>
      <c r="N257">
        <v>290.34664170878608</v>
      </c>
      <c r="O257">
        <v>51.004835873058568</v>
      </c>
      <c r="P257">
        <v>1066.2278485047023</v>
      </c>
      <c r="Q257">
        <v>461.81894023170207</v>
      </c>
      <c r="R257" t="s">
        <v>317</v>
      </c>
      <c r="S257" s="2">
        <v>43305</v>
      </c>
    </row>
    <row r="258" spans="1:20" x14ac:dyDescent="0.35">
      <c r="A258" t="str">
        <f t="shared" ref="A258:A321" si="22">CONCATENATE(B258,$C$1,C258,$D$1,D258,$I$1,I258,S$1,TEXT(S258,"dd-mmm"))</f>
        <v>BrandonNratePopNrate150CVDoongaraPop150Season22-Jan</v>
      </c>
      <c r="B258" t="s">
        <v>330</v>
      </c>
      <c r="C258">
        <v>150</v>
      </c>
      <c r="D258" t="str">
        <f t="shared" si="19"/>
        <v>Doongara</v>
      </c>
      <c r="E258" t="s">
        <v>318</v>
      </c>
      <c r="F258" t="str">
        <f>CONCATENATE(E258,"_",R258)</f>
        <v>Brandon_WS_2018_P150_F150_Viet 4</v>
      </c>
      <c r="G258" s="1">
        <v>43235</v>
      </c>
      <c r="I258">
        <v>150</v>
      </c>
      <c r="J258">
        <v>190.50365990990991</v>
      </c>
      <c r="K258">
        <v>957.36904268900219</v>
      </c>
      <c r="L258">
        <v>544.71070892723162</v>
      </c>
      <c r="M258">
        <v>2.7822411969641867</v>
      </c>
      <c r="N258">
        <v>107.91051319176317</v>
      </c>
      <c r="O258">
        <v>39.347857518226434</v>
      </c>
      <c r="P258" t="s">
        <v>362</v>
      </c>
      <c r="Q258">
        <v>190.50365990990991</v>
      </c>
      <c r="R258" t="s">
        <v>309</v>
      </c>
      <c r="S258" s="2">
        <v>43122</v>
      </c>
      <c r="T258">
        <v>150</v>
      </c>
    </row>
    <row r="259" spans="1:20" x14ac:dyDescent="0.35">
      <c r="A259" t="str">
        <f t="shared" si="22"/>
        <v>BrandonNratePopNrate150CVDoongaraPop150Season22-Jan</v>
      </c>
      <c r="B259" t="str">
        <f t="shared" si="17"/>
        <v>BrandonNratePop</v>
      </c>
      <c r="C259">
        <v>150</v>
      </c>
      <c r="D259" t="str">
        <f t="shared" si="19"/>
        <v>Doongara</v>
      </c>
      <c r="E259" t="s">
        <v>318</v>
      </c>
      <c r="F259" t="str">
        <f>CONCATENATE(E259,"_",R259)</f>
        <v>Brandon_WS_2018_P150_F150_Viet 4</v>
      </c>
      <c r="G259" s="1">
        <v>43172</v>
      </c>
      <c r="I259">
        <v>150</v>
      </c>
      <c r="J259">
        <v>17.812500000000004</v>
      </c>
      <c r="K259">
        <v>78.4375</v>
      </c>
      <c r="L259" t="s">
        <v>362</v>
      </c>
      <c r="M259">
        <v>0.33778110120156268</v>
      </c>
      <c r="N259">
        <v>42.8125</v>
      </c>
      <c r="O259">
        <v>22.925482784934825</v>
      </c>
      <c r="P259" t="s">
        <v>362</v>
      </c>
      <c r="Q259">
        <v>17.812500000000004</v>
      </c>
      <c r="R259" t="s">
        <v>309</v>
      </c>
      <c r="S259" s="2">
        <v>43122</v>
      </c>
      <c r="T259">
        <v>150</v>
      </c>
    </row>
    <row r="260" spans="1:20" x14ac:dyDescent="0.35">
      <c r="A260" t="str">
        <f t="shared" si="22"/>
        <v>BrandonNratePopNrate150CVDoongaraPop150Season22-Jan</v>
      </c>
      <c r="B260" t="str">
        <f t="shared" ref="B260:B323" si="23">B259</f>
        <v>BrandonNratePop</v>
      </c>
      <c r="C260">
        <v>150</v>
      </c>
      <c r="D260" t="str">
        <f t="shared" ref="D260:D323" si="24">D259</f>
        <v>Doongara</v>
      </c>
      <c r="E260" t="s">
        <v>318</v>
      </c>
      <c r="F260" t="str">
        <f>CONCATENATE(E260,"_",R260)</f>
        <v>Brandon_WS_2018_P150_F150_Viet 4</v>
      </c>
      <c r="G260" s="1">
        <v>43200</v>
      </c>
      <c r="I260">
        <v>150</v>
      </c>
      <c r="J260">
        <v>123.07405884502923</v>
      </c>
      <c r="K260">
        <v>350.23049159356725</v>
      </c>
      <c r="L260" t="s">
        <v>362</v>
      </c>
      <c r="M260">
        <v>3.0631302311787403</v>
      </c>
      <c r="N260">
        <v>104.08237390350878</v>
      </c>
      <c r="O260">
        <v>36.172959983616323</v>
      </c>
      <c r="P260" t="s">
        <v>362</v>
      </c>
      <c r="Q260">
        <v>123.07405884502923</v>
      </c>
      <c r="R260" t="s">
        <v>309</v>
      </c>
      <c r="S260" s="2">
        <v>43122</v>
      </c>
      <c r="T260">
        <v>150</v>
      </c>
    </row>
    <row r="261" spans="1:20" x14ac:dyDescent="0.35">
      <c r="A261" t="str">
        <f t="shared" si="22"/>
        <v>BrandonNratePopNrate200CVDoongaraPop150Season22-Jan</v>
      </c>
      <c r="B261" t="str">
        <f t="shared" si="23"/>
        <v>BrandonNratePop</v>
      </c>
      <c r="C261">
        <v>200</v>
      </c>
      <c r="D261" t="str">
        <f t="shared" si="24"/>
        <v>Doongara</v>
      </c>
      <c r="E261" t="s">
        <v>319</v>
      </c>
      <c r="F261" t="str">
        <f>CONCATENATE(E261,"_",R261)</f>
        <v>Brandon_WS_2018_P150_F200_Viet 4</v>
      </c>
      <c r="G261" s="1">
        <v>43235</v>
      </c>
      <c r="I261">
        <v>150</v>
      </c>
      <c r="J261">
        <v>191.16573014148841</v>
      </c>
      <c r="K261">
        <v>988.36830226482084</v>
      </c>
      <c r="L261">
        <v>600.52170855213785</v>
      </c>
      <c r="M261">
        <v>2.2668206461669911</v>
      </c>
      <c r="N261">
        <v>89.588172627005363</v>
      </c>
      <c r="O261">
        <v>43.140370210689454</v>
      </c>
      <c r="P261" t="s">
        <v>362</v>
      </c>
      <c r="Q261">
        <v>191.16573014148841</v>
      </c>
      <c r="R261" t="s">
        <v>309</v>
      </c>
      <c r="S261" s="2">
        <v>43122</v>
      </c>
      <c r="T261">
        <v>200</v>
      </c>
    </row>
    <row r="262" spans="1:20" x14ac:dyDescent="0.35">
      <c r="A262" t="str">
        <f t="shared" si="22"/>
        <v>BrandonNratePopNrate200CVDoongaraPop150Season22-Jan</v>
      </c>
      <c r="B262" t="str">
        <f t="shared" si="23"/>
        <v>BrandonNratePop</v>
      </c>
      <c r="C262">
        <v>200</v>
      </c>
      <c r="D262" t="str">
        <f t="shared" si="24"/>
        <v>Doongara</v>
      </c>
      <c r="E262" t="s">
        <v>319</v>
      </c>
      <c r="F262" t="str">
        <f>CONCATENATE(E262,"_",R262)</f>
        <v>Brandon_WS_2018_P150_F200_Viet 4</v>
      </c>
      <c r="G262" s="1">
        <v>43172</v>
      </c>
      <c r="I262">
        <v>150</v>
      </c>
      <c r="J262">
        <v>23.392857142857139</v>
      </c>
      <c r="K262">
        <v>101.11607142857142</v>
      </c>
      <c r="L262" t="s">
        <v>362</v>
      </c>
      <c r="M262">
        <v>0.74156949794908467</v>
      </c>
      <c r="N262">
        <v>54.330357142857146</v>
      </c>
      <c r="O262">
        <v>22.527392396274319</v>
      </c>
      <c r="P262" t="s">
        <v>362</v>
      </c>
      <c r="Q262">
        <v>23.392857142857139</v>
      </c>
      <c r="R262" t="s">
        <v>309</v>
      </c>
      <c r="S262" s="2">
        <v>43122</v>
      </c>
      <c r="T262">
        <v>200</v>
      </c>
    </row>
    <row r="263" spans="1:20" x14ac:dyDescent="0.35">
      <c r="A263" t="str">
        <f t="shared" si="22"/>
        <v>BrandonNratePopNrate200CVDoongaraPop150Season22-Jan</v>
      </c>
      <c r="B263" t="str">
        <f t="shared" si="23"/>
        <v>BrandonNratePop</v>
      </c>
      <c r="C263">
        <v>200</v>
      </c>
      <c r="D263" t="str">
        <f t="shared" si="24"/>
        <v>Doongara</v>
      </c>
      <c r="E263" t="s">
        <v>319</v>
      </c>
      <c r="F263" t="str">
        <f>CONCATENATE(E263,"_",R263)</f>
        <v>Brandon_WS_2018_P150_F200_Viet 4</v>
      </c>
      <c r="G263" s="1">
        <v>43200</v>
      </c>
      <c r="I263">
        <v>150</v>
      </c>
      <c r="J263">
        <v>127.40451388888887</v>
      </c>
      <c r="K263">
        <v>383.21267361111109</v>
      </c>
      <c r="L263" t="s">
        <v>362</v>
      </c>
      <c r="M263">
        <v>2.4851870053459364</v>
      </c>
      <c r="N263">
        <v>128.40364583333334</v>
      </c>
      <c r="O263">
        <v>22.639074141746566</v>
      </c>
      <c r="P263" t="s">
        <v>362</v>
      </c>
      <c r="Q263">
        <v>127.40451388888887</v>
      </c>
      <c r="R263" t="s">
        <v>309</v>
      </c>
      <c r="S263" s="2">
        <v>43122</v>
      </c>
      <c r="T263">
        <v>200</v>
      </c>
    </row>
    <row r="264" spans="1:20" x14ac:dyDescent="0.35">
      <c r="A264" t="str">
        <f t="shared" si="22"/>
        <v>BrandonNratePopNrate250CVDoongaraPop150Season22-Jan</v>
      </c>
      <c r="B264" t="str">
        <f t="shared" si="23"/>
        <v>BrandonNratePop</v>
      </c>
      <c r="C264">
        <v>250</v>
      </c>
      <c r="D264" t="str">
        <f t="shared" si="24"/>
        <v>Doongara</v>
      </c>
      <c r="E264" t="s">
        <v>320</v>
      </c>
      <c r="F264" t="str">
        <f>CONCATENATE(E264,"_",R264)</f>
        <v>Brandon_WS_2018_P150_F250_Viet 4</v>
      </c>
      <c r="G264" s="1">
        <v>43235</v>
      </c>
      <c r="I264">
        <v>150</v>
      </c>
      <c r="J264">
        <v>226.39575721592988</v>
      </c>
      <c r="K264">
        <v>1153.8116941180401</v>
      </c>
      <c r="L264">
        <v>693.50787696924226</v>
      </c>
      <c r="M264">
        <v>2.3166033739477676</v>
      </c>
      <c r="N264">
        <v>104.60340549263182</v>
      </c>
      <c r="O264">
        <v>37.634098574711523</v>
      </c>
      <c r="P264" t="s">
        <v>362</v>
      </c>
      <c r="Q264">
        <v>226.39575721592988</v>
      </c>
      <c r="R264" t="s">
        <v>309</v>
      </c>
      <c r="S264" s="2">
        <v>43122</v>
      </c>
      <c r="T264">
        <v>250</v>
      </c>
    </row>
    <row r="265" spans="1:20" x14ac:dyDescent="0.35">
      <c r="A265" t="str">
        <f t="shared" si="22"/>
        <v>BrandonNratePopNrate250CVDoongaraPop150Season22-Jan</v>
      </c>
      <c r="B265" t="str">
        <f t="shared" si="23"/>
        <v>BrandonNratePop</v>
      </c>
      <c r="C265">
        <v>250</v>
      </c>
      <c r="D265" t="str">
        <f t="shared" si="24"/>
        <v>Doongara</v>
      </c>
      <c r="E265" t="s">
        <v>320</v>
      </c>
      <c r="F265" t="str">
        <f>CONCATENATE(E265,"_",R265)</f>
        <v>Brandon_WS_2018_P150_F250_Viet 4</v>
      </c>
      <c r="G265" s="1">
        <v>43172</v>
      </c>
      <c r="I265">
        <v>150</v>
      </c>
      <c r="J265">
        <v>21.875000000000004</v>
      </c>
      <c r="K265">
        <v>96.25</v>
      </c>
      <c r="L265" t="s">
        <v>362</v>
      </c>
      <c r="M265">
        <v>0.36802108888958351</v>
      </c>
      <c r="N265">
        <v>52.5</v>
      </c>
      <c r="O265">
        <v>18.891891465568349</v>
      </c>
      <c r="P265" t="s">
        <v>362</v>
      </c>
      <c r="Q265">
        <v>21.875000000000004</v>
      </c>
      <c r="R265" t="s">
        <v>309</v>
      </c>
      <c r="S265" s="2">
        <v>43122</v>
      </c>
      <c r="T265">
        <v>250</v>
      </c>
    </row>
    <row r="266" spans="1:20" x14ac:dyDescent="0.35">
      <c r="A266" t="str">
        <f t="shared" si="22"/>
        <v>BrandonNratePopNrate250CVDoongaraPop150Season22-Jan</v>
      </c>
      <c r="B266" t="str">
        <f t="shared" si="23"/>
        <v>BrandonNratePop</v>
      </c>
      <c r="C266">
        <v>250</v>
      </c>
      <c r="D266" t="str">
        <f t="shared" si="24"/>
        <v>Doongara</v>
      </c>
      <c r="E266" t="s">
        <v>320</v>
      </c>
      <c r="F266" t="str">
        <f>CONCATENATE(E266,"_",R266)</f>
        <v>Brandon_WS_2018_P150_F250_Viet 4</v>
      </c>
      <c r="G266" s="1">
        <v>43200</v>
      </c>
      <c r="I266">
        <v>150</v>
      </c>
      <c r="J266">
        <v>126.24501811594205</v>
      </c>
      <c r="K266">
        <v>371.82411001840353</v>
      </c>
      <c r="L266" t="s">
        <v>362</v>
      </c>
      <c r="M266">
        <v>3.3455523007602435</v>
      </c>
      <c r="N266">
        <v>119.33407378651944</v>
      </c>
      <c r="O266">
        <v>27.423800292150933</v>
      </c>
      <c r="P266" t="s">
        <v>362</v>
      </c>
      <c r="Q266">
        <v>126.24501811594205</v>
      </c>
      <c r="R266" t="s">
        <v>309</v>
      </c>
      <c r="S266" s="2">
        <v>43122</v>
      </c>
      <c r="T266">
        <v>250</v>
      </c>
    </row>
    <row r="267" spans="1:20" x14ac:dyDescent="0.35">
      <c r="A267" t="str">
        <f t="shared" si="22"/>
        <v>BrandonNratePopNrate150CVDoongaraPop300Season22-Jan</v>
      </c>
      <c r="B267" t="str">
        <f t="shared" si="23"/>
        <v>BrandonNratePop</v>
      </c>
      <c r="C267">
        <v>150</v>
      </c>
      <c r="D267" t="str">
        <f t="shared" si="24"/>
        <v>Doongara</v>
      </c>
      <c r="E267" t="s">
        <v>321</v>
      </c>
      <c r="F267" t="str">
        <f>CONCATENATE(E267,"_",R267)</f>
        <v>Brandon_WS_2018_P300_F150_Viet 4</v>
      </c>
      <c r="G267" s="1">
        <v>43235</v>
      </c>
      <c r="I267">
        <v>300</v>
      </c>
      <c r="J267">
        <v>186.83714657738093</v>
      </c>
      <c r="K267">
        <v>984.53676279281865</v>
      </c>
      <c r="L267">
        <v>606.81109339834939</v>
      </c>
      <c r="M267">
        <v>2.9833336041149878</v>
      </c>
      <c r="N267">
        <v>89.004929315476176</v>
      </c>
      <c r="O267">
        <v>61.46640324811419</v>
      </c>
      <c r="P267" t="s">
        <v>362</v>
      </c>
      <c r="Q267">
        <v>186.83714657738093</v>
      </c>
      <c r="R267" t="s">
        <v>309</v>
      </c>
      <c r="S267" s="2">
        <v>43122</v>
      </c>
      <c r="T267">
        <v>150</v>
      </c>
    </row>
    <row r="268" spans="1:20" x14ac:dyDescent="0.35">
      <c r="A268" t="str">
        <f t="shared" si="22"/>
        <v>BrandonNratePopNrate150CVDoongaraPop300Season22-Jan</v>
      </c>
      <c r="B268" t="str">
        <f t="shared" si="23"/>
        <v>BrandonNratePop</v>
      </c>
      <c r="C268">
        <v>150</v>
      </c>
      <c r="D268" t="str">
        <f t="shared" si="24"/>
        <v>Doongara</v>
      </c>
      <c r="E268" t="s">
        <v>321</v>
      </c>
      <c r="F268" t="str">
        <f>CONCATENATE(E268,"_",R268)</f>
        <v>Brandon_WS_2018_P300_F150_Viet 4</v>
      </c>
      <c r="G268" s="1">
        <v>43172</v>
      </c>
      <c r="I268">
        <v>300</v>
      </c>
      <c r="J268">
        <v>22.812500000000004</v>
      </c>
      <c r="K268">
        <v>95.625</v>
      </c>
      <c r="L268" t="s">
        <v>362</v>
      </c>
      <c r="M268">
        <v>0.43664853677008908</v>
      </c>
      <c r="N268">
        <v>50</v>
      </c>
      <c r="O268">
        <v>22.22534833124541</v>
      </c>
      <c r="P268" t="s">
        <v>362</v>
      </c>
      <c r="Q268">
        <v>22.812500000000004</v>
      </c>
      <c r="R268" t="s">
        <v>309</v>
      </c>
      <c r="S268" s="2">
        <v>43122</v>
      </c>
      <c r="T268">
        <v>150</v>
      </c>
    </row>
    <row r="269" spans="1:20" x14ac:dyDescent="0.35">
      <c r="A269" t="str">
        <f t="shared" si="22"/>
        <v>BrandonNratePopNrate150CVDoongaraPop300Season22-Jan</v>
      </c>
      <c r="B269" t="str">
        <f t="shared" si="23"/>
        <v>BrandonNratePop</v>
      </c>
      <c r="C269">
        <v>150</v>
      </c>
      <c r="D269" t="str">
        <f t="shared" si="24"/>
        <v>Doongara</v>
      </c>
      <c r="E269" t="s">
        <v>321</v>
      </c>
      <c r="F269" t="str">
        <f>CONCATENATE(E269,"_",R269)</f>
        <v>Brandon_WS_2018_P300_F150_Viet 4</v>
      </c>
      <c r="G269" s="1">
        <v>43200</v>
      </c>
      <c r="I269">
        <v>300</v>
      </c>
      <c r="J269">
        <v>151.82765151515156</v>
      </c>
      <c r="K269">
        <v>441.22159090909099</v>
      </c>
      <c r="L269" t="s">
        <v>362</v>
      </c>
      <c r="M269">
        <v>4.2300772716082822</v>
      </c>
      <c r="N269">
        <v>137.5662878787879</v>
      </c>
      <c r="O269">
        <v>30.710086377009084</v>
      </c>
      <c r="P269" t="s">
        <v>362</v>
      </c>
      <c r="Q269">
        <v>151.82765151515156</v>
      </c>
      <c r="R269" t="s">
        <v>309</v>
      </c>
      <c r="S269" s="2">
        <v>43122</v>
      </c>
      <c r="T269">
        <v>150</v>
      </c>
    </row>
    <row r="270" spans="1:20" x14ac:dyDescent="0.35">
      <c r="A270" t="str">
        <f t="shared" si="22"/>
        <v>BrandonNratePopNrate200CVDoongaraPop300Season22-Jan</v>
      </c>
      <c r="B270" t="str">
        <f t="shared" si="23"/>
        <v>BrandonNratePop</v>
      </c>
      <c r="C270">
        <v>200</v>
      </c>
      <c r="D270" t="str">
        <f t="shared" si="24"/>
        <v>Doongara</v>
      </c>
      <c r="E270" t="s">
        <v>322</v>
      </c>
      <c r="F270" t="str">
        <f>CONCATENATE(E270,"_",R270)</f>
        <v>Brandon_WS_2018_P300_F200_Viet 4</v>
      </c>
      <c r="G270" s="1">
        <v>43235</v>
      </c>
      <c r="I270">
        <v>300</v>
      </c>
      <c r="J270">
        <v>214.64405446086479</v>
      </c>
      <c r="K270">
        <v>1145.244133450748</v>
      </c>
      <c r="L270">
        <v>674.91827644411103</v>
      </c>
      <c r="M270">
        <v>3.6365798212290179</v>
      </c>
      <c r="N270">
        <v>135.52630678708266</v>
      </c>
      <c r="O270">
        <v>48.280031950935012</v>
      </c>
      <c r="P270" t="s">
        <v>362</v>
      </c>
      <c r="Q270">
        <v>214.64405446086479</v>
      </c>
      <c r="R270" t="s">
        <v>309</v>
      </c>
      <c r="S270" s="2">
        <v>43122</v>
      </c>
      <c r="T270">
        <v>200</v>
      </c>
    </row>
    <row r="271" spans="1:20" x14ac:dyDescent="0.35">
      <c r="A271" t="str">
        <f t="shared" si="22"/>
        <v>BrandonNratePopNrate200CVDoongaraPop300Season22-Jan</v>
      </c>
      <c r="B271" t="str">
        <f t="shared" si="23"/>
        <v>BrandonNratePop</v>
      </c>
      <c r="C271">
        <v>200</v>
      </c>
      <c r="D271" t="str">
        <f t="shared" si="24"/>
        <v>Doongara</v>
      </c>
      <c r="E271" t="s">
        <v>322</v>
      </c>
      <c r="F271" t="str">
        <f>CONCATENATE(E271,"_",R271)</f>
        <v>Brandon_WS_2018_P300_F200_Viet 4</v>
      </c>
      <c r="G271" s="1">
        <v>43172</v>
      </c>
      <c r="I271">
        <v>300</v>
      </c>
      <c r="J271">
        <v>25.625</v>
      </c>
      <c r="K271">
        <v>100.3125</v>
      </c>
      <c r="L271" t="s">
        <v>362</v>
      </c>
      <c r="M271">
        <v>0.3556221250411703</v>
      </c>
      <c r="N271">
        <v>49.0625</v>
      </c>
      <c r="O271">
        <v>20.392160079264634</v>
      </c>
      <c r="P271" t="s">
        <v>362</v>
      </c>
      <c r="Q271">
        <v>25.625</v>
      </c>
      <c r="R271" t="s">
        <v>309</v>
      </c>
      <c r="S271" s="2">
        <v>43122</v>
      </c>
      <c r="T271">
        <v>200</v>
      </c>
    </row>
    <row r="272" spans="1:20" x14ac:dyDescent="0.35">
      <c r="A272" t="str">
        <f t="shared" si="22"/>
        <v>BrandonNratePopNrate200CVDoongaraPop300Season22-Jan</v>
      </c>
      <c r="B272" t="str">
        <f t="shared" si="23"/>
        <v>BrandonNratePop</v>
      </c>
      <c r="C272">
        <v>200</v>
      </c>
      <c r="D272" t="str">
        <f t="shared" si="24"/>
        <v>Doongara</v>
      </c>
      <c r="E272" t="s">
        <v>322</v>
      </c>
      <c r="F272" t="str">
        <f>CONCATENATE(E272,"_",R272)</f>
        <v>Brandon_WS_2018_P300_F200_Viet 4</v>
      </c>
      <c r="G272" s="1">
        <v>43200</v>
      </c>
      <c r="I272">
        <v>300</v>
      </c>
      <c r="J272">
        <v>104.99302780552782</v>
      </c>
      <c r="K272">
        <v>298.11518342768352</v>
      </c>
      <c r="L272" t="s">
        <v>362</v>
      </c>
      <c r="M272">
        <v>1.9315566931019963</v>
      </c>
      <c r="N272">
        <v>88.129127816627829</v>
      </c>
      <c r="O272">
        <v>26.15473075594506</v>
      </c>
      <c r="P272" t="s">
        <v>362</v>
      </c>
      <c r="Q272">
        <v>104.99302780552782</v>
      </c>
      <c r="R272" t="s">
        <v>309</v>
      </c>
      <c r="S272" s="2">
        <v>43122</v>
      </c>
      <c r="T272">
        <v>200</v>
      </c>
    </row>
    <row r="273" spans="1:20" x14ac:dyDescent="0.35">
      <c r="A273" t="str">
        <f t="shared" si="22"/>
        <v>BrandonNratePopNrate250CVDoongaraPop300Season22-Jan</v>
      </c>
      <c r="B273" t="str">
        <f t="shared" si="23"/>
        <v>BrandonNratePop</v>
      </c>
      <c r="C273">
        <v>250</v>
      </c>
      <c r="D273" t="str">
        <f t="shared" si="24"/>
        <v>Doongara</v>
      </c>
      <c r="E273" t="s">
        <v>323</v>
      </c>
      <c r="F273" t="str">
        <f>CONCATENATE(E273,"_",R273)</f>
        <v>Brandon_WS_2018_P300_F250_Viet 4</v>
      </c>
      <c r="G273" s="1">
        <v>43235</v>
      </c>
      <c r="I273">
        <v>300</v>
      </c>
      <c r="J273">
        <v>294.82738095238102</v>
      </c>
      <c r="K273">
        <v>1326.6404205069125</v>
      </c>
      <c r="L273">
        <v>697.10057201800441</v>
      </c>
      <c r="M273">
        <v>4.5368994393691864</v>
      </c>
      <c r="N273">
        <v>137.47916666666669</v>
      </c>
      <c r="O273">
        <v>51.225664151607745</v>
      </c>
      <c r="P273" t="s">
        <v>362</v>
      </c>
      <c r="Q273">
        <v>294.82738095238102</v>
      </c>
      <c r="R273" t="s">
        <v>309</v>
      </c>
      <c r="S273" s="2">
        <v>43122</v>
      </c>
      <c r="T273">
        <v>250</v>
      </c>
    </row>
    <row r="274" spans="1:20" x14ac:dyDescent="0.35">
      <c r="A274" t="str">
        <f t="shared" si="22"/>
        <v>BrandonNratePopNrate250CVDoongaraPop300Season22-Jan</v>
      </c>
      <c r="B274" t="str">
        <f t="shared" si="23"/>
        <v>BrandonNratePop</v>
      </c>
      <c r="C274">
        <v>250</v>
      </c>
      <c r="D274" t="str">
        <f t="shared" si="24"/>
        <v>Doongara</v>
      </c>
      <c r="E274" t="s">
        <v>323</v>
      </c>
      <c r="F274" t="str">
        <f>CONCATENATE(E274,"_",R274)</f>
        <v>Brandon_WS_2018_P300_F250_Viet 4</v>
      </c>
      <c r="G274" s="1">
        <v>43172</v>
      </c>
      <c r="I274">
        <v>300</v>
      </c>
      <c r="J274">
        <v>40.018382352941181</v>
      </c>
      <c r="K274">
        <v>163.58455882352942</v>
      </c>
      <c r="L274" t="s">
        <v>362</v>
      </c>
      <c r="M274">
        <v>0.94521764871875058</v>
      </c>
      <c r="N274">
        <v>83.547794117647058</v>
      </c>
      <c r="O274">
        <v>19.587783415188809</v>
      </c>
      <c r="P274" t="s">
        <v>362</v>
      </c>
      <c r="Q274">
        <v>40.018382352941181</v>
      </c>
      <c r="R274" t="s">
        <v>309</v>
      </c>
      <c r="S274" s="2">
        <v>43122</v>
      </c>
      <c r="T274">
        <v>250</v>
      </c>
    </row>
    <row r="275" spans="1:20" x14ac:dyDescent="0.35">
      <c r="A275" t="str">
        <f t="shared" si="22"/>
        <v>BrandonNratePopNrate250CVDoongaraPop300Season22-Jan</v>
      </c>
      <c r="B275" t="str">
        <f t="shared" si="23"/>
        <v>BrandonNratePop</v>
      </c>
      <c r="C275">
        <v>250</v>
      </c>
      <c r="D275" t="str">
        <f t="shared" si="24"/>
        <v>Doongara</v>
      </c>
      <c r="E275" t="s">
        <v>323</v>
      </c>
      <c r="F275" t="str">
        <f>CONCATENATE(E275,"_",R275)</f>
        <v>Brandon_WS_2018_P300_F250_Viet 4</v>
      </c>
      <c r="G275" s="1">
        <v>43200</v>
      </c>
      <c r="I275">
        <v>300</v>
      </c>
      <c r="J275">
        <v>173.64026424963927</v>
      </c>
      <c r="K275">
        <v>492.47858044733056</v>
      </c>
      <c r="L275" t="s">
        <v>362</v>
      </c>
      <c r="M275">
        <v>6.647224846818256</v>
      </c>
      <c r="N275">
        <v>145.19805194805195</v>
      </c>
      <c r="O275">
        <v>47.881382219237281</v>
      </c>
      <c r="P275" t="s">
        <v>362</v>
      </c>
      <c r="Q275">
        <v>173.64026424963927</v>
      </c>
      <c r="R275" t="s">
        <v>309</v>
      </c>
      <c r="S275" s="2">
        <v>43122</v>
      </c>
      <c r="T275">
        <v>250</v>
      </c>
    </row>
    <row r="276" spans="1:20" x14ac:dyDescent="0.35">
      <c r="A276" t="str">
        <f t="shared" si="22"/>
        <v>BrandonNratePopNrate150CVDoongaraPop450Season22-Jan</v>
      </c>
      <c r="B276" t="str">
        <f t="shared" si="23"/>
        <v>BrandonNratePop</v>
      </c>
      <c r="C276">
        <v>150</v>
      </c>
      <c r="D276" t="str">
        <f t="shared" si="24"/>
        <v>Doongara</v>
      </c>
      <c r="E276" t="s">
        <v>324</v>
      </c>
      <c r="F276" t="str">
        <f>CONCATENATE(E276,"_",R276)</f>
        <v>Brandon_WS_2018_P450_F150_Viet 4</v>
      </c>
      <c r="G276" s="1">
        <v>43235</v>
      </c>
      <c r="I276">
        <v>450</v>
      </c>
      <c r="J276">
        <v>275.66475844915129</v>
      </c>
      <c r="K276">
        <v>1250.1809179316888</v>
      </c>
      <c r="L276">
        <v>600.76129969992485</v>
      </c>
      <c r="M276">
        <v>3.9054610279815671</v>
      </c>
      <c r="N276">
        <v>145.62844248422996</v>
      </c>
      <c r="O276">
        <v>44.383973830817077</v>
      </c>
      <c r="P276" t="s">
        <v>362</v>
      </c>
      <c r="Q276">
        <v>275.66475844915129</v>
      </c>
      <c r="R276" t="s">
        <v>309</v>
      </c>
      <c r="S276" s="2">
        <v>43122</v>
      </c>
      <c r="T276">
        <v>150</v>
      </c>
    </row>
    <row r="277" spans="1:20" x14ac:dyDescent="0.35">
      <c r="A277" t="str">
        <f t="shared" si="22"/>
        <v>BrandonNratePopNrate150CVDoongaraPop450Season22-Jan</v>
      </c>
      <c r="B277" t="str">
        <f t="shared" si="23"/>
        <v>BrandonNratePop</v>
      </c>
      <c r="C277">
        <v>150</v>
      </c>
      <c r="D277" t="str">
        <f t="shared" si="24"/>
        <v>Doongara</v>
      </c>
      <c r="E277" t="s">
        <v>324</v>
      </c>
      <c r="F277" t="str">
        <f>CONCATENATE(E277,"_",R277)</f>
        <v>Brandon_WS_2018_P450_F150_Viet 4</v>
      </c>
      <c r="G277" s="1">
        <v>43172</v>
      </c>
      <c r="I277">
        <v>450</v>
      </c>
      <c r="J277">
        <v>28.327205882352938</v>
      </c>
      <c r="K277">
        <v>116.19485294117646</v>
      </c>
      <c r="L277" t="s">
        <v>362</v>
      </c>
      <c r="M277">
        <v>0.79422572510436473</v>
      </c>
      <c r="N277">
        <v>59.540441176470587</v>
      </c>
      <c r="O277">
        <v>21.495622095399998</v>
      </c>
      <c r="P277" t="s">
        <v>362</v>
      </c>
      <c r="Q277">
        <v>28.327205882352938</v>
      </c>
      <c r="R277" t="s">
        <v>309</v>
      </c>
      <c r="S277" s="2">
        <v>43122</v>
      </c>
      <c r="T277">
        <v>150</v>
      </c>
    </row>
    <row r="278" spans="1:20" x14ac:dyDescent="0.35">
      <c r="A278" t="str">
        <f t="shared" si="22"/>
        <v>BrandonNratePopNrate150CVDoongaraPop450Season22-Jan</v>
      </c>
      <c r="B278" t="str">
        <f t="shared" si="23"/>
        <v>BrandonNratePop</v>
      </c>
      <c r="C278">
        <v>150</v>
      </c>
      <c r="D278" t="str">
        <f t="shared" si="24"/>
        <v>Doongara</v>
      </c>
      <c r="E278" t="s">
        <v>324</v>
      </c>
      <c r="F278" t="str">
        <f>CONCATENATE(E278,"_",R278)</f>
        <v>Brandon_WS_2018_P450_F150_Viet 4</v>
      </c>
      <c r="G278" s="1">
        <v>43200</v>
      </c>
      <c r="I278">
        <v>450</v>
      </c>
      <c r="J278">
        <v>164.92559523809524</v>
      </c>
      <c r="K278">
        <v>486.68575310559009</v>
      </c>
      <c r="L278" t="s">
        <v>362</v>
      </c>
      <c r="M278">
        <v>6.5916239330257502</v>
      </c>
      <c r="N278">
        <v>156.83456262939961</v>
      </c>
      <c r="O278">
        <v>43.50483530231886</v>
      </c>
      <c r="P278" t="s">
        <v>362</v>
      </c>
      <c r="Q278">
        <v>164.92559523809524</v>
      </c>
      <c r="R278" t="s">
        <v>309</v>
      </c>
      <c r="S278" s="2">
        <v>43122</v>
      </c>
      <c r="T278">
        <v>150</v>
      </c>
    </row>
    <row r="279" spans="1:20" x14ac:dyDescent="0.35">
      <c r="A279" t="str">
        <f t="shared" si="22"/>
        <v>BrandonNratePopNrate200CVDoongaraPop450Season22-Jan</v>
      </c>
      <c r="B279" t="str">
        <f t="shared" si="23"/>
        <v>BrandonNratePop</v>
      </c>
      <c r="C279">
        <v>200</v>
      </c>
      <c r="D279" t="str">
        <f t="shared" si="24"/>
        <v>Doongara</v>
      </c>
      <c r="E279" t="s">
        <v>325</v>
      </c>
      <c r="F279" t="str">
        <f>CONCATENATE(E279,"_",R279)</f>
        <v>Brandon_WS_2018_P450_F200_Viet 4</v>
      </c>
      <c r="G279" s="1">
        <v>43235</v>
      </c>
      <c r="I279">
        <v>450</v>
      </c>
      <c r="J279">
        <v>272.45498084291188</v>
      </c>
      <c r="K279">
        <v>1272.8601197318008</v>
      </c>
      <c r="L279">
        <v>664.5537790697673</v>
      </c>
      <c r="M279">
        <v>4.0148109822756339</v>
      </c>
      <c r="N279">
        <v>156.43390804597703</v>
      </c>
      <c r="O279">
        <v>39.218300441041762</v>
      </c>
      <c r="P279" t="s">
        <v>362</v>
      </c>
      <c r="Q279">
        <v>272.45498084291188</v>
      </c>
      <c r="R279" t="s">
        <v>309</v>
      </c>
      <c r="S279" s="2">
        <v>43122</v>
      </c>
      <c r="T279">
        <v>200</v>
      </c>
    </row>
    <row r="280" spans="1:20" x14ac:dyDescent="0.35">
      <c r="A280" t="str">
        <f t="shared" si="22"/>
        <v>BrandonNratePopNrate200CVDoongaraPop450Season22-Jan</v>
      </c>
      <c r="B280" t="str">
        <f t="shared" si="23"/>
        <v>BrandonNratePop</v>
      </c>
      <c r="C280">
        <v>200</v>
      </c>
      <c r="D280" t="str">
        <f t="shared" si="24"/>
        <v>Doongara</v>
      </c>
      <c r="E280" t="s">
        <v>325</v>
      </c>
      <c r="F280" t="str">
        <f>CONCATENATE(E280,"_",R280)</f>
        <v>Brandon_WS_2018_P450_F200_Viet 4</v>
      </c>
      <c r="G280" s="1">
        <v>43172</v>
      </c>
      <c r="I280">
        <v>450</v>
      </c>
      <c r="J280">
        <v>20.625</v>
      </c>
      <c r="K280">
        <v>85.625</v>
      </c>
      <c r="L280" t="s">
        <v>362</v>
      </c>
      <c r="M280">
        <v>0.34816772326562523</v>
      </c>
      <c r="N280">
        <v>44.375</v>
      </c>
      <c r="O280">
        <v>21.840356941461078</v>
      </c>
      <c r="P280" t="s">
        <v>362</v>
      </c>
      <c r="Q280">
        <v>20.625</v>
      </c>
      <c r="R280" t="s">
        <v>309</v>
      </c>
      <c r="S280" s="2">
        <v>43122</v>
      </c>
      <c r="T280">
        <v>200</v>
      </c>
    </row>
    <row r="281" spans="1:20" x14ac:dyDescent="0.35">
      <c r="A281" t="str">
        <f t="shared" si="22"/>
        <v>BrandonNratePopNrate200CVDoongaraPop450Season22-Jan</v>
      </c>
      <c r="B281" t="str">
        <f t="shared" si="23"/>
        <v>BrandonNratePop</v>
      </c>
      <c r="C281">
        <v>200</v>
      </c>
      <c r="D281" t="str">
        <f t="shared" si="24"/>
        <v>Doongara</v>
      </c>
      <c r="E281" t="s">
        <v>325</v>
      </c>
      <c r="F281" t="str">
        <f>CONCATENATE(E281,"_",R281)</f>
        <v>Brandon_WS_2018_P450_F200_Viet 4</v>
      </c>
      <c r="G281" s="1">
        <v>43200</v>
      </c>
      <c r="I281">
        <v>450</v>
      </c>
      <c r="J281">
        <v>99.260179924242422</v>
      </c>
      <c r="K281">
        <v>313.3686079545455</v>
      </c>
      <c r="L281" t="s">
        <v>362</v>
      </c>
      <c r="M281">
        <v>2.7680749824699977</v>
      </c>
      <c r="N281">
        <v>114.84824810606062</v>
      </c>
      <c r="O281">
        <v>26.989916029107384</v>
      </c>
      <c r="P281" t="s">
        <v>362</v>
      </c>
      <c r="Q281">
        <v>99.260179924242422</v>
      </c>
      <c r="R281" t="s">
        <v>309</v>
      </c>
      <c r="S281" s="2">
        <v>43122</v>
      </c>
      <c r="T281">
        <v>200</v>
      </c>
    </row>
    <row r="282" spans="1:20" x14ac:dyDescent="0.35">
      <c r="A282" t="str">
        <f t="shared" si="22"/>
        <v>BrandonNratePopNrate250CVDoongaraPop450Season22-Jan</v>
      </c>
      <c r="B282" t="str">
        <f t="shared" si="23"/>
        <v>BrandonNratePop</v>
      </c>
      <c r="C282">
        <v>250</v>
      </c>
      <c r="D282" t="str">
        <f t="shared" si="24"/>
        <v>Doongara</v>
      </c>
      <c r="E282" t="s">
        <v>326</v>
      </c>
      <c r="F282" t="str">
        <f>CONCATENATE(E282,"_",R282)</f>
        <v>Brandon_WS_2018_P450_F250_Viet 4</v>
      </c>
      <c r="G282" s="1">
        <v>43235</v>
      </c>
      <c r="I282">
        <v>450</v>
      </c>
      <c r="J282">
        <v>264.10704157855361</v>
      </c>
      <c r="K282">
        <v>1140.4350679404129</v>
      </c>
      <c r="L282">
        <v>544.13850337584392</v>
      </c>
      <c r="M282">
        <v>5.4041210574435556</v>
      </c>
      <c r="N282">
        <v>144.26187188007998</v>
      </c>
      <c r="O282">
        <v>53.209545851613875</v>
      </c>
      <c r="P282" t="s">
        <v>362</v>
      </c>
      <c r="Q282">
        <v>264.10704157855361</v>
      </c>
      <c r="R282" t="s">
        <v>309</v>
      </c>
      <c r="S282" s="2">
        <v>43122</v>
      </c>
      <c r="T282">
        <v>250</v>
      </c>
    </row>
    <row r="283" spans="1:20" x14ac:dyDescent="0.35">
      <c r="A283" t="str">
        <f t="shared" si="22"/>
        <v>BrandonNratePopNrate250CVDoongaraPop450Season22-Jan</v>
      </c>
      <c r="B283" t="str">
        <f t="shared" si="23"/>
        <v>BrandonNratePop</v>
      </c>
      <c r="C283">
        <v>250</v>
      </c>
      <c r="D283" t="str">
        <f t="shared" si="24"/>
        <v>Doongara</v>
      </c>
      <c r="E283" t="s">
        <v>326</v>
      </c>
      <c r="F283" t="str">
        <f>CONCATENATE(E283,"_",R283)</f>
        <v>Brandon_WS_2018_P450_F250_Viet 4</v>
      </c>
      <c r="G283" s="1">
        <v>43172</v>
      </c>
      <c r="I283">
        <v>450</v>
      </c>
      <c r="J283">
        <v>23.677884615384617</v>
      </c>
      <c r="K283">
        <v>113.02884615384616</v>
      </c>
      <c r="L283" t="s">
        <v>362</v>
      </c>
      <c r="M283">
        <v>0.79144709496134802</v>
      </c>
      <c r="N283">
        <v>65.673076923076934</v>
      </c>
      <c r="O283">
        <v>20.738583448855898</v>
      </c>
      <c r="P283" t="s">
        <v>362</v>
      </c>
      <c r="Q283">
        <v>23.677884615384617</v>
      </c>
      <c r="R283" t="s">
        <v>309</v>
      </c>
      <c r="S283" s="2">
        <v>43122</v>
      </c>
      <c r="T283">
        <v>250</v>
      </c>
    </row>
    <row r="284" spans="1:20" x14ac:dyDescent="0.35">
      <c r="A284" t="str">
        <f t="shared" si="22"/>
        <v>BrandonNratePopNrate250CVDoongaraPop450Season22-Jan</v>
      </c>
      <c r="B284" t="str">
        <f t="shared" si="23"/>
        <v>BrandonNratePop</v>
      </c>
      <c r="C284">
        <v>250</v>
      </c>
      <c r="D284" t="str">
        <f t="shared" si="24"/>
        <v>Doongara</v>
      </c>
      <c r="E284" t="s">
        <v>326</v>
      </c>
      <c r="F284" t="str">
        <f>CONCATENATE(E284,"_",R284)</f>
        <v>Brandon_WS_2018_P450_F250_Viet 4</v>
      </c>
      <c r="G284" s="1">
        <v>43200</v>
      </c>
      <c r="I284">
        <v>450</v>
      </c>
      <c r="J284">
        <v>140.22215695488723</v>
      </c>
      <c r="K284">
        <v>401.09598214285717</v>
      </c>
      <c r="L284" t="s">
        <v>362</v>
      </c>
      <c r="M284">
        <v>3.8481766247945064</v>
      </c>
      <c r="N284">
        <v>120.6516682330827</v>
      </c>
      <c r="O284">
        <v>36.124175479294138</v>
      </c>
      <c r="P284" t="s">
        <v>362</v>
      </c>
      <c r="Q284">
        <v>140.22215695488723</v>
      </c>
      <c r="R284" t="s">
        <v>309</v>
      </c>
      <c r="S284" s="2">
        <v>43122</v>
      </c>
      <c r="T284">
        <v>250</v>
      </c>
    </row>
    <row r="285" spans="1:20" x14ac:dyDescent="0.35">
      <c r="A285" t="str">
        <f t="shared" si="22"/>
        <v>BrandonNratePopNrate150CVDoongaraPop600Season22-Jan</v>
      </c>
      <c r="B285" t="str">
        <f t="shared" si="23"/>
        <v>BrandonNratePop</v>
      </c>
      <c r="C285">
        <v>150</v>
      </c>
      <c r="D285" t="str">
        <f t="shared" si="24"/>
        <v>Doongara</v>
      </c>
      <c r="E285" t="s">
        <v>327</v>
      </c>
      <c r="F285" t="str">
        <f>CONCATENATE(E285,"_",R285)</f>
        <v>Brandon_WS_2018_P600_F150_Viet 4</v>
      </c>
      <c r="G285" s="1">
        <v>43235</v>
      </c>
      <c r="I285">
        <v>600</v>
      </c>
      <c r="J285">
        <v>206.43339170258622</v>
      </c>
      <c r="K285">
        <v>960.66960085859284</v>
      </c>
      <c r="L285">
        <v>516.97552513128289</v>
      </c>
      <c r="M285">
        <v>3.1979906766272648</v>
      </c>
      <c r="N285">
        <v>103.20386584051725</v>
      </c>
      <c r="O285">
        <v>57.676918411670279</v>
      </c>
      <c r="P285" t="s">
        <v>362</v>
      </c>
      <c r="Q285">
        <v>206.43339170258622</v>
      </c>
      <c r="R285" t="s">
        <v>309</v>
      </c>
      <c r="S285" s="2">
        <v>43122</v>
      </c>
      <c r="T285">
        <v>150</v>
      </c>
    </row>
    <row r="286" spans="1:20" x14ac:dyDescent="0.35">
      <c r="A286" t="str">
        <f t="shared" si="22"/>
        <v>BrandonNratePopNrate150CVDoongaraPop600Season22-Jan</v>
      </c>
      <c r="B286" t="str">
        <f t="shared" si="23"/>
        <v>BrandonNratePop</v>
      </c>
      <c r="C286">
        <v>150</v>
      </c>
      <c r="D286" t="str">
        <f t="shared" si="24"/>
        <v>Doongara</v>
      </c>
      <c r="E286" t="s">
        <v>327</v>
      </c>
      <c r="F286" t="str">
        <f>CONCATENATE(E286,"_",R286)</f>
        <v>Brandon_WS_2018_P600_F150_Viet 4</v>
      </c>
      <c r="G286" s="1">
        <v>43172</v>
      </c>
      <c r="I286">
        <v>600</v>
      </c>
      <c r="J286">
        <v>16.76027097902098</v>
      </c>
      <c r="K286">
        <v>92.414772727272734</v>
      </c>
      <c r="L286" t="s">
        <v>362</v>
      </c>
      <c r="M286">
        <v>1.1056648993416653</v>
      </c>
      <c r="N286">
        <v>58.894230769230774</v>
      </c>
      <c r="O286">
        <v>30.379273225732533</v>
      </c>
      <c r="P286" t="s">
        <v>362</v>
      </c>
      <c r="Q286">
        <v>16.76027097902098</v>
      </c>
      <c r="R286" t="s">
        <v>309</v>
      </c>
      <c r="S286" s="2">
        <v>43122</v>
      </c>
      <c r="T286">
        <v>150</v>
      </c>
    </row>
    <row r="287" spans="1:20" x14ac:dyDescent="0.35">
      <c r="A287" t="str">
        <f t="shared" si="22"/>
        <v>BrandonNratePopNrate150CVDoongaraPop600Season22-Jan</v>
      </c>
      <c r="B287" t="str">
        <f t="shared" si="23"/>
        <v>BrandonNratePop</v>
      </c>
      <c r="C287">
        <v>150</v>
      </c>
      <c r="D287" t="str">
        <f t="shared" si="24"/>
        <v>Doongara</v>
      </c>
      <c r="E287" t="s">
        <v>327</v>
      </c>
      <c r="F287" t="str">
        <f>CONCATENATE(E287,"_",R287)</f>
        <v>Brandon_WS_2018_P600_F150_Viet 4</v>
      </c>
      <c r="G287" s="1">
        <v>43200</v>
      </c>
      <c r="I287">
        <v>600</v>
      </c>
      <c r="J287">
        <v>133.91143774703556</v>
      </c>
      <c r="K287">
        <v>397.75469367588931</v>
      </c>
      <c r="L287" t="s">
        <v>362</v>
      </c>
      <c r="N287">
        <v>129.93181818181819</v>
      </c>
      <c r="O287">
        <v>38.632691925489354</v>
      </c>
      <c r="P287" t="s">
        <v>362</v>
      </c>
      <c r="Q287">
        <v>133.91143774703556</v>
      </c>
      <c r="R287" t="s">
        <v>309</v>
      </c>
      <c r="S287" s="2">
        <v>43122</v>
      </c>
      <c r="T287">
        <v>150</v>
      </c>
    </row>
    <row r="288" spans="1:20" x14ac:dyDescent="0.35">
      <c r="A288" t="str">
        <f t="shared" si="22"/>
        <v>BrandonNratePopNrate200CVDoongaraPop600Season22-Jan</v>
      </c>
      <c r="B288" t="str">
        <f t="shared" si="23"/>
        <v>BrandonNratePop</v>
      </c>
      <c r="C288">
        <v>200</v>
      </c>
      <c r="D288" t="str">
        <f t="shared" si="24"/>
        <v>Doongara</v>
      </c>
      <c r="E288" t="s">
        <v>328</v>
      </c>
      <c r="F288" t="str">
        <f>CONCATENATE(E288,"_",R288)</f>
        <v>Brandon_WS_2018_P600_F200_Viet 4</v>
      </c>
      <c r="G288" s="1">
        <v>43235</v>
      </c>
      <c r="I288">
        <v>600</v>
      </c>
      <c r="J288">
        <v>257.11705468068874</v>
      </c>
      <c r="K288">
        <v>1130.0487494096919</v>
      </c>
      <c r="L288">
        <v>586.63297074268564</v>
      </c>
      <c r="M288">
        <v>2.6509205560216902</v>
      </c>
      <c r="N288">
        <v>111.31028520960481</v>
      </c>
      <c r="O288">
        <v>52.598017463649711</v>
      </c>
      <c r="P288" t="s">
        <v>362</v>
      </c>
      <c r="Q288">
        <v>257.11705468068874</v>
      </c>
      <c r="R288" t="s">
        <v>309</v>
      </c>
      <c r="S288" s="2">
        <v>43122</v>
      </c>
      <c r="T288">
        <v>200</v>
      </c>
    </row>
    <row r="289" spans="1:20" x14ac:dyDescent="0.35">
      <c r="A289" t="str">
        <f t="shared" si="22"/>
        <v>BrandonNratePopNrate200CVDoongaraPop600Season22-Jan</v>
      </c>
      <c r="B289" t="str">
        <f t="shared" si="23"/>
        <v>BrandonNratePop</v>
      </c>
      <c r="C289">
        <v>200</v>
      </c>
      <c r="D289" t="str">
        <f t="shared" si="24"/>
        <v>Doongara</v>
      </c>
      <c r="E289" t="s">
        <v>328</v>
      </c>
      <c r="F289" t="str">
        <f>CONCATENATE(E289,"_",R289)</f>
        <v>Brandon_WS_2018_P600_F200_Viet 4</v>
      </c>
      <c r="G289" s="1">
        <v>43172</v>
      </c>
      <c r="I289">
        <v>600</v>
      </c>
      <c r="J289">
        <v>31.676136363636363</v>
      </c>
      <c r="K289">
        <v>137.61363636363635</v>
      </c>
      <c r="L289" t="s">
        <v>362</v>
      </c>
      <c r="M289">
        <v>0.93688112416297353</v>
      </c>
      <c r="N289">
        <v>74.26136363636364</v>
      </c>
      <c r="O289">
        <v>16.487462439296774</v>
      </c>
      <c r="P289" t="s">
        <v>362</v>
      </c>
      <c r="Q289">
        <v>31.676136363636363</v>
      </c>
      <c r="R289" t="s">
        <v>309</v>
      </c>
      <c r="S289" s="2">
        <v>43122</v>
      </c>
      <c r="T289">
        <v>200</v>
      </c>
    </row>
    <row r="290" spans="1:20" x14ac:dyDescent="0.35">
      <c r="A290" t="str">
        <f t="shared" si="22"/>
        <v>BrandonNratePopNrate200CVDoongaraPop600Season22-Jan</v>
      </c>
      <c r="B290" t="str">
        <f t="shared" si="23"/>
        <v>BrandonNratePop</v>
      </c>
      <c r="C290">
        <v>200</v>
      </c>
      <c r="D290" t="str">
        <f t="shared" si="24"/>
        <v>Doongara</v>
      </c>
      <c r="E290" t="s">
        <v>328</v>
      </c>
      <c r="F290" t="str">
        <f>CONCATENATE(E290,"_",R290)</f>
        <v>Brandon_WS_2018_P600_F200_Viet 4</v>
      </c>
      <c r="G290" s="1">
        <v>43200</v>
      </c>
      <c r="I290">
        <v>600</v>
      </c>
      <c r="J290">
        <v>169.10288395867241</v>
      </c>
      <c r="K290">
        <v>479.86666663639278</v>
      </c>
      <c r="L290" t="s">
        <v>362</v>
      </c>
      <c r="M290">
        <v>3.4417475596377769</v>
      </c>
      <c r="N290">
        <v>141.66089871904791</v>
      </c>
      <c r="O290">
        <v>29.751565085177685</v>
      </c>
      <c r="P290" t="s">
        <v>362</v>
      </c>
      <c r="Q290">
        <v>169.10288395867241</v>
      </c>
      <c r="R290" t="s">
        <v>309</v>
      </c>
      <c r="S290" s="2">
        <v>43122</v>
      </c>
      <c r="T290">
        <v>200</v>
      </c>
    </row>
    <row r="291" spans="1:20" x14ac:dyDescent="0.35">
      <c r="A291" t="str">
        <f t="shared" si="22"/>
        <v>BrandonNratePopNrate250CVDoongaraPop600Season22-Jan</v>
      </c>
      <c r="B291" t="str">
        <f t="shared" si="23"/>
        <v>BrandonNratePop</v>
      </c>
      <c r="C291">
        <v>250</v>
      </c>
      <c r="D291" t="str">
        <f t="shared" si="24"/>
        <v>Doongara</v>
      </c>
      <c r="E291" t="s">
        <v>329</v>
      </c>
      <c r="F291" t="str">
        <f>CONCATENATE(E291,"_",R291)</f>
        <v>Brandon_WS_2018_P600_F250_Viet 4</v>
      </c>
      <c r="G291" s="1">
        <v>43235</v>
      </c>
      <c r="I291">
        <v>600</v>
      </c>
      <c r="J291">
        <v>173.99716248506576</v>
      </c>
      <c r="K291">
        <v>910.75677568697722</v>
      </c>
      <c r="L291">
        <v>534.74803075768943</v>
      </c>
      <c r="M291">
        <v>2.955149870887757</v>
      </c>
      <c r="N291">
        <v>102.87914426523298</v>
      </c>
      <c r="O291">
        <v>52.915738393904121</v>
      </c>
      <c r="P291" t="s">
        <v>362</v>
      </c>
      <c r="Q291">
        <v>173.99716248506576</v>
      </c>
      <c r="R291" t="s">
        <v>309</v>
      </c>
      <c r="S291" s="2">
        <v>43122</v>
      </c>
      <c r="T291">
        <v>250</v>
      </c>
    </row>
    <row r="292" spans="1:20" x14ac:dyDescent="0.35">
      <c r="A292" t="str">
        <f t="shared" si="22"/>
        <v>BrandonNratePopNrate250CVDoongaraPop600Season22-Jan</v>
      </c>
      <c r="B292" t="str">
        <f t="shared" si="23"/>
        <v>BrandonNratePop</v>
      </c>
      <c r="C292">
        <v>250</v>
      </c>
      <c r="D292" t="str">
        <f t="shared" si="24"/>
        <v>Doongara</v>
      </c>
      <c r="E292" t="s">
        <v>329</v>
      </c>
      <c r="F292" t="str">
        <f>CONCATENATE(E292,"_",R292)</f>
        <v>Brandon_WS_2018_P600_F250_Viet 4</v>
      </c>
      <c r="G292" s="1">
        <v>43172</v>
      </c>
      <c r="I292">
        <v>600</v>
      </c>
      <c r="J292">
        <v>24.180397727272734</v>
      </c>
      <c r="K292">
        <v>114.67897727272729</v>
      </c>
      <c r="L292" t="s">
        <v>362</v>
      </c>
      <c r="M292">
        <v>1.2864048873280609</v>
      </c>
      <c r="N292">
        <v>66.318181818181827</v>
      </c>
      <c r="O292">
        <v>19.52517689805974</v>
      </c>
      <c r="P292" t="s">
        <v>362</v>
      </c>
      <c r="Q292">
        <v>24.180397727272734</v>
      </c>
      <c r="R292" t="s">
        <v>309</v>
      </c>
      <c r="S292" s="2">
        <v>43122</v>
      </c>
      <c r="T292">
        <v>250</v>
      </c>
    </row>
    <row r="293" spans="1:20" x14ac:dyDescent="0.35">
      <c r="A293" t="str">
        <f t="shared" si="22"/>
        <v>BrandonNratePopNrate250CVDoongaraPop600Season22-Jan</v>
      </c>
      <c r="B293" t="str">
        <f t="shared" si="23"/>
        <v>BrandonNratePop</v>
      </c>
      <c r="C293">
        <v>250</v>
      </c>
      <c r="D293" t="str">
        <f t="shared" si="24"/>
        <v>Doongara</v>
      </c>
      <c r="E293" t="s">
        <v>329</v>
      </c>
      <c r="F293" t="str">
        <f>CONCATENATE(E293,"_",R293)</f>
        <v>Brandon_WS_2018_P600_F250_Viet 4</v>
      </c>
      <c r="G293" s="1">
        <v>43200</v>
      </c>
      <c r="I293">
        <v>600</v>
      </c>
      <c r="J293">
        <v>111.3301177536232</v>
      </c>
      <c r="K293">
        <v>350.16216032608702</v>
      </c>
      <c r="L293" t="s">
        <v>362</v>
      </c>
      <c r="M293">
        <v>5.2549415766616505</v>
      </c>
      <c r="N293">
        <v>127.50192481884059</v>
      </c>
      <c r="O293">
        <v>46.071397359240478</v>
      </c>
      <c r="P293" t="s">
        <v>362</v>
      </c>
      <c r="Q293">
        <v>111.3301177536232</v>
      </c>
      <c r="R293" t="s">
        <v>309</v>
      </c>
      <c r="S293" s="2">
        <v>43122</v>
      </c>
      <c r="T293">
        <v>250</v>
      </c>
    </row>
    <row r="294" spans="1:20" x14ac:dyDescent="0.35">
      <c r="A294" t="str">
        <f t="shared" si="22"/>
        <v>BrandonNratePopNrate150CVDoongaraPop150Season22-Jan</v>
      </c>
      <c r="B294" t="str">
        <f t="shared" si="23"/>
        <v>BrandonNratePop</v>
      </c>
      <c r="C294">
        <f>C276</f>
        <v>150</v>
      </c>
      <c r="D294" t="str">
        <f t="shared" si="24"/>
        <v>Doongara</v>
      </c>
      <c r="E294" t="s">
        <v>318</v>
      </c>
      <c r="F294" t="str">
        <f>CONCATENATE(E294,"_",R294)</f>
        <v>Brandon_WS_2018_P150_F150_Doongara</v>
      </c>
      <c r="G294" s="1">
        <v>43235</v>
      </c>
      <c r="I294">
        <v>150</v>
      </c>
      <c r="J294">
        <v>373.3125</v>
      </c>
      <c r="K294">
        <v>1499.8660714285713</v>
      </c>
      <c r="L294">
        <v>655.87171792948243</v>
      </c>
      <c r="M294">
        <v>3.3519383808524852</v>
      </c>
      <c r="N294">
        <v>178.72023809523813</v>
      </c>
      <c r="O294">
        <v>34.760415801377036</v>
      </c>
      <c r="P294" t="s">
        <v>362</v>
      </c>
      <c r="Q294">
        <v>373.3125</v>
      </c>
      <c r="R294" t="s">
        <v>297</v>
      </c>
      <c r="S294" s="2">
        <v>43122</v>
      </c>
      <c r="T294">
        <v>150</v>
      </c>
    </row>
    <row r="295" spans="1:20" x14ac:dyDescent="0.35">
      <c r="A295" t="str">
        <f t="shared" si="22"/>
        <v>BrandonNratePopNrate150CVDoongaraPop150Season22-Jan</v>
      </c>
      <c r="B295" t="str">
        <f t="shared" si="23"/>
        <v>BrandonNratePop</v>
      </c>
      <c r="C295">
        <f t="shared" ref="C295:C358" si="25">C277</f>
        <v>150</v>
      </c>
      <c r="D295" t="str">
        <f t="shared" si="24"/>
        <v>Doongara</v>
      </c>
      <c r="E295" t="s">
        <v>318</v>
      </c>
      <c r="F295" t="str">
        <f>CONCATENATE(E295,"_",R295)</f>
        <v>Brandon_WS_2018_P150_F150_Doongara</v>
      </c>
      <c r="G295" s="1">
        <v>43172</v>
      </c>
      <c r="I295">
        <v>150</v>
      </c>
      <c r="J295">
        <v>32.41935483870968</v>
      </c>
      <c r="K295">
        <v>122.47983870967744</v>
      </c>
      <c r="L295" t="s">
        <v>362</v>
      </c>
      <c r="M295">
        <v>0.82343608531250045</v>
      </c>
      <c r="N295">
        <v>57.641129032258071</v>
      </c>
      <c r="O295">
        <v>25.951002763077415</v>
      </c>
      <c r="P295" t="s">
        <v>362</v>
      </c>
      <c r="Q295">
        <v>32.41935483870968</v>
      </c>
      <c r="R295" t="s">
        <v>297</v>
      </c>
      <c r="S295" s="2">
        <v>43122</v>
      </c>
      <c r="T295">
        <v>150</v>
      </c>
    </row>
    <row r="296" spans="1:20" x14ac:dyDescent="0.35">
      <c r="A296" t="str">
        <f t="shared" si="22"/>
        <v>BrandonNratePopNrate150CVDoongaraPop150Season22-Jan</v>
      </c>
      <c r="B296" t="str">
        <f t="shared" si="23"/>
        <v>BrandonNratePop</v>
      </c>
      <c r="C296">
        <f t="shared" si="25"/>
        <v>150</v>
      </c>
      <c r="D296" t="str">
        <f t="shared" si="24"/>
        <v>Doongara</v>
      </c>
      <c r="E296" t="s">
        <v>318</v>
      </c>
      <c r="F296" t="str">
        <f>CONCATENATE(E296,"_",R296)</f>
        <v>Brandon_WS_2018_P150_F150_Doongara</v>
      </c>
      <c r="G296" s="1">
        <v>43200</v>
      </c>
      <c r="I296">
        <v>150</v>
      </c>
      <c r="J296">
        <v>215.56753114957979</v>
      </c>
      <c r="K296">
        <v>576.57229821329258</v>
      </c>
      <c r="L296" t="s">
        <v>362</v>
      </c>
      <c r="M296">
        <v>3.0523007431677196</v>
      </c>
      <c r="N296">
        <v>145.437235914133</v>
      </c>
      <c r="O296">
        <v>25.569745072535724</v>
      </c>
      <c r="P296" t="s">
        <v>362</v>
      </c>
      <c r="Q296">
        <v>215.56753114957979</v>
      </c>
      <c r="R296" t="s">
        <v>297</v>
      </c>
      <c r="S296" s="2">
        <v>43122</v>
      </c>
      <c r="T296">
        <v>150</v>
      </c>
    </row>
    <row r="297" spans="1:20" x14ac:dyDescent="0.35">
      <c r="A297" t="str">
        <f t="shared" si="22"/>
        <v>BrandonNratePopNrate200CVDoongaraPop150Season22-Jan</v>
      </c>
      <c r="B297" t="str">
        <f t="shared" si="23"/>
        <v>BrandonNratePop</v>
      </c>
      <c r="C297">
        <f t="shared" si="25"/>
        <v>200</v>
      </c>
      <c r="D297" t="str">
        <f t="shared" si="24"/>
        <v>Doongara</v>
      </c>
      <c r="E297" t="s">
        <v>319</v>
      </c>
      <c r="F297" t="str">
        <f>CONCATENATE(E297,"_",R297)</f>
        <v>Brandon_WS_2018_P150_F200_Doongara</v>
      </c>
      <c r="G297" s="1">
        <v>43235</v>
      </c>
      <c r="I297">
        <v>150</v>
      </c>
      <c r="J297">
        <v>423.29344767720306</v>
      </c>
      <c r="K297">
        <v>1537.9611094599709</v>
      </c>
      <c r="L297">
        <v>573.93257689422364</v>
      </c>
      <c r="M297">
        <v>5.3013561590721725</v>
      </c>
      <c r="N297">
        <v>197.79219797653255</v>
      </c>
      <c r="O297">
        <v>41.475885159855899</v>
      </c>
      <c r="P297" t="s">
        <v>362</v>
      </c>
      <c r="Q297">
        <v>423.29344767720306</v>
      </c>
      <c r="R297" t="s">
        <v>297</v>
      </c>
      <c r="S297" s="2">
        <v>43122</v>
      </c>
      <c r="T297">
        <v>200</v>
      </c>
    </row>
    <row r="298" spans="1:20" x14ac:dyDescent="0.35">
      <c r="A298" t="str">
        <f t="shared" si="22"/>
        <v>BrandonNratePopNrate200CVDoongaraPop150Season22-Jan</v>
      </c>
      <c r="B298" t="str">
        <f t="shared" si="23"/>
        <v>BrandonNratePop</v>
      </c>
      <c r="C298">
        <f t="shared" si="25"/>
        <v>200</v>
      </c>
      <c r="D298" t="str">
        <f t="shared" si="24"/>
        <v>Doongara</v>
      </c>
      <c r="E298" t="s">
        <v>319</v>
      </c>
      <c r="F298" t="str">
        <f>CONCATENATE(E298,"_",R298)</f>
        <v>Brandon_WS_2018_P150_F200_Doongara</v>
      </c>
      <c r="G298" s="1">
        <v>43172</v>
      </c>
      <c r="I298">
        <v>150</v>
      </c>
      <c r="J298">
        <v>26.5625</v>
      </c>
      <c r="K298">
        <v>99.6875</v>
      </c>
      <c r="L298" t="s">
        <v>362</v>
      </c>
      <c r="M298">
        <v>0.54214202614523732</v>
      </c>
      <c r="N298">
        <v>46.5625</v>
      </c>
      <c r="O298">
        <v>27.438546626478967</v>
      </c>
      <c r="P298" t="s">
        <v>362</v>
      </c>
      <c r="Q298">
        <v>26.5625</v>
      </c>
      <c r="R298" t="s">
        <v>297</v>
      </c>
      <c r="S298" s="2">
        <v>43122</v>
      </c>
      <c r="T298">
        <v>200</v>
      </c>
    </row>
    <row r="299" spans="1:20" x14ac:dyDescent="0.35">
      <c r="A299" t="str">
        <f t="shared" si="22"/>
        <v>BrandonNratePopNrate200CVDoongaraPop150Season22-Jan</v>
      </c>
      <c r="B299" t="str">
        <f t="shared" si="23"/>
        <v>BrandonNratePop</v>
      </c>
      <c r="C299">
        <f t="shared" si="25"/>
        <v>200</v>
      </c>
      <c r="D299" t="str">
        <f t="shared" si="24"/>
        <v>Doongara</v>
      </c>
      <c r="E299" t="s">
        <v>319</v>
      </c>
      <c r="F299" t="str">
        <f>CONCATENATE(E299,"_",R299)</f>
        <v>Brandon_WS_2018_P150_F200_Doongara</v>
      </c>
      <c r="G299" s="1">
        <v>43200</v>
      </c>
      <c r="I299">
        <v>150</v>
      </c>
      <c r="J299">
        <v>221.59565940713856</v>
      </c>
      <c r="K299">
        <v>605.6482153660013</v>
      </c>
      <c r="L299" t="s">
        <v>362</v>
      </c>
      <c r="M299">
        <v>5.418600013983073</v>
      </c>
      <c r="N299">
        <v>162.45689655172416</v>
      </c>
      <c r="O299">
        <v>38.8746730924681</v>
      </c>
      <c r="P299" t="s">
        <v>362</v>
      </c>
      <c r="Q299">
        <v>221.59565940713856</v>
      </c>
      <c r="R299" t="s">
        <v>297</v>
      </c>
      <c r="S299" s="2">
        <v>43122</v>
      </c>
      <c r="T299">
        <v>200</v>
      </c>
    </row>
    <row r="300" spans="1:20" x14ac:dyDescent="0.35">
      <c r="A300" t="str">
        <f t="shared" si="22"/>
        <v>BrandonNratePopNrate250CVDoongaraPop150Season22-Jan</v>
      </c>
      <c r="B300" t="str">
        <f t="shared" si="23"/>
        <v>BrandonNratePop</v>
      </c>
      <c r="C300">
        <f t="shared" si="25"/>
        <v>250</v>
      </c>
      <c r="D300" t="str">
        <f t="shared" si="24"/>
        <v>Doongara</v>
      </c>
      <c r="E300" t="s">
        <v>320</v>
      </c>
      <c r="F300" t="str">
        <f>CONCATENATE(E300,"_",R300)</f>
        <v>Brandon_WS_2018_P150_F250_Doongara</v>
      </c>
      <c r="G300" s="1">
        <v>43235</v>
      </c>
      <c r="I300">
        <v>150</v>
      </c>
      <c r="J300">
        <v>303.73143387749116</v>
      </c>
      <c r="K300">
        <v>1303.61474285691</v>
      </c>
      <c r="L300">
        <v>613.56967366841718</v>
      </c>
      <c r="M300">
        <v>3.3138436008011638</v>
      </c>
      <c r="N300">
        <v>168.48195574708896</v>
      </c>
      <c r="O300">
        <v>27.993295971473572</v>
      </c>
      <c r="P300" t="s">
        <v>362</v>
      </c>
      <c r="Q300">
        <v>303.73143387749116</v>
      </c>
      <c r="R300" t="s">
        <v>297</v>
      </c>
      <c r="S300" s="2">
        <v>43122</v>
      </c>
      <c r="T300">
        <v>250</v>
      </c>
    </row>
    <row r="301" spans="1:20" x14ac:dyDescent="0.35">
      <c r="A301" t="str">
        <f t="shared" si="22"/>
        <v>BrandonNratePopNrate250CVDoongaraPop150Season22-Jan</v>
      </c>
      <c r="B301" t="str">
        <f t="shared" si="23"/>
        <v>BrandonNratePop</v>
      </c>
      <c r="C301">
        <f t="shared" si="25"/>
        <v>250</v>
      </c>
      <c r="D301" t="str">
        <f t="shared" si="24"/>
        <v>Doongara</v>
      </c>
      <c r="E301" t="s">
        <v>320</v>
      </c>
      <c r="F301" t="str">
        <f>CONCATENATE(E301,"_",R301)</f>
        <v>Brandon_WS_2018_P150_F250_Doongara</v>
      </c>
      <c r="G301" s="1">
        <v>43172</v>
      </c>
      <c r="I301">
        <v>150</v>
      </c>
      <c r="J301">
        <v>22.8125</v>
      </c>
      <c r="K301">
        <v>94.0625</v>
      </c>
      <c r="L301" t="s">
        <v>362</v>
      </c>
      <c r="M301">
        <v>0.22003094044133997</v>
      </c>
      <c r="N301">
        <v>48.4375</v>
      </c>
      <c r="O301">
        <v>12.187474531245773</v>
      </c>
      <c r="P301" t="s">
        <v>362</v>
      </c>
      <c r="Q301">
        <v>22.8125</v>
      </c>
      <c r="R301" t="s">
        <v>297</v>
      </c>
      <c r="S301" s="2">
        <v>43122</v>
      </c>
      <c r="T301">
        <v>250</v>
      </c>
    </row>
    <row r="302" spans="1:20" x14ac:dyDescent="0.35">
      <c r="A302" t="str">
        <f t="shared" si="22"/>
        <v>BrandonNratePopNrate250CVDoongaraPop150Season22-Jan</v>
      </c>
      <c r="B302" t="str">
        <f t="shared" si="23"/>
        <v>BrandonNratePop</v>
      </c>
      <c r="C302">
        <f t="shared" si="25"/>
        <v>250</v>
      </c>
      <c r="D302" t="str">
        <f t="shared" si="24"/>
        <v>Doongara</v>
      </c>
      <c r="E302" t="s">
        <v>320</v>
      </c>
      <c r="F302" t="str">
        <f>CONCATENATE(E302,"_",R302)</f>
        <v>Brandon_WS_2018_P150_F250_Doongara</v>
      </c>
      <c r="G302" s="1">
        <v>43200</v>
      </c>
      <c r="I302">
        <v>150</v>
      </c>
      <c r="J302">
        <v>238.767821140553</v>
      </c>
      <c r="K302">
        <v>654.69152025729659</v>
      </c>
      <c r="L302" t="s">
        <v>362</v>
      </c>
      <c r="M302">
        <v>4.1921902095968004</v>
      </c>
      <c r="N302">
        <v>177.15587797619051</v>
      </c>
      <c r="O302">
        <v>29.180526088899938</v>
      </c>
      <c r="P302" t="s">
        <v>362</v>
      </c>
      <c r="Q302">
        <v>238.767821140553</v>
      </c>
      <c r="R302" t="s">
        <v>297</v>
      </c>
      <c r="S302" s="2">
        <v>43122</v>
      </c>
      <c r="T302">
        <v>250</v>
      </c>
    </row>
    <row r="303" spans="1:20" x14ac:dyDescent="0.35">
      <c r="A303" t="str">
        <f t="shared" si="22"/>
        <v>BrandonNratePopNrate150CVDoongaraPop300Season22-Jan</v>
      </c>
      <c r="B303" t="str">
        <f t="shared" si="23"/>
        <v>BrandonNratePop</v>
      </c>
      <c r="C303">
        <f t="shared" si="25"/>
        <v>150</v>
      </c>
      <c r="D303" t="str">
        <f t="shared" si="24"/>
        <v>Doongara</v>
      </c>
      <c r="E303" t="s">
        <v>321</v>
      </c>
      <c r="F303" t="str">
        <f>CONCATENATE(E303,"_",R303)</f>
        <v>Brandon_WS_2018_P300_F150_Doongara</v>
      </c>
      <c r="G303" s="1">
        <v>43235</v>
      </c>
      <c r="I303">
        <v>300</v>
      </c>
      <c r="J303">
        <v>304.88747141886051</v>
      </c>
      <c r="K303">
        <v>1285.2228073631195</v>
      </c>
      <c r="L303">
        <v>530.89516129032256</v>
      </c>
      <c r="M303">
        <v>2.1601933215181344</v>
      </c>
      <c r="N303">
        <v>149.66156454702758</v>
      </c>
      <c r="O303">
        <v>34.870115597272033</v>
      </c>
      <c r="P303" t="s">
        <v>362</v>
      </c>
      <c r="Q303">
        <v>304.88747141886051</v>
      </c>
      <c r="R303" t="s">
        <v>297</v>
      </c>
      <c r="S303" s="2">
        <v>43122</v>
      </c>
      <c r="T303">
        <v>150</v>
      </c>
    </row>
    <row r="304" spans="1:20" x14ac:dyDescent="0.35">
      <c r="A304" t="str">
        <f t="shared" si="22"/>
        <v>BrandonNratePopNrate150CVDoongaraPop300Season22-Jan</v>
      </c>
      <c r="B304" t="str">
        <f t="shared" si="23"/>
        <v>BrandonNratePop</v>
      </c>
      <c r="C304">
        <f t="shared" si="25"/>
        <v>150</v>
      </c>
      <c r="D304" t="str">
        <f t="shared" si="24"/>
        <v>Doongara</v>
      </c>
      <c r="E304" t="s">
        <v>321</v>
      </c>
      <c r="F304" t="str">
        <f>CONCATENATE(E304,"_",R304)</f>
        <v>Brandon_WS_2018_P300_F150_Doongara</v>
      </c>
      <c r="G304" s="1">
        <v>43172</v>
      </c>
      <c r="I304">
        <v>300</v>
      </c>
      <c r="J304">
        <v>37.1875</v>
      </c>
      <c r="K304">
        <v>148.4375</v>
      </c>
      <c r="L304" t="s">
        <v>362</v>
      </c>
      <c r="M304">
        <v>0.51215972893359407</v>
      </c>
      <c r="N304">
        <v>74.0625</v>
      </c>
      <c r="O304">
        <v>15.941383575786585</v>
      </c>
      <c r="P304" t="s">
        <v>362</v>
      </c>
      <c r="Q304">
        <v>37.1875</v>
      </c>
      <c r="R304" t="s">
        <v>297</v>
      </c>
      <c r="S304" s="2">
        <v>43122</v>
      </c>
      <c r="T304">
        <v>150</v>
      </c>
    </row>
    <row r="305" spans="1:20" x14ac:dyDescent="0.35">
      <c r="A305" t="str">
        <f t="shared" si="22"/>
        <v>BrandonNratePopNrate150CVDoongaraPop300Season22-Jan</v>
      </c>
      <c r="B305" t="str">
        <f t="shared" si="23"/>
        <v>BrandonNratePop</v>
      </c>
      <c r="C305">
        <f t="shared" si="25"/>
        <v>150</v>
      </c>
      <c r="D305" t="str">
        <f t="shared" si="24"/>
        <v>Doongara</v>
      </c>
      <c r="E305" t="s">
        <v>321</v>
      </c>
      <c r="F305" t="str">
        <f>CONCATENATE(E305,"_",R305)</f>
        <v>Brandon_WS_2018_P300_F150_Doongara</v>
      </c>
      <c r="G305" s="1">
        <v>43200</v>
      </c>
      <c r="I305">
        <v>300</v>
      </c>
      <c r="J305">
        <v>142.84294871794873</v>
      </c>
      <c r="K305">
        <v>409.27644230769232</v>
      </c>
      <c r="L305" t="s">
        <v>362</v>
      </c>
      <c r="M305">
        <v>4.4047755076242066</v>
      </c>
      <c r="N305">
        <v>123.59054487179488</v>
      </c>
      <c r="O305">
        <v>35.060634451837068</v>
      </c>
      <c r="P305" t="s">
        <v>362</v>
      </c>
      <c r="Q305">
        <v>142.84294871794873</v>
      </c>
      <c r="R305" t="s">
        <v>297</v>
      </c>
      <c r="S305" s="2">
        <v>43122</v>
      </c>
      <c r="T305">
        <v>150</v>
      </c>
    </row>
    <row r="306" spans="1:20" x14ac:dyDescent="0.35">
      <c r="A306" t="str">
        <f t="shared" si="22"/>
        <v>BrandonNratePopNrate200CVDoongaraPop300Season22-Jan</v>
      </c>
      <c r="B306" t="str">
        <f t="shared" si="23"/>
        <v>BrandonNratePop</v>
      </c>
      <c r="C306">
        <f t="shared" si="25"/>
        <v>200</v>
      </c>
      <c r="D306" t="str">
        <f t="shared" si="24"/>
        <v>Doongara</v>
      </c>
      <c r="E306" t="s">
        <v>322</v>
      </c>
      <c r="F306" t="str">
        <f>CONCATENATE(E306,"_",R306)</f>
        <v>Brandon_WS_2018_P300_F200_Doongara</v>
      </c>
      <c r="G306" s="1">
        <v>43235</v>
      </c>
      <c r="I306">
        <v>300</v>
      </c>
      <c r="J306">
        <v>315.68647875816998</v>
      </c>
      <c r="K306">
        <v>1395.0938154347762</v>
      </c>
      <c r="L306">
        <v>675.18417104276057</v>
      </c>
      <c r="M306">
        <v>4.0027721734780721</v>
      </c>
      <c r="N306">
        <v>183.062470821662</v>
      </c>
      <c r="O306">
        <v>32.187503005375653</v>
      </c>
      <c r="P306" t="s">
        <v>362</v>
      </c>
      <c r="Q306">
        <v>315.68647875816998</v>
      </c>
      <c r="R306" t="s">
        <v>297</v>
      </c>
      <c r="S306" s="2">
        <v>43122</v>
      </c>
      <c r="T306">
        <v>200</v>
      </c>
    </row>
    <row r="307" spans="1:20" x14ac:dyDescent="0.35">
      <c r="A307" t="str">
        <f t="shared" si="22"/>
        <v>BrandonNratePopNrate200CVDoongaraPop300Season22-Jan</v>
      </c>
      <c r="B307" t="str">
        <f t="shared" si="23"/>
        <v>BrandonNratePop</v>
      </c>
      <c r="C307">
        <f t="shared" si="25"/>
        <v>200</v>
      </c>
      <c r="D307" t="str">
        <f t="shared" si="24"/>
        <v>Doongara</v>
      </c>
      <c r="E307" t="s">
        <v>322</v>
      </c>
      <c r="F307" t="str">
        <f>CONCATENATE(E307,"_",R307)</f>
        <v>Brandon_WS_2018_P300_F200_Doongara</v>
      </c>
      <c r="G307" s="1">
        <v>43172</v>
      </c>
      <c r="I307">
        <v>300</v>
      </c>
      <c r="J307">
        <v>25.625</v>
      </c>
      <c r="K307">
        <v>100.3125</v>
      </c>
      <c r="L307" t="s">
        <v>362</v>
      </c>
      <c r="M307">
        <v>0.3556221250411703</v>
      </c>
      <c r="N307">
        <v>49.0625</v>
      </c>
      <c r="O307">
        <v>20.718546070113007</v>
      </c>
      <c r="P307" t="s">
        <v>362</v>
      </c>
      <c r="Q307">
        <v>25.625</v>
      </c>
      <c r="R307" t="s">
        <v>297</v>
      </c>
      <c r="S307" s="2">
        <v>43122</v>
      </c>
      <c r="T307">
        <v>200</v>
      </c>
    </row>
    <row r="308" spans="1:20" x14ac:dyDescent="0.35">
      <c r="A308" t="str">
        <f t="shared" si="22"/>
        <v>BrandonNratePopNrate200CVDoongaraPop300Season22-Jan</v>
      </c>
      <c r="B308" t="str">
        <f t="shared" si="23"/>
        <v>BrandonNratePop</v>
      </c>
      <c r="C308">
        <f t="shared" si="25"/>
        <v>200</v>
      </c>
      <c r="D308" t="str">
        <f t="shared" si="24"/>
        <v>Doongara</v>
      </c>
      <c r="E308" t="s">
        <v>322</v>
      </c>
      <c r="F308" t="str">
        <f>CONCATENATE(E308,"_",R308)</f>
        <v>Brandon_WS_2018_P300_F200_Doongara</v>
      </c>
      <c r="G308" s="1">
        <v>43200</v>
      </c>
      <c r="I308">
        <v>300</v>
      </c>
      <c r="J308">
        <v>242.87767857142859</v>
      </c>
      <c r="K308">
        <v>661.34330357142858</v>
      </c>
      <c r="L308" t="s">
        <v>362</v>
      </c>
      <c r="M308">
        <v>5.5706772154210071</v>
      </c>
      <c r="N308">
        <v>175.58794642857146</v>
      </c>
      <c r="O308">
        <v>39.905555027620345</v>
      </c>
      <c r="P308" t="s">
        <v>362</v>
      </c>
      <c r="Q308">
        <v>242.87767857142859</v>
      </c>
      <c r="R308" t="s">
        <v>297</v>
      </c>
      <c r="S308" s="2">
        <v>43122</v>
      </c>
      <c r="T308">
        <v>200</v>
      </c>
    </row>
    <row r="309" spans="1:20" x14ac:dyDescent="0.35">
      <c r="A309" t="str">
        <f t="shared" si="22"/>
        <v>BrandonNratePopNrate250CVDoongaraPop300Season22-Jan</v>
      </c>
      <c r="B309" t="str">
        <f t="shared" si="23"/>
        <v>BrandonNratePop</v>
      </c>
      <c r="C309">
        <f t="shared" si="25"/>
        <v>250</v>
      </c>
      <c r="D309" t="str">
        <f t="shared" si="24"/>
        <v>Doongara</v>
      </c>
      <c r="E309" t="s">
        <v>323</v>
      </c>
      <c r="F309" t="str">
        <f>CONCATENATE(E309,"_",R309)</f>
        <v>Brandon_WS_2018_P300_F250_Doongara</v>
      </c>
      <c r="G309" s="1">
        <v>43235</v>
      </c>
      <c r="I309">
        <v>300</v>
      </c>
      <c r="J309">
        <v>247.24366082506202</v>
      </c>
      <c r="K309">
        <v>1174.1836311370082</v>
      </c>
      <c r="L309">
        <v>595.37790697674416</v>
      </c>
      <c r="M309">
        <v>3.9585703000892121</v>
      </c>
      <c r="N309">
        <v>155.66596785271182</v>
      </c>
      <c r="O309">
        <v>40.067619994162619</v>
      </c>
      <c r="P309" t="s">
        <v>362</v>
      </c>
      <c r="Q309">
        <v>247.24366082506202</v>
      </c>
      <c r="R309" t="s">
        <v>297</v>
      </c>
      <c r="S309" s="2">
        <v>43122</v>
      </c>
      <c r="T309">
        <v>250</v>
      </c>
    </row>
    <row r="310" spans="1:20" x14ac:dyDescent="0.35">
      <c r="A310" t="str">
        <f t="shared" si="22"/>
        <v>BrandonNratePopNrate250CVDoongaraPop300Season22-Jan</v>
      </c>
      <c r="B310" t="str">
        <f t="shared" si="23"/>
        <v>BrandonNratePop</v>
      </c>
      <c r="C310">
        <f t="shared" si="25"/>
        <v>250</v>
      </c>
      <c r="D310" t="str">
        <f t="shared" si="24"/>
        <v>Doongara</v>
      </c>
      <c r="E310" t="s">
        <v>323</v>
      </c>
      <c r="F310" t="str">
        <f>CONCATENATE(E310,"_",R310)</f>
        <v>Brandon_WS_2018_P300_F250_Doongara</v>
      </c>
      <c r="G310" s="1">
        <v>43172</v>
      </c>
      <c r="I310">
        <v>300</v>
      </c>
      <c r="J310">
        <v>17.5</v>
      </c>
      <c r="K310">
        <v>75.625</v>
      </c>
      <c r="L310" t="s">
        <v>362</v>
      </c>
      <c r="M310">
        <v>0.35916946195642341</v>
      </c>
      <c r="N310">
        <v>40.625</v>
      </c>
      <c r="O310">
        <v>25.495470827880879</v>
      </c>
      <c r="P310" t="s">
        <v>362</v>
      </c>
      <c r="Q310">
        <v>17.5</v>
      </c>
      <c r="R310" t="s">
        <v>297</v>
      </c>
      <c r="S310" s="2">
        <v>43122</v>
      </c>
      <c r="T310">
        <v>250</v>
      </c>
    </row>
    <row r="311" spans="1:20" x14ac:dyDescent="0.35">
      <c r="A311" t="str">
        <f t="shared" si="22"/>
        <v>BrandonNratePopNrate250CVDoongaraPop300Season22-Jan</v>
      </c>
      <c r="B311" t="str">
        <f t="shared" si="23"/>
        <v>BrandonNratePop</v>
      </c>
      <c r="C311">
        <f t="shared" si="25"/>
        <v>250</v>
      </c>
      <c r="D311" t="str">
        <f t="shared" si="24"/>
        <v>Doongara</v>
      </c>
      <c r="E311" t="s">
        <v>323</v>
      </c>
      <c r="F311" t="str">
        <f>CONCATENATE(E311,"_",R311)</f>
        <v>Brandon_WS_2018_P300_F250_Doongara</v>
      </c>
      <c r="G311" s="1">
        <v>43200</v>
      </c>
      <c r="I311">
        <v>300</v>
      </c>
      <c r="J311">
        <v>118.37527056277058</v>
      </c>
      <c r="K311">
        <v>352.08891369047626</v>
      </c>
      <c r="L311" t="s">
        <v>362</v>
      </c>
      <c r="M311">
        <v>2.4256072131324964</v>
      </c>
      <c r="N311">
        <v>115.33837256493507</v>
      </c>
      <c r="O311">
        <v>28.871006357802369</v>
      </c>
      <c r="P311" t="s">
        <v>362</v>
      </c>
      <c r="Q311">
        <v>118.37527056277058</v>
      </c>
      <c r="R311" t="s">
        <v>297</v>
      </c>
      <c r="S311" s="2">
        <v>43122</v>
      </c>
      <c r="T311">
        <v>250</v>
      </c>
    </row>
    <row r="312" spans="1:20" x14ac:dyDescent="0.35">
      <c r="A312" t="str">
        <f t="shared" si="22"/>
        <v>BrandonNratePopNrate150CVDoongaraPop450Season22-Jan</v>
      </c>
      <c r="B312" t="str">
        <f t="shared" si="23"/>
        <v>BrandonNratePop</v>
      </c>
      <c r="C312">
        <f t="shared" si="25"/>
        <v>150</v>
      </c>
      <c r="D312" t="str">
        <f t="shared" si="24"/>
        <v>Doongara</v>
      </c>
      <c r="E312" t="s">
        <v>324</v>
      </c>
      <c r="F312" t="str">
        <f>CONCATENATE(E312,"_",R312)</f>
        <v>Brandon_WS_2018_P450_F150_Doongara</v>
      </c>
      <c r="G312" s="1">
        <v>43235</v>
      </c>
      <c r="I312">
        <v>450</v>
      </c>
      <c r="J312">
        <v>334.36435091277889</v>
      </c>
      <c r="K312">
        <v>1304.9797991027613</v>
      </c>
      <c r="L312">
        <v>539.03221117779435</v>
      </c>
      <c r="M312">
        <v>5.2909215630331303</v>
      </c>
      <c r="N312">
        <v>172.68339566430024</v>
      </c>
      <c r="O312">
        <v>37.747737829258128</v>
      </c>
      <c r="P312" t="s">
        <v>362</v>
      </c>
      <c r="Q312">
        <v>334.36435091277889</v>
      </c>
      <c r="R312" t="s">
        <v>297</v>
      </c>
      <c r="S312" s="2">
        <v>43122</v>
      </c>
      <c r="T312">
        <v>150</v>
      </c>
    </row>
    <row r="313" spans="1:20" x14ac:dyDescent="0.35">
      <c r="A313" t="str">
        <f t="shared" si="22"/>
        <v>BrandonNratePopNrate150CVDoongaraPop450Season22-Jan</v>
      </c>
      <c r="B313" t="str">
        <f t="shared" si="23"/>
        <v>BrandonNratePop</v>
      </c>
      <c r="C313">
        <f t="shared" si="25"/>
        <v>150</v>
      </c>
      <c r="D313" t="str">
        <f t="shared" si="24"/>
        <v>Doongara</v>
      </c>
      <c r="E313" t="s">
        <v>324</v>
      </c>
      <c r="F313" t="str">
        <f>CONCATENATE(E313,"_",R313)</f>
        <v>Brandon_WS_2018_P450_F150_Doongara</v>
      </c>
      <c r="G313" s="1">
        <v>43172</v>
      </c>
      <c r="I313">
        <v>450</v>
      </c>
      <c r="J313">
        <v>26.875</v>
      </c>
      <c r="K313">
        <v>107.5</v>
      </c>
      <c r="L313" t="s">
        <v>362</v>
      </c>
      <c r="M313">
        <v>0.29742646519299426</v>
      </c>
      <c r="N313">
        <v>53.75</v>
      </c>
      <c r="O313">
        <v>15.955459922041468</v>
      </c>
      <c r="P313" t="s">
        <v>362</v>
      </c>
      <c r="Q313">
        <v>26.875</v>
      </c>
      <c r="R313" t="s">
        <v>297</v>
      </c>
      <c r="S313" s="2">
        <v>43122</v>
      </c>
      <c r="T313">
        <v>150</v>
      </c>
    </row>
    <row r="314" spans="1:20" x14ac:dyDescent="0.35">
      <c r="A314" t="str">
        <f t="shared" si="22"/>
        <v>BrandonNratePopNrate150CVDoongaraPop450Season22-Jan</v>
      </c>
      <c r="B314" t="str">
        <f t="shared" si="23"/>
        <v>BrandonNratePop</v>
      </c>
      <c r="C314">
        <f t="shared" si="25"/>
        <v>150</v>
      </c>
      <c r="D314" t="str">
        <f t="shared" si="24"/>
        <v>Doongara</v>
      </c>
      <c r="E314" t="s">
        <v>324</v>
      </c>
      <c r="F314" t="str">
        <f>CONCATENATE(E314,"_",R314)</f>
        <v>Brandon_WS_2018_P450_F150_Doongara</v>
      </c>
      <c r="G314" s="1">
        <v>43200</v>
      </c>
      <c r="I314">
        <v>450</v>
      </c>
      <c r="J314">
        <v>176.84632786195289</v>
      </c>
      <c r="K314">
        <v>509.90293560606062</v>
      </c>
      <c r="L314" t="s">
        <v>362</v>
      </c>
      <c r="M314">
        <v>5.0030803547728571</v>
      </c>
      <c r="N314">
        <v>156.21027988215488</v>
      </c>
      <c r="O314">
        <v>31.246692788322878</v>
      </c>
      <c r="P314" t="s">
        <v>362</v>
      </c>
      <c r="Q314">
        <v>176.84632786195289</v>
      </c>
      <c r="R314" t="s">
        <v>297</v>
      </c>
      <c r="S314" s="2">
        <v>43122</v>
      </c>
      <c r="T314">
        <v>150</v>
      </c>
    </row>
    <row r="315" spans="1:20" x14ac:dyDescent="0.35">
      <c r="A315" t="str">
        <f t="shared" si="22"/>
        <v>BrandonNratePopNrate200CVDoongaraPop450Season22-Jan</v>
      </c>
      <c r="B315" t="str">
        <f t="shared" si="23"/>
        <v>BrandonNratePop</v>
      </c>
      <c r="C315">
        <f t="shared" si="25"/>
        <v>200</v>
      </c>
      <c r="D315" t="str">
        <f t="shared" si="24"/>
        <v>Doongara</v>
      </c>
      <c r="E315" t="s">
        <v>325</v>
      </c>
      <c r="F315" t="str">
        <f>CONCATENATE(E315,"_",R315)</f>
        <v>Brandon_WS_2018_P450_F200_Doongara</v>
      </c>
      <c r="G315" s="1">
        <v>43235</v>
      </c>
      <c r="I315">
        <v>450</v>
      </c>
      <c r="J315">
        <v>334.49264880716493</v>
      </c>
      <c r="K315">
        <v>1382.9721757103512</v>
      </c>
      <c r="L315">
        <v>599.56686046511629</v>
      </c>
      <c r="M315">
        <v>5.5068763330735928</v>
      </c>
      <c r="N315">
        <v>198.35937809602123</v>
      </c>
      <c r="O315">
        <v>44.690637020535078</v>
      </c>
      <c r="P315" t="s">
        <v>362</v>
      </c>
      <c r="Q315">
        <v>334.49264880716493</v>
      </c>
      <c r="R315" t="s">
        <v>297</v>
      </c>
      <c r="S315" s="2">
        <v>43122</v>
      </c>
      <c r="T315">
        <v>200</v>
      </c>
    </row>
    <row r="316" spans="1:20" x14ac:dyDescent="0.35">
      <c r="A316" t="str">
        <f t="shared" si="22"/>
        <v>BrandonNratePopNrate200CVDoongaraPop450Season22-Jan</v>
      </c>
      <c r="B316" t="str">
        <f t="shared" si="23"/>
        <v>BrandonNratePop</v>
      </c>
      <c r="C316">
        <f t="shared" si="25"/>
        <v>200</v>
      </c>
      <c r="D316" t="str">
        <f t="shared" si="24"/>
        <v>Doongara</v>
      </c>
      <c r="E316" t="s">
        <v>325</v>
      </c>
      <c r="F316" t="str">
        <f>CONCATENATE(E316,"_",R316)</f>
        <v>Brandon_WS_2018_P450_F200_Doongara</v>
      </c>
      <c r="G316" s="1">
        <v>43172</v>
      </c>
      <c r="I316">
        <v>450</v>
      </c>
      <c r="J316">
        <v>40.625</v>
      </c>
      <c r="K316">
        <v>145.9375</v>
      </c>
      <c r="L316" t="s">
        <v>362</v>
      </c>
      <c r="M316">
        <v>0.58586233159583223</v>
      </c>
      <c r="N316">
        <v>64.6875</v>
      </c>
      <c r="O316">
        <v>29.76519785788885</v>
      </c>
      <c r="P316" t="s">
        <v>362</v>
      </c>
      <c r="Q316">
        <v>40.625</v>
      </c>
      <c r="R316" t="s">
        <v>297</v>
      </c>
      <c r="S316" s="2">
        <v>43122</v>
      </c>
      <c r="T316">
        <v>200</v>
      </c>
    </row>
    <row r="317" spans="1:20" x14ac:dyDescent="0.35">
      <c r="A317" t="str">
        <f t="shared" si="22"/>
        <v>BrandonNratePopNrate200CVDoongaraPop450Season22-Jan</v>
      </c>
      <c r="B317" t="str">
        <f t="shared" si="23"/>
        <v>BrandonNratePop</v>
      </c>
      <c r="C317">
        <f t="shared" si="25"/>
        <v>200</v>
      </c>
      <c r="D317" t="str">
        <f t="shared" si="24"/>
        <v>Doongara</v>
      </c>
      <c r="E317" t="s">
        <v>325</v>
      </c>
      <c r="F317" t="str">
        <f>CONCATENATE(E317,"_",R317)</f>
        <v>Brandon_WS_2018_P450_F200_Doongara</v>
      </c>
      <c r="G317" s="1">
        <v>43200</v>
      </c>
      <c r="I317">
        <v>450</v>
      </c>
      <c r="J317">
        <v>197.78692632850246</v>
      </c>
      <c r="K317">
        <v>565.68049516908218</v>
      </c>
      <c r="L317" t="s">
        <v>362</v>
      </c>
      <c r="M317">
        <v>4.1090721733004472</v>
      </c>
      <c r="N317">
        <v>170.10664251207731</v>
      </c>
      <c r="O317">
        <v>29.754279397611342</v>
      </c>
      <c r="P317" t="s">
        <v>362</v>
      </c>
      <c r="Q317">
        <v>197.78692632850246</v>
      </c>
      <c r="R317" t="s">
        <v>297</v>
      </c>
      <c r="S317" s="2">
        <v>43122</v>
      </c>
      <c r="T317">
        <v>200</v>
      </c>
    </row>
    <row r="318" spans="1:20" x14ac:dyDescent="0.35">
      <c r="A318" t="str">
        <f t="shared" si="22"/>
        <v>BrandonNratePopNrate250CVDoongaraPop450Season22-Jan</v>
      </c>
      <c r="B318" t="str">
        <f t="shared" si="23"/>
        <v>BrandonNratePop</v>
      </c>
      <c r="C318">
        <f t="shared" si="25"/>
        <v>250</v>
      </c>
      <c r="D318" t="str">
        <f t="shared" si="24"/>
        <v>Doongara</v>
      </c>
      <c r="E318" t="s">
        <v>326</v>
      </c>
      <c r="F318" t="str">
        <f>CONCATENATE(E318,"_",R318)</f>
        <v>Brandon_WS_2018_P450_F250_Doongara</v>
      </c>
      <c r="G318" s="1">
        <v>43235</v>
      </c>
      <c r="I318">
        <v>450</v>
      </c>
      <c r="J318">
        <v>302.32777828718139</v>
      </c>
      <c r="K318">
        <v>1259.7049689058406</v>
      </c>
      <c r="L318">
        <v>522.45283195798947</v>
      </c>
      <c r="N318">
        <v>205.73997684760684</v>
      </c>
      <c r="O318">
        <v>24.230677455373812</v>
      </c>
      <c r="P318" t="s">
        <v>362</v>
      </c>
      <c r="Q318">
        <v>302.32777828718139</v>
      </c>
      <c r="R318" t="s">
        <v>297</v>
      </c>
      <c r="S318" s="2">
        <v>43122</v>
      </c>
      <c r="T318">
        <v>250</v>
      </c>
    </row>
    <row r="319" spans="1:20" x14ac:dyDescent="0.35">
      <c r="A319" t="str">
        <f t="shared" si="22"/>
        <v>BrandonNratePopNrate250CVDoongaraPop450Season22-Jan</v>
      </c>
      <c r="B319" t="str">
        <f t="shared" si="23"/>
        <v>BrandonNratePop</v>
      </c>
      <c r="C319">
        <f t="shared" si="25"/>
        <v>250</v>
      </c>
      <c r="D319" t="str">
        <f t="shared" si="24"/>
        <v>Doongara</v>
      </c>
      <c r="E319" t="s">
        <v>326</v>
      </c>
      <c r="F319" t="str">
        <f>CONCATENATE(E319,"_",R319)</f>
        <v>Brandon_WS_2018_P450_F250_Doongara</v>
      </c>
      <c r="G319" s="1">
        <v>43172</v>
      </c>
      <c r="I319">
        <v>450</v>
      </c>
      <c r="J319">
        <v>43.645833333333336</v>
      </c>
      <c r="K319">
        <v>169.53125</v>
      </c>
      <c r="L319" t="s">
        <v>362</v>
      </c>
      <c r="M319">
        <v>0.66859563685815915</v>
      </c>
      <c r="N319">
        <v>82.239583333333343</v>
      </c>
      <c r="O319">
        <v>13.765588476511983</v>
      </c>
      <c r="P319" t="s">
        <v>362</v>
      </c>
      <c r="Q319">
        <v>43.645833333333336</v>
      </c>
      <c r="R319" t="s">
        <v>297</v>
      </c>
      <c r="S319" s="2">
        <v>43122</v>
      </c>
      <c r="T319">
        <v>250</v>
      </c>
    </row>
    <row r="320" spans="1:20" x14ac:dyDescent="0.35">
      <c r="A320" t="str">
        <f t="shared" si="22"/>
        <v>BrandonNratePopNrate250CVDoongaraPop450Season22-Jan</v>
      </c>
      <c r="B320" t="str">
        <f t="shared" si="23"/>
        <v>BrandonNratePop</v>
      </c>
      <c r="C320">
        <f t="shared" si="25"/>
        <v>250</v>
      </c>
      <c r="D320" t="str">
        <f t="shared" si="24"/>
        <v>Doongara</v>
      </c>
      <c r="E320" t="s">
        <v>326</v>
      </c>
      <c r="F320" t="str">
        <f>CONCATENATE(E320,"_",R320)</f>
        <v>Brandon_WS_2018_P450_F250_Doongara</v>
      </c>
      <c r="G320" s="1">
        <v>43200</v>
      </c>
      <c r="I320">
        <v>450</v>
      </c>
      <c r="J320">
        <v>290.51955492424241</v>
      </c>
      <c r="K320">
        <v>820.47037168560598</v>
      </c>
      <c r="L320" t="s">
        <v>362</v>
      </c>
      <c r="M320">
        <v>5.7316265263243169</v>
      </c>
      <c r="N320">
        <v>239.43126183712121</v>
      </c>
      <c r="O320">
        <v>28.425142898150057</v>
      </c>
      <c r="P320" t="s">
        <v>362</v>
      </c>
      <c r="Q320">
        <v>290.51955492424241</v>
      </c>
      <c r="R320" t="s">
        <v>297</v>
      </c>
      <c r="S320" s="2">
        <v>43122</v>
      </c>
      <c r="T320">
        <v>250</v>
      </c>
    </row>
    <row r="321" spans="1:20" x14ac:dyDescent="0.35">
      <c r="A321" t="str">
        <f t="shared" si="22"/>
        <v>BrandonNratePopNrate150CVDoongaraPop600Season22-Jan</v>
      </c>
      <c r="B321" t="str">
        <f t="shared" si="23"/>
        <v>BrandonNratePop</v>
      </c>
      <c r="C321">
        <f t="shared" si="25"/>
        <v>150</v>
      </c>
      <c r="D321" t="str">
        <f t="shared" si="24"/>
        <v>Doongara</v>
      </c>
      <c r="E321" t="s">
        <v>327</v>
      </c>
      <c r="F321" t="str">
        <f>CONCATENATE(E321,"_",R321)</f>
        <v>Brandon_WS_2018_P600_F150_Doongara</v>
      </c>
      <c r="G321" s="1">
        <v>43235</v>
      </c>
      <c r="I321">
        <v>600</v>
      </c>
      <c r="J321">
        <v>268.29080613436599</v>
      </c>
      <c r="K321">
        <v>1209.2768013602952</v>
      </c>
      <c r="L321">
        <v>553.75482933233309</v>
      </c>
      <c r="M321">
        <v>5.8813235791194973</v>
      </c>
      <c r="N321">
        <v>196.46603586575696</v>
      </c>
      <c r="O321">
        <v>44.12591984122507</v>
      </c>
      <c r="P321" t="s">
        <v>362</v>
      </c>
      <c r="Q321">
        <v>268.29080613436599</v>
      </c>
      <c r="R321" t="s">
        <v>297</v>
      </c>
      <c r="S321" s="2">
        <v>43122</v>
      </c>
      <c r="T321">
        <v>150</v>
      </c>
    </row>
    <row r="322" spans="1:20" x14ac:dyDescent="0.35">
      <c r="A322" t="str">
        <f t="shared" ref="A322:A385" si="26">CONCATENATE(B322,$C$1,C322,$D$1,D322,$I$1,I322,S$1,TEXT(S322,"dd-mmm"))</f>
        <v>BrandonNratePopNrate150CVDoongaraPop600Season22-Jan</v>
      </c>
      <c r="B322" t="str">
        <f t="shared" si="23"/>
        <v>BrandonNratePop</v>
      </c>
      <c r="C322">
        <f t="shared" si="25"/>
        <v>150</v>
      </c>
      <c r="D322" t="str">
        <f t="shared" si="24"/>
        <v>Doongara</v>
      </c>
      <c r="E322" t="s">
        <v>327</v>
      </c>
      <c r="F322" t="str">
        <f>CONCATENATE(E322,"_",R322)</f>
        <v>Brandon_WS_2018_P600_F150_Doongara</v>
      </c>
      <c r="G322" s="1">
        <v>43172</v>
      </c>
      <c r="I322">
        <v>600</v>
      </c>
      <c r="J322">
        <v>30.3125</v>
      </c>
      <c r="K322">
        <v>120</v>
      </c>
      <c r="L322" t="s">
        <v>362</v>
      </c>
      <c r="M322">
        <v>0.41925272045896439</v>
      </c>
      <c r="N322">
        <v>59.375000000000014</v>
      </c>
      <c r="O322">
        <v>16.907183201225095</v>
      </c>
      <c r="P322" t="s">
        <v>362</v>
      </c>
      <c r="Q322">
        <v>30.3125</v>
      </c>
      <c r="R322" t="s">
        <v>297</v>
      </c>
      <c r="S322" s="2">
        <v>43122</v>
      </c>
      <c r="T322">
        <v>150</v>
      </c>
    </row>
    <row r="323" spans="1:20" x14ac:dyDescent="0.35">
      <c r="A323" t="str">
        <f t="shared" si="26"/>
        <v>BrandonNratePopNrate150CVDoongaraPop600Season22-Jan</v>
      </c>
      <c r="B323" t="str">
        <f t="shared" si="23"/>
        <v>BrandonNratePop</v>
      </c>
      <c r="C323">
        <f t="shared" si="25"/>
        <v>150</v>
      </c>
      <c r="D323" t="str">
        <f t="shared" si="24"/>
        <v>Doongara</v>
      </c>
      <c r="E323" t="s">
        <v>327</v>
      </c>
      <c r="F323" t="str">
        <f>CONCATENATE(E323,"_",R323)</f>
        <v>Brandon_WS_2018_P600_F150_Doongara</v>
      </c>
      <c r="G323" s="1">
        <v>43200</v>
      </c>
      <c r="I323">
        <v>600</v>
      </c>
      <c r="J323">
        <v>236.35825228832954</v>
      </c>
      <c r="K323">
        <v>673.95361842105262</v>
      </c>
      <c r="L323" t="s">
        <v>362</v>
      </c>
      <c r="M323">
        <v>4.3529207810045083</v>
      </c>
      <c r="N323">
        <v>201.23711384439355</v>
      </c>
      <c r="O323">
        <v>25.326912364072086</v>
      </c>
      <c r="P323" t="s">
        <v>362</v>
      </c>
      <c r="Q323">
        <v>236.35825228832954</v>
      </c>
      <c r="R323" t="s">
        <v>297</v>
      </c>
      <c r="S323" s="2">
        <v>43122</v>
      </c>
      <c r="T323">
        <v>150</v>
      </c>
    </row>
    <row r="324" spans="1:20" x14ac:dyDescent="0.35">
      <c r="A324" t="str">
        <f t="shared" si="26"/>
        <v>BrandonNratePopNrate200CVDoongaraPop600Season22-Jan</v>
      </c>
      <c r="B324" t="str">
        <f t="shared" ref="B324:B387" si="27">B323</f>
        <v>BrandonNratePop</v>
      </c>
      <c r="C324">
        <f t="shared" si="25"/>
        <v>200</v>
      </c>
      <c r="D324" t="str">
        <f t="shared" ref="D324:D387" si="28">D323</f>
        <v>Doongara</v>
      </c>
      <c r="E324" t="s">
        <v>328</v>
      </c>
      <c r="F324" t="str">
        <f>CONCATENATE(E324,"_",R324)</f>
        <v>Brandon_WS_2018_P600_F200_Doongara</v>
      </c>
      <c r="G324" s="1">
        <v>43235</v>
      </c>
      <c r="I324">
        <v>600</v>
      </c>
      <c r="J324">
        <v>428.02109922422426</v>
      </c>
      <c r="K324">
        <v>1700.3072525650653</v>
      </c>
      <c r="L324">
        <v>549.25961177794431</v>
      </c>
      <c r="M324">
        <v>3.7882611271350539</v>
      </c>
      <c r="N324">
        <v>236.10881193693695</v>
      </c>
      <c r="O324">
        <v>31.255880709279072</v>
      </c>
      <c r="P324" t="s">
        <v>362</v>
      </c>
      <c r="Q324">
        <v>428.02109922422426</v>
      </c>
      <c r="R324" t="s">
        <v>297</v>
      </c>
      <c r="S324" s="2">
        <v>43122</v>
      </c>
      <c r="T324">
        <v>200</v>
      </c>
    </row>
    <row r="325" spans="1:20" x14ac:dyDescent="0.35">
      <c r="A325" t="str">
        <f t="shared" si="26"/>
        <v>BrandonNratePopNrate200CVDoongaraPop600Season22-Jan</v>
      </c>
      <c r="B325" t="str">
        <f t="shared" si="27"/>
        <v>BrandonNratePop</v>
      </c>
      <c r="C325">
        <f t="shared" si="25"/>
        <v>200</v>
      </c>
      <c r="D325" t="str">
        <f t="shared" si="28"/>
        <v>Doongara</v>
      </c>
      <c r="E325" t="s">
        <v>328</v>
      </c>
      <c r="F325" t="str">
        <f>CONCATENATE(E325,"_",R325)</f>
        <v>Brandon_WS_2018_P600_F200_Doongara</v>
      </c>
      <c r="G325" s="1">
        <v>43172</v>
      </c>
      <c r="I325">
        <v>600</v>
      </c>
      <c r="J325">
        <v>33.125</v>
      </c>
      <c r="K325">
        <v>134.0625</v>
      </c>
      <c r="L325" t="s">
        <v>362</v>
      </c>
      <c r="M325">
        <v>0.4065095189620534</v>
      </c>
      <c r="N325">
        <v>67.8125</v>
      </c>
      <c r="O325">
        <v>15.026437195998245</v>
      </c>
      <c r="P325" t="s">
        <v>362</v>
      </c>
      <c r="Q325">
        <v>33.125</v>
      </c>
      <c r="R325" t="s">
        <v>297</v>
      </c>
      <c r="S325" s="2">
        <v>43122</v>
      </c>
      <c r="T325">
        <v>200</v>
      </c>
    </row>
    <row r="326" spans="1:20" x14ac:dyDescent="0.35">
      <c r="A326" t="str">
        <f t="shared" si="26"/>
        <v>BrandonNratePopNrate200CVDoongaraPop600Season22-Jan</v>
      </c>
      <c r="B326" t="str">
        <f t="shared" si="27"/>
        <v>BrandonNratePop</v>
      </c>
      <c r="C326">
        <f t="shared" si="25"/>
        <v>200</v>
      </c>
      <c r="D326" t="str">
        <f t="shared" si="28"/>
        <v>Doongara</v>
      </c>
      <c r="E326" t="s">
        <v>328</v>
      </c>
      <c r="F326" t="str">
        <f>CONCATENATE(E326,"_",R326)</f>
        <v>Brandon_WS_2018_P600_F200_Doongara</v>
      </c>
      <c r="G326" s="1">
        <v>43200</v>
      </c>
      <c r="I326">
        <v>600</v>
      </c>
      <c r="J326">
        <v>277.00449290293039</v>
      </c>
      <c r="K326">
        <v>768.89566163003656</v>
      </c>
      <c r="L326" t="s">
        <v>362</v>
      </c>
      <c r="M326">
        <v>5.9855146273394251</v>
      </c>
      <c r="N326">
        <v>214.88667582417582</v>
      </c>
      <c r="O326">
        <v>36.97475206491994</v>
      </c>
      <c r="P326" t="s">
        <v>362</v>
      </c>
      <c r="Q326">
        <v>277.00449290293039</v>
      </c>
      <c r="R326" t="s">
        <v>297</v>
      </c>
      <c r="S326" s="2">
        <v>43122</v>
      </c>
      <c r="T326">
        <v>200</v>
      </c>
    </row>
    <row r="327" spans="1:20" x14ac:dyDescent="0.35">
      <c r="A327" t="str">
        <f t="shared" si="26"/>
        <v>BrandonNratePopNrate250CVDoongaraPop600Season22-Jan</v>
      </c>
      <c r="B327" t="str">
        <f t="shared" si="27"/>
        <v>BrandonNratePop</v>
      </c>
      <c r="C327">
        <f t="shared" si="25"/>
        <v>250</v>
      </c>
      <c r="D327" t="str">
        <f t="shared" si="28"/>
        <v>Doongara</v>
      </c>
      <c r="E327" t="s">
        <v>329</v>
      </c>
      <c r="F327" t="str">
        <f>CONCATENATE(E327,"_",R327)</f>
        <v>Brandon_WS_2018_P600_F250_Doongara</v>
      </c>
      <c r="G327" s="1">
        <v>43235</v>
      </c>
      <c r="I327">
        <v>600</v>
      </c>
      <c r="J327">
        <v>250.85910406988154</v>
      </c>
      <c r="K327">
        <v>1089.156548534319</v>
      </c>
      <c r="L327">
        <v>505.46099024756188</v>
      </c>
      <c r="M327">
        <v>3.8447152571961678</v>
      </c>
      <c r="N327">
        <v>152.5973814859648</v>
      </c>
      <c r="O327">
        <v>40.753852719577353</v>
      </c>
      <c r="P327" t="s">
        <v>362</v>
      </c>
      <c r="Q327">
        <v>250.85910406988154</v>
      </c>
      <c r="R327" t="s">
        <v>297</v>
      </c>
      <c r="S327" s="2">
        <v>43122</v>
      </c>
      <c r="T327">
        <v>250</v>
      </c>
    </row>
    <row r="328" spans="1:20" x14ac:dyDescent="0.35">
      <c r="A328" t="str">
        <f t="shared" si="26"/>
        <v>BrandonNratePopNrate250CVDoongaraPop600Season22-Jan</v>
      </c>
      <c r="B328" t="str">
        <f t="shared" si="27"/>
        <v>BrandonNratePop</v>
      </c>
      <c r="C328">
        <f t="shared" si="25"/>
        <v>250</v>
      </c>
      <c r="D328" t="str">
        <f t="shared" si="28"/>
        <v>Doongara</v>
      </c>
      <c r="E328" t="s">
        <v>329</v>
      </c>
      <c r="F328" t="str">
        <f>CONCATENATE(E328,"_",R328)</f>
        <v>Brandon_WS_2018_P600_F250_Doongara</v>
      </c>
      <c r="G328" s="1">
        <v>43172</v>
      </c>
      <c r="I328">
        <v>600</v>
      </c>
      <c r="J328">
        <v>43.750000000000007</v>
      </c>
      <c r="K328">
        <v>168.4375</v>
      </c>
      <c r="L328" t="s">
        <v>362</v>
      </c>
      <c r="M328">
        <v>0.57329979434895861</v>
      </c>
      <c r="N328">
        <v>80.9375</v>
      </c>
      <c r="O328">
        <v>15.481225119117573</v>
      </c>
      <c r="P328" t="s">
        <v>362</v>
      </c>
      <c r="Q328">
        <v>43.750000000000007</v>
      </c>
      <c r="R328" t="s">
        <v>297</v>
      </c>
      <c r="S328" s="2">
        <v>43122</v>
      </c>
      <c r="T328">
        <v>250</v>
      </c>
    </row>
    <row r="329" spans="1:20" x14ac:dyDescent="0.35">
      <c r="A329" t="str">
        <f t="shared" si="26"/>
        <v>BrandonNratePopNrate250CVDoongaraPop600Season22-Jan</v>
      </c>
      <c r="B329" t="str">
        <f t="shared" si="27"/>
        <v>BrandonNratePop</v>
      </c>
      <c r="C329">
        <f t="shared" si="25"/>
        <v>250</v>
      </c>
      <c r="D329" t="str">
        <f t="shared" si="28"/>
        <v>Doongara</v>
      </c>
      <c r="E329" t="s">
        <v>329</v>
      </c>
      <c r="F329" t="str">
        <f>CONCATENATE(E329,"_",R329)</f>
        <v>Brandon_WS_2018_P600_F250_Doongara</v>
      </c>
      <c r="G329" s="1">
        <v>43200</v>
      </c>
      <c r="I329">
        <v>600</v>
      </c>
      <c r="J329">
        <v>203.8709239130435</v>
      </c>
      <c r="K329">
        <v>577.13383152173924</v>
      </c>
      <c r="L329" t="s">
        <v>362</v>
      </c>
      <c r="M329">
        <v>3.3168219267311727</v>
      </c>
      <c r="N329">
        <v>169.39198369565219</v>
      </c>
      <c r="O329">
        <v>23.951224045044505</v>
      </c>
      <c r="P329" t="s">
        <v>362</v>
      </c>
      <c r="Q329">
        <v>203.8709239130435</v>
      </c>
      <c r="R329" t="s">
        <v>297</v>
      </c>
      <c r="S329" s="2">
        <v>43122</v>
      </c>
      <c r="T329">
        <v>250</v>
      </c>
    </row>
    <row r="330" spans="1:20" x14ac:dyDescent="0.35">
      <c r="A330" t="str">
        <f t="shared" si="26"/>
        <v>BrandonNratePopNrate150CVDoongaraPop150Season22-Jan</v>
      </c>
      <c r="B330" t="str">
        <f t="shared" si="27"/>
        <v>BrandonNratePop</v>
      </c>
      <c r="C330">
        <f t="shared" si="25"/>
        <v>150</v>
      </c>
      <c r="D330" t="str">
        <f t="shared" si="28"/>
        <v>Doongara</v>
      </c>
      <c r="E330" t="s">
        <v>318</v>
      </c>
      <c r="F330" t="str">
        <f>CONCATENATE(E330,"_",R330)</f>
        <v>Brandon_WS_2018_P150_F150_YRL 39</v>
      </c>
      <c r="G330" s="1">
        <v>43235</v>
      </c>
      <c r="I330">
        <v>150</v>
      </c>
      <c r="J330">
        <v>235.51744411801337</v>
      </c>
      <c r="K330">
        <v>1099.5554116969367</v>
      </c>
      <c r="L330">
        <v>568.79801200300074</v>
      </c>
      <c r="M330">
        <v>4.2067740376566354</v>
      </c>
      <c r="N330">
        <v>139.35423313832945</v>
      </c>
      <c r="O330">
        <v>52.398016088282077</v>
      </c>
      <c r="P330" t="s">
        <v>362</v>
      </c>
      <c r="Q330">
        <v>235.51744411801337</v>
      </c>
      <c r="R330" t="s">
        <v>310</v>
      </c>
      <c r="S330" s="2">
        <v>43122</v>
      </c>
      <c r="T330">
        <v>150</v>
      </c>
    </row>
    <row r="331" spans="1:20" x14ac:dyDescent="0.35">
      <c r="A331" t="str">
        <f t="shared" si="26"/>
        <v>BrandonNratePopNrate150CVDoongaraPop150Season22-Jan</v>
      </c>
      <c r="B331" t="str">
        <f t="shared" si="27"/>
        <v>BrandonNratePop</v>
      </c>
      <c r="C331">
        <f t="shared" si="25"/>
        <v>150</v>
      </c>
      <c r="D331" t="str">
        <f t="shared" si="28"/>
        <v>Doongara</v>
      </c>
      <c r="E331" t="s">
        <v>318</v>
      </c>
      <c r="F331" t="str">
        <f>CONCATENATE(E331,"_",R331)</f>
        <v>Brandon_WS_2018_P150_F150_YRL 39</v>
      </c>
      <c r="G331" s="1">
        <v>43172</v>
      </c>
      <c r="I331">
        <v>150</v>
      </c>
      <c r="J331">
        <v>10.625000000000004</v>
      </c>
      <c r="K331">
        <v>42.5</v>
      </c>
      <c r="L331" t="s">
        <v>362</v>
      </c>
      <c r="M331">
        <v>0.19004922250781284</v>
      </c>
      <c r="N331">
        <v>21.25</v>
      </c>
      <c r="O331">
        <v>36.494501231597262</v>
      </c>
      <c r="P331" t="s">
        <v>362</v>
      </c>
      <c r="Q331">
        <v>10.625000000000004</v>
      </c>
      <c r="R331" t="s">
        <v>310</v>
      </c>
      <c r="S331" s="2">
        <v>43122</v>
      </c>
      <c r="T331">
        <v>150</v>
      </c>
    </row>
    <row r="332" spans="1:20" x14ac:dyDescent="0.35">
      <c r="A332" t="str">
        <f t="shared" si="26"/>
        <v>BrandonNratePopNrate150CVDoongaraPop150Season22-Jan</v>
      </c>
      <c r="B332" t="str">
        <f t="shared" si="27"/>
        <v>BrandonNratePop</v>
      </c>
      <c r="C332">
        <f t="shared" si="25"/>
        <v>150</v>
      </c>
      <c r="D332" t="str">
        <f t="shared" si="28"/>
        <v>Doongara</v>
      </c>
      <c r="E332" t="s">
        <v>319</v>
      </c>
      <c r="F332" t="str">
        <f>CONCATENATE(E332,"_",R332)</f>
        <v>Brandon_WS_2018_P150_F200_YRL 39</v>
      </c>
      <c r="G332" s="1">
        <v>43200</v>
      </c>
      <c r="I332">
        <v>150</v>
      </c>
      <c r="J332">
        <v>62.534054487179489</v>
      </c>
      <c r="K332">
        <v>188.41947115384616</v>
      </c>
      <c r="L332" t="s">
        <v>362</v>
      </c>
      <c r="M332">
        <v>2.3091576115548476</v>
      </c>
      <c r="N332">
        <v>63.351362179487182</v>
      </c>
      <c r="O332">
        <v>46.842497136877157</v>
      </c>
      <c r="P332" t="s">
        <v>362</v>
      </c>
      <c r="Q332">
        <v>62.534054487179489</v>
      </c>
      <c r="R332" t="s">
        <v>310</v>
      </c>
      <c r="S332" s="2">
        <v>43122</v>
      </c>
      <c r="T332">
        <v>200</v>
      </c>
    </row>
    <row r="333" spans="1:20" x14ac:dyDescent="0.35">
      <c r="A333" t="str">
        <f t="shared" si="26"/>
        <v>BrandonNratePopNrate200CVDoongaraPop150Season22-Jan</v>
      </c>
      <c r="B333" t="str">
        <f t="shared" si="27"/>
        <v>BrandonNratePop</v>
      </c>
      <c r="C333">
        <f t="shared" si="25"/>
        <v>200</v>
      </c>
      <c r="D333" t="str">
        <f t="shared" si="28"/>
        <v>Doongara</v>
      </c>
      <c r="E333" t="s">
        <v>319</v>
      </c>
      <c r="F333" t="str">
        <f>CONCATENATE(E333,"_",R333)</f>
        <v>Brandon_WS_2018_P150_F200_YRL 39</v>
      </c>
      <c r="G333" s="1">
        <v>43235</v>
      </c>
      <c r="I333">
        <v>150</v>
      </c>
      <c r="J333">
        <v>282.72154132320287</v>
      </c>
      <c r="K333">
        <v>1203.4017784092216</v>
      </c>
      <c r="L333">
        <v>570.69898724681173</v>
      </c>
      <c r="M333">
        <v>2.8879093576997894</v>
      </c>
      <c r="N333">
        <v>130.70733527183893</v>
      </c>
      <c r="O333">
        <v>47.896336915057702</v>
      </c>
      <c r="P333" t="s">
        <v>362</v>
      </c>
      <c r="Q333">
        <v>282.72154132320287</v>
      </c>
      <c r="R333" t="s">
        <v>310</v>
      </c>
      <c r="S333" s="2">
        <v>43122</v>
      </c>
      <c r="T333">
        <v>200</v>
      </c>
    </row>
    <row r="334" spans="1:20" x14ac:dyDescent="0.35">
      <c r="A334" t="str">
        <f t="shared" si="26"/>
        <v>BrandonNratePopNrate200CVDoongaraPop150Season22-Jan</v>
      </c>
      <c r="B334" t="str">
        <f t="shared" si="27"/>
        <v>BrandonNratePop</v>
      </c>
      <c r="C334">
        <f t="shared" si="25"/>
        <v>200</v>
      </c>
      <c r="D334" t="str">
        <f t="shared" si="28"/>
        <v>Doongara</v>
      </c>
      <c r="E334" t="s">
        <v>319</v>
      </c>
      <c r="F334" t="str">
        <f>CONCATENATE(E334,"_",R334)</f>
        <v>Brandon_WS_2018_P150_F200_YRL 39</v>
      </c>
      <c r="G334" s="1">
        <v>43172</v>
      </c>
      <c r="I334">
        <v>150</v>
      </c>
      <c r="J334">
        <v>9.6875000000000036</v>
      </c>
      <c r="K334">
        <v>40.3125</v>
      </c>
      <c r="L334" t="s">
        <v>362</v>
      </c>
      <c r="M334">
        <v>0.15789776165669625</v>
      </c>
      <c r="N334">
        <v>20.9375</v>
      </c>
      <c r="O334">
        <v>28.587046014870054</v>
      </c>
      <c r="P334" t="s">
        <v>362</v>
      </c>
      <c r="Q334">
        <v>9.6875000000000036</v>
      </c>
      <c r="R334" t="s">
        <v>310</v>
      </c>
      <c r="S334" s="2">
        <v>43122</v>
      </c>
      <c r="T334">
        <v>200</v>
      </c>
    </row>
    <row r="335" spans="1:20" x14ac:dyDescent="0.35">
      <c r="A335" t="str">
        <f t="shared" si="26"/>
        <v>BrandonNratePopNrate200CVDoongaraPop150Season22-Jan</v>
      </c>
      <c r="B335" t="str">
        <f t="shared" si="27"/>
        <v>BrandonNratePop</v>
      </c>
      <c r="C335">
        <f t="shared" si="25"/>
        <v>200</v>
      </c>
      <c r="D335" t="str">
        <f t="shared" si="28"/>
        <v>Doongara</v>
      </c>
      <c r="E335" t="s">
        <v>320</v>
      </c>
      <c r="F335" t="str">
        <f>CONCATENATE(E335,"_",R335)</f>
        <v>Brandon_WS_2018_P150_F250_YRL 39</v>
      </c>
      <c r="G335" s="1">
        <v>43200</v>
      </c>
      <c r="I335">
        <v>150</v>
      </c>
      <c r="J335">
        <v>93.473153409090926</v>
      </c>
      <c r="K335">
        <v>281.53579545454551</v>
      </c>
      <c r="L335" t="s">
        <v>362</v>
      </c>
      <c r="M335">
        <v>1.9698786198474183</v>
      </c>
      <c r="N335">
        <v>94.589488636363654</v>
      </c>
      <c r="O335">
        <v>27.426515789809933</v>
      </c>
      <c r="P335" t="s">
        <v>362</v>
      </c>
      <c r="Q335">
        <v>93.473153409090926</v>
      </c>
      <c r="R335" t="s">
        <v>310</v>
      </c>
      <c r="S335" s="2">
        <v>43122</v>
      </c>
      <c r="T335">
        <v>250</v>
      </c>
    </row>
    <row r="336" spans="1:20" x14ac:dyDescent="0.35">
      <c r="A336" t="str">
        <f t="shared" si="26"/>
        <v>BrandonNratePopNrate250CVDoongaraPop150Season22-Jan</v>
      </c>
      <c r="B336" t="str">
        <f t="shared" si="27"/>
        <v>BrandonNratePop</v>
      </c>
      <c r="C336">
        <f t="shared" si="25"/>
        <v>250</v>
      </c>
      <c r="D336" t="str">
        <f t="shared" si="28"/>
        <v>Doongara</v>
      </c>
      <c r="E336" t="s">
        <v>320</v>
      </c>
      <c r="F336" t="str">
        <f>CONCATENATE(E336,"_",R336)</f>
        <v>Brandon_WS_2018_P150_F250_YRL 39</v>
      </c>
      <c r="G336" s="1">
        <v>43235</v>
      </c>
      <c r="I336">
        <v>150</v>
      </c>
      <c r="J336">
        <v>301.96727892910729</v>
      </c>
      <c r="K336">
        <v>1288.2670620780195</v>
      </c>
      <c r="L336">
        <v>618.86557576894222</v>
      </c>
      <c r="M336">
        <v>3.1968087144982356</v>
      </c>
      <c r="N336">
        <v>152.10810905851463</v>
      </c>
      <c r="O336">
        <v>35.063869052987393</v>
      </c>
      <c r="P336" t="s">
        <v>362</v>
      </c>
      <c r="Q336">
        <v>301.96727892910729</v>
      </c>
      <c r="R336" t="s">
        <v>310</v>
      </c>
      <c r="S336" s="2">
        <v>43122</v>
      </c>
      <c r="T336">
        <v>250</v>
      </c>
    </row>
    <row r="337" spans="1:20" x14ac:dyDescent="0.35">
      <c r="A337" t="str">
        <f t="shared" si="26"/>
        <v>BrandonNratePopNrate250CVDoongaraPop150Season22-Jan</v>
      </c>
      <c r="B337" t="str">
        <f t="shared" si="27"/>
        <v>BrandonNratePop</v>
      </c>
      <c r="C337">
        <f t="shared" si="25"/>
        <v>250</v>
      </c>
      <c r="D337" t="str">
        <f t="shared" si="28"/>
        <v>Doongara</v>
      </c>
      <c r="E337" t="s">
        <v>320</v>
      </c>
      <c r="F337" t="str">
        <f>CONCATENATE(E337,"_",R337)</f>
        <v>Brandon_WS_2018_P150_F250_YRL 39</v>
      </c>
      <c r="G337" s="1">
        <v>43172</v>
      </c>
      <c r="I337">
        <v>150</v>
      </c>
      <c r="J337">
        <v>10.000000000000004</v>
      </c>
      <c r="K337">
        <v>43.437500000000014</v>
      </c>
      <c r="L337" t="s">
        <v>362</v>
      </c>
      <c r="M337">
        <v>0.28258618539166624</v>
      </c>
      <c r="N337">
        <v>23.437500000000007</v>
      </c>
      <c r="O337">
        <v>41.094244590978199</v>
      </c>
      <c r="P337" t="s">
        <v>362</v>
      </c>
      <c r="Q337">
        <v>10.000000000000004</v>
      </c>
      <c r="R337" t="s">
        <v>310</v>
      </c>
      <c r="S337" s="2">
        <v>43122</v>
      </c>
      <c r="T337">
        <v>250</v>
      </c>
    </row>
    <row r="338" spans="1:20" x14ac:dyDescent="0.35">
      <c r="A338" t="str">
        <f t="shared" si="26"/>
        <v>BrandonNratePopNrate250CVDoongaraPop300Season22-Jan</v>
      </c>
      <c r="B338" t="str">
        <f t="shared" si="27"/>
        <v>BrandonNratePop</v>
      </c>
      <c r="C338">
        <f t="shared" si="25"/>
        <v>250</v>
      </c>
      <c r="D338" t="str">
        <f t="shared" si="28"/>
        <v>Doongara</v>
      </c>
      <c r="E338" t="s">
        <v>321</v>
      </c>
      <c r="F338" t="str">
        <f>CONCATENATE(E338,"_",R338)</f>
        <v>Brandon_WS_2018_P300_F150_YRL 39</v>
      </c>
      <c r="G338" s="1">
        <v>43200</v>
      </c>
      <c r="I338">
        <v>300</v>
      </c>
      <c r="J338">
        <v>79.1171875</v>
      </c>
      <c r="K338">
        <v>257.11201654704945</v>
      </c>
      <c r="L338" t="s">
        <v>362</v>
      </c>
      <c r="N338">
        <v>98.87764154704945</v>
      </c>
      <c r="O338">
        <v>33.077078171395769</v>
      </c>
      <c r="P338" t="s">
        <v>362</v>
      </c>
      <c r="Q338">
        <v>79.1171875</v>
      </c>
      <c r="R338" t="s">
        <v>310</v>
      </c>
      <c r="S338" s="2">
        <v>43122</v>
      </c>
      <c r="T338">
        <v>150</v>
      </c>
    </row>
    <row r="339" spans="1:20" x14ac:dyDescent="0.35">
      <c r="A339" t="str">
        <f t="shared" si="26"/>
        <v>BrandonNratePopNrate150CVDoongaraPop300Season22-Jan</v>
      </c>
      <c r="B339" t="str">
        <f t="shared" si="27"/>
        <v>BrandonNratePop</v>
      </c>
      <c r="C339">
        <f t="shared" si="25"/>
        <v>150</v>
      </c>
      <c r="D339" t="str">
        <f t="shared" si="28"/>
        <v>Doongara</v>
      </c>
      <c r="E339" t="s">
        <v>321</v>
      </c>
      <c r="F339" t="str">
        <f>CONCATENATE(E339,"_",R339)</f>
        <v>Brandon_WS_2018_P300_F150_YRL 39</v>
      </c>
      <c r="G339" s="1">
        <v>43235</v>
      </c>
      <c r="I339">
        <v>300</v>
      </c>
      <c r="J339">
        <v>230.07519237987989</v>
      </c>
      <c r="K339">
        <v>977.23105090725801</v>
      </c>
      <c r="L339">
        <v>448.14520817704414</v>
      </c>
      <c r="M339">
        <v>4.2355189436132665</v>
      </c>
      <c r="N339">
        <v>131.67578711524024</v>
      </c>
      <c r="O339">
        <v>49.855398554680882</v>
      </c>
      <c r="P339" t="s">
        <v>362</v>
      </c>
      <c r="Q339">
        <v>230.07519237987989</v>
      </c>
      <c r="R339" t="s">
        <v>310</v>
      </c>
      <c r="S339" s="2">
        <v>43122</v>
      </c>
      <c r="T339">
        <v>150</v>
      </c>
    </row>
    <row r="340" spans="1:20" x14ac:dyDescent="0.35">
      <c r="A340" t="str">
        <f t="shared" si="26"/>
        <v>BrandonNratePopNrate150CVDoongaraPop300Season22-Jan</v>
      </c>
      <c r="B340" t="str">
        <f t="shared" si="27"/>
        <v>BrandonNratePop</v>
      </c>
      <c r="C340">
        <f t="shared" si="25"/>
        <v>150</v>
      </c>
      <c r="D340" t="str">
        <f t="shared" si="28"/>
        <v>Doongara</v>
      </c>
      <c r="E340" t="s">
        <v>321</v>
      </c>
      <c r="F340" t="str">
        <f>CONCATENATE(E340,"_",R340)</f>
        <v>Brandon_WS_2018_P300_F150_YRL 39</v>
      </c>
      <c r="G340" s="1">
        <v>43172</v>
      </c>
      <c r="I340">
        <v>300</v>
      </c>
      <c r="J340">
        <v>7.5000000000000044</v>
      </c>
      <c r="K340">
        <v>29.687500000000018</v>
      </c>
      <c r="L340" t="s">
        <v>362</v>
      </c>
      <c r="M340">
        <v>0.26598787306770844</v>
      </c>
      <c r="N340">
        <v>14.687500000000005</v>
      </c>
      <c r="O340">
        <v>78.339691105119002</v>
      </c>
      <c r="P340" t="s">
        <v>362</v>
      </c>
      <c r="Q340">
        <v>7.5000000000000044</v>
      </c>
      <c r="R340" t="s">
        <v>310</v>
      </c>
      <c r="S340" s="2">
        <v>43122</v>
      </c>
      <c r="T340">
        <v>150</v>
      </c>
    </row>
    <row r="341" spans="1:20" x14ac:dyDescent="0.35">
      <c r="A341" t="str">
        <f t="shared" si="26"/>
        <v>BrandonNratePopNrate150CVDoongaraPop300Season22-Jan</v>
      </c>
      <c r="B341" t="str">
        <f t="shared" si="27"/>
        <v>BrandonNratePop</v>
      </c>
      <c r="C341">
        <f t="shared" si="25"/>
        <v>150</v>
      </c>
      <c r="D341" t="str">
        <f t="shared" si="28"/>
        <v>Doongara</v>
      </c>
      <c r="E341" t="s">
        <v>322</v>
      </c>
      <c r="F341" t="str">
        <f>CONCATENATE(E341,"_",R341)</f>
        <v>Brandon_WS_2018_P300_F200_YRL 39</v>
      </c>
      <c r="G341" s="1">
        <v>43200</v>
      </c>
      <c r="I341">
        <v>300</v>
      </c>
      <c r="J341">
        <v>55.990484022556402</v>
      </c>
      <c r="K341">
        <v>195.43503289473688</v>
      </c>
      <c r="L341" t="s">
        <v>362</v>
      </c>
      <c r="M341">
        <v>2.7465031302144656</v>
      </c>
      <c r="N341">
        <v>83.454064849624075</v>
      </c>
      <c r="O341">
        <v>37.190356840222648</v>
      </c>
      <c r="P341" t="s">
        <v>362</v>
      </c>
      <c r="Q341">
        <v>55.990484022556402</v>
      </c>
      <c r="R341" t="s">
        <v>310</v>
      </c>
      <c r="S341" s="2">
        <v>43122</v>
      </c>
      <c r="T341">
        <v>200</v>
      </c>
    </row>
    <row r="342" spans="1:20" x14ac:dyDescent="0.35">
      <c r="A342" t="str">
        <f t="shared" si="26"/>
        <v>BrandonNratePopNrate200CVDoongaraPop300Season22-Jan</v>
      </c>
      <c r="B342" t="str">
        <f t="shared" si="27"/>
        <v>BrandonNratePop</v>
      </c>
      <c r="C342">
        <f t="shared" si="25"/>
        <v>200</v>
      </c>
      <c r="D342" t="str">
        <f t="shared" si="28"/>
        <v>Doongara</v>
      </c>
      <c r="E342" t="s">
        <v>322</v>
      </c>
      <c r="F342" t="str">
        <f>CONCATENATE(E342,"_",R342)</f>
        <v>Brandon_WS_2018_P300_F200_YRL 39</v>
      </c>
      <c r="G342" s="1">
        <v>43235</v>
      </c>
      <c r="I342">
        <v>300</v>
      </c>
      <c r="J342">
        <v>267.33964646464648</v>
      </c>
      <c r="K342">
        <v>1188.6950606875205</v>
      </c>
      <c r="L342">
        <v>586.22524381095275</v>
      </c>
      <c r="M342">
        <v>4.1292011964635584</v>
      </c>
      <c r="N342">
        <v>149.86205808080811</v>
      </c>
      <c r="O342">
        <v>42.444793959545819</v>
      </c>
      <c r="P342" t="s">
        <v>362</v>
      </c>
      <c r="Q342">
        <v>267.33964646464648</v>
      </c>
      <c r="R342" t="s">
        <v>310</v>
      </c>
      <c r="S342" s="2">
        <v>43122</v>
      </c>
      <c r="T342">
        <v>200</v>
      </c>
    </row>
    <row r="343" spans="1:20" x14ac:dyDescent="0.35">
      <c r="A343" t="str">
        <f t="shared" si="26"/>
        <v>BrandonNratePopNrate200CVDoongaraPop300Season22-Jan</v>
      </c>
      <c r="B343" t="str">
        <f t="shared" si="27"/>
        <v>BrandonNratePop</v>
      </c>
      <c r="C343">
        <f t="shared" si="25"/>
        <v>200</v>
      </c>
      <c r="D343" t="str">
        <f t="shared" si="28"/>
        <v>Doongara</v>
      </c>
      <c r="E343" t="s">
        <v>322</v>
      </c>
      <c r="F343" t="str">
        <f>CONCATENATE(E343,"_",R343)</f>
        <v>Brandon_WS_2018_P300_F200_YRL 39</v>
      </c>
      <c r="G343" s="1">
        <v>43172</v>
      </c>
      <c r="I343">
        <v>300</v>
      </c>
      <c r="J343">
        <v>14.375</v>
      </c>
      <c r="K343">
        <v>56.25</v>
      </c>
      <c r="L343" t="s">
        <v>362</v>
      </c>
      <c r="M343">
        <v>0.16653868944804676</v>
      </c>
      <c r="N343">
        <v>27.5</v>
      </c>
      <c r="O343">
        <v>30.114342259089156</v>
      </c>
      <c r="P343" t="s">
        <v>362</v>
      </c>
      <c r="Q343">
        <v>14.375</v>
      </c>
      <c r="R343" t="s">
        <v>310</v>
      </c>
      <c r="S343" s="2">
        <v>43122</v>
      </c>
      <c r="T343">
        <v>200</v>
      </c>
    </row>
    <row r="344" spans="1:20" x14ac:dyDescent="0.35">
      <c r="A344" t="str">
        <f t="shared" si="26"/>
        <v>BrandonNratePopNrate200CVDoongaraPop300Season22-Jan</v>
      </c>
      <c r="B344" t="str">
        <f t="shared" si="27"/>
        <v>BrandonNratePop</v>
      </c>
      <c r="C344">
        <f t="shared" si="25"/>
        <v>200</v>
      </c>
      <c r="D344" t="str">
        <f t="shared" si="28"/>
        <v>Doongara</v>
      </c>
      <c r="E344" t="s">
        <v>323</v>
      </c>
      <c r="F344" t="str">
        <f>CONCATENATE(E344,"_",R344)</f>
        <v>Brandon_WS_2018_P300_F250_YRL 39</v>
      </c>
      <c r="G344" s="1">
        <v>43200</v>
      </c>
      <c r="I344">
        <v>300</v>
      </c>
      <c r="J344">
        <v>97.1744791666667</v>
      </c>
      <c r="K344">
        <v>289.15981359649129</v>
      </c>
      <c r="L344" t="s">
        <v>362</v>
      </c>
      <c r="M344">
        <v>3.9757078465706686</v>
      </c>
      <c r="N344">
        <v>94.810855263157919</v>
      </c>
      <c r="O344">
        <v>39.861541785264343</v>
      </c>
      <c r="P344" t="s">
        <v>362</v>
      </c>
      <c r="Q344">
        <v>97.1744791666667</v>
      </c>
      <c r="R344" t="s">
        <v>310</v>
      </c>
      <c r="S344" s="2">
        <v>43122</v>
      </c>
      <c r="T344">
        <v>250</v>
      </c>
    </row>
    <row r="345" spans="1:20" x14ac:dyDescent="0.35">
      <c r="A345" t="str">
        <f t="shared" si="26"/>
        <v>BrandonNratePopNrate250CVDoongaraPop300Season22-Jan</v>
      </c>
      <c r="B345" t="str">
        <f t="shared" si="27"/>
        <v>BrandonNratePop</v>
      </c>
      <c r="C345">
        <f t="shared" si="25"/>
        <v>250</v>
      </c>
      <c r="D345" t="str">
        <f t="shared" si="28"/>
        <v>Doongara</v>
      </c>
      <c r="E345" t="s">
        <v>323</v>
      </c>
      <c r="F345" t="str">
        <f>CONCATENATE(E345,"_",R345)</f>
        <v>Brandon_WS_2018_P300_F250_YRL 39</v>
      </c>
      <c r="G345" s="1">
        <v>43235</v>
      </c>
      <c r="I345">
        <v>300</v>
      </c>
      <c r="J345">
        <v>323.29147029046226</v>
      </c>
      <c r="K345">
        <v>1325.9341552264939</v>
      </c>
      <c r="L345">
        <v>584.53075768942233</v>
      </c>
      <c r="M345">
        <v>4.7783799994882061</v>
      </c>
      <c r="N345">
        <v>134.77341442159997</v>
      </c>
      <c r="O345">
        <v>65.505439823423544</v>
      </c>
      <c r="P345" t="s">
        <v>362</v>
      </c>
      <c r="Q345">
        <v>323.29147029046226</v>
      </c>
      <c r="R345" t="s">
        <v>310</v>
      </c>
      <c r="S345" s="2">
        <v>43122</v>
      </c>
      <c r="T345">
        <v>250</v>
      </c>
    </row>
    <row r="346" spans="1:20" x14ac:dyDescent="0.35">
      <c r="A346" t="str">
        <f t="shared" si="26"/>
        <v>BrandonNratePopNrate250CVDoongaraPop300Season22-Jan</v>
      </c>
      <c r="B346" t="str">
        <f t="shared" si="27"/>
        <v>BrandonNratePop</v>
      </c>
      <c r="C346">
        <f t="shared" si="25"/>
        <v>250</v>
      </c>
      <c r="D346" t="str">
        <f t="shared" si="28"/>
        <v>Doongara</v>
      </c>
      <c r="E346" t="s">
        <v>323</v>
      </c>
      <c r="F346" t="str">
        <f>CONCATENATE(E346,"_",R346)</f>
        <v>Brandon_WS_2018_P300_F250_YRL 39</v>
      </c>
      <c r="G346" s="1">
        <v>43172</v>
      </c>
      <c r="I346">
        <v>300</v>
      </c>
      <c r="J346">
        <v>10.625</v>
      </c>
      <c r="K346">
        <v>42.1875</v>
      </c>
      <c r="L346" t="s">
        <v>362</v>
      </c>
      <c r="M346">
        <v>0.16367234331666644</v>
      </c>
      <c r="N346">
        <v>20.937500000000004</v>
      </c>
      <c r="O346">
        <v>39.778653801010016</v>
      </c>
      <c r="P346" t="s">
        <v>362</v>
      </c>
      <c r="Q346">
        <v>10.625</v>
      </c>
      <c r="R346" t="s">
        <v>310</v>
      </c>
      <c r="S346" s="2">
        <v>43122</v>
      </c>
      <c r="T346">
        <v>250</v>
      </c>
    </row>
    <row r="347" spans="1:20" x14ac:dyDescent="0.35">
      <c r="A347" t="str">
        <f t="shared" si="26"/>
        <v>BrandonNratePopNrate250CVDoongaraPop450Season22-Jan</v>
      </c>
      <c r="B347" t="str">
        <f t="shared" si="27"/>
        <v>BrandonNratePop</v>
      </c>
      <c r="C347">
        <f t="shared" si="25"/>
        <v>250</v>
      </c>
      <c r="D347" t="str">
        <f t="shared" si="28"/>
        <v>Doongara</v>
      </c>
      <c r="E347" t="s">
        <v>324</v>
      </c>
      <c r="F347" t="str">
        <f>CONCATENATE(E347,"_",R347)</f>
        <v>Brandon_WS_2018_P450_F150_YRL 39</v>
      </c>
      <c r="G347" s="1">
        <v>43200</v>
      </c>
      <c r="I347">
        <v>450</v>
      </c>
      <c r="J347">
        <v>71.627752976190479</v>
      </c>
      <c r="K347">
        <v>232.10044642857147</v>
      </c>
      <c r="L347" t="s">
        <v>362</v>
      </c>
      <c r="M347">
        <v>2.9446389767487871</v>
      </c>
      <c r="N347">
        <v>88.844940476190487</v>
      </c>
      <c r="O347">
        <v>38.607672858184856</v>
      </c>
      <c r="P347" t="s">
        <v>362</v>
      </c>
      <c r="Q347">
        <v>71.627752976190479</v>
      </c>
      <c r="R347" t="s">
        <v>310</v>
      </c>
      <c r="S347" s="2">
        <v>43122</v>
      </c>
      <c r="T347">
        <v>150</v>
      </c>
    </row>
    <row r="348" spans="1:20" x14ac:dyDescent="0.35">
      <c r="A348" t="str">
        <f t="shared" si="26"/>
        <v>BrandonNratePopNrate150CVDoongaraPop450Season22-Jan</v>
      </c>
      <c r="B348" t="str">
        <f t="shared" si="27"/>
        <v>BrandonNratePop</v>
      </c>
      <c r="C348">
        <f t="shared" si="25"/>
        <v>150</v>
      </c>
      <c r="D348" t="str">
        <f t="shared" si="28"/>
        <v>Doongara</v>
      </c>
      <c r="E348" t="s">
        <v>324</v>
      </c>
      <c r="F348" t="str">
        <f>CONCATENATE(E348,"_",R348)</f>
        <v>Brandon_WS_2018_P450_F150_YRL 39</v>
      </c>
      <c r="G348" s="1">
        <v>43235</v>
      </c>
      <c r="I348">
        <v>450</v>
      </c>
      <c r="J348">
        <v>207.75634955322457</v>
      </c>
      <c r="K348">
        <v>1044.0859507920395</v>
      </c>
      <c r="L348">
        <v>581.90824268567133</v>
      </c>
      <c r="M348">
        <v>4.6777786239119221</v>
      </c>
      <c r="N348">
        <v>128.13216297591299</v>
      </c>
      <c r="O348">
        <v>60.732325683688998</v>
      </c>
      <c r="P348" t="s">
        <v>362</v>
      </c>
      <c r="Q348">
        <v>207.75634955322457</v>
      </c>
      <c r="R348" t="s">
        <v>310</v>
      </c>
      <c r="S348" s="2">
        <v>43122</v>
      </c>
      <c r="T348">
        <v>150</v>
      </c>
    </row>
    <row r="349" spans="1:20" x14ac:dyDescent="0.35">
      <c r="A349" t="str">
        <f t="shared" si="26"/>
        <v>BrandonNratePopNrate150CVDoongaraPop450Season22-Jan</v>
      </c>
      <c r="B349" t="str">
        <f t="shared" si="27"/>
        <v>BrandonNratePop</v>
      </c>
      <c r="C349">
        <f t="shared" si="25"/>
        <v>150</v>
      </c>
      <c r="D349" t="str">
        <f t="shared" si="28"/>
        <v>Doongara</v>
      </c>
      <c r="E349" t="s">
        <v>324</v>
      </c>
      <c r="F349" t="str">
        <f>CONCATENATE(E349,"_",R349)</f>
        <v>Brandon_WS_2018_P450_F150_YRL 39</v>
      </c>
      <c r="G349" s="1">
        <v>43172</v>
      </c>
      <c r="I349">
        <v>450</v>
      </c>
      <c r="J349">
        <v>14.375000000000004</v>
      </c>
      <c r="K349">
        <v>58.4375</v>
      </c>
      <c r="L349" t="s">
        <v>362</v>
      </c>
      <c r="M349">
        <v>0.22162356504166653</v>
      </c>
      <c r="N349">
        <v>29.6875</v>
      </c>
      <c r="O349">
        <v>36.253439285747255</v>
      </c>
      <c r="P349" t="s">
        <v>362</v>
      </c>
      <c r="Q349">
        <v>14.375000000000004</v>
      </c>
      <c r="R349" t="s">
        <v>310</v>
      </c>
      <c r="S349" s="2">
        <v>43122</v>
      </c>
      <c r="T349">
        <v>150</v>
      </c>
    </row>
    <row r="350" spans="1:20" x14ac:dyDescent="0.35">
      <c r="A350" t="str">
        <f t="shared" si="26"/>
        <v>BrandonNratePopNrate150CVDoongaraPop450Season22-Jan</v>
      </c>
      <c r="B350" t="str">
        <f t="shared" si="27"/>
        <v>BrandonNratePop</v>
      </c>
      <c r="C350">
        <f t="shared" si="25"/>
        <v>150</v>
      </c>
      <c r="D350" t="str">
        <f t="shared" si="28"/>
        <v>Doongara</v>
      </c>
      <c r="E350" t="s">
        <v>325</v>
      </c>
      <c r="F350" t="str">
        <f>CONCATENATE(E350,"_",R350)</f>
        <v>Brandon_WS_2018_P450_F200_YRL 39</v>
      </c>
      <c r="G350" s="1">
        <v>43200</v>
      </c>
      <c r="I350">
        <v>450</v>
      </c>
      <c r="J350">
        <v>85.074404761904773</v>
      </c>
      <c r="K350">
        <v>279.63369963369962</v>
      </c>
      <c r="L350" t="s">
        <v>362</v>
      </c>
      <c r="M350">
        <v>3.2763842410988464</v>
      </c>
      <c r="N350">
        <v>109.4848901098901</v>
      </c>
      <c r="O350">
        <v>37.872983312360667</v>
      </c>
      <c r="P350" t="s">
        <v>362</v>
      </c>
      <c r="Q350">
        <v>85.074404761904773</v>
      </c>
      <c r="R350" t="s">
        <v>310</v>
      </c>
      <c r="S350" s="2">
        <v>43122</v>
      </c>
      <c r="T350">
        <v>200</v>
      </c>
    </row>
    <row r="351" spans="1:20" x14ac:dyDescent="0.35">
      <c r="A351" t="str">
        <f t="shared" si="26"/>
        <v>BrandonNratePopNrate200CVDoongaraPop450Season22-Jan</v>
      </c>
      <c r="B351" t="str">
        <f t="shared" si="27"/>
        <v>BrandonNratePop</v>
      </c>
      <c r="C351">
        <f t="shared" si="25"/>
        <v>200</v>
      </c>
      <c r="D351" t="str">
        <f t="shared" si="28"/>
        <v>Doongara</v>
      </c>
      <c r="E351" t="s">
        <v>325</v>
      </c>
      <c r="F351" t="str">
        <f>CONCATENATE(E351,"_",R351)</f>
        <v>Brandon_WS_2018_P450_F200_YRL 39</v>
      </c>
      <c r="G351" s="1">
        <v>43235</v>
      </c>
      <c r="I351">
        <v>450</v>
      </c>
      <c r="J351">
        <v>194.80411736946775</v>
      </c>
      <c r="K351">
        <v>943.86717716654857</v>
      </c>
      <c r="L351">
        <v>516.48527756939222</v>
      </c>
      <c r="M351">
        <v>4.5760364679159071</v>
      </c>
      <c r="N351">
        <v>110.08160371793579</v>
      </c>
      <c r="O351">
        <v>65.697615985611307</v>
      </c>
      <c r="P351" t="s">
        <v>362</v>
      </c>
      <c r="Q351">
        <v>194.80411736946775</v>
      </c>
      <c r="R351" t="s">
        <v>310</v>
      </c>
      <c r="S351" s="2">
        <v>43122</v>
      </c>
      <c r="T351">
        <v>200</v>
      </c>
    </row>
    <row r="352" spans="1:20" x14ac:dyDescent="0.35">
      <c r="A352" t="str">
        <f t="shared" si="26"/>
        <v>BrandonNratePopNrate200CVDoongaraPop450Season22-Jan</v>
      </c>
      <c r="B352" t="str">
        <f t="shared" si="27"/>
        <v>BrandonNratePop</v>
      </c>
      <c r="C352">
        <f t="shared" si="25"/>
        <v>200</v>
      </c>
      <c r="D352" t="str">
        <f t="shared" si="28"/>
        <v>Doongara</v>
      </c>
      <c r="E352" t="s">
        <v>325</v>
      </c>
      <c r="F352" t="str">
        <f>CONCATENATE(E352,"_",R352)</f>
        <v>Brandon_WS_2018_P450_F200_YRL 39</v>
      </c>
      <c r="G352" s="1">
        <v>43172</v>
      </c>
      <c r="I352">
        <v>450</v>
      </c>
      <c r="J352">
        <v>10.312500000000004</v>
      </c>
      <c r="K352">
        <v>45.312500000000014</v>
      </c>
      <c r="L352" t="s">
        <v>362</v>
      </c>
      <c r="M352">
        <v>0.44249281536458246</v>
      </c>
      <c r="N352">
        <v>24.687500000000007</v>
      </c>
      <c r="O352">
        <v>61.662316886775926</v>
      </c>
      <c r="P352" t="s">
        <v>362</v>
      </c>
      <c r="Q352">
        <v>10.312500000000004</v>
      </c>
      <c r="R352" t="s">
        <v>310</v>
      </c>
      <c r="S352" s="2">
        <v>43122</v>
      </c>
      <c r="T352">
        <v>200</v>
      </c>
    </row>
    <row r="353" spans="1:20" x14ac:dyDescent="0.35">
      <c r="A353" t="str">
        <f t="shared" si="26"/>
        <v>BrandonNratePopNrate200CVDoongaraPop450Season22-Jan</v>
      </c>
      <c r="B353" t="str">
        <f t="shared" si="27"/>
        <v>BrandonNratePop</v>
      </c>
      <c r="C353">
        <f t="shared" si="25"/>
        <v>200</v>
      </c>
      <c r="D353" t="str">
        <f t="shared" si="28"/>
        <v>Doongara</v>
      </c>
      <c r="E353" t="s">
        <v>326</v>
      </c>
      <c r="F353" t="str">
        <f>CONCATENATE(E353,"_",R353)</f>
        <v>Brandon_WS_2018_P450_F250_YRL 39</v>
      </c>
      <c r="G353" s="1">
        <v>43200</v>
      </c>
      <c r="I353">
        <v>450</v>
      </c>
      <c r="J353">
        <v>114.91712947140581</v>
      </c>
      <c r="K353">
        <v>359.81210483595362</v>
      </c>
      <c r="L353" t="s">
        <v>362</v>
      </c>
      <c r="M353">
        <v>4.3944856129906684</v>
      </c>
      <c r="N353">
        <v>129.97784589314196</v>
      </c>
      <c r="O353">
        <v>36.858620735886497</v>
      </c>
      <c r="P353" t="s">
        <v>362</v>
      </c>
      <c r="Q353">
        <v>114.91712947140581</v>
      </c>
      <c r="R353" t="s">
        <v>310</v>
      </c>
      <c r="S353" s="2">
        <v>43122</v>
      </c>
      <c r="T353">
        <v>250</v>
      </c>
    </row>
    <row r="354" spans="1:20" x14ac:dyDescent="0.35">
      <c r="A354" t="str">
        <f t="shared" si="26"/>
        <v>BrandonNratePopNrate250CVDoongaraPop450Season22-Jan</v>
      </c>
      <c r="B354" t="str">
        <f t="shared" si="27"/>
        <v>BrandonNratePop</v>
      </c>
      <c r="C354">
        <f t="shared" si="25"/>
        <v>250</v>
      </c>
      <c r="D354" t="str">
        <f t="shared" si="28"/>
        <v>Doongara</v>
      </c>
      <c r="E354" t="s">
        <v>326</v>
      </c>
      <c r="F354" t="str">
        <f>CONCATENATE(E354,"_",R354)</f>
        <v>Brandon_WS_2018_P450_F250_YRL 39</v>
      </c>
      <c r="G354" s="1">
        <v>43235</v>
      </c>
      <c r="I354">
        <v>450</v>
      </c>
      <c r="J354">
        <v>250.33722543269511</v>
      </c>
      <c r="K354">
        <v>1220.4804240699214</v>
      </c>
      <c r="L354">
        <v>628.39595836459102</v>
      </c>
      <c r="M354">
        <v>5.7026530401779745</v>
      </c>
      <c r="N354">
        <v>179.38544901098271</v>
      </c>
      <c r="O354">
        <v>50.33173169035387</v>
      </c>
      <c r="P354" t="s">
        <v>362</v>
      </c>
      <c r="Q354">
        <v>250.33722543269511</v>
      </c>
      <c r="R354" t="s">
        <v>310</v>
      </c>
      <c r="S354" s="2">
        <v>43122</v>
      </c>
      <c r="T354">
        <v>250</v>
      </c>
    </row>
    <row r="355" spans="1:20" x14ac:dyDescent="0.35">
      <c r="A355" t="str">
        <f t="shared" si="26"/>
        <v>BrandonNratePopNrate250CVDoongaraPop450Season22-Jan</v>
      </c>
      <c r="B355" t="str">
        <f t="shared" si="27"/>
        <v>BrandonNratePop</v>
      </c>
      <c r="C355">
        <f t="shared" si="25"/>
        <v>250</v>
      </c>
      <c r="D355" t="str">
        <f t="shared" si="28"/>
        <v>Doongara</v>
      </c>
      <c r="E355" t="s">
        <v>326</v>
      </c>
      <c r="F355" t="str">
        <f>CONCATENATE(E355,"_",R355)</f>
        <v>Brandon_WS_2018_P450_F250_YRL 39</v>
      </c>
      <c r="G355" s="1">
        <v>43172</v>
      </c>
      <c r="I355">
        <v>450</v>
      </c>
      <c r="J355">
        <v>10</v>
      </c>
      <c r="K355">
        <v>47.187500000000007</v>
      </c>
      <c r="L355" t="s">
        <v>362</v>
      </c>
      <c r="M355">
        <v>0.27611256113749999</v>
      </c>
      <c r="N355">
        <v>27.187500000000007</v>
      </c>
      <c r="O355">
        <v>41.319972836064665</v>
      </c>
      <c r="P355" t="s">
        <v>362</v>
      </c>
      <c r="Q355">
        <v>10</v>
      </c>
      <c r="R355" t="s">
        <v>310</v>
      </c>
      <c r="S355" s="2">
        <v>43122</v>
      </c>
      <c r="T355">
        <v>250</v>
      </c>
    </row>
    <row r="356" spans="1:20" x14ac:dyDescent="0.35">
      <c r="A356" t="str">
        <f t="shared" si="26"/>
        <v>BrandonNratePopNrate250CVDoongaraPop600Season22-Jan</v>
      </c>
      <c r="B356" t="str">
        <f t="shared" si="27"/>
        <v>BrandonNratePop</v>
      </c>
      <c r="C356">
        <f t="shared" si="25"/>
        <v>250</v>
      </c>
      <c r="D356" t="str">
        <f t="shared" si="28"/>
        <v>Doongara</v>
      </c>
      <c r="E356" t="s">
        <v>327</v>
      </c>
      <c r="F356" t="str">
        <f>CONCATENATE(E356,"_",R356)</f>
        <v>Brandon_WS_2018_P600_F150_YRL 39</v>
      </c>
      <c r="G356" s="1">
        <v>43200</v>
      </c>
      <c r="I356">
        <v>600</v>
      </c>
      <c r="J356">
        <v>116.30993427868432</v>
      </c>
      <c r="K356">
        <v>353.61815268065283</v>
      </c>
      <c r="L356" t="s">
        <v>362</v>
      </c>
      <c r="N356">
        <v>120.99828412328415</v>
      </c>
      <c r="O356">
        <v>34.523438289158527</v>
      </c>
      <c r="P356" t="s">
        <v>362</v>
      </c>
      <c r="Q356">
        <v>116.30993427868432</v>
      </c>
      <c r="R356" t="s">
        <v>310</v>
      </c>
      <c r="S356" s="2">
        <v>43122</v>
      </c>
      <c r="T356">
        <v>150</v>
      </c>
    </row>
    <row r="357" spans="1:20" x14ac:dyDescent="0.35">
      <c r="A357" t="str">
        <f t="shared" si="26"/>
        <v>BrandonNratePopNrate150CVDoongaraPop600Season22-Jan</v>
      </c>
      <c r="B357" t="str">
        <f t="shared" si="27"/>
        <v>BrandonNratePop</v>
      </c>
      <c r="C357">
        <f t="shared" si="25"/>
        <v>150</v>
      </c>
      <c r="D357" t="str">
        <f t="shared" si="28"/>
        <v>Doongara</v>
      </c>
      <c r="E357" t="s">
        <v>327</v>
      </c>
      <c r="F357" t="str">
        <f>CONCATENATE(E357,"_",R357)</f>
        <v>Brandon_WS_2018_P600_F150_YRL 39</v>
      </c>
      <c r="G357" s="1">
        <v>43235</v>
      </c>
      <c r="I357">
        <v>600</v>
      </c>
      <c r="J357">
        <v>292.07205882352946</v>
      </c>
      <c r="K357">
        <v>1197.1778984819734</v>
      </c>
      <c r="L357">
        <v>509.47327456864213</v>
      </c>
      <c r="M357">
        <v>7.0690530781196586</v>
      </c>
      <c r="N357">
        <v>174.88676470588234</v>
      </c>
      <c r="O357">
        <v>58.9311792097648</v>
      </c>
      <c r="P357" t="s">
        <v>362</v>
      </c>
      <c r="Q357">
        <v>292.07205882352946</v>
      </c>
      <c r="R357" t="s">
        <v>310</v>
      </c>
      <c r="S357" s="2">
        <v>43122</v>
      </c>
      <c r="T357">
        <v>150</v>
      </c>
    </row>
    <row r="358" spans="1:20" x14ac:dyDescent="0.35">
      <c r="A358" t="str">
        <f t="shared" si="26"/>
        <v>BrandonNratePopNrate150CVDoongaraPop600Season22-Jan</v>
      </c>
      <c r="B358" t="str">
        <f t="shared" si="27"/>
        <v>BrandonNratePop</v>
      </c>
      <c r="C358">
        <f t="shared" si="25"/>
        <v>150</v>
      </c>
      <c r="D358" t="str">
        <f t="shared" si="28"/>
        <v>Doongara</v>
      </c>
      <c r="E358" t="s">
        <v>327</v>
      </c>
      <c r="F358" t="str">
        <f>CONCATENATE(E358,"_",R358)</f>
        <v>Brandon_WS_2018_P600_F150_YRL 39</v>
      </c>
      <c r="G358" s="1">
        <v>43172</v>
      </c>
      <c r="I358">
        <v>600</v>
      </c>
      <c r="J358">
        <v>10.312500000000002</v>
      </c>
      <c r="K358">
        <v>46.5625</v>
      </c>
      <c r="L358" t="s">
        <v>362</v>
      </c>
      <c r="M358">
        <v>0.33632254431249986</v>
      </c>
      <c r="N358">
        <v>25.9375</v>
      </c>
      <c r="O358">
        <v>47.37695812407668</v>
      </c>
      <c r="P358" t="s">
        <v>362</v>
      </c>
      <c r="Q358">
        <v>10.312500000000002</v>
      </c>
      <c r="R358" t="s">
        <v>310</v>
      </c>
      <c r="S358" s="2">
        <v>43122</v>
      </c>
      <c r="T358">
        <v>150</v>
      </c>
    </row>
    <row r="359" spans="1:20" x14ac:dyDescent="0.35">
      <c r="A359" t="str">
        <f t="shared" si="26"/>
        <v>BrandonNratePopNrate150CVDoongaraPop600Season22-Jan</v>
      </c>
      <c r="B359" t="str">
        <f t="shared" si="27"/>
        <v>BrandonNratePop</v>
      </c>
      <c r="C359">
        <f t="shared" ref="C359:C401" si="29">C341</f>
        <v>150</v>
      </c>
      <c r="D359" t="str">
        <f t="shared" si="28"/>
        <v>Doongara</v>
      </c>
      <c r="E359" t="s">
        <v>328</v>
      </c>
      <c r="F359" t="str">
        <f>CONCATENATE(E359,"_",R359)</f>
        <v>Brandon_WS_2018_P600_F200_YRL 39</v>
      </c>
      <c r="G359" s="1">
        <v>43200</v>
      </c>
      <c r="I359">
        <v>600</v>
      </c>
      <c r="J359">
        <v>98.260218253968262</v>
      </c>
      <c r="K359">
        <v>241.18382936507942</v>
      </c>
      <c r="L359" t="s">
        <v>362</v>
      </c>
      <c r="M359">
        <v>1.7290873791557797</v>
      </c>
      <c r="N359">
        <v>44.663392857142853</v>
      </c>
      <c r="O359">
        <v>42.025576386720935</v>
      </c>
      <c r="P359" t="s">
        <v>362</v>
      </c>
      <c r="Q359">
        <v>98.260218253968262</v>
      </c>
      <c r="R359" t="s">
        <v>310</v>
      </c>
      <c r="S359" s="2">
        <v>43122</v>
      </c>
      <c r="T359">
        <v>200</v>
      </c>
    </row>
    <row r="360" spans="1:20" x14ac:dyDescent="0.35">
      <c r="A360" t="str">
        <f t="shared" si="26"/>
        <v>BrandonNratePopNrate200CVDoongaraPop600Season22-Jan</v>
      </c>
      <c r="B360" t="str">
        <f t="shared" si="27"/>
        <v>BrandonNratePop</v>
      </c>
      <c r="C360">
        <f t="shared" si="29"/>
        <v>200</v>
      </c>
      <c r="D360" t="str">
        <f t="shared" si="28"/>
        <v>Doongara</v>
      </c>
      <c r="E360" t="s">
        <v>328</v>
      </c>
      <c r="F360" t="str">
        <f>CONCATENATE(E360,"_",R360)</f>
        <v>Brandon_WS_2018_P600_F200_YRL 39</v>
      </c>
      <c r="G360" s="1">
        <v>43235</v>
      </c>
      <c r="I360">
        <v>600</v>
      </c>
      <c r="J360">
        <v>229.65401785714289</v>
      </c>
      <c r="K360">
        <v>1049.4796054147466</v>
      </c>
      <c r="L360">
        <v>528.47763503375847</v>
      </c>
      <c r="M360">
        <v>4.468120636869485</v>
      </c>
      <c r="N360">
        <v>135.68080357142858</v>
      </c>
      <c r="O360">
        <v>49.708066356915808</v>
      </c>
      <c r="P360" t="s">
        <v>362</v>
      </c>
      <c r="Q360">
        <v>229.65401785714289</v>
      </c>
      <c r="R360" t="s">
        <v>310</v>
      </c>
      <c r="S360" s="2">
        <v>43122</v>
      </c>
      <c r="T360">
        <v>200</v>
      </c>
    </row>
    <row r="361" spans="1:20" x14ac:dyDescent="0.35">
      <c r="A361" t="str">
        <f t="shared" si="26"/>
        <v>BrandonNratePopNrate200CVDoongaraPop600Season22-Jan</v>
      </c>
      <c r="B361" t="str">
        <f t="shared" si="27"/>
        <v>BrandonNratePop</v>
      </c>
      <c r="C361">
        <f t="shared" si="29"/>
        <v>200</v>
      </c>
      <c r="D361" t="str">
        <f t="shared" si="28"/>
        <v>Doongara</v>
      </c>
      <c r="E361" t="s">
        <v>328</v>
      </c>
      <c r="F361" t="str">
        <f>CONCATENATE(E361,"_",R361)</f>
        <v>Brandon_WS_2018_P600_F200_YRL 39</v>
      </c>
      <c r="G361" s="1">
        <v>43172</v>
      </c>
      <c r="I361">
        <v>600</v>
      </c>
      <c r="J361">
        <v>9.6875000000000036</v>
      </c>
      <c r="K361">
        <v>40.312500000000014</v>
      </c>
      <c r="L361" t="s">
        <v>362</v>
      </c>
      <c r="M361">
        <v>0.50995336767708144</v>
      </c>
      <c r="N361">
        <v>20.937500000000004</v>
      </c>
      <c r="O361">
        <v>79.390315261272505</v>
      </c>
      <c r="P361" t="s">
        <v>362</v>
      </c>
      <c r="Q361">
        <v>9.6875000000000036</v>
      </c>
      <c r="R361" t="s">
        <v>310</v>
      </c>
      <c r="S361" s="2">
        <v>43122</v>
      </c>
      <c r="T361">
        <v>200</v>
      </c>
    </row>
    <row r="362" spans="1:20" x14ac:dyDescent="0.35">
      <c r="A362" t="str">
        <f t="shared" si="26"/>
        <v>BrandonNratePopNrate200CVDoongaraPop600Season22-Jan</v>
      </c>
      <c r="B362" t="str">
        <f t="shared" si="27"/>
        <v>BrandonNratePop</v>
      </c>
      <c r="C362">
        <f t="shared" si="29"/>
        <v>200</v>
      </c>
      <c r="D362" t="str">
        <f t="shared" si="28"/>
        <v>Doongara</v>
      </c>
      <c r="E362" t="s">
        <v>329</v>
      </c>
      <c r="F362" t="str">
        <f>CONCATENATE(E362,"_",R362)</f>
        <v>Brandon_WS_2018_P600_F250_YRL 39</v>
      </c>
      <c r="G362" s="1">
        <v>43200</v>
      </c>
      <c r="I362">
        <v>600</v>
      </c>
      <c r="J362">
        <v>51.234243697478995</v>
      </c>
      <c r="K362">
        <v>181.95869108512971</v>
      </c>
      <c r="L362" t="s">
        <v>362</v>
      </c>
      <c r="M362">
        <v>3.6489183283636231</v>
      </c>
      <c r="N362">
        <v>79.490203690171739</v>
      </c>
      <c r="O362">
        <v>55.082232740735094</v>
      </c>
      <c r="P362" t="s">
        <v>362</v>
      </c>
      <c r="Q362">
        <v>51.234243697478995</v>
      </c>
      <c r="R362" t="s">
        <v>310</v>
      </c>
      <c r="S362" s="2">
        <v>43122</v>
      </c>
      <c r="T362">
        <v>250</v>
      </c>
    </row>
    <row r="363" spans="1:20" x14ac:dyDescent="0.35">
      <c r="A363" t="str">
        <f t="shared" si="26"/>
        <v>BrandonNratePopNrate250CVDoongaraPop600Season22-Jan</v>
      </c>
      <c r="B363" t="str">
        <f t="shared" si="27"/>
        <v>BrandonNratePop</v>
      </c>
      <c r="C363">
        <f t="shared" si="29"/>
        <v>250</v>
      </c>
      <c r="D363" t="str">
        <f t="shared" si="28"/>
        <v>Doongara</v>
      </c>
      <c r="E363" t="s">
        <v>329</v>
      </c>
      <c r="F363" t="str">
        <f>CONCATENATE(E363,"_",R363)</f>
        <v>Brandon_WS_2018_P600_F250_YRL 39</v>
      </c>
      <c r="G363" s="1">
        <v>43235</v>
      </c>
      <c r="I363">
        <v>600</v>
      </c>
      <c r="J363">
        <v>308.18582145225469</v>
      </c>
      <c r="K363">
        <v>1335.070198524536</v>
      </c>
      <c r="L363">
        <v>521.44781507876974</v>
      </c>
      <c r="M363">
        <v>6.8384777148046982</v>
      </c>
      <c r="N363">
        <v>218.93598723474807</v>
      </c>
      <c r="O363">
        <v>48.307858428269206</v>
      </c>
      <c r="P363" t="s">
        <v>362</v>
      </c>
      <c r="Q363">
        <v>308.18582145225469</v>
      </c>
      <c r="R363" t="s">
        <v>310</v>
      </c>
      <c r="S363" s="2">
        <v>43122</v>
      </c>
      <c r="T363">
        <v>250</v>
      </c>
    </row>
    <row r="364" spans="1:20" x14ac:dyDescent="0.35">
      <c r="A364" t="str">
        <f t="shared" si="26"/>
        <v>BrandonNratePopNrate250CVDoongaraPop600Season22-Jan</v>
      </c>
      <c r="B364" t="str">
        <f t="shared" si="27"/>
        <v>BrandonNratePop</v>
      </c>
      <c r="C364">
        <f t="shared" si="29"/>
        <v>250</v>
      </c>
      <c r="D364" t="str">
        <f t="shared" si="28"/>
        <v>Doongara</v>
      </c>
      <c r="E364" t="s">
        <v>329</v>
      </c>
      <c r="F364" t="str">
        <f>CONCATENATE(E364,"_",R364)</f>
        <v>Brandon_WS_2018_P600_F250_YRL 39</v>
      </c>
      <c r="G364" s="1">
        <v>43172</v>
      </c>
      <c r="I364">
        <v>600</v>
      </c>
      <c r="J364">
        <v>16.875</v>
      </c>
      <c r="K364">
        <v>71.875</v>
      </c>
      <c r="L364" t="s">
        <v>362</v>
      </c>
      <c r="M364">
        <v>0.5765758396979167</v>
      </c>
      <c r="N364">
        <v>38.125</v>
      </c>
      <c r="O364">
        <v>48.485784074486723</v>
      </c>
      <c r="P364" t="s">
        <v>362</v>
      </c>
      <c r="Q364">
        <v>16.875</v>
      </c>
      <c r="R364" t="s">
        <v>310</v>
      </c>
      <c r="S364" s="2">
        <v>43122</v>
      </c>
      <c r="T364">
        <v>250</v>
      </c>
    </row>
    <row r="365" spans="1:20" x14ac:dyDescent="0.35">
      <c r="A365" t="str">
        <f t="shared" si="26"/>
        <v>BrandonNratePopNrate250CVDoongaraPop600Season22-Jan</v>
      </c>
      <c r="B365" t="str">
        <f t="shared" si="27"/>
        <v>BrandonNratePop</v>
      </c>
      <c r="C365">
        <f t="shared" si="29"/>
        <v>250</v>
      </c>
      <c r="D365" t="str">
        <f t="shared" si="28"/>
        <v>Doongara</v>
      </c>
      <c r="E365" t="s">
        <v>329</v>
      </c>
      <c r="F365" t="str">
        <f>CONCATENATE(E365,"_",R365)</f>
        <v>Brandon_WS_2018_P600_F250_YRL 39</v>
      </c>
      <c r="G365" s="1">
        <v>43200</v>
      </c>
      <c r="I365">
        <v>600</v>
      </c>
      <c r="J365">
        <v>108.48788998357963</v>
      </c>
      <c r="K365">
        <v>343.89964944689308</v>
      </c>
      <c r="L365" t="s">
        <v>362</v>
      </c>
      <c r="M365">
        <v>3.990276419186749</v>
      </c>
      <c r="N365">
        <v>126.92386947973382</v>
      </c>
      <c r="O365">
        <v>35.515396251563175</v>
      </c>
      <c r="P365" t="s">
        <v>362</v>
      </c>
      <c r="Q365">
        <v>108.48788998357963</v>
      </c>
      <c r="R365" t="s">
        <v>310</v>
      </c>
      <c r="S365" s="2">
        <v>43122</v>
      </c>
      <c r="T365">
        <v>250</v>
      </c>
    </row>
    <row r="366" spans="1:20" x14ac:dyDescent="0.35">
      <c r="A366" t="str">
        <f t="shared" si="26"/>
        <v>BrandonNratePopNrate150CVDoongaraPop150Season22-Jan</v>
      </c>
      <c r="B366" t="str">
        <f t="shared" si="27"/>
        <v>BrandonNratePop</v>
      </c>
      <c r="C366">
        <f t="shared" si="29"/>
        <v>150</v>
      </c>
      <c r="D366" t="str">
        <f t="shared" si="28"/>
        <v>Doongara</v>
      </c>
      <c r="E366" t="s">
        <v>318</v>
      </c>
      <c r="F366" t="str">
        <f>CONCATENATE(E366,"_",R366)</f>
        <v>Brandon_WS_2018_P150_F150_YUA16-V30</v>
      </c>
      <c r="G366" s="1">
        <v>43235</v>
      </c>
      <c r="I366">
        <v>150</v>
      </c>
      <c r="J366">
        <v>248.15953110734318</v>
      </c>
      <c r="K366">
        <v>1118.6486280487804</v>
      </c>
      <c r="L366">
        <v>544.05715491372837</v>
      </c>
      <c r="M366">
        <v>3.9285718200399771</v>
      </c>
      <c r="N366">
        <v>146.30676111908178</v>
      </c>
      <c r="O366">
        <v>38.926132585406975</v>
      </c>
      <c r="P366" t="s">
        <v>362</v>
      </c>
      <c r="Q366">
        <v>248.15953110734318</v>
      </c>
      <c r="R366" t="s">
        <v>312</v>
      </c>
      <c r="S366" s="2">
        <v>43122</v>
      </c>
      <c r="T366">
        <v>150</v>
      </c>
    </row>
    <row r="367" spans="1:20" x14ac:dyDescent="0.35">
      <c r="A367" t="str">
        <f t="shared" si="26"/>
        <v>BrandonNratePopNrate150CVDoongaraPop150Season22-Jan</v>
      </c>
      <c r="B367" t="str">
        <f t="shared" si="27"/>
        <v>BrandonNratePop</v>
      </c>
      <c r="C367">
        <f t="shared" si="29"/>
        <v>150</v>
      </c>
      <c r="D367" t="str">
        <f t="shared" si="28"/>
        <v>Doongara</v>
      </c>
      <c r="E367" t="s">
        <v>318</v>
      </c>
      <c r="F367" t="str">
        <f>CONCATENATE(E367,"_",R367)</f>
        <v>Brandon_WS_2018_P150_F150_YUA16-V30</v>
      </c>
      <c r="G367" s="1">
        <v>43172</v>
      </c>
      <c r="I367">
        <v>150</v>
      </c>
      <c r="J367">
        <v>14.6875</v>
      </c>
      <c r="K367">
        <v>57.5</v>
      </c>
      <c r="L367" t="s">
        <v>362</v>
      </c>
      <c r="M367">
        <v>0.21072767450781224</v>
      </c>
      <c r="N367">
        <v>28.125</v>
      </c>
      <c r="O367">
        <v>25.985679850361159</v>
      </c>
      <c r="P367" t="s">
        <v>362</v>
      </c>
      <c r="Q367">
        <v>14.6875</v>
      </c>
      <c r="R367" t="s">
        <v>312</v>
      </c>
      <c r="S367" s="2">
        <v>43122</v>
      </c>
      <c r="T367">
        <v>150</v>
      </c>
    </row>
    <row r="368" spans="1:20" x14ac:dyDescent="0.35">
      <c r="A368" t="str">
        <f t="shared" si="26"/>
        <v>BrandonNratePopNrate150CVDoongaraPop150Season22-Jan</v>
      </c>
      <c r="B368" t="str">
        <f t="shared" si="27"/>
        <v>BrandonNratePop</v>
      </c>
      <c r="C368">
        <f t="shared" si="29"/>
        <v>150</v>
      </c>
      <c r="D368" t="str">
        <f t="shared" si="28"/>
        <v>Doongara</v>
      </c>
      <c r="E368" t="s">
        <v>318</v>
      </c>
      <c r="F368" t="str">
        <f>CONCATENATE(E368,"_",R368)</f>
        <v>Brandon_WS_2018_P150_F150_YUA16-V30</v>
      </c>
      <c r="G368" s="1">
        <v>43200</v>
      </c>
      <c r="I368">
        <v>150</v>
      </c>
      <c r="J368">
        <v>61.705729166666664</v>
      </c>
      <c r="K368">
        <v>202.58246527777777</v>
      </c>
      <c r="L368" t="s">
        <v>362</v>
      </c>
      <c r="M368">
        <v>2.3374775182493828</v>
      </c>
      <c r="N368">
        <v>79.171006944444443</v>
      </c>
      <c r="O368">
        <v>39.467319600551249</v>
      </c>
      <c r="P368" t="s">
        <v>362</v>
      </c>
      <c r="Q368">
        <v>61.705729166666664</v>
      </c>
      <c r="R368" t="s">
        <v>312</v>
      </c>
      <c r="S368" s="2">
        <v>43122</v>
      </c>
      <c r="T368">
        <v>150</v>
      </c>
    </row>
    <row r="369" spans="1:20" x14ac:dyDescent="0.35">
      <c r="A369" t="str">
        <f t="shared" si="26"/>
        <v>BrandonNratePopNrate200CVDoongaraPop150Season22-Jan</v>
      </c>
      <c r="B369" t="str">
        <f t="shared" si="27"/>
        <v>BrandonNratePop</v>
      </c>
      <c r="C369">
        <f t="shared" si="29"/>
        <v>200</v>
      </c>
      <c r="D369" t="str">
        <f t="shared" si="28"/>
        <v>Doongara</v>
      </c>
      <c r="E369" t="s">
        <v>319</v>
      </c>
      <c r="F369" t="str">
        <f>CONCATENATE(E369,"_",R369)</f>
        <v>Brandon_WS_2018_P150_F200_YUA16-V30</v>
      </c>
      <c r="G369" s="1">
        <v>43235</v>
      </c>
      <c r="I369">
        <v>150</v>
      </c>
      <c r="J369">
        <v>273.3683643375681</v>
      </c>
      <c r="K369">
        <v>1094.9937300948422</v>
      </c>
      <c r="L369">
        <v>449.13367404351084</v>
      </c>
      <c r="M369">
        <v>4.325666390213045</v>
      </c>
      <c r="N369">
        <v>162.00204174228674</v>
      </c>
      <c r="O369">
        <v>47.014123837843826</v>
      </c>
      <c r="P369" t="s">
        <v>362</v>
      </c>
      <c r="Q369">
        <v>273.3683643375681</v>
      </c>
      <c r="R369" t="s">
        <v>312</v>
      </c>
      <c r="S369" s="2">
        <v>43122</v>
      </c>
      <c r="T369">
        <v>200</v>
      </c>
    </row>
    <row r="370" spans="1:20" x14ac:dyDescent="0.35">
      <c r="A370" t="str">
        <f t="shared" si="26"/>
        <v>BrandonNratePopNrate200CVDoongaraPop150Season22-Jan</v>
      </c>
      <c r="B370" t="str">
        <f t="shared" si="27"/>
        <v>BrandonNratePop</v>
      </c>
      <c r="C370">
        <f t="shared" si="29"/>
        <v>200</v>
      </c>
      <c r="D370" t="str">
        <f t="shared" si="28"/>
        <v>Doongara</v>
      </c>
      <c r="E370" t="s">
        <v>319</v>
      </c>
      <c r="F370" t="str">
        <f>CONCATENATE(E370,"_",R370)</f>
        <v>Brandon_WS_2018_P150_F200_YUA16-V30</v>
      </c>
      <c r="G370" s="1">
        <v>43172</v>
      </c>
      <c r="I370">
        <v>150</v>
      </c>
      <c r="J370">
        <v>13.437500000000004</v>
      </c>
      <c r="K370">
        <v>69.375</v>
      </c>
      <c r="L370" t="s">
        <v>362</v>
      </c>
      <c r="M370">
        <v>0.30796911740549243</v>
      </c>
      <c r="N370">
        <v>42.5</v>
      </c>
      <c r="O370">
        <v>20.469835780203798</v>
      </c>
      <c r="P370" t="s">
        <v>362</v>
      </c>
      <c r="Q370">
        <v>13.437500000000004</v>
      </c>
      <c r="R370" t="s">
        <v>312</v>
      </c>
      <c r="S370" s="2">
        <v>43122</v>
      </c>
      <c r="T370">
        <v>200</v>
      </c>
    </row>
    <row r="371" spans="1:20" x14ac:dyDescent="0.35">
      <c r="A371" t="str">
        <f t="shared" si="26"/>
        <v>BrandonNratePopNrate200CVDoongaraPop150Season22-Jan</v>
      </c>
      <c r="B371" t="str">
        <f t="shared" si="27"/>
        <v>BrandonNratePop</v>
      </c>
      <c r="C371">
        <f t="shared" si="29"/>
        <v>200</v>
      </c>
      <c r="D371" t="str">
        <f t="shared" si="28"/>
        <v>Doongara</v>
      </c>
      <c r="E371" t="s">
        <v>319</v>
      </c>
      <c r="F371" t="str">
        <f>CONCATENATE(E371,"_",R371)</f>
        <v>Brandon_WS_2018_P150_F200_YUA16-V30</v>
      </c>
      <c r="G371" s="1">
        <v>43200</v>
      </c>
      <c r="I371">
        <v>150</v>
      </c>
      <c r="J371">
        <v>112.7729166666667</v>
      </c>
      <c r="K371">
        <v>364.98766025641032</v>
      </c>
      <c r="L371" t="s">
        <v>362</v>
      </c>
      <c r="M371">
        <v>4.6590892158335357</v>
      </c>
      <c r="N371">
        <v>139.44182692307695</v>
      </c>
      <c r="O371">
        <v>37.554773196987625</v>
      </c>
      <c r="P371" t="s">
        <v>362</v>
      </c>
      <c r="Q371">
        <v>112.7729166666667</v>
      </c>
      <c r="R371" t="s">
        <v>312</v>
      </c>
      <c r="S371" s="2">
        <v>43122</v>
      </c>
      <c r="T371">
        <v>200</v>
      </c>
    </row>
    <row r="372" spans="1:20" x14ac:dyDescent="0.35">
      <c r="A372" t="str">
        <f t="shared" si="26"/>
        <v>BrandonNratePopNrate250CVDoongaraPop150Season22-Jan</v>
      </c>
      <c r="B372" t="str">
        <f t="shared" si="27"/>
        <v>BrandonNratePop</v>
      </c>
      <c r="C372">
        <f t="shared" si="29"/>
        <v>250</v>
      </c>
      <c r="D372" t="str">
        <f t="shared" si="28"/>
        <v>Doongara</v>
      </c>
      <c r="E372" t="s">
        <v>320</v>
      </c>
      <c r="F372" t="str">
        <f>CONCATENATE(E372,"_",R372)</f>
        <v>Brandon_WS_2018_P150_F250_YUA16-V30</v>
      </c>
      <c r="G372" s="1">
        <v>43235</v>
      </c>
      <c r="I372">
        <v>150</v>
      </c>
      <c r="J372">
        <v>212.72039663412025</v>
      </c>
      <c r="K372">
        <v>1035.1588119515513</v>
      </c>
      <c r="L372">
        <v>502.03619654913734</v>
      </c>
      <c r="M372">
        <v>6.0277565225564675</v>
      </c>
      <c r="N372">
        <v>177.96688965105258</v>
      </c>
      <c r="O372">
        <v>41.386370536587521</v>
      </c>
      <c r="P372" t="s">
        <v>362</v>
      </c>
      <c r="Q372">
        <v>212.72039663412025</v>
      </c>
      <c r="R372" t="s">
        <v>312</v>
      </c>
      <c r="S372" s="2">
        <v>43122</v>
      </c>
      <c r="T372">
        <v>250</v>
      </c>
    </row>
    <row r="373" spans="1:20" x14ac:dyDescent="0.35">
      <c r="A373" t="str">
        <f t="shared" si="26"/>
        <v>BrandonNratePopNrate250CVDoongaraPop150Season22-Jan</v>
      </c>
      <c r="B373" t="str">
        <f t="shared" si="27"/>
        <v>BrandonNratePop</v>
      </c>
      <c r="C373">
        <f t="shared" si="29"/>
        <v>250</v>
      </c>
      <c r="D373" t="str">
        <f t="shared" si="28"/>
        <v>Doongara</v>
      </c>
      <c r="E373" t="s">
        <v>320</v>
      </c>
      <c r="F373" t="str">
        <f>CONCATENATE(E373,"_",R373)</f>
        <v>Brandon_WS_2018_P150_F250_YUA16-V30</v>
      </c>
      <c r="G373" s="1">
        <v>43172</v>
      </c>
      <c r="I373">
        <v>150</v>
      </c>
      <c r="J373">
        <v>15</v>
      </c>
      <c r="K373">
        <v>69.6875</v>
      </c>
      <c r="L373" t="s">
        <v>362</v>
      </c>
      <c r="M373">
        <v>0.28534121112499966</v>
      </c>
      <c r="N373">
        <v>39.6875</v>
      </c>
      <c r="O373">
        <v>29.539889150277538</v>
      </c>
      <c r="P373" t="s">
        <v>362</v>
      </c>
      <c r="Q373">
        <v>15</v>
      </c>
      <c r="R373" t="s">
        <v>312</v>
      </c>
      <c r="S373" s="2">
        <v>43122</v>
      </c>
      <c r="T373">
        <v>250</v>
      </c>
    </row>
    <row r="374" spans="1:20" x14ac:dyDescent="0.35">
      <c r="A374" t="str">
        <f t="shared" si="26"/>
        <v>BrandonNratePopNrate250CVDoongaraPop150Season22-Jan</v>
      </c>
      <c r="B374" t="str">
        <f t="shared" si="27"/>
        <v>BrandonNratePop</v>
      </c>
      <c r="C374">
        <f t="shared" si="29"/>
        <v>250</v>
      </c>
      <c r="D374" t="str">
        <f t="shared" si="28"/>
        <v>Doongara</v>
      </c>
      <c r="E374" t="s">
        <v>320</v>
      </c>
      <c r="F374" t="str">
        <f>CONCATENATE(E374,"_",R374)</f>
        <v>Brandon_WS_2018_P150_F250_YUA16-V30</v>
      </c>
      <c r="G374" s="1">
        <v>43200</v>
      </c>
      <c r="I374">
        <v>150</v>
      </c>
      <c r="J374">
        <v>102.01949404761908</v>
      </c>
      <c r="K374">
        <v>347.17655423280428</v>
      </c>
      <c r="L374" t="s">
        <v>362</v>
      </c>
      <c r="M374">
        <v>4.1208231174203931</v>
      </c>
      <c r="N374">
        <v>143.13756613756615</v>
      </c>
      <c r="O374">
        <v>29.541717514980036</v>
      </c>
      <c r="P374" t="s">
        <v>362</v>
      </c>
      <c r="Q374">
        <v>102.01949404761908</v>
      </c>
      <c r="R374" t="s">
        <v>312</v>
      </c>
      <c r="S374" s="2">
        <v>43122</v>
      </c>
      <c r="T374">
        <v>250</v>
      </c>
    </row>
    <row r="375" spans="1:20" x14ac:dyDescent="0.35">
      <c r="A375" t="str">
        <f t="shared" si="26"/>
        <v>BrandonNratePopNrate150CVDoongaraPop300Season22-Jan</v>
      </c>
      <c r="B375" t="str">
        <f t="shared" si="27"/>
        <v>BrandonNratePop</v>
      </c>
      <c r="C375">
        <f t="shared" si="29"/>
        <v>150</v>
      </c>
      <c r="D375" t="str">
        <f t="shared" si="28"/>
        <v>Doongara</v>
      </c>
      <c r="E375" t="s">
        <v>321</v>
      </c>
      <c r="F375" t="str">
        <f>CONCATENATE(E375,"_",R375)</f>
        <v>Brandon_WS_2018_P300_F150_YUA16-V30</v>
      </c>
      <c r="G375" s="1">
        <v>43235</v>
      </c>
      <c r="I375">
        <v>300</v>
      </c>
      <c r="J375">
        <v>220.54774024278191</v>
      </c>
      <c r="K375">
        <v>997.17636014653976</v>
      </c>
      <c r="L375">
        <v>506.71356901725431</v>
      </c>
      <c r="M375">
        <v>3.0403366961499216</v>
      </c>
      <c r="N375">
        <v>120.30721030613726</v>
      </c>
      <c r="O375">
        <v>42.415727393391016</v>
      </c>
      <c r="P375" t="s">
        <v>362</v>
      </c>
      <c r="Q375">
        <v>220.54774024278191</v>
      </c>
      <c r="R375" t="s">
        <v>312</v>
      </c>
      <c r="S375" s="2">
        <v>43122</v>
      </c>
      <c r="T375">
        <v>150</v>
      </c>
    </row>
    <row r="376" spans="1:20" x14ac:dyDescent="0.35">
      <c r="A376" t="str">
        <f t="shared" si="26"/>
        <v>BrandonNratePopNrate150CVDoongaraPop300Season22-Jan</v>
      </c>
      <c r="B376" t="str">
        <f t="shared" si="27"/>
        <v>BrandonNratePop</v>
      </c>
      <c r="C376">
        <f t="shared" si="29"/>
        <v>150</v>
      </c>
      <c r="D376" t="str">
        <f t="shared" si="28"/>
        <v>Doongara</v>
      </c>
      <c r="E376" t="s">
        <v>321</v>
      </c>
      <c r="F376" t="str">
        <f>CONCATENATE(E376,"_",R376)</f>
        <v>Brandon_WS_2018_P300_F150_YUA16-V30</v>
      </c>
      <c r="G376" s="1">
        <v>43172</v>
      </c>
      <c r="I376">
        <v>300</v>
      </c>
      <c r="J376">
        <v>20</v>
      </c>
      <c r="K376">
        <v>80</v>
      </c>
      <c r="L376" t="s">
        <v>362</v>
      </c>
      <c r="M376">
        <v>0.29653393137425538</v>
      </c>
      <c r="N376">
        <v>40</v>
      </c>
      <c r="O376">
        <v>20.168730812494317</v>
      </c>
      <c r="P376" t="s">
        <v>362</v>
      </c>
      <c r="Q376">
        <v>20</v>
      </c>
      <c r="R376" t="s">
        <v>312</v>
      </c>
      <c r="S376" s="2">
        <v>43122</v>
      </c>
      <c r="T376">
        <v>150</v>
      </c>
    </row>
    <row r="377" spans="1:20" x14ac:dyDescent="0.35">
      <c r="A377" t="str">
        <f t="shared" si="26"/>
        <v>BrandonNratePopNrate150CVDoongaraPop300Season22-Jan</v>
      </c>
      <c r="B377" t="str">
        <f t="shared" si="27"/>
        <v>BrandonNratePop</v>
      </c>
      <c r="C377">
        <f t="shared" si="29"/>
        <v>150</v>
      </c>
      <c r="D377" t="str">
        <f t="shared" si="28"/>
        <v>Doongara</v>
      </c>
      <c r="E377" t="s">
        <v>321</v>
      </c>
      <c r="F377" t="str">
        <f>CONCATENATE(E377,"_",R377)</f>
        <v>Brandon_WS_2018_P300_F150_YUA16-V30</v>
      </c>
      <c r="G377" s="1">
        <v>43200</v>
      </c>
      <c r="I377">
        <v>300</v>
      </c>
      <c r="J377">
        <v>93.09077380952381</v>
      </c>
      <c r="K377">
        <v>302.60193452380952</v>
      </c>
      <c r="L377" t="s">
        <v>362</v>
      </c>
      <c r="M377">
        <v>2.1502931624901436</v>
      </c>
      <c r="N377">
        <v>116.4203869047619</v>
      </c>
      <c r="O377">
        <v>20.608065899189885</v>
      </c>
      <c r="P377" t="s">
        <v>362</v>
      </c>
      <c r="Q377">
        <v>93.09077380952381</v>
      </c>
      <c r="R377" t="s">
        <v>312</v>
      </c>
      <c r="S377" s="2">
        <v>43122</v>
      </c>
      <c r="T377">
        <v>150</v>
      </c>
    </row>
    <row r="378" spans="1:20" x14ac:dyDescent="0.35">
      <c r="A378" t="str">
        <f t="shared" si="26"/>
        <v>BrandonNratePopNrate200CVDoongaraPop300Season22-Jan</v>
      </c>
      <c r="B378" t="str">
        <f t="shared" si="27"/>
        <v>BrandonNratePop</v>
      </c>
      <c r="C378">
        <f t="shared" si="29"/>
        <v>200</v>
      </c>
      <c r="D378" t="str">
        <f t="shared" si="28"/>
        <v>Doongara</v>
      </c>
      <c r="E378" t="s">
        <v>322</v>
      </c>
      <c r="F378" t="str">
        <f>CONCATENATE(E378,"_",R378)</f>
        <v>Brandon_WS_2018_P300_F200_YUA16-V30</v>
      </c>
      <c r="G378" s="1">
        <v>43235</v>
      </c>
      <c r="I378">
        <v>300</v>
      </c>
      <c r="J378">
        <v>169.18343273969535</v>
      </c>
      <c r="K378">
        <v>845.92945928539416</v>
      </c>
      <c r="L378">
        <v>481.48044823705925</v>
      </c>
      <c r="M378">
        <v>3.3426324048570262</v>
      </c>
      <c r="N378">
        <v>93.489408322132633</v>
      </c>
      <c r="O378">
        <v>64.115834244102203</v>
      </c>
      <c r="P378" t="s">
        <v>362</v>
      </c>
      <c r="Q378">
        <v>169.18343273969535</v>
      </c>
      <c r="R378" t="s">
        <v>312</v>
      </c>
      <c r="S378" s="2">
        <v>43122</v>
      </c>
      <c r="T378">
        <v>200</v>
      </c>
    </row>
    <row r="379" spans="1:20" x14ac:dyDescent="0.35">
      <c r="A379" t="str">
        <f t="shared" si="26"/>
        <v>BrandonNratePopNrate200CVDoongaraPop300Season22-Jan</v>
      </c>
      <c r="B379" t="str">
        <f t="shared" si="27"/>
        <v>BrandonNratePop</v>
      </c>
      <c r="C379">
        <f t="shared" si="29"/>
        <v>200</v>
      </c>
      <c r="D379" t="str">
        <f t="shared" si="28"/>
        <v>Doongara</v>
      </c>
      <c r="E379" t="s">
        <v>322</v>
      </c>
      <c r="F379" t="str">
        <f>CONCATENATE(E379,"_",R379)</f>
        <v>Brandon_WS_2018_P300_F200_YUA16-V30</v>
      </c>
      <c r="G379" s="1">
        <v>43172</v>
      </c>
      <c r="I379">
        <v>300</v>
      </c>
      <c r="J379">
        <v>10.937500000000004</v>
      </c>
      <c r="K379">
        <v>47.187500000000014</v>
      </c>
      <c r="L379" t="s">
        <v>362</v>
      </c>
      <c r="M379">
        <v>0.19052629114806519</v>
      </c>
      <c r="N379">
        <v>25.312500000000007</v>
      </c>
      <c r="O379">
        <v>25.956972773860894</v>
      </c>
      <c r="P379" t="s">
        <v>362</v>
      </c>
      <c r="Q379">
        <v>10.937500000000004</v>
      </c>
      <c r="R379" t="s">
        <v>312</v>
      </c>
      <c r="S379" s="2">
        <v>43122</v>
      </c>
      <c r="T379">
        <v>200</v>
      </c>
    </row>
    <row r="380" spans="1:20" x14ac:dyDescent="0.35">
      <c r="A380" t="str">
        <f t="shared" si="26"/>
        <v>BrandonNratePopNrate200CVDoongaraPop300Season22-Jan</v>
      </c>
      <c r="B380" t="str">
        <f t="shared" si="27"/>
        <v>BrandonNratePop</v>
      </c>
      <c r="C380">
        <f t="shared" si="29"/>
        <v>200</v>
      </c>
      <c r="D380" t="str">
        <f t="shared" si="28"/>
        <v>Doongara</v>
      </c>
      <c r="E380" t="s">
        <v>322</v>
      </c>
      <c r="F380" t="str">
        <f>CONCATENATE(E380,"_",R380)</f>
        <v>Brandon_WS_2018_P300_F200_YUA16-V30</v>
      </c>
      <c r="G380" s="1">
        <v>43200</v>
      </c>
      <c r="I380">
        <v>300</v>
      </c>
      <c r="J380">
        <v>101.05859758090878</v>
      </c>
      <c r="K380">
        <v>317.04583980331256</v>
      </c>
      <c r="L380" t="s">
        <v>362</v>
      </c>
      <c r="M380">
        <v>4.1759099413559211</v>
      </c>
      <c r="N380">
        <v>114.92864464149504</v>
      </c>
      <c r="O380">
        <v>33.700428208979758</v>
      </c>
      <c r="P380" t="s">
        <v>362</v>
      </c>
      <c r="Q380">
        <v>101.05859758090878</v>
      </c>
      <c r="R380" t="s">
        <v>312</v>
      </c>
      <c r="S380" s="2">
        <v>43122</v>
      </c>
      <c r="T380">
        <v>200</v>
      </c>
    </row>
    <row r="381" spans="1:20" x14ac:dyDescent="0.35">
      <c r="A381" t="str">
        <f t="shared" si="26"/>
        <v>BrandonNratePopNrate250CVDoongaraPop300Season22-Jan</v>
      </c>
      <c r="B381" t="str">
        <f t="shared" si="27"/>
        <v>BrandonNratePop</v>
      </c>
      <c r="C381">
        <f t="shared" si="29"/>
        <v>250</v>
      </c>
      <c r="D381" t="str">
        <f t="shared" si="28"/>
        <v>Doongara</v>
      </c>
      <c r="E381" t="s">
        <v>323</v>
      </c>
      <c r="F381" t="str">
        <f>CONCATENATE(E381,"_",R381)</f>
        <v>Brandon_WS_2018_P300_F250_YUA16-V30</v>
      </c>
      <c r="G381" s="1">
        <v>43235</v>
      </c>
      <c r="I381">
        <v>300</v>
      </c>
      <c r="J381">
        <v>181.16084773070065</v>
      </c>
      <c r="K381">
        <v>1009.6181960607388</v>
      </c>
      <c r="L381">
        <v>612.73312078019512</v>
      </c>
      <c r="M381">
        <v>3.9957711057715422</v>
      </c>
      <c r="N381">
        <v>120.34601672836966</v>
      </c>
      <c r="O381">
        <v>45.240050727808494</v>
      </c>
      <c r="P381" t="s">
        <v>362</v>
      </c>
      <c r="Q381">
        <v>181.16084773070065</v>
      </c>
      <c r="R381" t="s">
        <v>312</v>
      </c>
      <c r="S381" s="2">
        <v>43122</v>
      </c>
      <c r="T381">
        <v>250</v>
      </c>
    </row>
    <row r="382" spans="1:20" x14ac:dyDescent="0.35">
      <c r="A382" t="str">
        <f t="shared" si="26"/>
        <v>BrandonNratePopNrate250CVDoongaraPop300Season22-Jan</v>
      </c>
      <c r="B382" t="str">
        <f t="shared" si="27"/>
        <v>BrandonNratePop</v>
      </c>
      <c r="C382">
        <f t="shared" si="29"/>
        <v>250</v>
      </c>
      <c r="D382" t="str">
        <f t="shared" si="28"/>
        <v>Doongara</v>
      </c>
      <c r="E382" t="s">
        <v>323</v>
      </c>
      <c r="F382" t="str">
        <f>CONCATENATE(E382,"_",R382)</f>
        <v>Brandon_WS_2018_P300_F250_YUA16-V30</v>
      </c>
      <c r="G382" s="1">
        <v>43172</v>
      </c>
      <c r="I382">
        <v>300</v>
      </c>
      <c r="J382">
        <v>12.500000000000004</v>
      </c>
      <c r="K382">
        <v>65.3125</v>
      </c>
      <c r="L382" t="s">
        <v>362</v>
      </c>
      <c r="M382">
        <v>0.26175485013020811</v>
      </c>
      <c r="N382">
        <v>40.3125</v>
      </c>
      <c r="O382">
        <v>19.900917724738175</v>
      </c>
      <c r="P382" t="s">
        <v>362</v>
      </c>
      <c r="Q382">
        <v>12.500000000000004</v>
      </c>
      <c r="R382" t="s">
        <v>312</v>
      </c>
      <c r="S382" s="2">
        <v>43122</v>
      </c>
      <c r="T382">
        <v>250</v>
      </c>
    </row>
    <row r="383" spans="1:20" x14ac:dyDescent="0.35">
      <c r="A383" t="str">
        <f t="shared" si="26"/>
        <v>BrandonNratePopNrate250CVDoongaraPop300Season22-Jan</v>
      </c>
      <c r="B383" t="str">
        <f t="shared" si="27"/>
        <v>BrandonNratePop</v>
      </c>
      <c r="C383">
        <f t="shared" si="29"/>
        <v>250</v>
      </c>
      <c r="D383" t="str">
        <f t="shared" si="28"/>
        <v>Doongara</v>
      </c>
      <c r="E383" t="s">
        <v>323</v>
      </c>
      <c r="F383" t="str">
        <f>CONCATENATE(E383,"_",R383)</f>
        <v>Brandon_WS_2018_P300_F250_YUA16-V30</v>
      </c>
      <c r="G383" s="1">
        <v>43200</v>
      </c>
      <c r="I383">
        <v>300</v>
      </c>
      <c r="J383">
        <v>94.560877113526587</v>
      </c>
      <c r="K383">
        <v>318.08556008454104</v>
      </c>
      <c r="L383" t="s">
        <v>362</v>
      </c>
      <c r="M383">
        <v>3.9292051440495905</v>
      </c>
      <c r="N383">
        <v>128.96380585748793</v>
      </c>
      <c r="O383">
        <v>36.532696632813568</v>
      </c>
      <c r="P383" t="s">
        <v>362</v>
      </c>
      <c r="Q383">
        <v>94.560877113526587</v>
      </c>
      <c r="R383" t="s">
        <v>312</v>
      </c>
      <c r="S383" s="2">
        <v>43122</v>
      </c>
      <c r="T383">
        <v>250</v>
      </c>
    </row>
    <row r="384" spans="1:20" x14ac:dyDescent="0.35">
      <c r="A384" t="str">
        <f t="shared" si="26"/>
        <v>BrandonNratePopNrate150CVDoongaraPop450Season22-Jan</v>
      </c>
      <c r="B384" t="str">
        <f t="shared" si="27"/>
        <v>BrandonNratePop</v>
      </c>
      <c r="C384">
        <f t="shared" si="29"/>
        <v>150</v>
      </c>
      <c r="D384" t="str">
        <f t="shared" si="28"/>
        <v>Doongara</v>
      </c>
      <c r="E384" t="s">
        <v>324</v>
      </c>
      <c r="F384" t="str">
        <f>CONCATENATE(E384,"_",R384)</f>
        <v>Brandon_WS_2018_P450_F150_YUA16-V30</v>
      </c>
      <c r="G384" s="1">
        <v>43235</v>
      </c>
      <c r="I384">
        <v>450</v>
      </c>
      <c r="J384">
        <v>229.93534482758619</v>
      </c>
      <c r="K384">
        <v>992.55712272895801</v>
      </c>
      <c r="L384">
        <v>503.66672918229563</v>
      </c>
      <c r="M384">
        <v>3.6692849772828007</v>
      </c>
      <c r="N384">
        <v>99.533045977011497</v>
      </c>
      <c r="O384">
        <v>67.117647658140726</v>
      </c>
      <c r="P384" t="s">
        <v>362</v>
      </c>
      <c r="Q384">
        <v>229.93534482758619</v>
      </c>
      <c r="R384" t="s">
        <v>312</v>
      </c>
      <c r="S384" s="2">
        <v>43122</v>
      </c>
      <c r="T384">
        <v>150</v>
      </c>
    </row>
    <row r="385" spans="1:20" x14ac:dyDescent="0.35">
      <c r="A385" t="str">
        <f t="shared" si="26"/>
        <v>BrandonNratePopNrate150CVDoongaraPop450Season22-Jan</v>
      </c>
      <c r="B385" t="str">
        <f t="shared" si="27"/>
        <v>BrandonNratePop</v>
      </c>
      <c r="C385">
        <f t="shared" si="29"/>
        <v>150</v>
      </c>
      <c r="D385" t="str">
        <f t="shared" si="28"/>
        <v>Doongara</v>
      </c>
      <c r="E385" t="s">
        <v>324</v>
      </c>
      <c r="F385" t="str">
        <f>CONCATENATE(E385,"_",R385)</f>
        <v>Brandon_WS_2018_P450_F150_YUA16-V30</v>
      </c>
      <c r="G385" s="1">
        <v>43172</v>
      </c>
      <c r="I385">
        <v>450</v>
      </c>
      <c r="J385">
        <v>11.875000000000002</v>
      </c>
      <c r="K385">
        <v>58.125</v>
      </c>
      <c r="L385" t="s">
        <v>362</v>
      </c>
      <c r="M385">
        <v>0.22798760005952365</v>
      </c>
      <c r="N385">
        <v>34.375</v>
      </c>
      <c r="O385">
        <v>24.044577692378823</v>
      </c>
      <c r="P385" t="s">
        <v>362</v>
      </c>
      <c r="Q385">
        <v>11.875000000000002</v>
      </c>
      <c r="R385" t="s">
        <v>312</v>
      </c>
      <c r="S385" s="2">
        <v>43122</v>
      </c>
      <c r="T385">
        <v>150</v>
      </c>
    </row>
    <row r="386" spans="1:20" x14ac:dyDescent="0.35">
      <c r="A386" t="str">
        <f t="shared" ref="A386:A450" si="30">CONCATENATE(B386,$C$1,C386,$D$1,D386,$I$1,I386,S$1,TEXT(S386,"dd-mmm"))</f>
        <v>BrandonNratePopNrate150CVDoongaraPop450Season22-Jan</v>
      </c>
      <c r="B386" t="str">
        <f t="shared" si="27"/>
        <v>BrandonNratePop</v>
      </c>
      <c r="C386">
        <f t="shared" si="29"/>
        <v>150</v>
      </c>
      <c r="D386" t="str">
        <f t="shared" si="28"/>
        <v>Doongara</v>
      </c>
      <c r="E386" t="s">
        <v>324</v>
      </c>
      <c r="F386" t="str">
        <f>CONCATENATE(E386,"_",R386)</f>
        <v>Brandon_WS_2018_P450_F150_YUA16-V30</v>
      </c>
      <c r="G386" s="1">
        <v>43200</v>
      </c>
      <c r="I386">
        <v>450</v>
      </c>
      <c r="J386">
        <v>74.398955949656752</v>
      </c>
      <c r="K386">
        <v>259.44436498855833</v>
      </c>
      <c r="L386" t="s">
        <v>362</v>
      </c>
      <c r="M386">
        <v>3.2310437262530991</v>
      </c>
      <c r="N386">
        <v>110.64645308924484</v>
      </c>
      <c r="O386">
        <v>28.885115205463698</v>
      </c>
      <c r="P386" t="s">
        <v>362</v>
      </c>
      <c r="Q386">
        <v>74.398955949656752</v>
      </c>
      <c r="R386" t="s">
        <v>312</v>
      </c>
      <c r="S386" s="2">
        <v>43122</v>
      </c>
      <c r="T386">
        <v>150</v>
      </c>
    </row>
    <row r="387" spans="1:20" x14ac:dyDescent="0.35">
      <c r="A387" t="str">
        <f t="shared" si="30"/>
        <v>BrandonNratePopNrate200CVDoongaraPop450Season22-Jan</v>
      </c>
      <c r="B387" t="str">
        <f t="shared" si="27"/>
        <v>BrandonNratePop</v>
      </c>
      <c r="C387">
        <f t="shared" si="29"/>
        <v>200</v>
      </c>
      <c r="D387" t="str">
        <f t="shared" si="28"/>
        <v>Doongara</v>
      </c>
      <c r="E387" t="s">
        <v>325</v>
      </c>
      <c r="F387" t="str">
        <f>CONCATENATE(E387,"_",R387)</f>
        <v>Brandon_WS_2018_P450_F200_YUA16-V30</v>
      </c>
      <c r="G387" s="1">
        <v>43235</v>
      </c>
      <c r="I387">
        <v>450</v>
      </c>
      <c r="J387">
        <v>230.95112179487177</v>
      </c>
      <c r="K387">
        <v>985.60361577938181</v>
      </c>
      <c r="L387">
        <v>421.34827456864213</v>
      </c>
      <c r="M387">
        <v>3.7449641299827623</v>
      </c>
      <c r="N387">
        <v>161.34185606060609</v>
      </c>
      <c r="O387">
        <v>34.91789199064911</v>
      </c>
      <c r="P387" t="s">
        <v>362</v>
      </c>
      <c r="Q387">
        <v>230.95112179487177</v>
      </c>
      <c r="R387" t="s">
        <v>312</v>
      </c>
      <c r="S387" s="2">
        <v>43122</v>
      </c>
      <c r="T387">
        <v>200</v>
      </c>
    </row>
    <row r="388" spans="1:20" x14ac:dyDescent="0.35">
      <c r="A388" t="str">
        <f t="shared" si="30"/>
        <v>BrandonNratePopNrate200CVDoongaraPop450Season22-Jan</v>
      </c>
      <c r="B388" t="str">
        <f t="shared" ref="B388:B402" si="31">B387</f>
        <v>BrandonNratePop</v>
      </c>
      <c r="C388">
        <f t="shared" si="29"/>
        <v>200</v>
      </c>
      <c r="D388" t="str">
        <f t="shared" ref="D388:D401" si="32">D387</f>
        <v>Doongara</v>
      </c>
      <c r="E388" t="s">
        <v>325</v>
      </c>
      <c r="F388" t="str">
        <f>CONCATENATE(E388,"_",R388)</f>
        <v>Brandon_WS_2018_P450_F200_YUA16-V30</v>
      </c>
      <c r="G388" s="1">
        <v>43172</v>
      </c>
      <c r="I388">
        <v>450</v>
      </c>
      <c r="J388">
        <v>14.062500000000004</v>
      </c>
      <c r="K388">
        <v>60.3125</v>
      </c>
      <c r="L388" t="s">
        <v>362</v>
      </c>
      <c r="M388">
        <v>0.24080639501684026</v>
      </c>
      <c r="N388">
        <v>32.1875</v>
      </c>
      <c r="O388">
        <v>25.422889456350873</v>
      </c>
      <c r="P388" t="s">
        <v>362</v>
      </c>
      <c r="Q388">
        <v>14.062500000000004</v>
      </c>
      <c r="R388" t="s">
        <v>312</v>
      </c>
      <c r="S388" s="2">
        <v>43122</v>
      </c>
      <c r="T388">
        <v>200</v>
      </c>
    </row>
    <row r="389" spans="1:20" x14ac:dyDescent="0.35">
      <c r="A389" t="str">
        <f t="shared" si="30"/>
        <v>BrandonNratePopNrate200CVDoongaraPop450Season22-Jan</v>
      </c>
      <c r="B389" t="str">
        <f t="shared" si="31"/>
        <v>BrandonNratePop</v>
      </c>
      <c r="C389">
        <f t="shared" si="29"/>
        <v>200</v>
      </c>
      <c r="D389" t="str">
        <f t="shared" si="32"/>
        <v>Doongara</v>
      </c>
      <c r="E389" t="s">
        <v>325</v>
      </c>
      <c r="F389" t="str">
        <f>CONCATENATE(E389,"_",R389)</f>
        <v>Brandon_WS_2018_P450_F200_YUA16-V30</v>
      </c>
      <c r="G389" s="1">
        <v>43200</v>
      </c>
      <c r="I389">
        <v>450</v>
      </c>
      <c r="J389">
        <v>87.704221491228083</v>
      </c>
      <c r="K389">
        <v>306.83936403508767</v>
      </c>
      <c r="L389" t="s">
        <v>362</v>
      </c>
      <c r="M389">
        <v>3.1565088981878149</v>
      </c>
      <c r="N389">
        <v>131.43092105263159</v>
      </c>
      <c r="O389">
        <v>27.410984425729175</v>
      </c>
      <c r="P389" t="s">
        <v>362</v>
      </c>
      <c r="Q389">
        <v>87.704221491228083</v>
      </c>
      <c r="R389" t="s">
        <v>312</v>
      </c>
      <c r="S389" s="2">
        <v>43122</v>
      </c>
      <c r="T389">
        <v>200</v>
      </c>
    </row>
    <row r="390" spans="1:20" x14ac:dyDescent="0.35">
      <c r="A390" t="str">
        <f t="shared" si="30"/>
        <v>BrandonNratePopNrate250CVDoongaraPop450Season22-Jan</v>
      </c>
      <c r="B390" t="str">
        <f t="shared" si="31"/>
        <v>BrandonNratePop</v>
      </c>
      <c r="C390">
        <f t="shared" si="29"/>
        <v>250</v>
      </c>
      <c r="D390" t="str">
        <f t="shared" si="32"/>
        <v>Doongara</v>
      </c>
      <c r="E390" t="s">
        <v>326</v>
      </c>
      <c r="F390" t="str">
        <f>CONCATENATE(E390,"_",R390)</f>
        <v>Brandon_WS_2018_P450_F250_YUA16-V30</v>
      </c>
      <c r="G390" s="1">
        <v>43235</v>
      </c>
      <c r="I390">
        <v>450</v>
      </c>
      <c r="J390">
        <v>261.59319108742255</v>
      </c>
      <c r="K390">
        <v>1055.7155790874451</v>
      </c>
      <c r="L390">
        <v>434.00145348837214</v>
      </c>
      <c r="M390">
        <v>3.61518236216128</v>
      </c>
      <c r="N390">
        <v>156.58162701608379</v>
      </c>
      <c r="O390">
        <v>37.194163914272551</v>
      </c>
      <c r="P390" t="s">
        <v>362</v>
      </c>
      <c r="Q390">
        <v>261.59319108742255</v>
      </c>
      <c r="R390" t="s">
        <v>312</v>
      </c>
      <c r="S390" s="2">
        <v>43122</v>
      </c>
      <c r="T390">
        <v>250</v>
      </c>
    </row>
    <row r="391" spans="1:20" x14ac:dyDescent="0.35">
      <c r="A391" t="str">
        <f t="shared" si="30"/>
        <v>BrandonNratePopNrate250CVDoongaraPop450Season22-Jan</v>
      </c>
      <c r="B391" t="str">
        <f t="shared" si="31"/>
        <v>BrandonNratePop</v>
      </c>
      <c r="C391">
        <f t="shared" si="29"/>
        <v>250</v>
      </c>
      <c r="D391" t="str">
        <f t="shared" si="32"/>
        <v>Doongara</v>
      </c>
      <c r="E391" t="s">
        <v>326</v>
      </c>
      <c r="F391" t="str">
        <f>CONCATENATE(E391,"_",R391)</f>
        <v>Brandon_WS_2018_P450_F250_YUA16-V30</v>
      </c>
      <c r="G391" s="1">
        <v>43172</v>
      </c>
      <c r="I391">
        <v>450</v>
      </c>
      <c r="J391">
        <v>20.550595238095234</v>
      </c>
      <c r="K391">
        <v>90.089285714285708</v>
      </c>
      <c r="L391" t="s">
        <v>362</v>
      </c>
      <c r="M391">
        <v>0.78630579482762575</v>
      </c>
      <c r="N391">
        <v>48.988095238095234</v>
      </c>
      <c r="O391">
        <v>35.363768457861568</v>
      </c>
      <c r="P391" t="s">
        <v>362</v>
      </c>
      <c r="Q391">
        <v>20.550595238095234</v>
      </c>
      <c r="R391" t="s">
        <v>312</v>
      </c>
      <c r="S391" s="2">
        <v>43122</v>
      </c>
      <c r="T391">
        <v>250</v>
      </c>
    </row>
    <row r="392" spans="1:20" x14ac:dyDescent="0.35">
      <c r="A392" t="str">
        <f t="shared" si="30"/>
        <v>BrandonNratePopNrate250CVDoongaraPop450Season22-Jan</v>
      </c>
      <c r="B392" t="str">
        <f t="shared" si="31"/>
        <v>BrandonNratePop</v>
      </c>
      <c r="C392">
        <f t="shared" si="29"/>
        <v>250</v>
      </c>
      <c r="D392" t="str">
        <f t="shared" si="32"/>
        <v>Doongara</v>
      </c>
      <c r="E392" t="s">
        <v>326</v>
      </c>
      <c r="F392" t="str">
        <f>CONCATENATE(E392,"_",R392)</f>
        <v>Brandon_WS_2018_P450_F250_YUA16-V30</v>
      </c>
      <c r="G392" s="1">
        <v>43200</v>
      </c>
      <c r="I392">
        <v>450</v>
      </c>
      <c r="J392">
        <v>135.07457386363637</v>
      </c>
      <c r="K392">
        <v>426.63529829545462</v>
      </c>
      <c r="L392" t="s">
        <v>362</v>
      </c>
      <c r="M392">
        <v>6.1333498279965895</v>
      </c>
      <c r="N392">
        <v>156.48615056818181</v>
      </c>
      <c r="O392">
        <v>49.004421361162507</v>
      </c>
      <c r="P392" t="s">
        <v>362</v>
      </c>
      <c r="Q392">
        <v>135.07457386363637</v>
      </c>
      <c r="R392" t="s">
        <v>312</v>
      </c>
      <c r="S392" s="2">
        <v>43122</v>
      </c>
      <c r="T392">
        <v>250</v>
      </c>
    </row>
    <row r="393" spans="1:20" x14ac:dyDescent="0.35">
      <c r="A393" t="str">
        <f t="shared" si="30"/>
        <v>BrandonNratePopNrate150CVDoongaraPop600Season22-Jan</v>
      </c>
      <c r="B393" t="str">
        <f t="shared" si="31"/>
        <v>BrandonNratePop</v>
      </c>
      <c r="C393">
        <f t="shared" si="29"/>
        <v>150</v>
      </c>
      <c r="D393" t="str">
        <f t="shared" si="32"/>
        <v>Doongara</v>
      </c>
      <c r="E393" t="s">
        <v>327</v>
      </c>
      <c r="F393" t="str">
        <f>CONCATENATE(E393,"_",R393)</f>
        <v>Brandon_WS_2018_P600_F150_YUA16-V30</v>
      </c>
      <c r="G393" s="1">
        <v>43235</v>
      </c>
      <c r="I393">
        <v>600</v>
      </c>
      <c r="J393">
        <v>171.95303553972909</v>
      </c>
      <c r="K393">
        <v>862.13029360424514</v>
      </c>
      <c r="L393">
        <v>487.21849212303067</v>
      </c>
      <c r="M393">
        <v>2.9280447396092111</v>
      </c>
      <c r="N393">
        <v>99.216319298980608</v>
      </c>
      <c r="O393">
        <v>51.202671008414505</v>
      </c>
      <c r="P393" t="s">
        <v>362</v>
      </c>
      <c r="Q393">
        <v>171.95303553972909</v>
      </c>
      <c r="R393" t="s">
        <v>312</v>
      </c>
      <c r="S393" s="2">
        <v>43122</v>
      </c>
      <c r="T393">
        <v>150</v>
      </c>
    </row>
    <row r="394" spans="1:20" x14ac:dyDescent="0.35">
      <c r="A394" t="str">
        <f t="shared" si="30"/>
        <v>BrandonNratePopNrate150CVDoongaraPop600Season22-Jan</v>
      </c>
      <c r="B394" t="str">
        <f t="shared" si="31"/>
        <v>BrandonNratePop</v>
      </c>
      <c r="C394">
        <f t="shared" si="29"/>
        <v>150</v>
      </c>
      <c r="D394" t="str">
        <f t="shared" si="32"/>
        <v>Doongara</v>
      </c>
      <c r="E394" t="s">
        <v>327</v>
      </c>
      <c r="F394" t="str">
        <f>CONCATENATE(E394,"_",R394)</f>
        <v>Brandon_WS_2018_P600_F150_YUA16-V30</v>
      </c>
      <c r="G394" s="1">
        <v>43172</v>
      </c>
      <c r="I394">
        <v>600</v>
      </c>
      <c r="J394">
        <v>11.250000000000002</v>
      </c>
      <c r="K394">
        <v>60.937500000000014</v>
      </c>
      <c r="L394" t="s">
        <v>362</v>
      </c>
      <c r="M394">
        <v>0.28306885347343752</v>
      </c>
      <c r="N394">
        <v>38.437500000000007</v>
      </c>
      <c r="O394">
        <v>20.102618604636156</v>
      </c>
      <c r="P394" t="s">
        <v>362</v>
      </c>
      <c r="Q394">
        <v>11.250000000000002</v>
      </c>
      <c r="R394" t="s">
        <v>312</v>
      </c>
      <c r="S394" s="2">
        <v>43122</v>
      </c>
      <c r="T394">
        <v>150</v>
      </c>
    </row>
    <row r="395" spans="1:20" x14ac:dyDescent="0.35">
      <c r="A395" t="str">
        <f t="shared" si="30"/>
        <v>BrandonNratePopNrate150CVDoongaraPop600Season22-Jan</v>
      </c>
      <c r="B395" t="str">
        <f t="shared" si="31"/>
        <v>BrandonNratePop</v>
      </c>
      <c r="C395">
        <f t="shared" si="29"/>
        <v>150</v>
      </c>
      <c r="D395" t="str">
        <f t="shared" si="32"/>
        <v>Doongara</v>
      </c>
      <c r="E395" t="s">
        <v>327</v>
      </c>
      <c r="F395" t="str">
        <f>CONCATENATE(E395,"_",R395)</f>
        <v>Brandon_WS_2018_P600_F150_YUA16-V30</v>
      </c>
      <c r="G395" s="1">
        <v>43200</v>
      </c>
      <c r="I395">
        <v>600</v>
      </c>
      <c r="J395">
        <v>85.078463203463201</v>
      </c>
      <c r="K395">
        <v>284.37297077922074</v>
      </c>
      <c r="L395" t="s">
        <v>362</v>
      </c>
      <c r="M395">
        <v>3.5432623413797963</v>
      </c>
      <c r="N395">
        <v>114.21604437229436</v>
      </c>
      <c r="O395">
        <v>33.918727567681792</v>
      </c>
      <c r="P395" t="s">
        <v>362</v>
      </c>
      <c r="Q395">
        <v>85.078463203463201</v>
      </c>
      <c r="R395" t="s">
        <v>312</v>
      </c>
      <c r="S395" s="2">
        <v>43122</v>
      </c>
      <c r="T395">
        <v>150</v>
      </c>
    </row>
    <row r="396" spans="1:20" x14ac:dyDescent="0.35">
      <c r="A396" t="str">
        <f t="shared" si="30"/>
        <v>BrandonNratePopNrate200CVDoongaraPop600Season22-Jan</v>
      </c>
      <c r="B396" t="str">
        <f t="shared" si="31"/>
        <v>BrandonNratePop</v>
      </c>
      <c r="C396">
        <f t="shared" si="29"/>
        <v>200</v>
      </c>
      <c r="D396" t="str">
        <f t="shared" si="32"/>
        <v>Doongara</v>
      </c>
      <c r="E396" t="s">
        <v>328</v>
      </c>
      <c r="F396" t="str">
        <f>CONCATENATE(E396,"_",R396)</f>
        <v>Brandon_WS_2018_P600_F200_YUA16-V30</v>
      </c>
      <c r="G396" s="1">
        <v>43235</v>
      </c>
      <c r="I396">
        <v>600</v>
      </c>
      <c r="J396">
        <v>222.66847688008133</v>
      </c>
      <c r="K396">
        <v>954.6332790371755</v>
      </c>
      <c r="L396">
        <v>444.56536009002247</v>
      </c>
      <c r="M396">
        <v>3.5111170774067322</v>
      </c>
      <c r="N396">
        <v>126.97011559959348</v>
      </c>
      <c r="O396">
        <v>45.355536852992202</v>
      </c>
      <c r="P396" t="s">
        <v>362</v>
      </c>
      <c r="Q396">
        <v>222.66847688008133</v>
      </c>
      <c r="R396" t="s">
        <v>312</v>
      </c>
      <c r="S396" s="2">
        <v>43122</v>
      </c>
      <c r="T396">
        <v>200</v>
      </c>
    </row>
    <row r="397" spans="1:20" x14ac:dyDescent="0.35">
      <c r="A397" t="str">
        <f t="shared" si="30"/>
        <v>BrandonNratePopNrate200CVDoongaraPop600Season22-Jan</v>
      </c>
      <c r="B397" t="str">
        <f t="shared" si="31"/>
        <v>BrandonNratePop</v>
      </c>
      <c r="C397">
        <f t="shared" si="29"/>
        <v>200</v>
      </c>
      <c r="D397" t="str">
        <f t="shared" si="32"/>
        <v>Doongara</v>
      </c>
      <c r="E397" t="s">
        <v>328</v>
      </c>
      <c r="F397" t="str">
        <f>CONCATENATE(E397,"_",R397)</f>
        <v>Brandon_WS_2018_P600_F200_YUA16-V30</v>
      </c>
      <c r="G397" s="1">
        <v>43172</v>
      </c>
      <c r="I397">
        <v>600</v>
      </c>
      <c r="J397">
        <v>18.75</v>
      </c>
      <c r="K397">
        <v>78.75</v>
      </c>
      <c r="L397" t="s">
        <v>362</v>
      </c>
      <c r="M397">
        <v>0.39370082286250013</v>
      </c>
      <c r="N397">
        <v>41.249999999999993</v>
      </c>
      <c r="O397">
        <v>26.47342255409723</v>
      </c>
      <c r="P397" t="s">
        <v>362</v>
      </c>
      <c r="Q397">
        <v>18.75</v>
      </c>
      <c r="R397" t="s">
        <v>312</v>
      </c>
      <c r="S397" s="2">
        <v>43122</v>
      </c>
      <c r="T397">
        <v>200</v>
      </c>
    </row>
    <row r="398" spans="1:20" x14ac:dyDescent="0.35">
      <c r="A398" t="str">
        <f t="shared" si="30"/>
        <v>BrandonNratePopNrate200CVDoongaraPop600Season22-Jan</v>
      </c>
      <c r="B398" t="str">
        <f t="shared" si="31"/>
        <v>BrandonNratePop</v>
      </c>
      <c r="C398">
        <f t="shared" si="29"/>
        <v>200</v>
      </c>
      <c r="D398" t="str">
        <f t="shared" si="32"/>
        <v>Doongara</v>
      </c>
      <c r="E398" t="s">
        <v>328</v>
      </c>
      <c r="F398" t="str">
        <f>CONCATENATE(E398,"_",R398)</f>
        <v>Brandon_WS_2018_P600_F200_YUA16-V30</v>
      </c>
      <c r="G398" s="1">
        <v>43200</v>
      </c>
      <c r="I398">
        <v>600</v>
      </c>
      <c r="J398">
        <v>62.57010095704949</v>
      </c>
      <c r="K398">
        <v>222.94927345938376</v>
      </c>
      <c r="L398" t="s">
        <v>362</v>
      </c>
      <c r="M398">
        <v>2.4788811748151494</v>
      </c>
      <c r="N398">
        <v>97.80907154528478</v>
      </c>
      <c r="O398">
        <v>27.314260449205207</v>
      </c>
      <c r="P398" t="s">
        <v>362</v>
      </c>
      <c r="Q398">
        <v>62.57010095704949</v>
      </c>
      <c r="R398" t="s">
        <v>312</v>
      </c>
      <c r="S398" s="2">
        <v>43122</v>
      </c>
      <c r="T398">
        <v>200</v>
      </c>
    </row>
    <row r="399" spans="1:20" x14ac:dyDescent="0.35">
      <c r="A399" t="str">
        <f t="shared" si="30"/>
        <v>BrandonNratePopNrate250CVDoongaraPop600Season22-Jan</v>
      </c>
      <c r="B399" t="str">
        <f t="shared" si="31"/>
        <v>BrandonNratePop</v>
      </c>
      <c r="C399">
        <f t="shared" si="29"/>
        <v>250</v>
      </c>
      <c r="D399" t="str">
        <f t="shared" si="32"/>
        <v>Doongara</v>
      </c>
      <c r="E399" t="s">
        <v>329</v>
      </c>
      <c r="F399" t="str">
        <f>CONCATENATE(E399,"_",R399)</f>
        <v>Brandon_WS_2018_P600_F250_YUA16-V30</v>
      </c>
      <c r="G399" s="1">
        <v>43235</v>
      </c>
      <c r="I399">
        <v>600</v>
      </c>
      <c r="J399">
        <v>225.91017316017314</v>
      </c>
      <c r="K399">
        <v>1067.5852075478283</v>
      </c>
      <c r="L399">
        <v>559.09025693923479</v>
      </c>
      <c r="M399">
        <v>4.6409324642945036</v>
      </c>
      <c r="N399">
        <v>134.94724025974028</v>
      </c>
      <c r="O399">
        <v>48.89394275531744</v>
      </c>
      <c r="P399" t="s">
        <v>362</v>
      </c>
      <c r="Q399">
        <v>225.91017316017314</v>
      </c>
      <c r="R399" t="s">
        <v>312</v>
      </c>
      <c r="S399" s="2">
        <v>43122</v>
      </c>
      <c r="T399">
        <v>250</v>
      </c>
    </row>
    <row r="400" spans="1:20" x14ac:dyDescent="0.35">
      <c r="A400" t="str">
        <f t="shared" si="30"/>
        <v>BrandonNratePopNrate250CVDoongaraPop600Season22-Jan</v>
      </c>
      <c r="B400" t="str">
        <f t="shared" si="31"/>
        <v>BrandonNratePop</v>
      </c>
      <c r="C400">
        <f t="shared" si="29"/>
        <v>250</v>
      </c>
      <c r="D400" t="str">
        <f t="shared" si="32"/>
        <v>Doongara</v>
      </c>
      <c r="E400" t="s">
        <v>329</v>
      </c>
      <c r="F400" t="str">
        <f>CONCATENATE(E400,"_",R400)</f>
        <v>Brandon_WS_2018_P600_F250_YUA16-V30</v>
      </c>
      <c r="G400" s="1">
        <v>43172</v>
      </c>
      <c r="I400">
        <v>600</v>
      </c>
      <c r="J400">
        <v>15.625</v>
      </c>
      <c r="K400">
        <v>74.0625</v>
      </c>
      <c r="L400" t="s">
        <v>362</v>
      </c>
      <c r="M400">
        <v>0.30742019206423588</v>
      </c>
      <c r="N400">
        <v>42.8125</v>
      </c>
      <c r="O400">
        <v>21.66534508113094</v>
      </c>
      <c r="P400" t="s">
        <v>362</v>
      </c>
      <c r="Q400">
        <v>15.625</v>
      </c>
      <c r="R400" t="s">
        <v>312</v>
      </c>
      <c r="S400" s="2">
        <v>43122</v>
      </c>
      <c r="T400">
        <v>250</v>
      </c>
    </row>
    <row r="401" spans="1:20" x14ac:dyDescent="0.35">
      <c r="A401" t="str">
        <f t="shared" si="30"/>
        <v>BrandonNratePopNrate250CVDoongaraPop600Season22-Jan</v>
      </c>
      <c r="B401" t="str">
        <f t="shared" si="31"/>
        <v>BrandonNratePop</v>
      </c>
      <c r="C401">
        <f t="shared" si="29"/>
        <v>250</v>
      </c>
      <c r="D401" t="str">
        <f t="shared" si="32"/>
        <v>Doongara</v>
      </c>
      <c r="E401" t="s">
        <v>329</v>
      </c>
      <c r="F401" t="str">
        <f>CONCATENATE(E401,"_",R401)</f>
        <v>Brandon_WS_2018_P600_F250_YUA16-V30</v>
      </c>
      <c r="G401" s="1">
        <v>43200</v>
      </c>
      <c r="I401">
        <v>600</v>
      </c>
      <c r="J401">
        <v>52.122727272727275</v>
      </c>
      <c r="K401">
        <v>205.59399350649352</v>
      </c>
      <c r="L401" t="s">
        <v>362</v>
      </c>
      <c r="M401">
        <v>2.3691111920731411</v>
      </c>
      <c r="N401">
        <v>101.34853896103895</v>
      </c>
      <c r="O401">
        <v>30.753014251546031</v>
      </c>
      <c r="P401" t="s">
        <v>362</v>
      </c>
      <c r="Q401">
        <v>52.122727272727275</v>
      </c>
      <c r="R401" t="s">
        <v>312</v>
      </c>
      <c r="S401" s="2">
        <v>43122</v>
      </c>
      <c r="T401">
        <v>250</v>
      </c>
    </row>
    <row r="402" spans="1:20" x14ac:dyDescent="0.35">
      <c r="A402" t="str">
        <f t="shared" si="30"/>
        <v>WalkaminNratePopNrate150CVDoongaraPop150Season02-Jan</v>
      </c>
      <c r="B402" t="s">
        <v>363</v>
      </c>
      <c r="C402">
        <f>pop_n_ws_wal!C2</f>
        <v>150</v>
      </c>
      <c r="D402" t="str">
        <f>pop_n_ws_wal!A2</f>
        <v>Doongara</v>
      </c>
      <c r="G402" s="1">
        <f>pop_n_ws_wal!D2</f>
        <v>43235</v>
      </c>
      <c r="I402">
        <f>pop_n_ws_wal!B2</f>
        <v>150</v>
      </c>
      <c r="J402" t="s">
        <v>362</v>
      </c>
      <c r="K402" t="s">
        <v>362</v>
      </c>
      <c r="L402" t="s">
        <v>362</v>
      </c>
      <c r="N402" t="s">
        <v>362</v>
      </c>
      <c r="P402">
        <f>pop_n_ws_wal!K2*1000/10</f>
        <v>491.18505428866439</v>
      </c>
      <c r="Q402" t="s">
        <v>362</v>
      </c>
      <c r="R402" t="str">
        <f>D402</f>
        <v>Doongara</v>
      </c>
      <c r="S402" s="2">
        <v>43102</v>
      </c>
      <c r="T402">
        <f>pop_n_ws_wal!C2</f>
        <v>150</v>
      </c>
    </row>
    <row r="403" spans="1:20" x14ac:dyDescent="0.35">
      <c r="A403" t="str">
        <f t="shared" si="30"/>
        <v>WalkaminNratePopNrate150CVDoongaraPop300Season02-Jan</v>
      </c>
      <c r="B403" t="s">
        <v>363</v>
      </c>
      <c r="C403">
        <f>pop_n_ws_wal!C3</f>
        <v>150</v>
      </c>
      <c r="D403" t="str">
        <f>pop_n_ws_wal!A3</f>
        <v>Doongara</v>
      </c>
      <c r="G403" s="1">
        <f>pop_n_ws_wal!D3</f>
        <v>43235</v>
      </c>
      <c r="I403">
        <f>pop_n_ws_wal!B3</f>
        <v>300</v>
      </c>
      <c r="P403">
        <f>pop_n_ws_wal!K3*1000/10</f>
        <v>544.7199300304369</v>
      </c>
      <c r="R403" t="str">
        <f t="shared" ref="R403:R449" si="33">D403</f>
        <v>Doongara</v>
      </c>
      <c r="S403" s="2">
        <f>S402</f>
        <v>43102</v>
      </c>
      <c r="T403">
        <f>pop_n_ws_wal!C3</f>
        <v>150</v>
      </c>
    </row>
    <row r="404" spans="1:20" x14ac:dyDescent="0.35">
      <c r="A404" t="str">
        <f t="shared" si="30"/>
        <v>WalkaminNratePopNrate150CVDoongaraPop450Season02-Jan</v>
      </c>
      <c r="B404" t="s">
        <v>363</v>
      </c>
      <c r="C404">
        <f>pop_n_ws_wal!C4</f>
        <v>150</v>
      </c>
      <c r="D404" t="str">
        <f>pop_n_ws_wal!A4</f>
        <v>Doongara</v>
      </c>
      <c r="G404" s="1">
        <f>pop_n_ws_wal!D4</f>
        <v>43235</v>
      </c>
      <c r="I404">
        <f>pop_n_ws_wal!B4</f>
        <v>450</v>
      </c>
      <c r="P404">
        <f>pop_n_ws_wal!K4*1000/10</f>
        <v>464.33598803216876</v>
      </c>
      <c r="R404" t="str">
        <f t="shared" si="33"/>
        <v>Doongara</v>
      </c>
      <c r="S404" s="2">
        <f t="shared" ref="S404:S467" si="34">S403</f>
        <v>43102</v>
      </c>
      <c r="T404">
        <f>pop_n_ws_wal!C4</f>
        <v>150</v>
      </c>
    </row>
    <row r="405" spans="1:20" x14ac:dyDescent="0.35">
      <c r="A405" t="str">
        <f t="shared" si="30"/>
        <v>WalkaminNratePopNrate150CVDoongaraPop600Season02-Jan</v>
      </c>
      <c r="B405" t="s">
        <v>363</v>
      </c>
      <c r="C405">
        <f>pop_n_ws_wal!C5</f>
        <v>150</v>
      </c>
      <c r="D405" t="str">
        <f>pop_n_ws_wal!A5</f>
        <v>Doongara</v>
      </c>
      <c r="G405" s="1">
        <f>pop_n_ws_wal!D5</f>
        <v>43235</v>
      </c>
      <c r="I405">
        <f>pop_n_ws_wal!B5</f>
        <v>600</v>
      </c>
      <c r="P405">
        <f>pop_n_ws_wal!K5*1000/10</f>
        <v>576.1175490211748</v>
      </c>
      <c r="R405" t="str">
        <f t="shared" si="33"/>
        <v>Doongara</v>
      </c>
      <c r="S405" s="2">
        <f t="shared" si="34"/>
        <v>43102</v>
      </c>
      <c r="T405">
        <f>pop_n_ws_wal!C5</f>
        <v>150</v>
      </c>
    </row>
    <row r="406" spans="1:20" x14ac:dyDescent="0.35">
      <c r="A406" t="str">
        <f t="shared" si="30"/>
        <v>WalkaminNratePopNrate200CVDoongaraPop150Season02-Jan</v>
      </c>
      <c r="B406" t="s">
        <v>363</v>
      </c>
      <c r="C406">
        <f>pop_n_ws_wal!C6</f>
        <v>200</v>
      </c>
      <c r="D406" t="str">
        <f>pop_n_ws_wal!A6</f>
        <v>Doongara</v>
      </c>
      <c r="G406" s="1">
        <f>pop_n_ws_wal!D6</f>
        <v>43235</v>
      </c>
      <c r="I406">
        <f>pop_n_ws_wal!B6</f>
        <v>150</v>
      </c>
      <c r="P406">
        <f>pop_n_ws_wal!K6*1000/10</f>
        <v>356.06022893218449</v>
      </c>
      <c r="R406" t="str">
        <f t="shared" si="33"/>
        <v>Doongara</v>
      </c>
      <c r="S406" s="2">
        <f t="shared" si="34"/>
        <v>43102</v>
      </c>
      <c r="T406">
        <f>pop_n_ws_wal!C6</f>
        <v>200</v>
      </c>
    </row>
    <row r="407" spans="1:20" x14ac:dyDescent="0.35">
      <c r="A407" t="str">
        <f t="shared" si="30"/>
        <v>WalkaminNratePopNrate200CVDoongaraPop300Season02-Jan</v>
      </c>
      <c r="B407" t="s">
        <v>363</v>
      </c>
      <c r="C407">
        <f>pop_n_ws_wal!C7</f>
        <v>200</v>
      </c>
      <c r="D407" t="str">
        <f>pop_n_ws_wal!A7</f>
        <v>Doongara</v>
      </c>
      <c r="G407" s="1">
        <f>pop_n_ws_wal!D7</f>
        <v>43235</v>
      </c>
      <c r="I407">
        <f>pop_n_ws_wal!B7</f>
        <v>300</v>
      </c>
      <c r="P407">
        <f>pop_n_ws_wal!K7*1000/10</f>
        <v>444.54726142486186</v>
      </c>
      <c r="R407" t="str">
        <f t="shared" si="33"/>
        <v>Doongara</v>
      </c>
      <c r="S407" s="2">
        <f t="shared" si="34"/>
        <v>43102</v>
      </c>
      <c r="T407">
        <f>pop_n_ws_wal!C7</f>
        <v>200</v>
      </c>
    </row>
    <row r="408" spans="1:20" x14ac:dyDescent="0.35">
      <c r="A408" t="str">
        <f t="shared" si="30"/>
        <v>WalkaminNratePopNrate200CVDoongaraPop450Season02-Jan</v>
      </c>
      <c r="B408" t="s">
        <v>363</v>
      </c>
      <c r="C408">
        <f>pop_n_ws_wal!C8</f>
        <v>200</v>
      </c>
      <c r="D408" t="str">
        <f>pop_n_ws_wal!A8</f>
        <v>Doongara</v>
      </c>
      <c r="G408" s="1">
        <f>pop_n_ws_wal!D8</f>
        <v>43235</v>
      </c>
      <c r="I408">
        <f>pop_n_ws_wal!B8</f>
        <v>450</v>
      </c>
      <c r="P408">
        <f>pop_n_ws_wal!K8*1000/10</f>
        <v>386.68902986131377</v>
      </c>
      <c r="R408" t="str">
        <f t="shared" si="33"/>
        <v>Doongara</v>
      </c>
      <c r="S408" s="2">
        <f t="shared" si="34"/>
        <v>43102</v>
      </c>
      <c r="T408">
        <f>pop_n_ws_wal!C8</f>
        <v>200</v>
      </c>
    </row>
    <row r="409" spans="1:20" x14ac:dyDescent="0.35">
      <c r="A409" t="str">
        <f t="shared" si="30"/>
        <v>WalkaminNratePopNrate200CVDoongaraPop600Season02-Jan</v>
      </c>
      <c r="B409" t="s">
        <v>363</v>
      </c>
      <c r="C409">
        <f>pop_n_ws_wal!C9</f>
        <v>200</v>
      </c>
      <c r="D409" t="str">
        <f>pop_n_ws_wal!A9</f>
        <v>Doongara</v>
      </c>
      <c r="G409" s="1">
        <f>pop_n_ws_wal!D9</f>
        <v>43235</v>
      </c>
      <c r="I409">
        <f>pop_n_ws_wal!B9</f>
        <v>600</v>
      </c>
      <c r="P409">
        <f>pop_n_ws_wal!K9*1000/10</f>
        <v>491.38846356048532</v>
      </c>
      <c r="R409" t="str">
        <f t="shared" si="33"/>
        <v>Doongara</v>
      </c>
      <c r="S409" s="2">
        <f t="shared" si="34"/>
        <v>43102</v>
      </c>
      <c r="T409">
        <f>pop_n_ws_wal!C9</f>
        <v>200</v>
      </c>
    </row>
    <row r="410" spans="1:20" x14ac:dyDescent="0.35">
      <c r="A410" t="str">
        <f t="shared" si="30"/>
        <v>WalkaminNratePopNrate250CVDoongaraPop150Season02-Jan</v>
      </c>
      <c r="B410" t="s">
        <v>363</v>
      </c>
      <c r="C410">
        <f>pop_n_ws_wal!C10</f>
        <v>250</v>
      </c>
      <c r="D410" t="str">
        <f>pop_n_ws_wal!A10</f>
        <v>Doongara</v>
      </c>
      <c r="G410" s="1">
        <f>pop_n_ws_wal!D10</f>
        <v>43235</v>
      </c>
      <c r="I410">
        <f>pop_n_ws_wal!B10</f>
        <v>150</v>
      </c>
      <c r="P410">
        <f>pop_n_ws_wal!K10*1000/10</f>
        <v>409.852967910009</v>
      </c>
      <c r="R410" t="str">
        <f t="shared" si="33"/>
        <v>Doongara</v>
      </c>
      <c r="S410" s="2">
        <f t="shared" si="34"/>
        <v>43102</v>
      </c>
      <c r="T410">
        <f>pop_n_ws_wal!C10</f>
        <v>250</v>
      </c>
    </row>
    <row r="411" spans="1:20" x14ac:dyDescent="0.35">
      <c r="A411" t="str">
        <f t="shared" si="30"/>
        <v>WalkaminNratePopNrate250CVDoongaraPop300Season02-Jan</v>
      </c>
      <c r="B411" t="s">
        <v>363</v>
      </c>
      <c r="C411">
        <f>pop_n_ws_wal!C11</f>
        <v>250</v>
      </c>
      <c r="D411" t="str">
        <f>pop_n_ws_wal!A11</f>
        <v>Doongara</v>
      </c>
      <c r="G411" s="1">
        <f>pop_n_ws_wal!D11</f>
        <v>43235</v>
      </c>
      <c r="I411">
        <f>pop_n_ws_wal!B11</f>
        <v>300</v>
      </c>
      <c r="P411">
        <f>pop_n_ws_wal!K11*1000/10</f>
        <v>467.73262585650491</v>
      </c>
      <c r="R411" t="str">
        <f t="shared" si="33"/>
        <v>Doongara</v>
      </c>
      <c r="S411" s="2">
        <f t="shared" si="34"/>
        <v>43102</v>
      </c>
      <c r="T411">
        <f>pop_n_ws_wal!C11</f>
        <v>250</v>
      </c>
    </row>
    <row r="412" spans="1:20" x14ac:dyDescent="0.35">
      <c r="A412" t="str">
        <f t="shared" si="30"/>
        <v>WalkaminNratePopNrate250CVDoongaraPop450Season02-Jan</v>
      </c>
      <c r="B412" t="s">
        <v>363</v>
      </c>
      <c r="C412">
        <f>pop_n_ws_wal!C12</f>
        <v>250</v>
      </c>
      <c r="D412" t="str">
        <f>pop_n_ws_wal!A12</f>
        <v>Doongara</v>
      </c>
      <c r="G412" s="1">
        <f>pop_n_ws_wal!D12</f>
        <v>43235</v>
      </c>
      <c r="I412">
        <f>pop_n_ws_wal!B12</f>
        <v>450</v>
      </c>
      <c r="P412">
        <f>pop_n_ws_wal!K12*1000/10</f>
        <v>545.94025049967627</v>
      </c>
      <c r="R412" t="str">
        <f t="shared" si="33"/>
        <v>Doongara</v>
      </c>
      <c r="S412" s="2">
        <f t="shared" si="34"/>
        <v>43102</v>
      </c>
      <c r="T412">
        <f>pop_n_ws_wal!C12</f>
        <v>250</v>
      </c>
    </row>
    <row r="413" spans="1:20" x14ac:dyDescent="0.35">
      <c r="A413" t="str">
        <f t="shared" si="30"/>
        <v>WalkaminNratePopNrate250CVDoongaraPop600Season02-Jan</v>
      </c>
      <c r="B413" t="s">
        <v>363</v>
      </c>
      <c r="C413">
        <f>pop_n_ws_wal!C13</f>
        <v>250</v>
      </c>
      <c r="D413" t="str">
        <f>pop_n_ws_wal!A13</f>
        <v>Doongara</v>
      </c>
      <c r="G413" s="1">
        <f>pop_n_ws_wal!D13</f>
        <v>43235</v>
      </c>
      <c r="I413">
        <f>pop_n_ws_wal!B13</f>
        <v>600</v>
      </c>
      <c r="P413">
        <f>pop_n_ws_wal!K13*1000/10</f>
        <v>641.91921271277261</v>
      </c>
      <c r="R413" t="str">
        <f t="shared" si="33"/>
        <v>Doongara</v>
      </c>
      <c r="S413" s="2">
        <f t="shared" si="34"/>
        <v>43102</v>
      </c>
      <c r="T413">
        <f>pop_n_ws_wal!C13</f>
        <v>250</v>
      </c>
    </row>
    <row r="414" spans="1:20" x14ac:dyDescent="0.35">
      <c r="A414" t="str">
        <f t="shared" si="30"/>
        <v>WalkaminNratePopNrate150CVViet 4Pop150Season02-Jan</v>
      </c>
      <c r="B414" t="s">
        <v>363</v>
      </c>
      <c r="C414">
        <f>pop_n_ws_wal!C14</f>
        <v>150</v>
      </c>
      <c r="D414" t="str">
        <f>pop_n_ws_wal!A14</f>
        <v>Viet 4</v>
      </c>
      <c r="G414" s="1">
        <f>pop_n_ws_wal!D14</f>
        <v>43235</v>
      </c>
      <c r="I414">
        <f>pop_n_ws_wal!B14</f>
        <v>150</v>
      </c>
      <c r="P414">
        <f>pop_n_ws_wal!K14*1000/10</f>
        <v>559.98594814141052</v>
      </c>
      <c r="R414" t="str">
        <f t="shared" si="33"/>
        <v>Viet 4</v>
      </c>
      <c r="S414" s="2">
        <f t="shared" si="34"/>
        <v>43102</v>
      </c>
      <c r="T414">
        <f>pop_n_ws_wal!C14</f>
        <v>150</v>
      </c>
    </row>
    <row r="415" spans="1:20" x14ac:dyDescent="0.35">
      <c r="A415" t="str">
        <f t="shared" si="30"/>
        <v>WalkaminNratePopNrate150CVViet 4Pop300Season02-Jan</v>
      </c>
      <c r="B415" t="s">
        <v>363</v>
      </c>
      <c r="C415">
        <f>pop_n_ws_wal!C15</f>
        <v>150</v>
      </c>
      <c r="D415" t="str">
        <f>pop_n_ws_wal!A15</f>
        <v>Viet 4</v>
      </c>
      <c r="G415" s="1">
        <f>pop_n_ws_wal!D15</f>
        <v>43235</v>
      </c>
      <c r="I415">
        <f>pop_n_ws_wal!B15</f>
        <v>300</v>
      </c>
      <c r="P415">
        <f>pop_n_ws_wal!K15*1000/10</f>
        <v>424.44119416162403</v>
      </c>
      <c r="R415" t="str">
        <f t="shared" si="33"/>
        <v>Viet 4</v>
      </c>
      <c r="S415" s="2">
        <f t="shared" si="34"/>
        <v>43102</v>
      </c>
      <c r="T415">
        <f>pop_n_ws_wal!C15</f>
        <v>150</v>
      </c>
    </row>
    <row r="416" spans="1:20" x14ac:dyDescent="0.35">
      <c r="A416" t="str">
        <f t="shared" si="30"/>
        <v>WalkaminNratePopNrate150CVViet 4Pop450Season02-Jan</v>
      </c>
      <c r="B416" t="s">
        <v>363</v>
      </c>
      <c r="C416">
        <f>pop_n_ws_wal!C16</f>
        <v>150</v>
      </c>
      <c r="D416" t="str">
        <f>pop_n_ws_wal!A16</f>
        <v>Viet 4</v>
      </c>
      <c r="G416" s="1">
        <f>pop_n_ws_wal!D16</f>
        <v>43235</v>
      </c>
      <c r="I416">
        <f>pop_n_ws_wal!B16</f>
        <v>450</v>
      </c>
      <c r="P416">
        <f>pop_n_ws_wal!K16*1000/10</f>
        <v>466.76171197209368</v>
      </c>
      <c r="R416" t="str">
        <f t="shared" si="33"/>
        <v>Viet 4</v>
      </c>
      <c r="S416" s="2">
        <f t="shared" si="34"/>
        <v>43102</v>
      </c>
      <c r="T416">
        <f>pop_n_ws_wal!C16</f>
        <v>150</v>
      </c>
    </row>
    <row r="417" spans="1:20" x14ac:dyDescent="0.35">
      <c r="A417" t="str">
        <f t="shared" si="30"/>
        <v>WalkaminNratePopNrate150CVViet 4Pop600Season02-Jan</v>
      </c>
      <c r="B417" t="s">
        <v>363</v>
      </c>
      <c r="C417">
        <f>pop_n_ws_wal!C17</f>
        <v>150</v>
      </c>
      <c r="D417" t="str">
        <f>pop_n_ws_wal!A17</f>
        <v>Viet 4</v>
      </c>
      <c r="G417" s="1">
        <f>pop_n_ws_wal!D17</f>
        <v>43235</v>
      </c>
      <c r="I417">
        <f>pop_n_ws_wal!B17</f>
        <v>600</v>
      </c>
      <c r="P417">
        <f>pop_n_ws_wal!K17*1000/10</f>
        <v>482.85910353290603</v>
      </c>
      <c r="R417" t="str">
        <f t="shared" si="33"/>
        <v>Viet 4</v>
      </c>
      <c r="S417" s="2">
        <f t="shared" si="34"/>
        <v>43102</v>
      </c>
      <c r="T417">
        <f>pop_n_ws_wal!C17</f>
        <v>150</v>
      </c>
    </row>
    <row r="418" spans="1:20" x14ac:dyDescent="0.35">
      <c r="A418" t="str">
        <f t="shared" si="30"/>
        <v>WalkaminNratePopNrate200CVViet 4Pop150Season02-Jan</v>
      </c>
      <c r="B418" t="s">
        <v>363</v>
      </c>
      <c r="C418">
        <f>pop_n_ws_wal!C18</f>
        <v>200</v>
      </c>
      <c r="D418" t="str">
        <f>pop_n_ws_wal!A18</f>
        <v>Viet 4</v>
      </c>
      <c r="G418" s="1">
        <f>pop_n_ws_wal!D18</f>
        <v>43235</v>
      </c>
      <c r="I418">
        <f>pop_n_ws_wal!B18</f>
        <v>150</v>
      </c>
      <c r="P418">
        <f>pop_n_ws_wal!K18*1000/10</f>
        <v>516.57601353076393</v>
      </c>
      <c r="R418" t="str">
        <f t="shared" si="33"/>
        <v>Viet 4</v>
      </c>
      <c r="S418" s="2">
        <f t="shared" si="34"/>
        <v>43102</v>
      </c>
      <c r="T418">
        <f>pop_n_ws_wal!C18</f>
        <v>200</v>
      </c>
    </row>
    <row r="419" spans="1:20" x14ac:dyDescent="0.35">
      <c r="A419" t="str">
        <f t="shared" si="30"/>
        <v>WalkaminNratePopNrate200CVViet 4Pop300Season02-Jan</v>
      </c>
      <c r="B419" t="s">
        <v>363</v>
      </c>
      <c r="C419">
        <f>pop_n_ws_wal!C19</f>
        <v>200</v>
      </c>
      <c r="D419" t="str">
        <f>pop_n_ws_wal!A19</f>
        <v>Viet 4</v>
      </c>
      <c r="G419" s="1">
        <f>pop_n_ws_wal!D19</f>
        <v>43235</v>
      </c>
      <c r="I419">
        <f>pop_n_ws_wal!B19</f>
        <v>300</v>
      </c>
      <c r="P419">
        <f>pop_n_ws_wal!K19*1000/10</f>
        <v>636.48606050893329</v>
      </c>
      <c r="R419" t="str">
        <f t="shared" si="33"/>
        <v>Viet 4</v>
      </c>
      <c r="S419" s="2">
        <f t="shared" si="34"/>
        <v>43102</v>
      </c>
      <c r="T419">
        <f>pop_n_ws_wal!C19</f>
        <v>200</v>
      </c>
    </row>
    <row r="420" spans="1:20" x14ac:dyDescent="0.35">
      <c r="A420" t="str">
        <f t="shared" si="30"/>
        <v>WalkaminNratePopNrate200CVViet 4Pop450Season02-Jan</v>
      </c>
      <c r="B420" t="s">
        <v>363</v>
      </c>
      <c r="C420">
        <f>pop_n_ws_wal!C20</f>
        <v>200</v>
      </c>
      <c r="D420" t="str">
        <f>pop_n_ws_wal!A20</f>
        <v>Viet 4</v>
      </c>
      <c r="G420" s="1">
        <f>pop_n_ws_wal!D20</f>
        <v>43235</v>
      </c>
      <c r="I420">
        <f>pop_n_ws_wal!B20</f>
        <v>450</v>
      </c>
      <c r="P420">
        <f>pop_n_ws_wal!K20*1000/10</f>
        <v>544.21718154712823</v>
      </c>
      <c r="R420" t="str">
        <f t="shared" si="33"/>
        <v>Viet 4</v>
      </c>
      <c r="S420" s="2">
        <f t="shared" si="34"/>
        <v>43102</v>
      </c>
      <c r="T420">
        <f>pop_n_ws_wal!C20</f>
        <v>200</v>
      </c>
    </row>
    <row r="421" spans="1:20" x14ac:dyDescent="0.35">
      <c r="A421" t="str">
        <f t="shared" si="30"/>
        <v>WalkaminNratePopNrate200CVViet 4Pop600Season02-Jan</v>
      </c>
      <c r="B421" t="s">
        <v>363</v>
      </c>
      <c r="C421">
        <f>pop_n_ws_wal!C21</f>
        <v>200</v>
      </c>
      <c r="D421" t="str">
        <f>pop_n_ws_wal!A21</f>
        <v>Viet 4</v>
      </c>
      <c r="G421" s="1">
        <f>pop_n_ws_wal!D21</f>
        <v>43235</v>
      </c>
      <c r="I421">
        <f>pop_n_ws_wal!B21</f>
        <v>600</v>
      </c>
      <c r="P421">
        <f>pop_n_ws_wal!K21*1000/10</f>
        <v>387.5672500852852</v>
      </c>
      <c r="R421" t="str">
        <f t="shared" si="33"/>
        <v>Viet 4</v>
      </c>
      <c r="S421" s="2">
        <f t="shared" si="34"/>
        <v>43102</v>
      </c>
      <c r="T421">
        <f>pop_n_ws_wal!C21</f>
        <v>200</v>
      </c>
    </row>
    <row r="422" spans="1:20" x14ac:dyDescent="0.35">
      <c r="A422" t="str">
        <f t="shared" si="30"/>
        <v>WalkaminNratePopNrate250CVViet 4Pop150Season02-Jan</v>
      </c>
      <c r="B422" t="s">
        <v>363</v>
      </c>
      <c r="C422">
        <f>pop_n_ws_wal!C22</f>
        <v>250</v>
      </c>
      <c r="D422" t="str">
        <f>pop_n_ws_wal!A22</f>
        <v>Viet 4</v>
      </c>
      <c r="G422" s="1">
        <f>pop_n_ws_wal!D22</f>
        <v>43235</v>
      </c>
      <c r="I422">
        <f>pop_n_ws_wal!B22</f>
        <v>150</v>
      </c>
      <c r="P422">
        <f>pop_n_ws_wal!K22*1000/10</f>
        <v>641.33683180799676</v>
      </c>
      <c r="R422" t="str">
        <f t="shared" si="33"/>
        <v>Viet 4</v>
      </c>
      <c r="S422" s="2">
        <f t="shared" si="34"/>
        <v>43102</v>
      </c>
      <c r="T422">
        <f>pop_n_ws_wal!C22</f>
        <v>250</v>
      </c>
    </row>
    <row r="423" spans="1:20" x14ac:dyDescent="0.35">
      <c r="A423" t="str">
        <f t="shared" si="30"/>
        <v>WalkaminNratePopNrate250CVViet 4Pop300Season02-Jan</v>
      </c>
      <c r="B423" t="s">
        <v>363</v>
      </c>
      <c r="C423">
        <f>pop_n_ws_wal!C23</f>
        <v>250</v>
      </c>
      <c r="D423" t="str">
        <f>pop_n_ws_wal!A23</f>
        <v>Viet 4</v>
      </c>
      <c r="G423" s="1">
        <f>pop_n_ws_wal!D23</f>
        <v>43235</v>
      </c>
      <c r="I423">
        <f>pop_n_ws_wal!B23</f>
        <v>300</v>
      </c>
      <c r="P423">
        <f>pop_n_ws_wal!K23*1000/10</f>
        <v>609.81494061846149</v>
      </c>
      <c r="R423" t="str">
        <f t="shared" si="33"/>
        <v>Viet 4</v>
      </c>
      <c r="S423" s="2">
        <f t="shared" si="34"/>
        <v>43102</v>
      </c>
      <c r="T423">
        <f>pop_n_ws_wal!C23</f>
        <v>250</v>
      </c>
    </row>
    <row r="424" spans="1:20" x14ac:dyDescent="0.35">
      <c r="A424" t="str">
        <f t="shared" si="30"/>
        <v>WalkaminNratePopNrate250CVViet 4Pop450Season02-Jan</v>
      </c>
      <c r="B424" t="s">
        <v>363</v>
      </c>
      <c r="C424">
        <f>pop_n_ws_wal!C24</f>
        <v>250</v>
      </c>
      <c r="D424" t="str">
        <f>pop_n_ws_wal!A24</f>
        <v>Viet 4</v>
      </c>
      <c r="G424" s="1">
        <f>pop_n_ws_wal!D24</f>
        <v>43235</v>
      </c>
      <c r="I424">
        <f>pop_n_ws_wal!B24</f>
        <v>450</v>
      </c>
      <c r="P424">
        <f>pop_n_ws_wal!K24*1000/10</f>
        <v>573.84737896877937</v>
      </c>
      <c r="R424" t="str">
        <f t="shared" si="33"/>
        <v>Viet 4</v>
      </c>
      <c r="S424" s="2">
        <f t="shared" si="34"/>
        <v>43102</v>
      </c>
      <c r="T424">
        <f>pop_n_ws_wal!C24</f>
        <v>250</v>
      </c>
    </row>
    <row r="425" spans="1:20" x14ac:dyDescent="0.35">
      <c r="A425" t="str">
        <f t="shared" si="30"/>
        <v>WalkaminNratePopNrate250CVViet 4Pop600Season02-Jan</v>
      </c>
      <c r="B425" t="s">
        <v>363</v>
      </c>
      <c r="C425">
        <f>pop_n_ws_wal!C25</f>
        <v>250</v>
      </c>
      <c r="D425" t="str">
        <f>pop_n_ws_wal!A25</f>
        <v>Viet 4</v>
      </c>
      <c r="G425" s="1">
        <f>pop_n_ws_wal!D25</f>
        <v>43235</v>
      </c>
      <c r="I425">
        <f>pop_n_ws_wal!B25</f>
        <v>600</v>
      </c>
      <c r="P425">
        <f>pop_n_ws_wal!K25*1000/10</f>
        <v>502.3609238487511</v>
      </c>
      <c r="R425" t="str">
        <f t="shared" si="33"/>
        <v>Viet 4</v>
      </c>
      <c r="S425" s="2">
        <f t="shared" si="34"/>
        <v>43102</v>
      </c>
      <c r="T425">
        <f>pop_n_ws_wal!C25</f>
        <v>250</v>
      </c>
    </row>
    <row r="426" spans="1:20" x14ac:dyDescent="0.35">
      <c r="A426" t="str">
        <f t="shared" si="30"/>
        <v>WalkaminNratePopNrate150CVYRL 39Pop150Season02-Jan</v>
      </c>
      <c r="B426" t="s">
        <v>363</v>
      </c>
      <c r="C426">
        <f>pop_n_ws_wal!C26</f>
        <v>150</v>
      </c>
      <c r="D426" t="str">
        <f>pop_n_ws_wal!A26</f>
        <v>YRL 39</v>
      </c>
      <c r="G426" s="1">
        <f>pop_n_ws_wal!D26</f>
        <v>43235</v>
      </c>
      <c r="I426">
        <f>pop_n_ws_wal!B26</f>
        <v>150</v>
      </c>
      <c r="P426">
        <f>pop_n_ws_wal!K26*1000/10</f>
        <v>522.14927240079919</v>
      </c>
      <c r="R426" t="str">
        <f t="shared" si="33"/>
        <v>YRL 39</v>
      </c>
      <c r="S426" s="2">
        <f t="shared" si="34"/>
        <v>43102</v>
      </c>
      <c r="T426">
        <f>pop_n_ws_wal!C26</f>
        <v>150</v>
      </c>
    </row>
    <row r="427" spans="1:20" x14ac:dyDescent="0.35">
      <c r="A427" t="str">
        <f t="shared" si="30"/>
        <v>WalkaminNratePopNrate150CVYRL 39Pop300Season02-Jan</v>
      </c>
      <c r="B427" t="s">
        <v>363</v>
      </c>
      <c r="C427">
        <f>pop_n_ws_wal!C27</f>
        <v>150</v>
      </c>
      <c r="D427" t="str">
        <f>pop_n_ws_wal!A27</f>
        <v>YRL 39</v>
      </c>
      <c r="G427" s="1">
        <f>pop_n_ws_wal!D27</f>
        <v>43235</v>
      </c>
      <c r="I427">
        <f>pop_n_ws_wal!B27</f>
        <v>300</v>
      </c>
      <c r="P427">
        <f>pop_n_ws_wal!K27*1000/10</f>
        <v>665.89398947720997</v>
      </c>
      <c r="R427" t="str">
        <f t="shared" si="33"/>
        <v>YRL 39</v>
      </c>
      <c r="S427" s="2">
        <f t="shared" si="34"/>
        <v>43102</v>
      </c>
      <c r="T427">
        <f>pop_n_ws_wal!C27</f>
        <v>150</v>
      </c>
    </row>
    <row r="428" spans="1:20" x14ac:dyDescent="0.35">
      <c r="A428" t="str">
        <f t="shared" si="30"/>
        <v>WalkaminNratePopNrate150CVYRL 39Pop450Season02-Jan</v>
      </c>
      <c r="B428" t="s">
        <v>363</v>
      </c>
      <c r="C428">
        <f>pop_n_ws_wal!C28</f>
        <v>150</v>
      </c>
      <c r="D428" t="str">
        <f>pop_n_ws_wal!A28</f>
        <v>YRL 39</v>
      </c>
      <c r="G428" s="1">
        <f>pop_n_ws_wal!D28</f>
        <v>43235</v>
      </c>
      <c r="I428">
        <f>pop_n_ws_wal!B28</f>
        <v>450</v>
      </c>
      <c r="P428">
        <f>pop_n_ws_wal!K28*1000/10</f>
        <v>590.51504627436418</v>
      </c>
      <c r="R428" t="str">
        <f t="shared" si="33"/>
        <v>YRL 39</v>
      </c>
      <c r="S428" s="2">
        <f t="shared" si="34"/>
        <v>43102</v>
      </c>
      <c r="T428">
        <f>pop_n_ws_wal!C28</f>
        <v>150</v>
      </c>
    </row>
    <row r="429" spans="1:20" x14ac:dyDescent="0.35">
      <c r="A429" t="str">
        <f t="shared" si="30"/>
        <v>WalkaminNratePopNrate150CVYRL 39Pop600Season02-Jan</v>
      </c>
      <c r="B429" t="s">
        <v>363</v>
      </c>
      <c r="C429">
        <f>pop_n_ws_wal!C29</f>
        <v>150</v>
      </c>
      <c r="D429" t="str">
        <f>pop_n_ws_wal!A29</f>
        <v>YRL 39</v>
      </c>
      <c r="G429" s="1">
        <f>pop_n_ws_wal!D29</f>
        <v>43235</v>
      </c>
      <c r="I429">
        <f>pop_n_ws_wal!B29</f>
        <v>600</v>
      </c>
      <c r="P429">
        <f>pop_n_ws_wal!K29*1000/10</f>
        <v>684.71095460325353</v>
      </c>
      <c r="R429" t="str">
        <f t="shared" si="33"/>
        <v>YRL 39</v>
      </c>
      <c r="S429" s="2">
        <f t="shared" si="34"/>
        <v>43102</v>
      </c>
      <c r="T429">
        <f>pop_n_ws_wal!C29</f>
        <v>150</v>
      </c>
    </row>
    <row r="430" spans="1:20" x14ac:dyDescent="0.35">
      <c r="A430" t="str">
        <f t="shared" si="30"/>
        <v>WalkaminNratePopNrate200CVYRL 39Pop150Season02-Jan</v>
      </c>
      <c r="B430" t="s">
        <v>363</v>
      </c>
      <c r="C430">
        <f>pop_n_ws_wal!C30</f>
        <v>200</v>
      </c>
      <c r="D430" t="str">
        <f>pop_n_ws_wal!A30</f>
        <v>YRL 39</v>
      </c>
      <c r="G430" s="1">
        <f>pop_n_ws_wal!D30</f>
        <v>43235</v>
      </c>
      <c r="I430">
        <f>pop_n_ws_wal!B30</f>
        <v>150</v>
      </c>
      <c r="P430">
        <f>pop_n_ws_wal!K30*1000/10</f>
        <v>615.44546450895655</v>
      </c>
      <c r="R430" t="str">
        <f t="shared" si="33"/>
        <v>YRL 39</v>
      </c>
      <c r="S430" s="2">
        <f t="shared" si="34"/>
        <v>43102</v>
      </c>
      <c r="T430">
        <f>pop_n_ws_wal!C30</f>
        <v>200</v>
      </c>
    </row>
    <row r="431" spans="1:20" x14ac:dyDescent="0.35">
      <c r="A431" t="str">
        <f t="shared" si="30"/>
        <v>WalkaminNratePopNrate200CVYRL 39Pop300Season02-Jan</v>
      </c>
      <c r="B431" t="s">
        <v>363</v>
      </c>
      <c r="C431">
        <f>pop_n_ws_wal!C31</f>
        <v>200</v>
      </c>
      <c r="D431" t="str">
        <f>pop_n_ws_wal!A31</f>
        <v>YRL 39</v>
      </c>
      <c r="G431" s="1">
        <f>pop_n_ws_wal!D31</f>
        <v>43235</v>
      </c>
      <c r="I431">
        <f>pop_n_ws_wal!B31</f>
        <v>300</v>
      </c>
      <c r="P431">
        <f>pop_n_ws_wal!K31*1000/10</f>
        <v>601.58674417094994</v>
      </c>
      <c r="R431" t="str">
        <f t="shared" si="33"/>
        <v>YRL 39</v>
      </c>
      <c r="S431" s="2">
        <f t="shared" si="34"/>
        <v>43102</v>
      </c>
      <c r="T431">
        <f>pop_n_ws_wal!C31</f>
        <v>200</v>
      </c>
    </row>
    <row r="432" spans="1:20" x14ac:dyDescent="0.35">
      <c r="A432" t="str">
        <f t="shared" si="30"/>
        <v>WalkaminNratePopNrate200CVYRL 39Pop450Season02-Jan</v>
      </c>
      <c r="B432" t="s">
        <v>363</v>
      </c>
      <c r="C432">
        <f>pop_n_ws_wal!C32</f>
        <v>200</v>
      </c>
      <c r="D432" t="str">
        <f>pop_n_ws_wal!A32</f>
        <v>YRL 39</v>
      </c>
      <c r="G432" s="1">
        <f>pop_n_ws_wal!D32</f>
        <v>43235</v>
      </c>
      <c r="I432">
        <f>pop_n_ws_wal!B32</f>
        <v>450</v>
      </c>
      <c r="P432">
        <f>pop_n_ws_wal!K32*1000/10</f>
        <v>668.71964984597594</v>
      </c>
      <c r="R432" t="str">
        <f t="shared" si="33"/>
        <v>YRL 39</v>
      </c>
      <c r="S432" s="2">
        <f t="shared" si="34"/>
        <v>43102</v>
      </c>
      <c r="T432">
        <f>pop_n_ws_wal!C32</f>
        <v>200</v>
      </c>
    </row>
    <row r="433" spans="1:20" x14ac:dyDescent="0.35">
      <c r="A433" t="str">
        <f t="shared" si="30"/>
        <v>WalkaminNratePopNrate200CVYRL 39Pop600Season02-Jan</v>
      </c>
      <c r="B433" t="s">
        <v>363</v>
      </c>
      <c r="C433">
        <f>pop_n_ws_wal!C33</f>
        <v>200</v>
      </c>
      <c r="D433" t="str">
        <f>pop_n_ws_wal!A33</f>
        <v>YRL 39</v>
      </c>
      <c r="G433" s="1">
        <f>pop_n_ws_wal!D33</f>
        <v>43235</v>
      </c>
      <c r="I433">
        <f>pop_n_ws_wal!B33</f>
        <v>600</v>
      </c>
      <c r="P433">
        <f>pop_n_ws_wal!K33*1000/10</f>
        <v>726.0708321982961</v>
      </c>
      <c r="R433" t="str">
        <f t="shared" si="33"/>
        <v>YRL 39</v>
      </c>
      <c r="S433" s="2">
        <f t="shared" si="34"/>
        <v>43102</v>
      </c>
      <c r="T433">
        <f>pop_n_ws_wal!C33</f>
        <v>200</v>
      </c>
    </row>
    <row r="434" spans="1:20" x14ac:dyDescent="0.35">
      <c r="A434" t="str">
        <f t="shared" si="30"/>
        <v>WalkaminNratePopNrate250CVYRL 39Pop150Season02-Jan</v>
      </c>
      <c r="B434" t="s">
        <v>363</v>
      </c>
      <c r="C434">
        <f>pop_n_ws_wal!C34</f>
        <v>250</v>
      </c>
      <c r="D434" t="str">
        <f>pop_n_ws_wal!A34</f>
        <v>YRL 39</v>
      </c>
      <c r="G434" s="1">
        <f>pop_n_ws_wal!D34</f>
        <v>43235</v>
      </c>
      <c r="I434">
        <f>pop_n_ws_wal!B34</f>
        <v>150</v>
      </c>
      <c r="P434">
        <f>pop_n_ws_wal!K34*1000/10</f>
        <v>479.44687039572545</v>
      </c>
      <c r="R434" t="str">
        <f t="shared" si="33"/>
        <v>YRL 39</v>
      </c>
      <c r="S434" s="2">
        <f t="shared" si="34"/>
        <v>43102</v>
      </c>
      <c r="T434">
        <f>pop_n_ws_wal!C34</f>
        <v>250</v>
      </c>
    </row>
    <row r="435" spans="1:20" x14ac:dyDescent="0.35">
      <c r="A435" t="str">
        <f t="shared" si="30"/>
        <v>WalkaminNratePopNrate250CVYRL 39Pop300Season02-Jan</v>
      </c>
      <c r="B435" t="s">
        <v>363</v>
      </c>
      <c r="C435">
        <f>pop_n_ws_wal!C35</f>
        <v>250</v>
      </c>
      <c r="D435" t="str">
        <f>pop_n_ws_wal!A35</f>
        <v>YRL 39</v>
      </c>
      <c r="G435" s="1">
        <f>pop_n_ws_wal!D35</f>
        <v>43235</v>
      </c>
      <c r="I435">
        <f>pop_n_ws_wal!B35</f>
        <v>300</v>
      </c>
      <c r="P435">
        <f>pop_n_ws_wal!K35*1000/10</f>
        <v>512.97500230952426</v>
      </c>
      <c r="R435" t="str">
        <f t="shared" si="33"/>
        <v>YRL 39</v>
      </c>
      <c r="S435" s="2">
        <f t="shared" si="34"/>
        <v>43102</v>
      </c>
      <c r="T435">
        <f>pop_n_ws_wal!C35</f>
        <v>250</v>
      </c>
    </row>
    <row r="436" spans="1:20" x14ac:dyDescent="0.35">
      <c r="A436" t="str">
        <f t="shared" si="30"/>
        <v>WalkaminNratePopNrate250CVYRL 39Pop450Season02-Jan</v>
      </c>
      <c r="B436" t="s">
        <v>363</v>
      </c>
      <c r="C436">
        <f>pop_n_ws_wal!C36</f>
        <v>250</v>
      </c>
      <c r="D436" t="str">
        <f>pop_n_ws_wal!A36</f>
        <v>YRL 39</v>
      </c>
      <c r="G436" s="1">
        <f>pop_n_ws_wal!D36</f>
        <v>43235</v>
      </c>
      <c r="I436">
        <f>pop_n_ws_wal!B36</f>
        <v>450</v>
      </c>
      <c r="P436">
        <f>pop_n_ws_wal!K36*1000/10</f>
        <v>794.18249117171695</v>
      </c>
      <c r="R436" t="str">
        <f t="shared" si="33"/>
        <v>YRL 39</v>
      </c>
      <c r="S436" s="2">
        <f t="shared" si="34"/>
        <v>43102</v>
      </c>
      <c r="T436">
        <f>pop_n_ws_wal!C36</f>
        <v>250</v>
      </c>
    </row>
    <row r="437" spans="1:20" x14ac:dyDescent="0.35">
      <c r="A437" t="str">
        <f t="shared" si="30"/>
        <v>WalkaminNratePopNrate250CVYRL 39Pop600Season02-Jan</v>
      </c>
      <c r="B437" t="s">
        <v>363</v>
      </c>
      <c r="C437">
        <f>pop_n_ws_wal!C37</f>
        <v>250</v>
      </c>
      <c r="D437" t="str">
        <f>pop_n_ws_wal!A37</f>
        <v>YRL 39</v>
      </c>
      <c r="G437" s="1">
        <f>pop_n_ws_wal!D37</f>
        <v>43235</v>
      </c>
      <c r="I437">
        <f>pop_n_ws_wal!B37</f>
        <v>600</v>
      </c>
      <c r="P437">
        <f>pop_n_ws_wal!K37*1000/10</f>
        <v>702.81952509331654</v>
      </c>
      <c r="R437" t="str">
        <f t="shared" si="33"/>
        <v>YRL 39</v>
      </c>
      <c r="S437" s="2">
        <f t="shared" si="34"/>
        <v>43102</v>
      </c>
      <c r="T437">
        <f>pop_n_ws_wal!C37</f>
        <v>250</v>
      </c>
    </row>
    <row r="438" spans="1:20" x14ac:dyDescent="0.35">
      <c r="A438" t="str">
        <f t="shared" si="30"/>
        <v>WalkaminNratePopNrate150CVYUA16-V30Pop150Season02-Jan</v>
      </c>
      <c r="B438" t="s">
        <v>363</v>
      </c>
      <c r="C438">
        <f>pop_n_ws_wal!C38</f>
        <v>150</v>
      </c>
      <c r="D438" t="str">
        <f>pop_n_ws_wal!A38</f>
        <v>YUA16-V30</v>
      </c>
      <c r="G438" s="1">
        <f>pop_n_ws_wal!D38</f>
        <v>43235</v>
      </c>
      <c r="I438">
        <f>pop_n_ws_wal!B38</f>
        <v>150</v>
      </c>
      <c r="P438">
        <f>pop_n_ws_wal!K38*1000/10</f>
        <v>319.61722917327785</v>
      </c>
      <c r="R438" t="str">
        <f t="shared" si="33"/>
        <v>YUA16-V30</v>
      </c>
      <c r="S438" s="2">
        <f t="shared" si="34"/>
        <v>43102</v>
      </c>
      <c r="T438">
        <f>pop_n_ws_wal!C38</f>
        <v>150</v>
      </c>
    </row>
    <row r="439" spans="1:20" x14ac:dyDescent="0.35">
      <c r="A439" t="str">
        <f t="shared" si="30"/>
        <v>WalkaminNratePopNrate150CVYUA16-V30Pop300Season02-Jan</v>
      </c>
      <c r="B439" t="s">
        <v>363</v>
      </c>
      <c r="C439">
        <f>pop_n_ws_wal!C39</f>
        <v>150</v>
      </c>
      <c r="D439" t="str">
        <f>pop_n_ws_wal!A39</f>
        <v>YUA16-V30</v>
      </c>
      <c r="G439" s="1">
        <f>pop_n_ws_wal!D39</f>
        <v>43235</v>
      </c>
      <c r="I439">
        <f>pop_n_ws_wal!B39</f>
        <v>300</v>
      </c>
      <c r="P439">
        <f>pop_n_ws_wal!K39*1000/10</f>
        <v>325.22378518806596</v>
      </c>
      <c r="R439" t="str">
        <f t="shared" si="33"/>
        <v>YUA16-V30</v>
      </c>
      <c r="S439" s="2">
        <f t="shared" si="34"/>
        <v>43102</v>
      </c>
      <c r="T439">
        <f>pop_n_ws_wal!C39</f>
        <v>150</v>
      </c>
    </row>
    <row r="440" spans="1:20" x14ac:dyDescent="0.35">
      <c r="A440" t="str">
        <f t="shared" si="30"/>
        <v>WalkaminNratePopNrate150CVYUA16-V30Pop450Season02-Jan</v>
      </c>
      <c r="B440" t="s">
        <v>363</v>
      </c>
      <c r="C440">
        <f>pop_n_ws_wal!C40</f>
        <v>150</v>
      </c>
      <c r="D440" t="str">
        <f>pop_n_ws_wal!A40</f>
        <v>YUA16-V30</v>
      </c>
      <c r="G440" s="1">
        <f>pop_n_ws_wal!D40</f>
        <v>43235</v>
      </c>
      <c r="I440">
        <f>pop_n_ws_wal!B40</f>
        <v>450</v>
      </c>
      <c r="P440">
        <f>pop_n_ws_wal!K40*1000/10</f>
        <v>280.99732224116013</v>
      </c>
      <c r="R440" t="str">
        <f t="shared" si="33"/>
        <v>YUA16-V30</v>
      </c>
      <c r="S440" s="2">
        <f t="shared" si="34"/>
        <v>43102</v>
      </c>
      <c r="T440">
        <f>pop_n_ws_wal!C40</f>
        <v>150</v>
      </c>
    </row>
    <row r="441" spans="1:20" x14ac:dyDescent="0.35">
      <c r="A441" t="str">
        <f t="shared" si="30"/>
        <v>WalkaminNratePopNrate150CVYUA16-V30Pop600Season02-Jan</v>
      </c>
      <c r="B441" t="s">
        <v>363</v>
      </c>
      <c r="C441">
        <f>pop_n_ws_wal!C41</f>
        <v>150</v>
      </c>
      <c r="D441" t="str">
        <f>pop_n_ws_wal!A41</f>
        <v>YUA16-V30</v>
      </c>
      <c r="G441" s="1">
        <f>pop_n_ws_wal!D41</f>
        <v>43235</v>
      </c>
      <c r="I441">
        <f>pop_n_ws_wal!B41</f>
        <v>600</v>
      </c>
      <c r="P441">
        <f>pop_n_ws_wal!K41*1000/10</f>
        <v>274.94715216664406</v>
      </c>
      <c r="R441" t="str">
        <f t="shared" si="33"/>
        <v>YUA16-V30</v>
      </c>
      <c r="S441" s="2">
        <f t="shared" si="34"/>
        <v>43102</v>
      </c>
      <c r="T441">
        <f>pop_n_ws_wal!C41</f>
        <v>150</v>
      </c>
    </row>
    <row r="442" spans="1:20" x14ac:dyDescent="0.35">
      <c r="A442" t="str">
        <f t="shared" si="30"/>
        <v>WalkaminNratePopNrate200CVYUA16-V30Pop150Season02-Jan</v>
      </c>
      <c r="B442" t="s">
        <v>363</v>
      </c>
      <c r="C442">
        <f>pop_n_ws_wal!C42</f>
        <v>200</v>
      </c>
      <c r="D442" t="str">
        <f>pop_n_ws_wal!A42</f>
        <v>YUA16-V30</v>
      </c>
      <c r="G442" s="1">
        <f>pop_n_ws_wal!D42</f>
        <v>43235</v>
      </c>
      <c r="I442">
        <f>pop_n_ws_wal!B42</f>
        <v>150</v>
      </c>
      <c r="P442">
        <f>pop_n_ws_wal!K42*1000/10</f>
        <v>304.98890648369627</v>
      </c>
      <c r="R442" t="str">
        <f t="shared" si="33"/>
        <v>YUA16-V30</v>
      </c>
      <c r="S442" s="2">
        <f t="shared" si="34"/>
        <v>43102</v>
      </c>
      <c r="T442">
        <f>pop_n_ws_wal!C42</f>
        <v>200</v>
      </c>
    </row>
    <row r="443" spans="1:20" x14ac:dyDescent="0.35">
      <c r="A443" t="str">
        <f t="shared" si="30"/>
        <v>WalkaminNratePopNrate200CVYUA16-V30Pop300Season02-Jan</v>
      </c>
      <c r="B443" t="s">
        <v>363</v>
      </c>
      <c r="C443">
        <f>pop_n_ws_wal!C43</f>
        <v>200</v>
      </c>
      <c r="D443" t="str">
        <f>pop_n_ws_wal!A43</f>
        <v>YUA16-V30</v>
      </c>
      <c r="G443" s="1">
        <f>pop_n_ws_wal!D43</f>
        <v>43235</v>
      </c>
      <c r="I443">
        <f>pop_n_ws_wal!B43</f>
        <v>300</v>
      </c>
      <c r="P443">
        <f>pop_n_ws_wal!K43*1000/10</f>
        <v>244.09047133010145</v>
      </c>
      <c r="R443" t="str">
        <f t="shared" si="33"/>
        <v>YUA16-V30</v>
      </c>
      <c r="S443" s="2">
        <f t="shared" si="34"/>
        <v>43102</v>
      </c>
      <c r="T443">
        <f>pop_n_ws_wal!C43</f>
        <v>200</v>
      </c>
    </row>
    <row r="444" spans="1:20" x14ac:dyDescent="0.35">
      <c r="A444" t="str">
        <f t="shared" si="30"/>
        <v>WalkaminNratePopNrate200CVYUA16-V30Pop450Season02-Jan</v>
      </c>
      <c r="B444" t="s">
        <v>363</v>
      </c>
      <c r="C444">
        <f>pop_n_ws_wal!C44</f>
        <v>200</v>
      </c>
      <c r="D444" t="str">
        <f>pop_n_ws_wal!A44</f>
        <v>YUA16-V30</v>
      </c>
      <c r="G444" s="1">
        <f>pop_n_ws_wal!D44</f>
        <v>43235</v>
      </c>
      <c r="I444">
        <f>pop_n_ws_wal!B44</f>
        <v>450</v>
      </c>
      <c r="P444">
        <f>pop_n_ws_wal!K44*1000/10</f>
        <v>267.49576917381489</v>
      </c>
      <c r="R444" t="str">
        <f t="shared" si="33"/>
        <v>YUA16-V30</v>
      </c>
      <c r="S444" s="2">
        <f t="shared" si="34"/>
        <v>43102</v>
      </c>
      <c r="T444">
        <f>pop_n_ws_wal!C44</f>
        <v>200</v>
      </c>
    </row>
    <row r="445" spans="1:20" x14ac:dyDescent="0.35">
      <c r="A445" t="str">
        <f t="shared" si="30"/>
        <v>WalkaminNratePopNrate200CVYUA16-V30Pop600Season02-Jan</v>
      </c>
      <c r="B445" t="s">
        <v>363</v>
      </c>
      <c r="C445">
        <f>pop_n_ws_wal!C45</f>
        <v>200</v>
      </c>
      <c r="D445" t="str">
        <f>pop_n_ws_wal!A45</f>
        <v>YUA16-V30</v>
      </c>
      <c r="G445" s="1">
        <f>pop_n_ws_wal!D45</f>
        <v>43235</v>
      </c>
      <c r="I445">
        <f>pop_n_ws_wal!B45</f>
        <v>600</v>
      </c>
      <c r="P445">
        <f>pop_n_ws_wal!K45*1000/10</f>
        <v>286.09067877629519</v>
      </c>
      <c r="R445" t="str">
        <f t="shared" si="33"/>
        <v>YUA16-V30</v>
      </c>
      <c r="S445" s="2">
        <f t="shared" si="34"/>
        <v>43102</v>
      </c>
      <c r="T445">
        <f>pop_n_ws_wal!C45</f>
        <v>200</v>
      </c>
    </row>
    <row r="446" spans="1:20" x14ac:dyDescent="0.35">
      <c r="A446" t="str">
        <f t="shared" si="30"/>
        <v>WalkaminNratePopNrate250CVYUA16-V30Pop150Season02-Jan</v>
      </c>
      <c r="B446" t="s">
        <v>363</v>
      </c>
      <c r="C446">
        <f>pop_n_ws_wal!C46</f>
        <v>250</v>
      </c>
      <c r="D446" t="str">
        <f>pop_n_ws_wal!A46</f>
        <v>YUA16-V30</v>
      </c>
      <c r="G446" s="1">
        <f>pop_n_ws_wal!D46</f>
        <v>43235</v>
      </c>
      <c r="I446">
        <f>pop_n_ws_wal!B46</f>
        <v>150</v>
      </c>
      <c r="P446">
        <f>pop_n_ws_wal!K46*1000/10</f>
        <v>389.51081676075444</v>
      </c>
      <c r="R446" t="str">
        <f t="shared" si="33"/>
        <v>YUA16-V30</v>
      </c>
      <c r="S446" s="2">
        <f t="shared" si="34"/>
        <v>43102</v>
      </c>
      <c r="T446">
        <f>pop_n_ws_wal!C46</f>
        <v>250</v>
      </c>
    </row>
    <row r="447" spans="1:20" x14ac:dyDescent="0.35">
      <c r="A447" t="str">
        <f t="shared" si="30"/>
        <v>WalkaminNratePopNrate250CVYUA16-V30Pop300Season02-Jan</v>
      </c>
      <c r="B447" t="s">
        <v>363</v>
      </c>
      <c r="C447">
        <f>pop_n_ws_wal!C47</f>
        <v>250</v>
      </c>
      <c r="D447" t="str">
        <f>pop_n_ws_wal!A47</f>
        <v>YUA16-V30</v>
      </c>
      <c r="G447" s="1">
        <f>pop_n_ws_wal!D47</f>
        <v>43235</v>
      </c>
      <c r="I447">
        <f>pop_n_ws_wal!B47</f>
        <v>300</v>
      </c>
      <c r="P447">
        <f>pop_n_ws_wal!K47*1000/10</f>
        <v>415.02975667149468</v>
      </c>
      <c r="R447" t="str">
        <f t="shared" si="33"/>
        <v>YUA16-V30</v>
      </c>
      <c r="S447" s="2">
        <f t="shared" si="34"/>
        <v>43102</v>
      </c>
      <c r="T447">
        <f>pop_n_ws_wal!C47</f>
        <v>250</v>
      </c>
    </row>
    <row r="448" spans="1:20" x14ac:dyDescent="0.35">
      <c r="A448" t="str">
        <f t="shared" si="30"/>
        <v>WalkaminNratePopNrate250CVYUA16-V30Pop450Season02-Jan</v>
      </c>
      <c r="B448" t="s">
        <v>363</v>
      </c>
      <c r="C448">
        <f>pop_n_ws_wal!C48</f>
        <v>250</v>
      </c>
      <c r="D448" t="str">
        <f>pop_n_ws_wal!A48</f>
        <v>YUA16-V30</v>
      </c>
      <c r="G448" s="1">
        <f>pop_n_ws_wal!D48</f>
        <v>43235</v>
      </c>
      <c r="I448">
        <f>pop_n_ws_wal!B48</f>
        <v>450</v>
      </c>
      <c r="P448">
        <f>pop_n_ws_wal!K48*1000/10</f>
        <v>321.76921904677977</v>
      </c>
      <c r="R448" t="str">
        <f t="shared" si="33"/>
        <v>YUA16-V30</v>
      </c>
      <c r="S448" s="2">
        <f t="shared" si="34"/>
        <v>43102</v>
      </c>
      <c r="T448">
        <f>pop_n_ws_wal!C48</f>
        <v>250</v>
      </c>
    </row>
    <row r="449" spans="1:20" x14ac:dyDescent="0.35">
      <c r="A449" t="str">
        <f t="shared" si="30"/>
        <v>WalkaminNratePopNrate250CVYUA16-V30Pop600Season02-Jan</v>
      </c>
      <c r="B449" t="s">
        <v>363</v>
      </c>
      <c r="C449">
        <f>pop_n_ws_wal!C49</f>
        <v>250</v>
      </c>
      <c r="D449" t="str">
        <f>pop_n_ws_wal!A49</f>
        <v>YUA16-V30</v>
      </c>
      <c r="G449" s="1">
        <f>pop_n_ws_wal!D49</f>
        <v>43235</v>
      </c>
      <c r="I449">
        <f>pop_n_ws_wal!B49</f>
        <v>600</v>
      </c>
      <c r="P449">
        <f>pop_n_ws_wal!K49*1000/10</f>
        <v>354.70274037807701</v>
      </c>
      <c r="R449" t="str">
        <f t="shared" si="33"/>
        <v>YUA16-V30</v>
      </c>
      <c r="S449" s="2">
        <f t="shared" si="34"/>
        <v>43102</v>
      </c>
      <c r="T449">
        <f>pop_n_ws_wal!C49</f>
        <v>250</v>
      </c>
    </row>
    <row r="450" spans="1:20" x14ac:dyDescent="0.35">
      <c r="A450" t="str">
        <f>CONCATENATE(B450,$H$1,H450,$D$1,D450,$I$1,I450,S$1,TEXT(S450,"dd-mmm"))</f>
        <v>WalkaminNtimingFerTime0CVDoongaraPopSeason02-Jan</v>
      </c>
      <c r="B450" t="s">
        <v>364</v>
      </c>
      <c r="D450" t="str">
        <f>timing_walk!A2</f>
        <v>Doongara</v>
      </c>
      <c r="E450" t="str">
        <f>timing_walk!L2</f>
        <v>Walkamin_WS_2018_0</v>
      </c>
      <c r="G450" s="1">
        <v>43151</v>
      </c>
      <c r="H450" s="4">
        <v>0</v>
      </c>
      <c r="J450" t="str">
        <f>IF(timing_walk!D2="","",timing_walk!D2/10)</f>
        <v/>
      </c>
      <c r="K450">
        <f>IF(timing_walk!E2="","",timing_walk!E2/10)</f>
        <v>23</v>
      </c>
      <c r="L450" t="str">
        <f>IF(timing_walk!F2="","",timing_walk!F2/10)</f>
        <v/>
      </c>
      <c r="M450">
        <f>IF(timing_walk!G2="","",timing_walk!G2)</f>
        <v>0.99478446742222282</v>
      </c>
      <c r="N450">
        <f>IF(timing_walk!H2="","",timing_walk!H2/10)</f>
        <v>17</v>
      </c>
      <c r="O450">
        <f>IF(timing_walk!I2="","",timing_walk!I2)</f>
        <v>58.516733377777811</v>
      </c>
      <c r="Q450">
        <f>IF(timing_walk!J2="","",timing_walk!J2/10)</f>
        <v>6.0000000000000009</v>
      </c>
      <c r="R450" t="str">
        <f>D450</f>
        <v>Doongara</v>
      </c>
      <c r="S450" s="2">
        <f t="shared" si="34"/>
        <v>43102</v>
      </c>
      <c r="T450">
        <v>200</v>
      </c>
    </row>
    <row r="451" spans="1:20" x14ac:dyDescent="0.35">
      <c r="A451" t="str">
        <f t="shared" ref="A451:A494" si="35">CONCATENATE(B451,$H$1,H451,$D$1,D451,$I$1,I451,S$1,TEXT(S451,"dd-mmm"))</f>
        <v>WalkaminNtimingFerTime0CVDoongaraPopSeason02-Jan</v>
      </c>
      <c r="B451" t="s">
        <v>364</v>
      </c>
      <c r="D451" t="str">
        <f>timing_walk!A3</f>
        <v>Doongara</v>
      </c>
      <c r="E451" t="str">
        <f>timing_walk!L3</f>
        <v>Walkamin_WS_2018_0</v>
      </c>
      <c r="G451" s="1">
        <v>43202</v>
      </c>
      <c r="H451" s="4">
        <v>0</v>
      </c>
      <c r="J451">
        <f>IF(timing_walk!D3="","",timing_walk!D3/10)</f>
        <v>81.872340425531959</v>
      </c>
      <c r="K451">
        <f>IF(timing_walk!E3="","",timing_walk!E3/10)</f>
        <v>462.89361702127673</v>
      </c>
      <c r="L451" t="str">
        <f>IF(timing_walk!F3="","",timing_walk!F3/10)</f>
        <v/>
      </c>
      <c r="M451">
        <f>IF(timing_walk!G3="","",timing_walk!G3)</f>
        <v>3.3398106566378001</v>
      </c>
      <c r="N451">
        <f>IF(timing_walk!H3="","",timing_walk!H3/10)</f>
        <v>154.29787234042556</v>
      </c>
      <c r="O451">
        <f>IF(timing_walk!I3="","",timing_walk!I3)</f>
        <v>21.645215231932788</v>
      </c>
      <c r="Q451">
        <f>IF(timing_walk!J3="","",timing_walk!J3/10)</f>
        <v>226.7234042553192</v>
      </c>
      <c r="R451" t="str">
        <f t="shared" ref="R451:R494" si="36">D451</f>
        <v>Doongara</v>
      </c>
      <c r="S451" s="2">
        <f t="shared" si="34"/>
        <v>43102</v>
      </c>
      <c r="T451">
        <v>200</v>
      </c>
    </row>
    <row r="452" spans="1:20" x14ac:dyDescent="0.35">
      <c r="A452" t="str">
        <f t="shared" si="35"/>
        <v>WalkaminNtimingFerTime0CVDoongaraPopSeason02-Jan</v>
      </c>
      <c r="B452" t="s">
        <v>364</v>
      </c>
      <c r="D452" t="str">
        <f>timing_walk!A4</f>
        <v>Doongara</v>
      </c>
      <c r="E452" t="str">
        <f>timing_walk!L4</f>
        <v>Walkamin_WS_2018_0</v>
      </c>
      <c r="G452" s="1">
        <v>43224</v>
      </c>
      <c r="H452" s="4">
        <v>0</v>
      </c>
      <c r="J452">
        <f>IF(timing_walk!D4="","",timing_walk!D4/10)</f>
        <v>1126.7027027027025</v>
      </c>
      <c r="K452">
        <f>IF(timing_walk!E4="","",timing_walk!E4/10)</f>
        <v>1821.4054054054054</v>
      </c>
      <c r="L452">
        <f>IF(timing_walk!F4="","",timing_walk!F4/10)</f>
        <v>0.27811969775924961</v>
      </c>
      <c r="M452">
        <f>IF(timing_walk!G4="","",timing_walk!G4)</f>
        <v>4.4748536061405373</v>
      </c>
      <c r="N452">
        <f>IF(timing_walk!H4="","",timing_walk!H4/10)</f>
        <v>251.027027027027</v>
      </c>
      <c r="O452">
        <f>IF(timing_walk!I4="","",timing_walk!I4)</f>
        <v>17.826182539534873</v>
      </c>
      <c r="Q452">
        <f>IF(timing_walk!J4="","",timing_walk!J4/10)</f>
        <v>443.67567567567556</v>
      </c>
      <c r="R452" t="str">
        <f t="shared" si="36"/>
        <v>Doongara</v>
      </c>
      <c r="S452" s="2">
        <f t="shared" si="34"/>
        <v>43102</v>
      </c>
      <c r="T452">
        <v>200</v>
      </c>
    </row>
    <row r="453" spans="1:20" x14ac:dyDescent="0.35">
      <c r="A453" t="str">
        <f t="shared" si="35"/>
        <v>WalkaminNtimingFerTime20CVDoongaraPopSeason02-Jan</v>
      </c>
      <c r="B453" t="s">
        <v>364</v>
      </c>
      <c r="D453" t="str">
        <f>timing_walk!A5</f>
        <v>Doongara</v>
      </c>
      <c r="E453" t="str">
        <f>timing_walk!L5</f>
        <v>Walkamin_WS_2018_20% up front</v>
      </c>
      <c r="G453" s="1">
        <v>43151</v>
      </c>
      <c r="H453" s="4">
        <v>20</v>
      </c>
      <c r="J453" t="str">
        <f>IF(timing_walk!D5="","",timing_walk!D5/10)</f>
        <v/>
      </c>
      <c r="K453">
        <f>IF(timing_walk!E5="","",timing_walk!E5/10)</f>
        <v>43</v>
      </c>
      <c r="L453" t="str">
        <f>IF(timing_walk!F5="","",timing_walk!F5/10)</f>
        <v/>
      </c>
      <c r="M453">
        <f>IF(timing_walk!G5="","",timing_walk!G5)</f>
        <v>1.0048033996081482</v>
      </c>
      <c r="N453">
        <f>IF(timing_walk!H5="","",timing_walk!H5/10)</f>
        <v>31</v>
      </c>
      <c r="O453">
        <f>IF(timing_walk!I5="","",timing_walk!I5)</f>
        <v>33.74648848833138</v>
      </c>
      <c r="Q453">
        <f>IF(timing_walk!J5="","",timing_walk!J5/10)</f>
        <v>12.000000000000002</v>
      </c>
      <c r="R453" t="str">
        <f t="shared" si="36"/>
        <v>Doongara</v>
      </c>
      <c r="S453" s="2">
        <f t="shared" si="34"/>
        <v>43102</v>
      </c>
      <c r="T453">
        <v>200</v>
      </c>
    </row>
    <row r="454" spans="1:20" x14ac:dyDescent="0.35">
      <c r="A454" t="str">
        <f t="shared" si="35"/>
        <v>WalkaminNtimingFerTime20CVDoongaraPopSeason02-Jan</v>
      </c>
      <c r="B454" t="s">
        <v>364</v>
      </c>
      <c r="D454" t="str">
        <f>timing_walk!A6</f>
        <v>Doongara</v>
      </c>
      <c r="E454" t="str">
        <f>timing_walk!L6</f>
        <v>Walkamin_WS_2018_20% up front</v>
      </c>
      <c r="G454" s="1">
        <v>43202</v>
      </c>
      <c r="H454" s="4">
        <v>20</v>
      </c>
      <c r="J454">
        <f>IF(timing_walk!D6="","",timing_walk!D6/10)</f>
        <v>167.1314916126573</v>
      </c>
      <c r="K454">
        <f>IF(timing_walk!E6="","",timing_walk!E6/10)</f>
        <v>1040.3184664506291</v>
      </c>
      <c r="L454" t="str">
        <f>IF(timing_walk!F6="","",timing_walk!F6/10)</f>
        <v/>
      </c>
      <c r="M454">
        <f>IF(timing_walk!G6="","",timing_walk!G6)</f>
        <v>7.5554371776976614</v>
      </c>
      <c r="N454">
        <f>IF(timing_walk!H6="","",timing_walk!H6/10)</f>
        <v>378.29526686999623</v>
      </c>
      <c r="O454">
        <f>IF(timing_walk!I6="","",timing_walk!I6)</f>
        <v>20.613274790007253</v>
      </c>
      <c r="Q454">
        <f>IF(timing_walk!J6="","",timing_walk!J6/10)</f>
        <v>494.89170796797572</v>
      </c>
      <c r="R454" t="str">
        <f t="shared" si="36"/>
        <v>Doongara</v>
      </c>
      <c r="S454" s="2">
        <f t="shared" si="34"/>
        <v>43102</v>
      </c>
      <c r="T454">
        <v>200</v>
      </c>
    </row>
    <row r="455" spans="1:20" x14ac:dyDescent="0.35">
      <c r="A455" t="str">
        <f t="shared" si="35"/>
        <v>WalkaminNtimingFerTime20CVDoongaraPopSeason02-Jan</v>
      </c>
      <c r="B455" t="s">
        <v>364</v>
      </c>
      <c r="D455" t="str">
        <f>timing_walk!A7</f>
        <v>Doongara</v>
      </c>
      <c r="E455" t="str">
        <f>timing_walk!L7</f>
        <v>Walkamin_WS_2018_20% up front</v>
      </c>
      <c r="G455" s="1">
        <v>43224</v>
      </c>
      <c r="H455" s="4">
        <v>20</v>
      </c>
      <c r="J455">
        <f>IF(timing_walk!D7="","",timing_walk!D7/10)</f>
        <v>872.45957753505877</v>
      </c>
      <c r="K455">
        <f>IF(timing_walk!E7="","",timing_walk!E7/10)</f>
        <v>1699.7556581919914</v>
      </c>
      <c r="L455">
        <f>IF(timing_walk!F7="","",timing_walk!F7/10)</f>
        <v>0.54292068827955076</v>
      </c>
      <c r="M455">
        <f>IF(timing_walk!G7="","",timing_walk!G7)</f>
        <v>8.1639957598805246</v>
      </c>
      <c r="N455">
        <f>IF(timing_walk!H7="","",timing_walk!H7/10)</f>
        <v>339.88123712869168</v>
      </c>
      <c r="O455">
        <f>IF(timing_walk!I7="","",timing_walk!I7)</f>
        <v>24.551938620633688</v>
      </c>
      <c r="Q455">
        <f>IF(timing_walk!J7="","",timing_walk!J7/10)</f>
        <v>487.41484352824079</v>
      </c>
      <c r="R455" t="str">
        <f t="shared" si="36"/>
        <v>Doongara</v>
      </c>
      <c r="S455" s="2">
        <f t="shared" si="34"/>
        <v>43102</v>
      </c>
      <c r="T455">
        <v>200</v>
      </c>
    </row>
    <row r="456" spans="1:20" x14ac:dyDescent="0.35">
      <c r="A456" t="str">
        <f t="shared" si="35"/>
        <v>WalkaminNtimingFerTime50CVDoongaraPopSeason02-Jan</v>
      </c>
      <c r="B456" t="s">
        <v>364</v>
      </c>
      <c r="D456" t="str">
        <f>timing_walk!A8</f>
        <v>Doongara</v>
      </c>
      <c r="E456" t="str">
        <f>timing_walk!L8</f>
        <v>Walkamin_WS_2018_50% up front</v>
      </c>
      <c r="G456" s="1">
        <v>43151</v>
      </c>
      <c r="H456" s="4">
        <v>50</v>
      </c>
      <c r="J456" t="str">
        <f>IF(timing_walk!D8="","",timing_walk!D8/10)</f>
        <v/>
      </c>
      <c r="K456">
        <f>IF(timing_walk!E8="","",timing_walk!E8/10)</f>
        <v>74.924999999999997</v>
      </c>
      <c r="L456" t="str">
        <f>IF(timing_walk!F8="","",timing_walk!F8/10)</f>
        <v/>
      </c>
      <c r="M456">
        <f>IF(timing_walk!G8="","",timing_walk!G8)</f>
        <v>1.1978700261964212</v>
      </c>
      <c r="N456">
        <f>IF(timing_walk!H8="","",timing_walk!H8/10)</f>
        <v>53.55</v>
      </c>
      <c r="O456">
        <f>IF(timing_walk!I8="","",timing_walk!I8)</f>
        <v>24.527225254334347</v>
      </c>
      <c r="Q456">
        <f>IF(timing_walk!J8="","",timing_walk!J8/10)</f>
        <v>21.375</v>
      </c>
      <c r="R456" t="str">
        <f t="shared" si="36"/>
        <v>Doongara</v>
      </c>
      <c r="S456" s="2">
        <f t="shared" si="34"/>
        <v>43102</v>
      </c>
      <c r="T456">
        <v>200</v>
      </c>
    </row>
    <row r="457" spans="1:20" x14ac:dyDescent="0.35">
      <c r="A457" t="str">
        <f t="shared" si="35"/>
        <v>WalkaminNtimingFerTime50CVDoongaraPopSeason02-Jan</v>
      </c>
      <c r="B457" t="s">
        <v>364</v>
      </c>
      <c r="D457" t="str">
        <f>timing_walk!A9</f>
        <v>Doongara</v>
      </c>
      <c r="E457" t="str">
        <f>timing_walk!L9</f>
        <v>Walkamin_WS_2018_50% up front</v>
      </c>
      <c r="G457" s="1">
        <v>43202</v>
      </c>
      <c r="H457" s="4">
        <v>50</v>
      </c>
      <c r="J457">
        <f>IF(timing_walk!D9="","",timing_walk!D9/10)</f>
        <v>186.61091474582327</v>
      </c>
      <c r="K457">
        <f>IF(timing_walk!E9="","",timing_walk!E9/10)</f>
        <v>1091.1381555436433</v>
      </c>
      <c r="L457" t="str">
        <f>IF(timing_walk!F9="","",timing_walk!F9/10)</f>
        <v/>
      </c>
      <c r="M457">
        <f>IF(timing_walk!G9="","",timing_walk!G9)</f>
        <v>6.8483849426453389</v>
      </c>
      <c r="N457">
        <f>IF(timing_walk!H9="","",timing_walk!H9/10)</f>
        <v>360.14303163807745</v>
      </c>
      <c r="O457">
        <f>IF(timing_walk!I9="","",timing_walk!I9)</f>
        <v>20.477963131843836</v>
      </c>
      <c r="Q457">
        <f>IF(timing_walk!J9="","",timing_walk!J9/10)</f>
        <v>544.3842091597428</v>
      </c>
      <c r="R457" t="str">
        <f t="shared" si="36"/>
        <v>Doongara</v>
      </c>
      <c r="S457" s="2">
        <f t="shared" si="34"/>
        <v>43102</v>
      </c>
      <c r="T457">
        <v>200</v>
      </c>
    </row>
    <row r="458" spans="1:20" x14ac:dyDescent="0.35">
      <c r="A458" t="str">
        <f t="shared" si="35"/>
        <v>WalkaminNtimingFerTime50CVDoongaraPopSeason02-Jan</v>
      </c>
      <c r="B458" t="s">
        <v>364</v>
      </c>
      <c r="D458" t="str">
        <f>timing_walk!A10</f>
        <v>Doongara</v>
      </c>
      <c r="E458" t="str">
        <f>timing_walk!L10</f>
        <v>Walkamin_WS_2018_50% up front</v>
      </c>
      <c r="G458" s="1">
        <v>43224</v>
      </c>
      <c r="H458" s="4">
        <v>50</v>
      </c>
      <c r="J458">
        <f>IF(timing_walk!D10="","",timing_walk!D10/10)</f>
        <v>786.75540413533827</v>
      </c>
      <c r="K458">
        <f>IF(timing_walk!E10="","",timing_walk!E10/10)</f>
        <v>1505.0398913951544</v>
      </c>
      <c r="L458">
        <f>IF(timing_walk!F10="","",timing_walk!F10/10)</f>
        <v>0.59478044016886678</v>
      </c>
      <c r="M458">
        <f>IF(timing_walk!G10="","",timing_walk!G10)</f>
        <v>7.250087477395752</v>
      </c>
      <c r="N458">
        <f>IF(timing_walk!H10="","",timing_walk!H10/10)</f>
        <v>253.52809106098584</v>
      </c>
      <c r="O458">
        <f>IF(timing_walk!I10="","",timing_walk!I10)</f>
        <v>34.031840181580122</v>
      </c>
      <c r="Q458">
        <f>IF(timing_walk!J10="","",timing_walk!J10/10)</f>
        <v>464.75639619883043</v>
      </c>
      <c r="R458" t="str">
        <f t="shared" si="36"/>
        <v>Doongara</v>
      </c>
      <c r="S458" s="2">
        <f t="shared" si="34"/>
        <v>43102</v>
      </c>
      <c r="T458">
        <v>200</v>
      </c>
    </row>
    <row r="459" spans="1:20" x14ac:dyDescent="0.35">
      <c r="A459" t="str">
        <f t="shared" si="35"/>
        <v>WalkaminNtimingFerTime80CVDoongaraPopSeason02-Jan</v>
      </c>
      <c r="B459" t="s">
        <v>364</v>
      </c>
      <c r="D459" t="str">
        <f>timing_walk!A11</f>
        <v>Doongara</v>
      </c>
      <c r="E459" t="str">
        <f>timing_walk!L11</f>
        <v>Walkamin_WS_2018_80% up front</v>
      </c>
      <c r="G459" s="1">
        <v>43151</v>
      </c>
      <c r="H459" s="4">
        <v>80</v>
      </c>
      <c r="J459" t="str">
        <f>IF(timing_walk!D11="","",timing_walk!D11/10)</f>
        <v/>
      </c>
      <c r="K459">
        <f>IF(timing_walk!E11="","",timing_walk!E11/10)</f>
        <v>62.25</v>
      </c>
      <c r="L459" t="str">
        <f>IF(timing_walk!F11="","",timing_walk!F11/10)</f>
        <v/>
      </c>
      <c r="M459">
        <f>IF(timing_walk!G11="","",timing_walk!G11)</f>
        <v>1.8683850740919858</v>
      </c>
      <c r="N459">
        <f>IF(timing_walk!H11="","",timing_walk!H11/10)</f>
        <v>45.499999999999993</v>
      </c>
      <c r="O459">
        <f>IF(timing_walk!I11="","",timing_walk!I11)</f>
        <v>40.029661629402533</v>
      </c>
      <c r="Q459">
        <f>IF(timing_walk!J11="","",timing_walk!J11/10)</f>
        <v>16.75</v>
      </c>
      <c r="R459" t="str">
        <f t="shared" si="36"/>
        <v>Doongara</v>
      </c>
      <c r="S459" s="2">
        <f t="shared" si="34"/>
        <v>43102</v>
      </c>
      <c r="T459">
        <v>200</v>
      </c>
    </row>
    <row r="460" spans="1:20" x14ac:dyDescent="0.35">
      <c r="A460" t="str">
        <f t="shared" si="35"/>
        <v>WalkaminNtimingFerTime80CVDoongaraPopSeason02-Jan</v>
      </c>
      <c r="B460" t="s">
        <v>364</v>
      </c>
      <c r="D460" t="str">
        <f>timing_walk!A12</f>
        <v>Doongara</v>
      </c>
      <c r="E460" t="str">
        <f>timing_walk!L12</f>
        <v>Walkamin_WS_2018_80% up front</v>
      </c>
      <c r="G460" s="1">
        <v>43202</v>
      </c>
      <c r="H460" s="4">
        <v>80</v>
      </c>
      <c r="J460">
        <f>IF(timing_walk!D12="","",timing_walk!D12/10)</f>
        <v>169.64864083285141</v>
      </c>
      <c r="K460">
        <f>IF(timing_walk!E12="","",timing_walk!E12/10)</f>
        <v>1006.6460588283896</v>
      </c>
      <c r="L460" t="str">
        <f>IF(timing_walk!F12="","",timing_walk!F12/10)</f>
        <v/>
      </c>
      <c r="M460">
        <f>IF(timing_walk!G12="","",timing_walk!G12)</f>
        <v>5.3461679453712803</v>
      </c>
      <c r="N460">
        <f>IF(timing_walk!H12="","",timing_walk!H12/10)</f>
        <v>345.78914318763941</v>
      </c>
      <c r="O460">
        <f>IF(timing_walk!I12="","",timing_walk!I12)</f>
        <v>15.065462486023552</v>
      </c>
      <c r="Q460">
        <f>IF(timing_walk!J12="","",timing_walk!J12/10)</f>
        <v>491.20827480789893</v>
      </c>
      <c r="R460" t="str">
        <f t="shared" si="36"/>
        <v>Doongara</v>
      </c>
      <c r="S460" s="2">
        <f t="shared" si="34"/>
        <v>43102</v>
      </c>
      <c r="T460">
        <v>200</v>
      </c>
    </row>
    <row r="461" spans="1:20" x14ac:dyDescent="0.35">
      <c r="A461" t="str">
        <f t="shared" si="35"/>
        <v>WalkaminNtimingFerTime80CVDoongaraPopSeason02-Jan</v>
      </c>
      <c r="B461" t="s">
        <v>364</v>
      </c>
      <c r="D461" t="str">
        <f>timing_walk!A13</f>
        <v>Doongara</v>
      </c>
      <c r="E461" t="str">
        <f>timing_walk!L13</f>
        <v>Walkamin_WS_2018_80% up front</v>
      </c>
      <c r="G461" s="1">
        <v>43224</v>
      </c>
      <c r="H461" s="4">
        <v>80</v>
      </c>
      <c r="J461">
        <f>IF(timing_walk!D13="","",timing_walk!D13/10)</f>
        <v>948.22894748257363</v>
      </c>
      <c r="K461">
        <f>IF(timing_walk!E13="","",timing_walk!E13/10)</f>
        <v>1911.6157596491053</v>
      </c>
      <c r="L461">
        <f>IF(timing_walk!F13="","",timing_walk!F13/10)</f>
        <v>0.57951963102360549</v>
      </c>
      <c r="M461">
        <f>IF(timing_walk!G13="","",timing_walk!G13)</f>
        <v>15.189638769318751</v>
      </c>
      <c r="N461">
        <f>IF(timing_walk!H13="","",timing_walk!H13/10)</f>
        <v>413.10870279721451</v>
      </c>
      <c r="O461">
        <f>IF(timing_walk!I13="","",timing_walk!I13)</f>
        <v>35.565192554893997</v>
      </c>
      <c r="Q461">
        <f>IF(timing_walk!J13="","",timing_walk!J13/10)</f>
        <v>550.27810936931712</v>
      </c>
      <c r="R461" t="str">
        <f t="shared" si="36"/>
        <v>Doongara</v>
      </c>
      <c r="S461" s="2">
        <f t="shared" si="34"/>
        <v>43102</v>
      </c>
      <c r="T461">
        <v>200</v>
      </c>
    </row>
    <row r="462" spans="1:20" x14ac:dyDescent="0.35">
      <c r="A462" t="str">
        <f t="shared" si="35"/>
        <v>WalkaminNtimingFerTime100CVDoongaraPopSeason02-Jan</v>
      </c>
      <c r="B462" t="s">
        <v>364</v>
      </c>
      <c r="D462" t="str">
        <f>timing_walk!A14</f>
        <v>Doongara</v>
      </c>
      <c r="E462" t="str">
        <f>timing_walk!L14</f>
        <v>Walkamin_WS_2018_100% up front</v>
      </c>
      <c r="G462" s="1">
        <v>43151</v>
      </c>
      <c r="H462" s="4">
        <v>100</v>
      </c>
      <c r="J462" t="str">
        <f>IF(timing_walk!D14="","",timing_walk!D14/10)</f>
        <v/>
      </c>
      <c r="K462">
        <f>IF(timing_walk!E14="","",timing_walk!E14/10)</f>
        <v>92.565789473684205</v>
      </c>
      <c r="L462" t="str">
        <f>IF(timing_walk!F14="","",timing_walk!F14/10)</f>
        <v/>
      </c>
      <c r="M462">
        <f>IF(timing_walk!G14="","",timing_walk!G14)</f>
        <v>1.6065631947424974</v>
      </c>
      <c r="N462">
        <f>IF(timing_walk!H14="","",timing_walk!H14/10)</f>
        <v>58.907894736842103</v>
      </c>
      <c r="O462">
        <f>IF(timing_walk!I14="","",timing_walk!I14)</f>
        <v>28.79628587800827</v>
      </c>
      <c r="Q462">
        <f>IF(timing_walk!J14="","",timing_walk!J14/10)</f>
        <v>33.657894736842103</v>
      </c>
      <c r="R462" t="str">
        <f t="shared" si="36"/>
        <v>Doongara</v>
      </c>
      <c r="S462" s="2">
        <f t="shared" si="34"/>
        <v>43102</v>
      </c>
      <c r="T462">
        <v>200</v>
      </c>
    </row>
    <row r="463" spans="1:20" x14ac:dyDescent="0.35">
      <c r="A463" t="str">
        <f t="shared" si="35"/>
        <v>WalkaminNtimingFerTime100CVDoongaraPopSeason02-Jan</v>
      </c>
      <c r="B463" t="s">
        <v>364</v>
      </c>
      <c r="D463" t="str">
        <f>timing_walk!A15</f>
        <v>Doongara</v>
      </c>
      <c r="E463" t="str">
        <f>timing_walk!L15</f>
        <v>Walkamin_WS_2018_100% up front</v>
      </c>
      <c r="G463" s="1">
        <v>43202</v>
      </c>
      <c r="H463" s="4">
        <v>100</v>
      </c>
      <c r="J463">
        <f>IF(timing_walk!D15="","",timing_walk!D15/10)</f>
        <v>188.61648930923087</v>
      </c>
      <c r="K463">
        <f>IF(timing_walk!E15="","",timing_walk!E15/10)</f>
        <v>1222.0770197785398</v>
      </c>
      <c r="L463" t="str">
        <f>IF(timing_walk!F15="","",timing_walk!F15/10)</f>
        <v/>
      </c>
      <c r="M463">
        <f>IF(timing_walk!G15="","",timing_walk!G15)</f>
        <v>7.7638616132797686</v>
      </c>
      <c r="N463">
        <f>IF(timing_walk!H15="","",timing_walk!H15/10)</f>
        <v>423.923311302375</v>
      </c>
      <c r="O463">
        <f>IF(timing_walk!I15="","",timing_walk!I15)</f>
        <v>19.046612403452954</v>
      </c>
      <c r="Q463">
        <f>IF(timing_walk!J15="","",timing_walk!J15/10)</f>
        <v>609.53721916693394</v>
      </c>
      <c r="R463" t="str">
        <f t="shared" si="36"/>
        <v>Doongara</v>
      </c>
      <c r="S463" s="2">
        <f t="shared" si="34"/>
        <v>43102</v>
      </c>
      <c r="T463">
        <v>200</v>
      </c>
    </row>
    <row r="464" spans="1:20" x14ac:dyDescent="0.35">
      <c r="A464" t="str">
        <f t="shared" si="35"/>
        <v>WalkaminNtimingFerTime100CVDoongaraPopSeason02-Jan</v>
      </c>
      <c r="B464" t="s">
        <v>364</v>
      </c>
      <c r="D464" t="str">
        <f>timing_walk!A16</f>
        <v>Doongara</v>
      </c>
      <c r="E464" t="str">
        <f>timing_walk!L16</f>
        <v>Walkamin_WS_2018_100% up front</v>
      </c>
      <c r="G464" s="1">
        <v>43224</v>
      </c>
      <c r="H464" s="4">
        <v>100</v>
      </c>
      <c r="J464">
        <f>IF(timing_walk!D16="","",timing_walk!D16/10)</f>
        <v>764.08722004479284</v>
      </c>
      <c r="K464">
        <f>IF(timing_walk!E16="","",timing_walk!E16/10)</f>
        <v>1571.2147945559479</v>
      </c>
      <c r="L464">
        <f>IF(timing_walk!F16="","",timing_walk!F16/10)</f>
        <v>0.62343654038133534</v>
      </c>
      <c r="M464">
        <f>IF(timing_walk!G16="","",timing_walk!G16)</f>
        <v>11.972677901865966</v>
      </c>
      <c r="N464">
        <f>IF(timing_walk!H16="","",timing_walk!H16/10)</f>
        <v>300.93298267149055</v>
      </c>
      <c r="O464">
        <f>IF(timing_walk!I16="","",timing_walk!I16)</f>
        <v>39.234360771698128</v>
      </c>
      <c r="Q464">
        <f>IF(timing_walk!J16="","",timing_walk!J16/10)</f>
        <v>506.19459183966472</v>
      </c>
      <c r="R464" t="str">
        <f t="shared" si="36"/>
        <v>Doongara</v>
      </c>
      <c r="S464" s="2">
        <f t="shared" si="34"/>
        <v>43102</v>
      </c>
      <c r="T464">
        <v>200</v>
      </c>
    </row>
    <row r="465" spans="1:20" x14ac:dyDescent="0.35">
      <c r="A465" t="str">
        <f t="shared" si="35"/>
        <v>WalkaminNtimingFerTime0CVViet 4PopSeason02-Jan</v>
      </c>
      <c r="B465" t="s">
        <v>364</v>
      </c>
      <c r="D465" t="str">
        <f>timing_walk!A17</f>
        <v>Viet 4</v>
      </c>
      <c r="E465" t="str">
        <f>timing_walk!L17</f>
        <v>Walkamin_WS_2018_0</v>
      </c>
      <c r="G465" s="1">
        <v>43151</v>
      </c>
      <c r="H465" s="4">
        <f>H450</f>
        <v>0</v>
      </c>
      <c r="J465" t="str">
        <f>IF(timing_walk!D17="","",timing_walk!D17/10)</f>
        <v/>
      </c>
      <c r="K465">
        <f>IF(timing_walk!E17="","",timing_walk!E17/10)</f>
        <v>148.19512195121951</v>
      </c>
      <c r="L465" t="str">
        <f>IF(timing_walk!F17="","",timing_walk!F17/10)</f>
        <v/>
      </c>
      <c r="M465">
        <f>IF(timing_walk!G17="","",timing_walk!G17)</f>
        <v>3.0627821409206168</v>
      </c>
      <c r="N465">
        <f>IF(timing_walk!H17="","",timing_walk!H17/10)</f>
        <v>101.31707317073167</v>
      </c>
      <c r="O465">
        <f>IF(timing_walk!I17="","",timing_walk!I17)</f>
        <v>30.229674477069171</v>
      </c>
      <c r="Q465">
        <f>IF(timing_walk!J17="","",timing_walk!J17/10)</f>
        <v>46.878048780487788</v>
      </c>
      <c r="R465" t="str">
        <f t="shared" si="36"/>
        <v>Viet 4</v>
      </c>
      <c r="S465" s="2">
        <f t="shared" si="34"/>
        <v>43102</v>
      </c>
      <c r="T465">
        <v>200</v>
      </c>
    </row>
    <row r="466" spans="1:20" x14ac:dyDescent="0.35">
      <c r="A466" t="str">
        <f t="shared" si="35"/>
        <v>WalkaminNtimingFerTime0CVViet 4PopSeason02-Jan</v>
      </c>
      <c r="B466" t="s">
        <v>364</v>
      </c>
      <c r="D466" t="str">
        <f>timing_walk!A18</f>
        <v>Viet 4</v>
      </c>
      <c r="E466" t="str">
        <f>timing_walk!L18</f>
        <v>Walkamin_WS_2018_0</v>
      </c>
      <c r="G466" s="1">
        <v>43202</v>
      </c>
      <c r="H466" s="4">
        <f t="shared" ref="H466:H494" si="37">H451</f>
        <v>0</v>
      </c>
      <c r="J466">
        <f>IF(timing_walk!D18="","",timing_walk!D18/10)</f>
        <v>165.53191489361706</v>
      </c>
      <c r="K466">
        <f>IF(timing_walk!E18="","",timing_walk!E18/10)</f>
        <v>1075.9574468085107</v>
      </c>
      <c r="L466" t="str">
        <f>IF(timing_walk!F18="","",timing_walk!F18/10)</f>
        <v/>
      </c>
      <c r="M466">
        <f>IF(timing_walk!G18="","",timing_walk!G18)</f>
        <v>7.3102116070950283</v>
      </c>
      <c r="N466">
        <f>IF(timing_walk!H18="","",timing_walk!H18/10)</f>
        <v>306.2340425531915</v>
      </c>
      <c r="O466">
        <f>IF(timing_walk!I18="","",timing_walk!I18)</f>
        <v>23.871322554954933</v>
      </c>
      <c r="Q466">
        <f>IF(timing_walk!J18="","",timing_walk!J18/10)</f>
        <v>604.19148936170211</v>
      </c>
      <c r="R466" t="str">
        <f t="shared" si="36"/>
        <v>Viet 4</v>
      </c>
      <c r="S466" s="2">
        <f t="shared" si="34"/>
        <v>43102</v>
      </c>
      <c r="T466">
        <v>200</v>
      </c>
    </row>
    <row r="467" spans="1:20" x14ac:dyDescent="0.35">
      <c r="A467" t="str">
        <f t="shared" si="35"/>
        <v>WalkaminNtimingFerTime0CVViet 4PopSeason02-Jan</v>
      </c>
      <c r="B467" t="s">
        <v>364</v>
      </c>
      <c r="D467" t="str">
        <f>timing_walk!A19</f>
        <v>Viet 4</v>
      </c>
      <c r="E467" t="str">
        <f>timing_walk!L19</f>
        <v>Walkamin_WS_2018_0</v>
      </c>
      <c r="G467" s="1">
        <v>43224</v>
      </c>
      <c r="H467" s="4">
        <f t="shared" si="37"/>
        <v>0</v>
      </c>
      <c r="J467">
        <f>IF(timing_walk!D19="","",timing_walk!D19/10)</f>
        <v>683.61904761904793</v>
      </c>
      <c r="K467">
        <f>IF(timing_walk!E19="","",timing_walk!E19/10)</f>
        <v>1330.2857142857142</v>
      </c>
      <c r="L467">
        <f>IF(timing_walk!F19="","",timing_walk!F19/10)</f>
        <v>0.62159496265416014</v>
      </c>
      <c r="M467">
        <f>IF(timing_walk!G19="","",timing_walk!G19)</f>
        <v>5.6972622877199903</v>
      </c>
      <c r="N467">
        <f>IF(timing_walk!H19="","",timing_walk!H19/10)</f>
        <v>295.61904761904765</v>
      </c>
      <c r="O467">
        <f>IF(timing_walk!I19="","",timing_walk!I19)</f>
        <v>19.272311218124965</v>
      </c>
      <c r="Q467">
        <f>IF(timing_walk!J19="","",timing_walk!J19/10)</f>
        <v>351.04761904761909</v>
      </c>
      <c r="R467" t="str">
        <f t="shared" si="36"/>
        <v>Viet 4</v>
      </c>
      <c r="S467" s="2">
        <f t="shared" si="34"/>
        <v>43102</v>
      </c>
      <c r="T467">
        <v>200</v>
      </c>
    </row>
    <row r="468" spans="1:20" x14ac:dyDescent="0.35">
      <c r="A468" t="str">
        <f t="shared" si="35"/>
        <v>WalkaminNtimingFerTime20CVViet 4PopSeason02-Jan</v>
      </c>
      <c r="B468" t="s">
        <v>364</v>
      </c>
      <c r="D468" t="str">
        <f>timing_walk!A20</f>
        <v>Viet 4</v>
      </c>
      <c r="E468" t="str">
        <f>timing_walk!L20</f>
        <v>Walkamin_WS_2018_20% up front</v>
      </c>
      <c r="G468" s="1">
        <v>43151</v>
      </c>
      <c r="H468" s="4">
        <f t="shared" si="37"/>
        <v>20</v>
      </c>
      <c r="J468" t="str">
        <f>IF(timing_walk!D20="","",timing_walk!D20/10)</f>
        <v/>
      </c>
      <c r="K468">
        <f>IF(timing_walk!E20="","",timing_walk!E20/10)</f>
        <v>161.73511904761904</v>
      </c>
      <c r="L468" t="str">
        <f>IF(timing_walk!F20="","",timing_walk!F20/10)</f>
        <v/>
      </c>
      <c r="M468">
        <f>IF(timing_walk!G20="","",timing_walk!G20)</f>
        <v>3.4328899045891665</v>
      </c>
      <c r="N468">
        <f>IF(timing_walk!H20="","",timing_walk!H20/10)</f>
        <v>109.0171130952381</v>
      </c>
      <c r="O468">
        <f>IF(timing_walk!I20="","",timing_walk!I20)</f>
        <v>33.547646752142143</v>
      </c>
      <c r="Q468">
        <f>IF(timing_walk!J20="","",timing_walk!J20/10)</f>
        <v>52.718005952380949</v>
      </c>
      <c r="R468" t="str">
        <f t="shared" si="36"/>
        <v>Viet 4</v>
      </c>
      <c r="S468" s="2">
        <f t="shared" ref="S468:S494" si="38">S467</f>
        <v>43102</v>
      </c>
      <c r="T468">
        <v>200</v>
      </c>
    </row>
    <row r="469" spans="1:20" x14ac:dyDescent="0.35">
      <c r="A469" t="str">
        <f t="shared" si="35"/>
        <v>WalkaminNtimingFerTime20CVViet 4PopSeason02-Jan</v>
      </c>
      <c r="B469" t="s">
        <v>364</v>
      </c>
      <c r="D469" t="str">
        <f>timing_walk!A21</f>
        <v>Viet 4</v>
      </c>
      <c r="E469" t="str">
        <f>timing_walk!L21</f>
        <v>Walkamin_WS_2018_20% up front</v>
      </c>
      <c r="G469" s="1">
        <v>43202</v>
      </c>
      <c r="H469" s="4">
        <f t="shared" si="37"/>
        <v>20</v>
      </c>
      <c r="J469">
        <f>IF(timing_walk!D21="","",timing_walk!D21/10)</f>
        <v>269.96472222222224</v>
      </c>
      <c r="K469">
        <f>IF(timing_walk!E21="","",timing_walk!E21/10)</f>
        <v>1248.2633333333335</v>
      </c>
      <c r="L469" t="str">
        <f>IF(timing_walk!F21="","",timing_walk!F21/10)</f>
        <v/>
      </c>
      <c r="M469">
        <f>IF(timing_walk!G21="","",timing_walk!G21)</f>
        <v>7.7361830353294998</v>
      </c>
      <c r="N469">
        <f>IF(timing_walk!H21="","",timing_walk!H21/10)</f>
        <v>366.92402777777778</v>
      </c>
      <c r="O469">
        <f>IF(timing_walk!I21="","",timing_walk!I21)</f>
        <v>21.019545526098639</v>
      </c>
      <c r="Q469">
        <f>IF(timing_walk!J21="","",timing_walk!J21/10)</f>
        <v>611.37458333333325</v>
      </c>
      <c r="R469" t="str">
        <f t="shared" si="36"/>
        <v>Viet 4</v>
      </c>
      <c r="S469" s="2">
        <f t="shared" si="38"/>
        <v>43102</v>
      </c>
      <c r="T469">
        <v>200</v>
      </c>
    </row>
    <row r="470" spans="1:20" x14ac:dyDescent="0.35">
      <c r="A470" t="str">
        <f t="shared" si="35"/>
        <v>WalkaminNtimingFerTime20CVViet 4PopSeason02-Jan</v>
      </c>
      <c r="B470" t="s">
        <v>364</v>
      </c>
      <c r="D470" t="str">
        <f>timing_walk!A22</f>
        <v>Viet 4</v>
      </c>
      <c r="E470" t="str">
        <f>timing_walk!L22</f>
        <v>Walkamin_WS_2018_20% up front</v>
      </c>
      <c r="G470" s="1">
        <v>43224</v>
      </c>
      <c r="H470" s="4">
        <f t="shared" si="37"/>
        <v>20</v>
      </c>
      <c r="J470">
        <f>IF(timing_walk!D22="","",timing_walk!D22/10)</f>
        <v>883.65443396226397</v>
      </c>
      <c r="K470">
        <f>IF(timing_walk!E22="","",timing_walk!E22/10)</f>
        <v>1664.0459433962264</v>
      </c>
      <c r="L470">
        <f>IF(timing_walk!F22="","",timing_walk!F22/10)</f>
        <v>0.58024999788894605</v>
      </c>
      <c r="M470">
        <f>IF(timing_walk!G22="","",timing_walk!G22)</f>
        <v>8.8008216112461426</v>
      </c>
      <c r="N470">
        <f>IF(timing_walk!H22="","",timing_walk!H22/10)</f>
        <v>343.86287735849055</v>
      </c>
      <c r="O470">
        <f>IF(timing_walk!I22="","",timing_walk!I22)</f>
        <v>26.402370464875258</v>
      </c>
      <c r="Q470">
        <f>IF(timing_walk!J22="","",timing_walk!J22/10)</f>
        <v>436.52863207547159</v>
      </c>
      <c r="R470" t="str">
        <f t="shared" si="36"/>
        <v>Viet 4</v>
      </c>
      <c r="S470" s="2">
        <f t="shared" si="38"/>
        <v>43102</v>
      </c>
      <c r="T470">
        <v>200</v>
      </c>
    </row>
    <row r="471" spans="1:20" x14ac:dyDescent="0.35">
      <c r="A471" t="str">
        <f t="shared" si="35"/>
        <v>WalkaminNtimingFerTime50CVViet 4PopSeason02-Jan</v>
      </c>
      <c r="B471" t="s">
        <v>364</v>
      </c>
      <c r="D471" t="str">
        <f>timing_walk!A23</f>
        <v>Viet 4</v>
      </c>
      <c r="E471" t="str">
        <f>timing_walk!L23</f>
        <v>Walkamin_WS_2018_50% up front</v>
      </c>
      <c r="G471" s="1">
        <v>43151</v>
      </c>
      <c r="H471" s="4">
        <f t="shared" si="37"/>
        <v>50</v>
      </c>
      <c r="J471" t="str">
        <f>IF(timing_walk!D23="","",timing_walk!D23/10)</f>
        <v/>
      </c>
      <c r="K471">
        <f>IF(timing_walk!E23="","",timing_walk!E23/10)</f>
        <v>205.15970515970511</v>
      </c>
      <c r="L471" t="str">
        <f>IF(timing_walk!F23="","",timing_walk!F23/10)</f>
        <v/>
      </c>
      <c r="M471">
        <f>IF(timing_walk!G23="","",timing_walk!G23)</f>
        <v>5.4806393909193911</v>
      </c>
      <c r="N471">
        <f>IF(timing_walk!H23="","",timing_walk!H23/10)</f>
        <v>135.74692874692875</v>
      </c>
      <c r="O471">
        <f>IF(timing_walk!I23="","",timing_walk!I23)</f>
        <v>35.32453675735298</v>
      </c>
      <c r="Q471">
        <f>IF(timing_walk!J23="","",timing_walk!J23/10)</f>
        <v>69.412776412776424</v>
      </c>
      <c r="R471" t="str">
        <f t="shared" si="36"/>
        <v>Viet 4</v>
      </c>
      <c r="S471" s="2">
        <f t="shared" si="38"/>
        <v>43102</v>
      </c>
      <c r="T471">
        <v>200</v>
      </c>
    </row>
    <row r="472" spans="1:20" x14ac:dyDescent="0.35">
      <c r="A472" t="str">
        <f t="shared" si="35"/>
        <v>WalkaminNtimingFerTime50CVViet 4PopSeason02-Jan</v>
      </c>
      <c r="B472" t="s">
        <v>364</v>
      </c>
      <c r="D472" t="str">
        <f>timing_walk!A24</f>
        <v>Viet 4</v>
      </c>
      <c r="E472" t="str">
        <f>timing_walk!L24</f>
        <v>Walkamin_WS_2018_50% up front</v>
      </c>
      <c r="G472" s="1">
        <v>43202</v>
      </c>
      <c r="H472" s="4">
        <f t="shared" si="37"/>
        <v>50</v>
      </c>
      <c r="J472">
        <f>IF(timing_walk!D24="","",timing_walk!D24/10)</f>
        <v>306.33198985627632</v>
      </c>
      <c r="K472">
        <f>IF(timing_walk!E24="","",timing_walk!E24/10)</f>
        <v>1162.6579513705356</v>
      </c>
      <c r="L472" t="str">
        <f>IF(timing_walk!F24="","",timing_walk!F24/10)</f>
        <v/>
      </c>
      <c r="M472">
        <f>IF(timing_walk!G24="","",timing_walk!G24)</f>
        <v>7.1768698496847207</v>
      </c>
      <c r="N472">
        <f>IF(timing_walk!H24="","",timing_walk!H24/10)</f>
        <v>331.39877356590915</v>
      </c>
      <c r="O472">
        <f>IF(timing_walk!I24="","",timing_walk!I24)</f>
        <v>21.839249175135272</v>
      </c>
      <c r="Q472">
        <f>IF(timing_walk!J24="","",timing_walk!J24/10)</f>
        <v>524.92718794835014</v>
      </c>
      <c r="R472" t="str">
        <f t="shared" si="36"/>
        <v>Viet 4</v>
      </c>
      <c r="S472" s="2">
        <f t="shared" si="38"/>
        <v>43102</v>
      </c>
      <c r="T472">
        <v>200</v>
      </c>
    </row>
    <row r="473" spans="1:20" x14ac:dyDescent="0.35">
      <c r="A473" t="str">
        <f t="shared" si="35"/>
        <v>WalkaminNtimingFerTime50CVViet 4PopSeason02-Jan</v>
      </c>
      <c r="B473" t="s">
        <v>364</v>
      </c>
      <c r="D473" t="str">
        <f>timing_walk!A25</f>
        <v>Viet 4</v>
      </c>
      <c r="E473" t="str">
        <f>timing_walk!L25</f>
        <v>Walkamin_WS_2018_50% up front</v>
      </c>
      <c r="G473" s="1">
        <v>43224</v>
      </c>
      <c r="H473" s="4">
        <f t="shared" si="37"/>
        <v>50</v>
      </c>
      <c r="J473">
        <f>IF(timing_walk!D25="","",timing_walk!D25/10)</f>
        <v>975.3708283313324</v>
      </c>
      <c r="K473">
        <f>IF(timing_walk!E25="","",timing_walk!E25/10)</f>
        <v>1752.1347038815522</v>
      </c>
      <c r="L473">
        <f>IF(timing_walk!F25="","",timing_walk!F25/10)</f>
        <v>0.62333983524471959</v>
      </c>
      <c r="M473">
        <f>IF(timing_walk!G25="","",timing_walk!G25)</f>
        <v>13.080837418703744</v>
      </c>
      <c r="N473">
        <f>IF(timing_walk!H25="","",timing_walk!H25/10)</f>
        <v>331.12938175270108</v>
      </c>
      <c r="O473">
        <f>IF(timing_walk!I25="","",timing_walk!I25)</f>
        <v>39.828145429802419</v>
      </c>
      <c r="Q473">
        <f>IF(timing_walk!J25="","",timing_walk!J25/10)</f>
        <v>445.63449379751893</v>
      </c>
      <c r="R473" t="str">
        <f t="shared" si="36"/>
        <v>Viet 4</v>
      </c>
      <c r="S473" s="2">
        <f t="shared" si="38"/>
        <v>43102</v>
      </c>
      <c r="T473">
        <v>200</v>
      </c>
    </row>
    <row r="474" spans="1:20" x14ac:dyDescent="0.35">
      <c r="A474" t="str">
        <f t="shared" si="35"/>
        <v>WalkaminNtimingFerTime80CVViet 4PopSeason02-Jan</v>
      </c>
      <c r="B474" t="s">
        <v>364</v>
      </c>
      <c r="D474" t="str">
        <f>timing_walk!A26</f>
        <v>Viet 4</v>
      </c>
      <c r="E474" t="str">
        <f>timing_walk!L26</f>
        <v>Walkamin_WS_2018_80% up front</v>
      </c>
      <c r="G474" s="1">
        <v>43151</v>
      </c>
      <c r="H474" s="4">
        <f t="shared" si="37"/>
        <v>80</v>
      </c>
      <c r="J474" t="str">
        <f>IF(timing_walk!D26="","",timing_walk!D26/10)</f>
        <v/>
      </c>
      <c r="K474">
        <f>IF(timing_walk!E26="","",timing_walk!E26/10)</f>
        <v>200.89310344827587</v>
      </c>
      <c r="L474" t="str">
        <f>IF(timing_walk!F26="","",timing_walk!F26/10)</f>
        <v/>
      </c>
      <c r="M474">
        <f>IF(timing_walk!G26="","",timing_walk!G26)</f>
        <v>3.430918424182765</v>
      </c>
      <c r="N474">
        <f>IF(timing_walk!H26="","",timing_walk!H26/10)</f>
        <v>131.04942528735631</v>
      </c>
      <c r="O474">
        <f>IF(timing_walk!I26="","",timing_walk!I26)</f>
        <v>25.977128023034659</v>
      </c>
      <c r="Q474">
        <f>IF(timing_walk!J26="","",timing_walk!J26/10)</f>
        <v>69.843678160919538</v>
      </c>
      <c r="R474" t="str">
        <f t="shared" si="36"/>
        <v>Viet 4</v>
      </c>
      <c r="S474" s="2">
        <f t="shared" si="38"/>
        <v>43102</v>
      </c>
      <c r="T474">
        <v>200</v>
      </c>
    </row>
    <row r="475" spans="1:20" x14ac:dyDescent="0.35">
      <c r="A475" t="str">
        <f t="shared" si="35"/>
        <v>WalkaminNtimingFerTime80CVViet 4PopSeason02-Jan</v>
      </c>
      <c r="B475" t="s">
        <v>364</v>
      </c>
      <c r="D475" t="str">
        <f>timing_walk!A27</f>
        <v>Viet 4</v>
      </c>
      <c r="E475" t="str">
        <f>timing_walk!L27</f>
        <v>Walkamin_WS_2018_80% up front</v>
      </c>
      <c r="G475" s="1">
        <v>43202</v>
      </c>
      <c r="H475" s="4">
        <f t="shared" si="37"/>
        <v>80</v>
      </c>
      <c r="J475">
        <f>IF(timing_walk!D27="","",timing_walk!D27/10)</f>
        <v>286.40669504643967</v>
      </c>
      <c r="K475">
        <f>IF(timing_walk!E27="","",timing_walk!E27/10)</f>
        <v>1235.7429695562435</v>
      </c>
      <c r="L475" t="str">
        <f>IF(timing_walk!F27="","",timing_walk!F27/10)</f>
        <v/>
      </c>
      <c r="M475">
        <f>IF(timing_walk!G27="","",timing_walk!G27)</f>
        <v>10.241215648275436</v>
      </c>
      <c r="N475">
        <f>IF(timing_walk!H27="","",timing_walk!H27/10)</f>
        <v>376.89610423116613</v>
      </c>
      <c r="O475">
        <f>IF(timing_walk!I27="","",timing_walk!I27)</f>
        <v>29.153357248465536</v>
      </c>
      <c r="Q475">
        <f>IF(timing_walk!J27="","",timing_walk!J27/10)</f>
        <v>572.44017027863777</v>
      </c>
      <c r="R475" t="str">
        <f t="shared" si="36"/>
        <v>Viet 4</v>
      </c>
      <c r="S475" s="2">
        <f t="shared" si="38"/>
        <v>43102</v>
      </c>
      <c r="T475">
        <v>200</v>
      </c>
    </row>
    <row r="476" spans="1:20" x14ac:dyDescent="0.35">
      <c r="A476" t="str">
        <f t="shared" si="35"/>
        <v>WalkaminNtimingFerTime80CVViet 4PopSeason02-Jan</v>
      </c>
      <c r="B476" t="s">
        <v>364</v>
      </c>
      <c r="D476" t="str">
        <f>timing_walk!A28</f>
        <v>Viet 4</v>
      </c>
      <c r="E476" t="str">
        <f>timing_walk!L28</f>
        <v>Walkamin_WS_2018_80% up front</v>
      </c>
      <c r="G476" s="1">
        <v>43224</v>
      </c>
      <c r="H476" s="4">
        <f t="shared" si="37"/>
        <v>80</v>
      </c>
      <c r="J476">
        <f>IF(timing_walk!D28="","",timing_walk!D28/10)</f>
        <v>703.09345785440598</v>
      </c>
      <c r="K476">
        <f>IF(timing_walk!E28="","",timing_walk!E28/10)</f>
        <v>1505.6527777777778</v>
      </c>
      <c r="L476">
        <f>IF(timing_walk!F28="","",timing_walk!F28/10)</f>
        <v>0.52082703552400933</v>
      </c>
      <c r="M476">
        <f>IF(timing_walk!G28="","",timing_walk!G28)</f>
        <v>12.710176540318692</v>
      </c>
      <c r="N476">
        <f>IF(timing_walk!H28="","",timing_walk!H28/10)</f>
        <v>342.80444923371647</v>
      </c>
      <c r="O476">
        <f>IF(timing_walk!I28="","",timing_walk!I28)</f>
        <v>35.8866256099259</v>
      </c>
      <c r="Q476">
        <f>IF(timing_walk!J28="","",timing_walk!J28/10)</f>
        <v>459.75487068965515</v>
      </c>
      <c r="R476" t="str">
        <f t="shared" si="36"/>
        <v>Viet 4</v>
      </c>
      <c r="S476" s="2">
        <f t="shared" si="38"/>
        <v>43102</v>
      </c>
      <c r="T476">
        <v>200</v>
      </c>
    </row>
    <row r="477" spans="1:20" x14ac:dyDescent="0.35">
      <c r="A477" t="str">
        <f t="shared" si="35"/>
        <v>WalkaminNtimingFerTime100CVViet 4PopSeason02-Jan</v>
      </c>
      <c r="B477" t="s">
        <v>364</v>
      </c>
      <c r="D477" t="str">
        <f>timing_walk!A29</f>
        <v>Viet 4</v>
      </c>
      <c r="E477" t="str">
        <f>timing_walk!L29</f>
        <v>Walkamin_WS_2018_100% up front</v>
      </c>
      <c r="G477" s="1">
        <v>43151</v>
      </c>
      <c r="H477" s="4">
        <f t="shared" si="37"/>
        <v>100</v>
      </c>
      <c r="J477" t="str">
        <f>IF(timing_walk!D29="","",timing_walk!D29/10)</f>
        <v/>
      </c>
      <c r="K477">
        <f>IF(timing_walk!E29="","",timing_walk!E29/10)</f>
        <v>149.2236842105263</v>
      </c>
      <c r="L477" t="str">
        <f>IF(timing_walk!F29="","",timing_walk!F29/10)</f>
        <v/>
      </c>
      <c r="M477">
        <f>IF(timing_walk!G29="","",timing_walk!G29)</f>
        <v>3.0271263159348849</v>
      </c>
      <c r="N477">
        <f>IF(timing_walk!H29="","",timing_walk!H29/10)</f>
        <v>111.01242690058477</v>
      </c>
      <c r="O477">
        <f>IF(timing_walk!I29="","",timing_walk!I29)</f>
        <v>26.092855965765274</v>
      </c>
      <c r="Q477">
        <f>IF(timing_walk!J29="","",timing_walk!J29/10)</f>
        <v>38.211257309941516</v>
      </c>
      <c r="R477" t="str">
        <f t="shared" si="36"/>
        <v>Viet 4</v>
      </c>
      <c r="S477" s="2">
        <f t="shared" si="38"/>
        <v>43102</v>
      </c>
      <c r="T477">
        <v>200</v>
      </c>
    </row>
    <row r="478" spans="1:20" x14ac:dyDescent="0.35">
      <c r="A478" t="str">
        <f t="shared" si="35"/>
        <v>WalkaminNtimingFerTime100CVViet 4PopSeason02-Jan</v>
      </c>
      <c r="B478" t="s">
        <v>364</v>
      </c>
      <c r="D478" t="str">
        <f>timing_walk!A30</f>
        <v>Viet 4</v>
      </c>
      <c r="E478" t="str">
        <f>timing_walk!L30</f>
        <v>Walkamin_WS_2018_100% up front</v>
      </c>
      <c r="G478" s="1">
        <v>43202</v>
      </c>
      <c r="H478" s="4">
        <f t="shared" si="37"/>
        <v>100</v>
      </c>
      <c r="J478">
        <f>IF(timing_walk!D30="","",timing_walk!D30/10)</f>
        <v>255.97691708913811</v>
      </c>
      <c r="K478">
        <f>IF(timing_walk!E30="","",timing_walk!E30/10)</f>
        <v>1193.414708993653</v>
      </c>
      <c r="L478" t="str">
        <f>IF(timing_walk!F30="","",timing_walk!F30/10)</f>
        <v/>
      </c>
      <c r="M478">
        <f>IF(timing_walk!G30="","",timing_walk!G30)</f>
        <v>12.887117371479285</v>
      </c>
      <c r="N478">
        <f>IF(timing_walk!H30="","",timing_walk!H30/10)</f>
        <v>361.61274250528925</v>
      </c>
      <c r="O478">
        <f>IF(timing_walk!I30="","",timing_walk!I30)</f>
        <v>38.675030201312929</v>
      </c>
      <c r="Q478">
        <f>IF(timing_walk!J30="","",timing_walk!J30/10)</f>
        <v>575.82504939922546</v>
      </c>
      <c r="R478" t="str">
        <f t="shared" si="36"/>
        <v>Viet 4</v>
      </c>
      <c r="S478" s="2">
        <f t="shared" si="38"/>
        <v>43102</v>
      </c>
      <c r="T478">
        <v>200</v>
      </c>
    </row>
    <row r="479" spans="1:20" x14ac:dyDescent="0.35">
      <c r="A479" t="str">
        <f t="shared" si="35"/>
        <v>WalkaminNtimingFerTime100CVViet 4PopSeason02-Jan</v>
      </c>
      <c r="B479" t="s">
        <v>364</v>
      </c>
      <c r="D479" t="str">
        <f>timing_walk!A31</f>
        <v>Viet 4</v>
      </c>
      <c r="E479" t="str">
        <f>timing_walk!L31</f>
        <v>Walkamin_WS_2018_100% up front</v>
      </c>
      <c r="G479" s="1">
        <v>43224</v>
      </c>
      <c r="H479" s="4">
        <f t="shared" si="37"/>
        <v>100</v>
      </c>
      <c r="J479">
        <f>IF(timing_walk!D31="","",timing_walk!D31/10)</f>
        <v>681.5255398240572</v>
      </c>
      <c r="K479">
        <f>IF(timing_walk!E31="","",timing_walk!E31/10)</f>
        <v>1529.8314438257162</v>
      </c>
      <c r="L479">
        <f>IF(timing_walk!F31="","",timing_walk!F31/10)</f>
        <v>0.54940133996957097</v>
      </c>
      <c r="M479">
        <f>IF(timing_walk!G31="","",timing_walk!G31)</f>
        <v>14.047343702449965</v>
      </c>
      <c r="N479">
        <f>IF(timing_walk!H31="","",timing_walk!H31/10)</f>
        <v>338.39301079648118</v>
      </c>
      <c r="O479">
        <f>IF(timing_walk!I31="","",timing_walk!I31)</f>
        <v>41.419342670269714</v>
      </c>
      <c r="Q479">
        <f>IF(timing_walk!J31="","",timing_walk!J31/10)</f>
        <v>509.91289320517751</v>
      </c>
      <c r="R479" t="str">
        <f t="shared" si="36"/>
        <v>Viet 4</v>
      </c>
      <c r="S479" s="2">
        <f t="shared" si="38"/>
        <v>43102</v>
      </c>
      <c r="T479">
        <v>200</v>
      </c>
    </row>
    <row r="480" spans="1:20" x14ac:dyDescent="0.35">
      <c r="A480" t="str">
        <f t="shared" si="35"/>
        <v>WalkaminNtimingFerTime0CVYRL 39PopSeason02-Jan</v>
      </c>
      <c r="B480" t="s">
        <v>364</v>
      </c>
      <c r="D480" t="str">
        <f>timing_walk!A32</f>
        <v>YRL 39</v>
      </c>
      <c r="E480" t="str">
        <f>timing_walk!L32</f>
        <v>Walkamin_WS_2018_0</v>
      </c>
      <c r="G480" s="1">
        <v>43151</v>
      </c>
      <c r="H480" s="4">
        <f t="shared" si="37"/>
        <v>0</v>
      </c>
      <c r="J480" t="str">
        <f>IF(timing_walk!D32="","",timing_walk!D32/10)</f>
        <v/>
      </c>
      <c r="K480">
        <f>IF(timing_walk!E32="","",timing_walk!E32/10)</f>
        <v>94</v>
      </c>
      <c r="L480" t="str">
        <f>IF(timing_walk!F32="","",timing_walk!F32/10)</f>
        <v/>
      </c>
      <c r="M480">
        <f>IF(timing_walk!G32="","",timing_walk!G32)</f>
        <v>2.8143950002615417</v>
      </c>
      <c r="N480">
        <f>IF(timing_walk!H32="","",timing_walk!H32/10)</f>
        <v>61</v>
      </c>
      <c r="O480">
        <f>IF(timing_walk!I32="","",timing_walk!I32)</f>
        <v>46.13762295510724</v>
      </c>
      <c r="Q480">
        <f>IF(timing_walk!J32="","",timing_walk!J32/10)</f>
        <v>33</v>
      </c>
      <c r="R480" t="str">
        <f t="shared" si="36"/>
        <v>YRL 39</v>
      </c>
      <c r="S480" s="2">
        <f t="shared" si="38"/>
        <v>43102</v>
      </c>
      <c r="T480">
        <v>200</v>
      </c>
    </row>
    <row r="481" spans="1:21" x14ac:dyDescent="0.35">
      <c r="A481" t="str">
        <f t="shared" si="35"/>
        <v>WalkaminNtimingFerTime0CVYRL 39PopSeason02-Jan</v>
      </c>
      <c r="B481" t="s">
        <v>364</v>
      </c>
      <c r="D481" t="str">
        <f>timing_walk!A33</f>
        <v>YRL 39</v>
      </c>
      <c r="E481" t="str">
        <f>timing_walk!L33</f>
        <v>Walkamin_WS_2018_0</v>
      </c>
      <c r="G481" s="1">
        <v>43202</v>
      </c>
      <c r="H481" s="4">
        <f t="shared" si="37"/>
        <v>0</v>
      </c>
      <c r="J481">
        <f>IF(timing_walk!D33="","",timing_walk!D33/10)</f>
        <v>66.300000000000068</v>
      </c>
      <c r="K481">
        <f>IF(timing_walk!E33="","",timing_walk!E33/10)</f>
        <v>1127.1000000000001</v>
      </c>
      <c r="L481" t="str">
        <f>IF(timing_walk!F33="","",timing_walk!F33/10)</f>
        <v/>
      </c>
      <c r="M481">
        <f>IF(timing_walk!G33="","",timing_walk!G33)</f>
        <v>6.5037927167200067</v>
      </c>
      <c r="N481">
        <f>IF(timing_walk!H33="","",timing_walk!H33/10)</f>
        <v>364.65000000000009</v>
      </c>
      <c r="O481">
        <f>IF(timing_walk!I33="","",timing_walk!I33)</f>
        <v>17.835712921212135</v>
      </c>
      <c r="Q481">
        <f>IF(timing_walk!J33="","",timing_walk!J33/10)</f>
        <v>696.15000000000009</v>
      </c>
      <c r="R481" t="str">
        <f t="shared" si="36"/>
        <v>YRL 39</v>
      </c>
      <c r="S481" s="2">
        <f t="shared" si="38"/>
        <v>43102</v>
      </c>
      <c r="T481">
        <v>200</v>
      </c>
    </row>
    <row r="482" spans="1:21" x14ac:dyDescent="0.35">
      <c r="A482" t="str">
        <f t="shared" si="35"/>
        <v>WalkaminNtimingFerTime0CVYRL 39PopSeason02-Jan</v>
      </c>
      <c r="B482" t="s">
        <v>364</v>
      </c>
      <c r="D482" t="str">
        <f>timing_walk!A34</f>
        <v>YRL 39</v>
      </c>
      <c r="E482" t="str">
        <f>timing_walk!L34</f>
        <v>Walkamin_WS_2018_0</v>
      </c>
      <c r="G482" s="1">
        <v>43224</v>
      </c>
      <c r="H482" s="4">
        <f t="shared" si="37"/>
        <v>0</v>
      </c>
      <c r="J482">
        <f>IF(timing_walk!D34="","",timing_walk!D34/10)</f>
        <v>732.44897959183686</v>
      </c>
      <c r="K482">
        <f>IF(timing_walk!E34="","",timing_walk!E34/10)</f>
        <v>1283.6734693877552</v>
      </c>
      <c r="L482">
        <f>IF(timing_walk!F34="","",timing_walk!F34/10)</f>
        <v>0.50174035087719304</v>
      </c>
      <c r="M482">
        <f>IF(timing_walk!G34="","",timing_walk!G34)</f>
        <v>13.827989761755081</v>
      </c>
      <c r="N482">
        <f>IF(timing_walk!H34="","",timing_walk!H34/10)</f>
        <v>181.22448979591837</v>
      </c>
      <c r="O482">
        <f>IF(timing_walk!I34="","",timing_walk!I34)</f>
        <v>76.303096658333217</v>
      </c>
      <c r="Q482">
        <f>IF(timing_walk!J34="","",timing_walk!J34/10)</f>
        <v>370.00000000000006</v>
      </c>
      <c r="R482" t="str">
        <f t="shared" si="36"/>
        <v>YRL 39</v>
      </c>
      <c r="S482" s="2">
        <f t="shared" si="38"/>
        <v>43102</v>
      </c>
      <c r="T482">
        <v>200</v>
      </c>
    </row>
    <row r="483" spans="1:21" x14ac:dyDescent="0.35">
      <c r="A483" t="str">
        <f t="shared" si="35"/>
        <v>WalkaminNtimingFerTime20CVYRL 39PopSeason02-Jan</v>
      </c>
      <c r="B483" t="s">
        <v>364</v>
      </c>
      <c r="D483" t="str">
        <f>timing_walk!A35</f>
        <v>YRL 39</v>
      </c>
      <c r="E483" t="str">
        <f>timing_walk!L35</f>
        <v>Walkamin_WS_2018_20% up front</v>
      </c>
      <c r="G483" s="1">
        <v>43151</v>
      </c>
      <c r="H483" s="4">
        <f t="shared" si="37"/>
        <v>20</v>
      </c>
      <c r="J483" t="str">
        <f>IF(timing_walk!D35="","",timing_walk!D35/10)</f>
        <v/>
      </c>
      <c r="K483">
        <f>IF(timing_walk!E35="","",timing_walk!E35/10)</f>
        <v>157.9925616835994</v>
      </c>
      <c r="L483" t="str">
        <f>IF(timing_walk!F35="","",timing_walk!F35/10)</f>
        <v/>
      </c>
      <c r="M483">
        <f>IF(timing_walk!G35="","",timing_walk!G35)</f>
        <v>3.8644076516762009</v>
      </c>
      <c r="N483">
        <f>IF(timing_walk!H35="","",timing_walk!H35/10)</f>
        <v>98.459905660377359</v>
      </c>
      <c r="O483">
        <f>IF(timing_walk!I35="","",timing_walk!I35)</f>
        <v>39.618935243193668</v>
      </c>
      <c r="Q483">
        <f>IF(timing_walk!J35="","",timing_walk!J35/10)</f>
        <v>59.53265602322206</v>
      </c>
      <c r="R483" t="str">
        <f t="shared" si="36"/>
        <v>YRL 39</v>
      </c>
      <c r="S483" s="2">
        <f t="shared" si="38"/>
        <v>43102</v>
      </c>
      <c r="T483">
        <v>200</v>
      </c>
    </row>
    <row r="484" spans="1:21" x14ac:dyDescent="0.35">
      <c r="A484" t="str">
        <f t="shared" si="35"/>
        <v>WalkaminNtimingFerTime20CVYRL 39PopSeason02-Jan</v>
      </c>
      <c r="B484" t="s">
        <v>364</v>
      </c>
      <c r="D484" t="str">
        <f>timing_walk!A36</f>
        <v>YRL 39</v>
      </c>
      <c r="E484" t="str">
        <f>timing_walk!L36</f>
        <v>Walkamin_WS_2018_20% up front</v>
      </c>
      <c r="G484" s="1">
        <v>43202</v>
      </c>
      <c r="H484" s="4">
        <f t="shared" si="37"/>
        <v>20</v>
      </c>
      <c r="J484">
        <f>IF(timing_walk!D36="","",timing_walk!D36/10)</f>
        <v>304.49455124354199</v>
      </c>
      <c r="K484">
        <f>IF(timing_walk!E36="","",timing_walk!E36/10)</f>
        <v>1254.3854109095278</v>
      </c>
      <c r="L484" t="str">
        <f>IF(timing_walk!F36="","",timing_walk!F36/10)</f>
        <v/>
      </c>
      <c r="M484">
        <f>IF(timing_walk!G36="","",timing_walk!G36)</f>
        <v>7.5686950969213704</v>
      </c>
      <c r="N484">
        <f>IF(timing_walk!H36="","",timing_walk!H36/10)</f>
        <v>398.92860446954228</v>
      </c>
      <c r="O484">
        <f>IF(timing_walk!I36="","",timing_walk!I36)</f>
        <v>19.108480540109202</v>
      </c>
      <c r="Q484">
        <f>IF(timing_walk!J36="","",timing_walk!J36/10)</f>
        <v>550.96225519644361</v>
      </c>
      <c r="R484" t="str">
        <f t="shared" si="36"/>
        <v>YRL 39</v>
      </c>
      <c r="S484" s="2">
        <f t="shared" si="38"/>
        <v>43102</v>
      </c>
      <c r="T484">
        <v>200</v>
      </c>
    </row>
    <row r="485" spans="1:21" x14ac:dyDescent="0.35">
      <c r="A485" t="str">
        <f t="shared" si="35"/>
        <v>WalkaminNtimingFerTime20CVYRL 39PopSeason02-Jan</v>
      </c>
      <c r="B485" t="s">
        <v>364</v>
      </c>
      <c r="D485" t="str">
        <f>timing_walk!A37</f>
        <v>YRL 39</v>
      </c>
      <c r="E485" t="str">
        <f>timing_walk!L37</f>
        <v>Walkamin_WS_2018_20% up front</v>
      </c>
      <c r="G485" s="1">
        <v>43224</v>
      </c>
      <c r="H485" s="4">
        <f t="shared" si="37"/>
        <v>20</v>
      </c>
      <c r="J485">
        <f>IF(timing_walk!D37="","",timing_walk!D37/10)</f>
        <v>788.93417784171902</v>
      </c>
      <c r="K485">
        <f>IF(timing_walk!E37="","",timing_walk!E37/10)</f>
        <v>1587.1981169596816</v>
      </c>
      <c r="L485">
        <f>IF(timing_walk!F37="","",timing_walk!F37/10)</f>
        <v>0.65407858267071817</v>
      </c>
      <c r="M485">
        <f>IF(timing_walk!G37="","",timing_walk!G37)</f>
        <v>10.707705608864016</v>
      </c>
      <c r="N485">
        <f>IF(timing_walk!H37="","",timing_walk!H37/10)</f>
        <v>333.46630127765161</v>
      </c>
      <c r="O485">
        <f>IF(timing_walk!I37="","",timing_walk!I37)</f>
        <v>32.604364856332261</v>
      </c>
      <c r="Q485">
        <f>IF(timing_walk!J37="","",timing_walk!J37/10)</f>
        <v>464.7976378403111</v>
      </c>
      <c r="R485" t="str">
        <f t="shared" si="36"/>
        <v>YRL 39</v>
      </c>
      <c r="S485" s="2">
        <f t="shared" si="38"/>
        <v>43102</v>
      </c>
      <c r="T485">
        <v>200</v>
      </c>
    </row>
    <row r="486" spans="1:21" x14ac:dyDescent="0.35">
      <c r="A486" t="str">
        <f t="shared" si="35"/>
        <v>WalkaminNtimingFerTime50CVYRL 39PopSeason02-Jan</v>
      </c>
      <c r="B486" t="s">
        <v>364</v>
      </c>
      <c r="D486" t="str">
        <f>timing_walk!A38</f>
        <v>YRL 39</v>
      </c>
      <c r="E486" t="str">
        <f>timing_walk!L38</f>
        <v>Walkamin_WS_2018_50% up front</v>
      </c>
      <c r="G486" s="1">
        <v>43151</v>
      </c>
      <c r="H486" s="4">
        <f t="shared" si="37"/>
        <v>50</v>
      </c>
      <c r="J486" t="str">
        <f>IF(timing_walk!D38="","",timing_walk!D38/10)</f>
        <v/>
      </c>
      <c r="K486">
        <f>IF(timing_walk!E38="","",timing_walk!E38/10)</f>
        <v>109.1405529953917</v>
      </c>
      <c r="L486" t="str">
        <f>IF(timing_walk!F38="","",timing_walk!F38/10)</f>
        <v/>
      </c>
      <c r="M486">
        <f>IF(timing_walk!G38="","",timing_walk!G38)</f>
        <v>3.3145277945916534</v>
      </c>
      <c r="N486">
        <f>IF(timing_walk!H38="","",timing_walk!H38/10)</f>
        <v>82.564516129032256</v>
      </c>
      <c r="O486">
        <f>IF(timing_walk!I38="","",timing_walk!I38)</f>
        <v>40.574716208299755</v>
      </c>
      <c r="Q486">
        <f>IF(timing_walk!J38="","",timing_walk!J38/10)</f>
        <v>26.576036866359452</v>
      </c>
      <c r="R486" t="str">
        <f t="shared" si="36"/>
        <v>YRL 39</v>
      </c>
      <c r="S486" s="2">
        <f t="shared" si="38"/>
        <v>43102</v>
      </c>
      <c r="T486">
        <v>200</v>
      </c>
    </row>
    <row r="487" spans="1:21" x14ac:dyDescent="0.35">
      <c r="A487" t="str">
        <f t="shared" si="35"/>
        <v>WalkaminNtimingFerTime50CVYRL 39PopSeason02-Jan</v>
      </c>
      <c r="B487" t="s">
        <v>364</v>
      </c>
      <c r="D487" t="str">
        <f>timing_walk!A39</f>
        <v>YRL 39</v>
      </c>
      <c r="E487" t="str">
        <f>timing_walk!L39</f>
        <v>Walkamin_WS_2018_50% up front</v>
      </c>
      <c r="G487" s="1">
        <v>43202</v>
      </c>
      <c r="H487" s="4">
        <f t="shared" si="37"/>
        <v>50</v>
      </c>
      <c r="J487">
        <f>IF(timing_walk!D39="","",timing_walk!D39/10)</f>
        <v>275.05770645467487</v>
      </c>
      <c r="K487">
        <f>IF(timing_walk!E39="","",timing_walk!E39/10)</f>
        <v>1119.4851150925485</v>
      </c>
      <c r="L487" t="str">
        <f>IF(timing_walk!F39="","",timing_walk!F39/10)</f>
        <v/>
      </c>
      <c r="M487">
        <f>IF(timing_walk!G39="","",timing_walk!G39)</f>
        <v>6.5010625385225138</v>
      </c>
      <c r="N487">
        <f>IF(timing_walk!H39="","",timing_walk!H39/10)</f>
        <v>336.00762043189371</v>
      </c>
      <c r="O487">
        <f>IF(timing_walk!I39="","",timing_walk!I39)</f>
        <v>20.414354213648235</v>
      </c>
      <c r="Q487">
        <f>IF(timing_walk!J39="","",timing_walk!J39/10)</f>
        <v>508.41978820598007</v>
      </c>
      <c r="R487" t="str">
        <f t="shared" si="36"/>
        <v>YRL 39</v>
      </c>
      <c r="S487" s="2">
        <f t="shared" si="38"/>
        <v>43102</v>
      </c>
      <c r="T487">
        <v>200</v>
      </c>
    </row>
    <row r="488" spans="1:21" x14ac:dyDescent="0.35">
      <c r="A488" t="str">
        <f t="shared" si="35"/>
        <v>WalkaminNtimingFerTime50CVYRL 39PopSeason02-Jan</v>
      </c>
      <c r="B488" t="s">
        <v>364</v>
      </c>
      <c r="D488" t="str">
        <f>timing_walk!A40</f>
        <v>YRL 39</v>
      </c>
      <c r="E488" t="str">
        <f>timing_walk!L40</f>
        <v>Walkamin_WS_2018_50% up front</v>
      </c>
      <c r="G488" s="1">
        <v>43224</v>
      </c>
      <c r="H488" s="4">
        <f t="shared" si="37"/>
        <v>50</v>
      </c>
      <c r="J488">
        <f>IF(timing_walk!D40="","",timing_walk!D40/10)</f>
        <v>615.42196910594464</v>
      </c>
      <c r="K488">
        <f>IF(timing_walk!E40="","",timing_walk!E40/10)</f>
        <v>1295.365780109568</v>
      </c>
      <c r="L488">
        <f>IF(timing_walk!F40="","",timing_walk!F40/10)</f>
        <v>0.64909957008135732</v>
      </c>
      <c r="M488">
        <f>IF(timing_walk!G40="","",timing_walk!G40)</f>
        <v>10.358003404843361</v>
      </c>
      <c r="N488">
        <f>IF(timing_walk!H40="","",timing_walk!H40/10)</f>
        <v>299.08989853677991</v>
      </c>
      <c r="O488">
        <f>IF(timing_walk!I40="","",timing_walk!I40)</f>
        <v>35.320009341860278</v>
      </c>
      <c r="Q488">
        <f>IF(timing_walk!J40="","",timing_walk!J40/10)</f>
        <v>380.8539124668435</v>
      </c>
      <c r="R488" t="str">
        <f t="shared" si="36"/>
        <v>YRL 39</v>
      </c>
      <c r="S488" s="2">
        <f t="shared" si="38"/>
        <v>43102</v>
      </c>
      <c r="T488">
        <v>200</v>
      </c>
    </row>
    <row r="489" spans="1:21" x14ac:dyDescent="0.35">
      <c r="A489" t="str">
        <f t="shared" si="35"/>
        <v>WalkaminNtimingFerTime80CVYRL 39PopSeason02-Jan</v>
      </c>
      <c r="B489" t="s">
        <v>364</v>
      </c>
      <c r="D489" t="str">
        <f>timing_walk!A41</f>
        <v>YRL 39</v>
      </c>
      <c r="E489" t="str">
        <f>timing_walk!L41</f>
        <v>Walkamin_WS_2018_80% up front</v>
      </c>
      <c r="G489" s="1">
        <v>43151</v>
      </c>
      <c r="H489" s="4">
        <f t="shared" si="37"/>
        <v>80</v>
      </c>
      <c r="J489" t="str">
        <f>IF(timing_walk!D41="","",timing_walk!D41/10)</f>
        <v/>
      </c>
      <c r="K489">
        <f>IF(timing_walk!E41="","",timing_walk!E41/10)</f>
        <v>146.12142289348168</v>
      </c>
      <c r="L489" t="str">
        <f>IF(timing_walk!F41="","",timing_walk!F41/10)</f>
        <v/>
      </c>
      <c r="M489">
        <f>IF(timing_walk!G41="","",timing_walk!G41)</f>
        <v>3.3545838067394786</v>
      </c>
      <c r="N489">
        <f>IF(timing_walk!H41="","",timing_walk!H41/10)</f>
        <v>91.042395336512982</v>
      </c>
      <c r="O489">
        <f>IF(timing_walk!I41="","",timing_walk!I41)</f>
        <v>35.249725316405119</v>
      </c>
      <c r="Q489">
        <f>IF(timing_walk!J41="","",timing_walk!J41/10)</f>
        <v>55.079027556968732</v>
      </c>
      <c r="R489" t="str">
        <f t="shared" si="36"/>
        <v>YRL 39</v>
      </c>
      <c r="S489" s="2">
        <f t="shared" si="38"/>
        <v>43102</v>
      </c>
      <c r="T489">
        <v>200</v>
      </c>
    </row>
    <row r="490" spans="1:21" x14ac:dyDescent="0.35">
      <c r="A490" t="str">
        <f t="shared" si="35"/>
        <v>WalkaminNtimingFerTime80CVYRL 39PopSeason02-Jan</v>
      </c>
      <c r="B490" t="s">
        <v>364</v>
      </c>
      <c r="D490" t="str">
        <f>timing_walk!A42</f>
        <v>YRL 39</v>
      </c>
      <c r="E490" t="str">
        <f>timing_walk!L42</f>
        <v>Walkamin_WS_2018_80% up front</v>
      </c>
      <c r="G490" s="1">
        <v>43202</v>
      </c>
      <c r="H490" s="4">
        <f t="shared" si="37"/>
        <v>80</v>
      </c>
      <c r="J490">
        <f>IF(timing_walk!D42="","",timing_walk!D42/10)</f>
        <v>216.2109423503326</v>
      </c>
      <c r="K490">
        <f>IF(timing_walk!E42="","",timing_walk!E42/10)</f>
        <v>994.62634700665183</v>
      </c>
      <c r="L490" t="str">
        <f>IF(timing_walk!F42="","",timing_walk!F42/10)</f>
        <v/>
      </c>
      <c r="M490">
        <f>IF(timing_walk!G42="","",timing_walk!G42)</f>
        <v>7.3532893043523941</v>
      </c>
      <c r="N490">
        <f>IF(timing_walk!H42="","",timing_walk!H42/10)</f>
        <v>275.06573725055432</v>
      </c>
      <c r="O490">
        <f>IF(timing_walk!I42="","",timing_walk!I42)</f>
        <v>28.225613451176272</v>
      </c>
      <c r="Q490">
        <f>IF(timing_walk!J42="","",timing_walk!J42/10)</f>
        <v>503.34966740576499</v>
      </c>
      <c r="R490" t="str">
        <f t="shared" si="36"/>
        <v>YRL 39</v>
      </c>
      <c r="S490" s="2">
        <f t="shared" si="38"/>
        <v>43102</v>
      </c>
      <c r="T490">
        <v>200</v>
      </c>
    </row>
    <row r="491" spans="1:21" x14ac:dyDescent="0.35">
      <c r="A491" t="str">
        <f t="shared" si="35"/>
        <v>WalkaminNtimingFerTime80CVYRL 39PopSeason02-Jan</v>
      </c>
      <c r="B491" t="s">
        <v>364</v>
      </c>
      <c r="D491" t="str">
        <f>timing_walk!A43</f>
        <v>YRL 39</v>
      </c>
      <c r="E491" t="str">
        <f>timing_walk!L43</f>
        <v>Walkamin_WS_2018_80% up front</v>
      </c>
      <c r="G491" s="1">
        <v>43224</v>
      </c>
      <c r="H491" s="4">
        <f t="shared" si="37"/>
        <v>80</v>
      </c>
      <c r="J491">
        <f>IF(timing_walk!D43="","",timing_walk!D43/10)</f>
        <v>703.64841897233202</v>
      </c>
      <c r="K491">
        <f>IF(timing_walk!E43="","",timing_walk!E43/10)</f>
        <v>1512.7093050065876</v>
      </c>
      <c r="L491">
        <f>IF(timing_walk!F43="","",timing_walk!F43/10)</f>
        <v>0.64761683390445923</v>
      </c>
      <c r="M491">
        <f>IF(timing_walk!G43="","",timing_walk!G43)</f>
        <v>13.274800462985024</v>
      </c>
      <c r="N491">
        <f>IF(timing_walk!H43="","",timing_walk!H43/10)</f>
        <v>349.81785243741763</v>
      </c>
      <c r="O491">
        <f>IF(timing_walk!I43="","",timing_walk!I43)</f>
        <v>37.996321429033884</v>
      </c>
      <c r="Q491">
        <f>IF(timing_walk!J43="","",timing_walk!J43/10)</f>
        <v>459.2430335968379</v>
      </c>
      <c r="R491" t="str">
        <f t="shared" si="36"/>
        <v>YRL 39</v>
      </c>
      <c r="S491" s="2">
        <f t="shared" si="38"/>
        <v>43102</v>
      </c>
      <c r="T491">
        <v>200</v>
      </c>
    </row>
    <row r="492" spans="1:21" x14ac:dyDescent="0.35">
      <c r="A492" t="str">
        <f t="shared" si="35"/>
        <v>WalkaminNtimingFerTime100CVYRL 39PopSeason02-Jan</v>
      </c>
      <c r="B492" t="s">
        <v>364</v>
      </c>
      <c r="D492" t="str">
        <f>timing_walk!A44</f>
        <v>YRL 39</v>
      </c>
      <c r="E492" t="str">
        <f>timing_walk!L44</f>
        <v>Walkamin_WS_2018_100% up front</v>
      </c>
      <c r="G492" s="1">
        <v>43151</v>
      </c>
      <c r="H492" s="4">
        <f t="shared" si="37"/>
        <v>100</v>
      </c>
      <c r="J492" t="str">
        <f>IF(timing_walk!D44="","",timing_walk!D44/10)</f>
        <v/>
      </c>
      <c r="K492">
        <f>IF(timing_walk!E44="","",timing_walk!E44/10)</f>
        <v>125.74506079027356</v>
      </c>
      <c r="L492" t="str">
        <f>IF(timing_walk!F44="","",timing_walk!F44/10)</f>
        <v/>
      </c>
      <c r="M492">
        <f>IF(timing_walk!G44="","",timing_walk!G44)</f>
        <v>2.8632711070780372</v>
      </c>
      <c r="N492">
        <f>IF(timing_walk!H44="","",timing_walk!H44/10)</f>
        <v>78.703457446808514</v>
      </c>
      <c r="O492">
        <f>IF(timing_walk!I44="","",timing_walk!I44)</f>
        <v>36.894571641003445</v>
      </c>
      <c r="Q492">
        <f>IF(timing_walk!J44="","",timing_walk!J44/10)</f>
        <v>47.041603343465042</v>
      </c>
      <c r="R492" t="str">
        <f t="shared" si="36"/>
        <v>YRL 39</v>
      </c>
      <c r="S492" s="2">
        <f t="shared" si="38"/>
        <v>43102</v>
      </c>
      <c r="T492">
        <v>200</v>
      </c>
    </row>
    <row r="493" spans="1:21" x14ac:dyDescent="0.35">
      <c r="A493" t="str">
        <f t="shared" si="35"/>
        <v>WalkaminNtimingFerTime100CVYRL 39PopSeason02-Jan</v>
      </c>
      <c r="B493" t="s">
        <v>364</v>
      </c>
      <c r="D493" t="str">
        <f>timing_walk!A45</f>
        <v>YRL 39</v>
      </c>
      <c r="E493" t="str">
        <f>timing_walk!L45</f>
        <v>Walkamin_WS_2018_100% up front</v>
      </c>
      <c r="G493" s="1">
        <v>43202</v>
      </c>
      <c r="H493" s="4">
        <f t="shared" si="37"/>
        <v>100</v>
      </c>
      <c r="J493">
        <f>IF(timing_walk!D45="","",timing_walk!D45/10)</f>
        <v>284.95917156693184</v>
      </c>
      <c r="K493">
        <f>IF(timing_walk!E45="","",timing_walk!E45/10)</f>
        <v>1154.1647313501671</v>
      </c>
      <c r="L493" t="str">
        <f>IF(timing_walk!F45="","",timing_walk!F45/10)</f>
        <v/>
      </c>
      <c r="M493">
        <f>IF(timing_walk!G45="","",timing_walk!G45)</f>
        <v>9.6398500020719542</v>
      </c>
      <c r="N493">
        <f>IF(timing_walk!H45="","",timing_walk!H45/10)</f>
        <v>331.54312636919178</v>
      </c>
      <c r="O493">
        <f>IF(timing_walk!I45="","",timing_walk!I45)</f>
        <v>29.057624244847826</v>
      </c>
      <c r="Q493">
        <f>IF(timing_walk!J45="","",timing_walk!J45/10)</f>
        <v>537.66243341404356</v>
      </c>
      <c r="R493" t="str">
        <f t="shared" si="36"/>
        <v>YRL 39</v>
      </c>
      <c r="S493" s="2">
        <f t="shared" si="38"/>
        <v>43102</v>
      </c>
      <c r="T493">
        <v>200</v>
      </c>
    </row>
    <row r="494" spans="1:21" x14ac:dyDescent="0.35">
      <c r="A494" t="str">
        <f t="shared" si="35"/>
        <v>WalkaminNtimingFerTime100CVYRL 39PopSeason02-Jan</v>
      </c>
      <c r="B494" t="s">
        <v>364</v>
      </c>
      <c r="D494" t="str">
        <f>timing_walk!A46</f>
        <v>YRL 39</v>
      </c>
      <c r="E494" t="str">
        <f>timing_walk!L46</f>
        <v>Walkamin_WS_2018_100% up front</v>
      </c>
      <c r="G494" s="1">
        <v>43224</v>
      </c>
      <c r="H494" s="4">
        <f t="shared" si="37"/>
        <v>100</v>
      </c>
      <c r="J494">
        <f>IF(timing_walk!D46="","",timing_walk!D46/10)</f>
        <v>608.17649188240455</v>
      </c>
      <c r="K494">
        <f>IF(timing_walk!E46="","",timing_walk!E46/10)</f>
        <v>1360.8975665496562</v>
      </c>
      <c r="L494">
        <f>IF(timing_walk!F46="","",timing_walk!F46/10)</f>
        <v>0.55049655523710261</v>
      </c>
      <c r="M494">
        <f>IF(timing_walk!G46="","",timing_walk!G46)</f>
        <v>13.383433133487959</v>
      </c>
      <c r="N494">
        <f>IF(timing_walk!H46="","",timing_walk!H46/10)</f>
        <v>303.93508848910341</v>
      </c>
      <c r="O494">
        <f>IF(timing_walk!I46="","",timing_walk!I46)</f>
        <v>43.708485289625258</v>
      </c>
      <c r="Q494">
        <f>IF(timing_walk!J46="","",timing_walk!J46/10)</f>
        <v>448.78598617814833</v>
      </c>
      <c r="R494" t="str">
        <f t="shared" si="36"/>
        <v>YRL 39</v>
      </c>
      <c r="S494" s="2">
        <f t="shared" si="38"/>
        <v>43102</v>
      </c>
      <c r="T494">
        <v>200</v>
      </c>
    </row>
    <row r="495" spans="1:21" x14ac:dyDescent="0.35">
      <c r="A495" t="s">
        <v>401</v>
      </c>
      <c r="B495" t="s">
        <v>363</v>
      </c>
      <c r="C495">
        <v>150</v>
      </c>
      <c r="D495" t="s">
        <v>297</v>
      </c>
      <c r="G495" s="1">
        <f>pop_n_ws_wal!L2+pop_n_ws_wal!N2</f>
        <v>43172.25</v>
      </c>
      <c r="I495">
        <v>150</v>
      </c>
      <c r="J495" t="s">
        <v>362</v>
      </c>
      <c r="K495" t="s">
        <v>362</v>
      </c>
      <c r="L495" t="s">
        <v>362</v>
      </c>
      <c r="N495" t="s">
        <v>362</v>
      </c>
      <c r="Q495" t="s">
        <v>362</v>
      </c>
      <c r="R495" t="s">
        <v>297</v>
      </c>
      <c r="S495" s="2">
        <v>43102</v>
      </c>
      <c r="T495">
        <v>150</v>
      </c>
      <c r="U495" t="s">
        <v>413</v>
      </c>
    </row>
    <row r="496" spans="1:21" x14ac:dyDescent="0.35">
      <c r="A496" t="s">
        <v>402</v>
      </c>
      <c r="B496" t="s">
        <v>363</v>
      </c>
      <c r="C496">
        <v>150</v>
      </c>
      <c r="D496" t="s">
        <v>297</v>
      </c>
      <c r="G496" s="1">
        <f>pop_n_ws_wal!L3+pop_n_ws_wal!N3</f>
        <v>43173</v>
      </c>
      <c r="I496">
        <v>300</v>
      </c>
      <c r="R496" t="s">
        <v>297</v>
      </c>
      <c r="S496" s="2">
        <v>43102</v>
      </c>
      <c r="T496">
        <v>150</v>
      </c>
      <c r="U496" t="s">
        <v>413</v>
      </c>
    </row>
    <row r="497" spans="1:21" x14ac:dyDescent="0.35">
      <c r="A497" t="s">
        <v>403</v>
      </c>
      <c r="B497" t="s">
        <v>363</v>
      </c>
      <c r="C497">
        <v>150</v>
      </c>
      <c r="D497" t="s">
        <v>297</v>
      </c>
      <c r="G497" s="1">
        <f>pop_n_ws_wal!L4+pop_n_ws_wal!N4</f>
        <v>43171</v>
      </c>
      <c r="I497">
        <v>450</v>
      </c>
      <c r="R497" t="s">
        <v>297</v>
      </c>
      <c r="S497" s="2">
        <v>43102</v>
      </c>
      <c r="T497">
        <v>150</v>
      </c>
      <c r="U497" t="s">
        <v>413</v>
      </c>
    </row>
    <row r="498" spans="1:21" x14ac:dyDescent="0.35">
      <c r="A498" t="s">
        <v>404</v>
      </c>
      <c r="B498" t="s">
        <v>363</v>
      </c>
      <c r="C498">
        <v>150</v>
      </c>
      <c r="D498" t="s">
        <v>297</v>
      </c>
      <c r="G498" s="1">
        <f>pop_n_ws_wal!L5+pop_n_ws_wal!N5</f>
        <v>43172</v>
      </c>
      <c r="I498">
        <v>600</v>
      </c>
      <c r="R498" t="s">
        <v>297</v>
      </c>
      <c r="S498" s="2">
        <v>43102</v>
      </c>
      <c r="T498">
        <v>150</v>
      </c>
      <c r="U498" t="s">
        <v>413</v>
      </c>
    </row>
    <row r="499" spans="1:21" x14ac:dyDescent="0.35">
      <c r="A499" t="s">
        <v>405</v>
      </c>
      <c r="B499" t="s">
        <v>363</v>
      </c>
      <c r="C499">
        <v>200</v>
      </c>
      <c r="D499" t="s">
        <v>297</v>
      </c>
      <c r="G499" s="1">
        <f>pop_n_ws_wal!L6+pop_n_ws_wal!N6</f>
        <v>43172.25</v>
      </c>
      <c r="I499">
        <v>150</v>
      </c>
      <c r="R499" t="s">
        <v>297</v>
      </c>
      <c r="S499" s="2">
        <v>43102</v>
      </c>
      <c r="T499">
        <v>200</v>
      </c>
      <c r="U499" t="s">
        <v>413</v>
      </c>
    </row>
    <row r="500" spans="1:21" x14ac:dyDescent="0.35">
      <c r="A500" t="s">
        <v>406</v>
      </c>
      <c r="B500" t="s">
        <v>363</v>
      </c>
      <c r="C500">
        <v>200</v>
      </c>
      <c r="D500" t="s">
        <v>297</v>
      </c>
      <c r="G500" s="1">
        <f>pop_n_ws_wal!L7+pop_n_ws_wal!N7</f>
        <v>43173.5</v>
      </c>
      <c r="I500">
        <v>300</v>
      </c>
      <c r="R500" t="s">
        <v>297</v>
      </c>
      <c r="S500" s="2">
        <v>43102</v>
      </c>
      <c r="T500">
        <v>200</v>
      </c>
      <c r="U500" t="s">
        <v>413</v>
      </c>
    </row>
    <row r="501" spans="1:21" x14ac:dyDescent="0.35">
      <c r="A501" t="s">
        <v>407</v>
      </c>
      <c r="B501" t="s">
        <v>363</v>
      </c>
      <c r="C501">
        <v>200</v>
      </c>
      <c r="D501" t="s">
        <v>297</v>
      </c>
      <c r="G501" s="1">
        <f>pop_n_ws_wal!L8+pop_n_ws_wal!N8</f>
        <v>43172</v>
      </c>
      <c r="I501">
        <v>450</v>
      </c>
      <c r="R501" t="s">
        <v>297</v>
      </c>
      <c r="S501" s="2">
        <v>43102</v>
      </c>
      <c r="T501">
        <v>200</v>
      </c>
      <c r="U501" t="s">
        <v>413</v>
      </c>
    </row>
    <row r="502" spans="1:21" x14ac:dyDescent="0.35">
      <c r="A502" t="s">
        <v>408</v>
      </c>
      <c r="B502" t="s">
        <v>363</v>
      </c>
      <c r="C502">
        <v>200</v>
      </c>
      <c r="D502" t="s">
        <v>297</v>
      </c>
      <c r="G502" s="1">
        <f>pop_n_ws_wal!L9+pop_n_ws_wal!N9</f>
        <v>43172.25</v>
      </c>
      <c r="I502">
        <v>600</v>
      </c>
      <c r="R502" t="s">
        <v>297</v>
      </c>
      <c r="S502" s="2">
        <v>43102</v>
      </c>
      <c r="T502">
        <v>200</v>
      </c>
      <c r="U502" t="s">
        <v>413</v>
      </c>
    </row>
    <row r="503" spans="1:21" x14ac:dyDescent="0.35">
      <c r="A503" t="s">
        <v>409</v>
      </c>
      <c r="B503" t="s">
        <v>363</v>
      </c>
      <c r="C503">
        <v>250</v>
      </c>
      <c r="D503" t="s">
        <v>297</v>
      </c>
      <c r="G503" s="1">
        <f>pop_n_ws_wal!L10+pop_n_ws_wal!N10</f>
        <v>43173.25</v>
      </c>
      <c r="I503">
        <v>150</v>
      </c>
      <c r="R503" t="s">
        <v>297</v>
      </c>
      <c r="S503" s="2">
        <v>43102</v>
      </c>
      <c r="T503">
        <v>250</v>
      </c>
      <c r="U503" t="s">
        <v>413</v>
      </c>
    </row>
    <row r="504" spans="1:21" x14ac:dyDescent="0.35">
      <c r="A504" t="s">
        <v>410</v>
      </c>
      <c r="B504" t="s">
        <v>363</v>
      </c>
      <c r="C504">
        <v>250</v>
      </c>
      <c r="D504" t="s">
        <v>297</v>
      </c>
      <c r="G504" s="1">
        <f>pop_n_ws_wal!L11+pop_n_ws_wal!N11</f>
        <v>43172.75</v>
      </c>
      <c r="I504">
        <v>300</v>
      </c>
      <c r="R504" t="s">
        <v>297</v>
      </c>
      <c r="S504" s="2">
        <v>43102</v>
      </c>
      <c r="T504">
        <v>250</v>
      </c>
      <c r="U504" t="s">
        <v>413</v>
      </c>
    </row>
    <row r="505" spans="1:21" x14ac:dyDescent="0.35">
      <c r="A505" t="s">
        <v>411</v>
      </c>
      <c r="B505" t="s">
        <v>363</v>
      </c>
      <c r="C505">
        <v>250</v>
      </c>
      <c r="D505" t="s">
        <v>297</v>
      </c>
      <c r="G505" s="1">
        <f>pop_n_ws_wal!L12+pop_n_ws_wal!N12</f>
        <v>43172.25</v>
      </c>
      <c r="I505">
        <v>450</v>
      </c>
      <c r="R505" t="s">
        <v>297</v>
      </c>
      <c r="S505" s="2">
        <v>43102</v>
      </c>
      <c r="T505">
        <v>250</v>
      </c>
      <c r="U505" t="s">
        <v>413</v>
      </c>
    </row>
    <row r="506" spans="1:21" x14ac:dyDescent="0.35">
      <c r="A506" t="s">
        <v>412</v>
      </c>
      <c r="B506" t="s">
        <v>363</v>
      </c>
      <c r="C506">
        <v>250</v>
      </c>
      <c r="D506" t="s">
        <v>297</v>
      </c>
      <c r="G506" s="1">
        <f>pop_n_ws_wal!L13+pop_n_ws_wal!N13</f>
        <v>43172</v>
      </c>
      <c r="I506">
        <v>600</v>
      </c>
      <c r="R506" t="s">
        <v>297</v>
      </c>
      <c r="S506" s="2">
        <v>43102</v>
      </c>
      <c r="T506">
        <v>250</v>
      </c>
      <c r="U506" t="s">
        <v>413</v>
      </c>
    </row>
    <row r="507" spans="1:21" x14ac:dyDescent="0.35">
      <c r="A507" t="s">
        <v>365</v>
      </c>
      <c r="B507" t="s">
        <v>363</v>
      </c>
      <c r="C507">
        <v>150</v>
      </c>
      <c r="D507" t="s">
        <v>309</v>
      </c>
      <c r="G507" s="1">
        <f>pop_n_ws_wal!L14+pop_n_ws_wal!N14</f>
        <v>43171</v>
      </c>
      <c r="I507">
        <v>150</v>
      </c>
      <c r="R507" t="s">
        <v>309</v>
      </c>
      <c r="S507" s="2">
        <v>43102</v>
      </c>
      <c r="T507">
        <v>150</v>
      </c>
      <c r="U507" t="s">
        <v>413</v>
      </c>
    </row>
    <row r="508" spans="1:21" x14ac:dyDescent="0.35">
      <c r="A508" t="s">
        <v>366</v>
      </c>
      <c r="B508" t="s">
        <v>363</v>
      </c>
      <c r="C508">
        <v>150</v>
      </c>
      <c r="D508" t="s">
        <v>309</v>
      </c>
      <c r="G508" s="1">
        <f>pop_n_ws_wal!L15+pop_n_ws_wal!N15</f>
        <v>43169.25</v>
      </c>
      <c r="I508">
        <v>300</v>
      </c>
      <c r="R508" t="s">
        <v>309</v>
      </c>
      <c r="S508" s="2">
        <v>43102</v>
      </c>
      <c r="T508">
        <v>150</v>
      </c>
      <c r="U508" t="s">
        <v>413</v>
      </c>
    </row>
    <row r="509" spans="1:21" x14ac:dyDescent="0.35">
      <c r="A509" t="s">
        <v>367</v>
      </c>
      <c r="B509" t="s">
        <v>363</v>
      </c>
      <c r="C509">
        <v>150</v>
      </c>
      <c r="D509" t="s">
        <v>309</v>
      </c>
      <c r="G509" s="1">
        <f>pop_n_ws_wal!L16+pop_n_ws_wal!N16</f>
        <v>43169</v>
      </c>
      <c r="I509">
        <v>450</v>
      </c>
      <c r="R509" t="s">
        <v>309</v>
      </c>
      <c r="S509" s="2">
        <v>43102</v>
      </c>
      <c r="T509">
        <v>150</v>
      </c>
      <c r="U509" t="s">
        <v>413</v>
      </c>
    </row>
    <row r="510" spans="1:21" x14ac:dyDescent="0.35">
      <c r="A510" t="s">
        <v>368</v>
      </c>
      <c r="B510" t="s">
        <v>363</v>
      </c>
      <c r="C510">
        <v>150</v>
      </c>
      <c r="D510" t="s">
        <v>309</v>
      </c>
      <c r="G510" s="1">
        <f>pop_n_ws_wal!L17+pop_n_ws_wal!N17</f>
        <v>43170.25</v>
      </c>
      <c r="I510">
        <v>600</v>
      </c>
      <c r="R510" t="s">
        <v>309</v>
      </c>
      <c r="S510" s="2">
        <v>43102</v>
      </c>
      <c r="T510">
        <v>150</v>
      </c>
      <c r="U510" t="s">
        <v>413</v>
      </c>
    </row>
    <row r="511" spans="1:21" x14ac:dyDescent="0.35">
      <c r="A511" t="s">
        <v>369</v>
      </c>
      <c r="B511" t="s">
        <v>363</v>
      </c>
      <c r="C511">
        <v>200</v>
      </c>
      <c r="D511" t="s">
        <v>309</v>
      </c>
      <c r="G511" s="1">
        <f>pop_n_ws_wal!L18+pop_n_ws_wal!N18</f>
        <v>43169.75</v>
      </c>
      <c r="I511">
        <v>150</v>
      </c>
      <c r="R511" t="s">
        <v>309</v>
      </c>
      <c r="S511" s="2">
        <v>43102</v>
      </c>
      <c r="T511">
        <v>200</v>
      </c>
      <c r="U511" t="s">
        <v>413</v>
      </c>
    </row>
    <row r="512" spans="1:21" x14ac:dyDescent="0.35">
      <c r="A512" t="s">
        <v>370</v>
      </c>
      <c r="B512" t="s">
        <v>363</v>
      </c>
      <c r="C512">
        <v>200</v>
      </c>
      <c r="D512" t="s">
        <v>309</v>
      </c>
      <c r="G512" s="1">
        <f>pop_n_ws_wal!L19+pop_n_ws_wal!N19</f>
        <v>43169.75</v>
      </c>
      <c r="I512">
        <v>300</v>
      </c>
      <c r="R512" t="s">
        <v>309</v>
      </c>
      <c r="S512" s="2">
        <v>43102</v>
      </c>
      <c r="T512">
        <v>200</v>
      </c>
      <c r="U512" t="s">
        <v>413</v>
      </c>
    </row>
    <row r="513" spans="1:21" x14ac:dyDescent="0.35">
      <c r="A513" t="s">
        <v>371</v>
      </c>
      <c r="B513" t="s">
        <v>363</v>
      </c>
      <c r="C513">
        <v>200</v>
      </c>
      <c r="D513" t="s">
        <v>309</v>
      </c>
      <c r="G513" s="1">
        <f>pop_n_ws_wal!L20+pop_n_ws_wal!N20</f>
        <v>43169.25</v>
      </c>
      <c r="I513">
        <v>450</v>
      </c>
      <c r="R513" t="s">
        <v>309</v>
      </c>
      <c r="S513" s="2">
        <v>43102</v>
      </c>
      <c r="T513">
        <v>200</v>
      </c>
      <c r="U513" t="s">
        <v>413</v>
      </c>
    </row>
    <row r="514" spans="1:21" x14ac:dyDescent="0.35">
      <c r="A514" t="s">
        <v>372</v>
      </c>
      <c r="B514" t="s">
        <v>363</v>
      </c>
      <c r="C514">
        <v>200</v>
      </c>
      <c r="D514" t="s">
        <v>309</v>
      </c>
      <c r="G514" s="1">
        <f>pop_n_ws_wal!L21+pop_n_ws_wal!N21</f>
        <v>43167.75</v>
      </c>
      <c r="I514">
        <v>600</v>
      </c>
      <c r="R514" t="s">
        <v>309</v>
      </c>
      <c r="S514" s="2">
        <v>43102</v>
      </c>
      <c r="T514">
        <v>200</v>
      </c>
      <c r="U514" t="s">
        <v>413</v>
      </c>
    </row>
    <row r="515" spans="1:21" x14ac:dyDescent="0.35">
      <c r="A515" t="s">
        <v>373</v>
      </c>
      <c r="B515" t="s">
        <v>363</v>
      </c>
      <c r="C515">
        <v>250</v>
      </c>
      <c r="D515" t="s">
        <v>309</v>
      </c>
      <c r="G515" s="1">
        <f>pop_n_ws_wal!L22+pop_n_ws_wal!N22</f>
        <v>43169.75</v>
      </c>
      <c r="I515">
        <v>150</v>
      </c>
      <c r="R515" t="s">
        <v>309</v>
      </c>
      <c r="S515" s="2">
        <v>43102</v>
      </c>
      <c r="T515">
        <v>250</v>
      </c>
      <c r="U515" t="s">
        <v>413</v>
      </c>
    </row>
    <row r="516" spans="1:21" x14ac:dyDescent="0.35">
      <c r="A516" t="s">
        <v>374</v>
      </c>
      <c r="B516" t="s">
        <v>363</v>
      </c>
      <c r="C516">
        <v>250</v>
      </c>
      <c r="D516" t="s">
        <v>309</v>
      </c>
      <c r="G516" s="1">
        <f>pop_n_ws_wal!L23+pop_n_ws_wal!N23</f>
        <v>43171</v>
      </c>
      <c r="I516">
        <v>300</v>
      </c>
      <c r="R516" t="s">
        <v>309</v>
      </c>
      <c r="S516" s="2">
        <v>43102</v>
      </c>
      <c r="T516">
        <v>250</v>
      </c>
      <c r="U516" t="s">
        <v>413</v>
      </c>
    </row>
    <row r="517" spans="1:21" x14ac:dyDescent="0.35">
      <c r="A517" t="s">
        <v>375</v>
      </c>
      <c r="B517" t="s">
        <v>363</v>
      </c>
      <c r="C517">
        <v>250</v>
      </c>
      <c r="D517" t="s">
        <v>309</v>
      </c>
      <c r="G517" s="1">
        <f>pop_n_ws_wal!L24+pop_n_ws_wal!N24</f>
        <v>43170</v>
      </c>
      <c r="I517">
        <v>450</v>
      </c>
      <c r="R517" t="s">
        <v>309</v>
      </c>
      <c r="S517" s="2">
        <v>43102</v>
      </c>
      <c r="T517">
        <v>250</v>
      </c>
      <c r="U517" t="s">
        <v>413</v>
      </c>
    </row>
    <row r="518" spans="1:21" x14ac:dyDescent="0.35">
      <c r="A518" t="s">
        <v>376</v>
      </c>
      <c r="B518" t="s">
        <v>363</v>
      </c>
      <c r="C518">
        <v>250</v>
      </c>
      <c r="D518" t="s">
        <v>309</v>
      </c>
      <c r="G518" s="1">
        <f>pop_n_ws_wal!L25+pop_n_ws_wal!N25</f>
        <v>43170</v>
      </c>
      <c r="I518">
        <v>600</v>
      </c>
      <c r="R518" t="s">
        <v>309</v>
      </c>
      <c r="S518" s="2">
        <v>43102</v>
      </c>
      <c r="T518">
        <v>250</v>
      </c>
      <c r="U518" t="s">
        <v>413</v>
      </c>
    </row>
    <row r="519" spans="1:21" x14ac:dyDescent="0.35">
      <c r="A519" t="s">
        <v>377</v>
      </c>
      <c r="B519" t="s">
        <v>363</v>
      </c>
      <c r="C519">
        <v>150</v>
      </c>
      <c r="D519" t="s">
        <v>310</v>
      </c>
      <c r="G519" s="1">
        <f>pop_n_ws_wal!L26+pop_n_ws_wal!N26</f>
        <v>43171.75</v>
      </c>
      <c r="I519">
        <v>150</v>
      </c>
      <c r="R519" t="s">
        <v>310</v>
      </c>
      <c r="S519" s="2">
        <v>43102</v>
      </c>
      <c r="T519">
        <v>150</v>
      </c>
      <c r="U519" t="s">
        <v>413</v>
      </c>
    </row>
    <row r="520" spans="1:21" x14ac:dyDescent="0.35">
      <c r="A520" t="s">
        <v>378</v>
      </c>
      <c r="B520" t="s">
        <v>363</v>
      </c>
      <c r="C520">
        <v>150</v>
      </c>
      <c r="D520" t="s">
        <v>310</v>
      </c>
      <c r="G520" s="1">
        <f>pop_n_ws_wal!L27+pop_n_ws_wal!N27</f>
        <v>43166.75</v>
      </c>
      <c r="I520">
        <v>300</v>
      </c>
      <c r="R520" t="s">
        <v>310</v>
      </c>
      <c r="S520" s="2">
        <v>43102</v>
      </c>
      <c r="T520">
        <v>150</v>
      </c>
      <c r="U520" t="s">
        <v>413</v>
      </c>
    </row>
    <row r="521" spans="1:21" x14ac:dyDescent="0.35">
      <c r="A521" t="s">
        <v>379</v>
      </c>
      <c r="B521" t="s">
        <v>363</v>
      </c>
      <c r="C521">
        <v>150</v>
      </c>
      <c r="D521" t="s">
        <v>310</v>
      </c>
      <c r="G521" s="1">
        <f>pop_n_ws_wal!L28+pop_n_ws_wal!N28</f>
        <v>43169.75</v>
      </c>
      <c r="I521">
        <v>450</v>
      </c>
      <c r="R521" t="s">
        <v>310</v>
      </c>
      <c r="S521" s="2">
        <v>43102</v>
      </c>
      <c r="T521">
        <v>150</v>
      </c>
      <c r="U521" t="s">
        <v>413</v>
      </c>
    </row>
    <row r="522" spans="1:21" x14ac:dyDescent="0.35">
      <c r="A522" t="s">
        <v>380</v>
      </c>
      <c r="B522" t="s">
        <v>363</v>
      </c>
      <c r="C522">
        <v>150</v>
      </c>
      <c r="D522" t="s">
        <v>310</v>
      </c>
      <c r="G522" s="1">
        <f>pop_n_ws_wal!L29+pop_n_ws_wal!N29</f>
        <v>43168.5</v>
      </c>
      <c r="I522">
        <v>600</v>
      </c>
      <c r="R522" t="s">
        <v>310</v>
      </c>
      <c r="S522" s="2">
        <v>43102</v>
      </c>
      <c r="T522">
        <v>150</v>
      </c>
      <c r="U522" t="s">
        <v>413</v>
      </c>
    </row>
    <row r="523" spans="1:21" x14ac:dyDescent="0.35">
      <c r="A523" t="s">
        <v>381</v>
      </c>
      <c r="B523" t="s">
        <v>363</v>
      </c>
      <c r="C523">
        <v>200</v>
      </c>
      <c r="D523" t="s">
        <v>310</v>
      </c>
      <c r="G523" s="1">
        <f>pop_n_ws_wal!L30+pop_n_ws_wal!N30</f>
        <v>43170.75</v>
      </c>
      <c r="I523">
        <v>150</v>
      </c>
      <c r="R523" t="s">
        <v>310</v>
      </c>
      <c r="S523" s="2">
        <v>43102</v>
      </c>
      <c r="T523">
        <v>200</v>
      </c>
      <c r="U523" t="s">
        <v>413</v>
      </c>
    </row>
    <row r="524" spans="1:21" x14ac:dyDescent="0.35">
      <c r="A524" t="s">
        <v>382</v>
      </c>
      <c r="B524" t="s">
        <v>363</v>
      </c>
      <c r="C524">
        <v>200</v>
      </c>
      <c r="D524" t="s">
        <v>310</v>
      </c>
      <c r="G524" s="1">
        <f>pop_n_ws_wal!L31+pop_n_ws_wal!N31</f>
        <v>43170.75</v>
      </c>
      <c r="I524">
        <v>300</v>
      </c>
      <c r="R524" t="s">
        <v>310</v>
      </c>
      <c r="S524" s="2">
        <v>43102</v>
      </c>
      <c r="T524">
        <v>200</v>
      </c>
      <c r="U524" t="s">
        <v>413</v>
      </c>
    </row>
    <row r="525" spans="1:21" x14ac:dyDescent="0.35">
      <c r="A525" t="s">
        <v>383</v>
      </c>
      <c r="B525" t="s">
        <v>363</v>
      </c>
      <c r="C525">
        <v>200</v>
      </c>
      <c r="D525" t="s">
        <v>310</v>
      </c>
      <c r="G525" s="1">
        <f>pop_n_ws_wal!L32+pop_n_ws_wal!N32</f>
        <v>43169.5</v>
      </c>
      <c r="I525">
        <v>450</v>
      </c>
      <c r="R525" t="s">
        <v>310</v>
      </c>
      <c r="S525" s="2">
        <v>43102</v>
      </c>
      <c r="T525">
        <v>200</v>
      </c>
      <c r="U525" t="s">
        <v>413</v>
      </c>
    </row>
    <row r="526" spans="1:21" x14ac:dyDescent="0.35">
      <c r="A526" t="s">
        <v>384</v>
      </c>
      <c r="B526" t="s">
        <v>363</v>
      </c>
      <c r="C526">
        <v>200</v>
      </c>
      <c r="D526" t="s">
        <v>310</v>
      </c>
      <c r="G526" s="1">
        <f>pop_n_ws_wal!L33+pop_n_ws_wal!N33</f>
        <v>43168.75</v>
      </c>
      <c r="I526">
        <v>600</v>
      </c>
      <c r="R526" t="s">
        <v>310</v>
      </c>
      <c r="S526" s="2">
        <v>43102</v>
      </c>
      <c r="T526">
        <v>200</v>
      </c>
      <c r="U526" t="s">
        <v>413</v>
      </c>
    </row>
    <row r="527" spans="1:21" x14ac:dyDescent="0.35">
      <c r="A527" t="s">
        <v>385</v>
      </c>
      <c r="B527" t="s">
        <v>363</v>
      </c>
      <c r="C527">
        <v>250</v>
      </c>
      <c r="D527" t="s">
        <v>310</v>
      </c>
      <c r="G527" s="1">
        <f>pop_n_ws_wal!L34+pop_n_ws_wal!N34</f>
        <v>43170.5</v>
      </c>
      <c r="I527">
        <v>150</v>
      </c>
      <c r="R527" t="s">
        <v>310</v>
      </c>
      <c r="S527" s="2">
        <v>43102</v>
      </c>
      <c r="T527">
        <v>250</v>
      </c>
      <c r="U527" t="s">
        <v>413</v>
      </c>
    </row>
    <row r="528" spans="1:21" x14ac:dyDescent="0.35">
      <c r="A528" t="s">
        <v>386</v>
      </c>
      <c r="B528" t="s">
        <v>363</v>
      </c>
      <c r="C528">
        <v>250</v>
      </c>
      <c r="D528" t="s">
        <v>310</v>
      </c>
      <c r="G528" s="1">
        <f>pop_n_ws_wal!L35+pop_n_ws_wal!N35</f>
        <v>43170.5</v>
      </c>
      <c r="I528">
        <v>300</v>
      </c>
      <c r="R528" t="s">
        <v>310</v>
      </c>
      <c r="S528" s="2">
        <v>43102</v>
      </c>
      <c r="T528">
        <v>250</v>
      </c>
      <c r="U528" t="s">
        <v>413</v>
      </c>
    </row>
    <row r="529" spans="1:21" x14ac:dyDescent="0.35">
      <c r="A529" t="s">
        <v>387</v>
      </c>
      <c r="B529" t="s">
        <v>363</v>
      </c>
      <c r="C529">
        <v>250</v>
      </c>
      <c r="D529" t="s">
        <v>310</v>
      </c>
      <c r="G529" s="1">
        <f>pop_n_ws_wal!L36+pop_n_ws_wal!N36</f>
        <v>43169.75</v>
      </c>
      <c r="I529">
        <v>450</v>
      </c>
      <c r="R529" t="s">
        <v>310</v>
      </c>
      <c r="S529" s="2">
        <v>43102</v>
      </c>
      <c r="T529">
        <v>250</v>
      </c>
      <c r="U529" t="s">
        <v>413</v>
      </c>
    </row>
    <row r="530" spans="1:21" x14ac:dyDescent="0.35">
      <c r="A530" t="s">
        <v>388</v>
      </c>
      <c r="B530" t="s">
        <v>363</v>
      </c>
      <c r="C530">
        <v>250</v>
      </c>
      <c r="D530" t="s">
        <v>310</v>
      </c>
      <c r="G530" s="1">
        <f>pop_n_ws_wal!L37+pop_n_ws_wal!N37</f>
        <v>43168.75</v>
      </c>
      <c r="I530">
        <v>600</v>
      </c>
      <c r="R530" t="s">
        <v>310</v>
      </c>
      <c r="S530" s="2">
        <v>43102</v>
      </c>
      <c r="T530">
        <v>250</v>
      </c>
      <c r="U530" t="s">
        <v>413</v>
      </c>
    </row>
    <row r="531" spans="1:21" x14ac:dyDescent="0.35">
      <c r="A531" t="s">
        <v>389</v>
      </c>
      <c r="B531" t="s">
        <v>363</v>
      </c>
      <c r="C531">
        <v>150</v>
      </c>
      <c r="D531" t="s">
        <v>312</v>
      </c>
      <c r="G531" s="1">
        <f>pop_n_ws_wal!L38+pop_n_ws_wal!N38</f>
        <v>43172</v>
      </c>
      <c r="I531">
        <v>150</v>
      </c>
      <c r="R531" t="s">
        <v>312</v>
      </c>
      <c r="S531">
        <v>43102</v>
      </c>
      <c r="T531">
        <v>150</v>
      </c>
      <c r="U531" t="s">
        <v>413</v>
      </c>
    </row>
    <row r="532" spans="1:21" x14ac:dyDescent="0.35">
      <c r="A532" t="s">
        <v>390</v>
      </c>
      <c r="B532" t="s">
        <v>363</v>
      </c>
      <c r="C532">
        <v>150</v>
      </c>
      <c r="D532" t="s">
        <v>312</v>
      </c>
      <c r="G532" s="1">
        <f>pop_n_ws_wal!L39+pop_n_ws_wal!N39</f>
        <v>43172.5</v>
      </c>
      <c r="I532">
        <v>300</v>
      </c>
      <c r="R532" t="s">
        <v>312</v>
      </c>
      <c r="S532">
        <v>43102</v>
      </c>
      <c r="T532">
        <v>150</v>
      </c>
      <c r="U532" t="s">
        <v>413</v>
      </c>
    </row>
    <row r="533" spans="1:21" x14ac:dyDescent="0.35">
      <c r="A533" t="s">
        <v>391</v>
      </c>
      <c r="B533" t="s">
        <v>363</v>
      </c>
      <c r="C533">
        <v>150</v>
      </c>
      <c r="D533" t="s">
        <v>312</v>
      </c>
      <c r="G533" s="1">
        <f>pop_n_ws_wal!L40+pop_n_ws_wal!N40</f>
        <v>43172.25</v>
      </c>
      <c r="I533">
        <v>450</v>
      </c>
      <c r="R533" t="s">
        <v>312</v>
      </c>
      <c r="S533">
        <v>43102</v>
      </c>
      <c r="T533">
        <v>150</v>
      </c>
      <c r="U533" t="s">
        <v>413</v>
      </c>
    </row>
    <row r="534" spans="1:21" x14ac:dyDescent="0.35">
      <c r="A534" t="s">
        <v>392</v>
      </c>
      <c r="B534" t="s">
        <v>363</v>
      </c>
      <c r="C534">
        <v>150</v>
      </c>
      <c r="D534" t="s">
        <v>312</v>
      </c>
      <c r="G534" s="1">
        <f>pop_n_ws_wal!L41+pop_n_ws_wal!N41</f>
        <v>43171.25</v>
      </c>
      <c r="I534">
        <v>600</v>
      </c>
      <c r="R534" t="s">
        <v>312</v>
      </c>
      <c r="S534">
        <v>43102</v>
      </c>
      <c r="T534">
        <v>150</v>
      </c>
      <c r="U534" t="s">
        <v>413</v>
      </c>
    </row>
    <row r="535" spans="1:21" x14ac:dyDescent="0.35">
      <c r="A535" t="s">
        <v>393</v>
      </c>
      <c r="B535" t="s">
        <v>363</v>
      </c>
      <c r="C535">
        <v>200</v>
      </c>
      <c r="D535" t="s">
        <v>312</v>
      </c>
      <c r="G535" s="1">
        <f>pop_n_ws_wal!L42+pop_n_ws_wal!N42</f>
        <v>43172</v>
      </c>
      <c r="I535">
        <v>150</v>
      </c>
      <c r="R535" t="s">
        <v>312</v>
      </c>
      <c r="S535">
        <v>43102</v>
      </c>
      <c r="T535">
        <v>200</v>
      </c>
      <c r="U535" t="s">
        <v>413</v>
      </c>
    </row>
    <row r="536" spans="1:21" x14ac:dyDescent="0.35">
      <c r="A536" t="s">
        <v>394</v>
      </c>
      <c r="B536" t="s">
        <v>363</v>
      </c>
      <c r="C536">
        <v>200</v>
      </c>
      <c r="D536" t="s">
        <v>312</v>
      </c>
      <c r="G536" s="1">
        <f>pop_n_ws_wal!L43+pop_n_ws_wal!N43</f>
        <v>43172</v>
      </c>
      <c r="I536">
        <v>300</v>
      </c>
      <c r="R536" t="s">
        <v>312</v>
      </c>
      <c r="S536">
        <v>43102</v>
      </c>
      <c r="T536">
        <v>200</v>
      </c>
      <c r="U536" t="s">
        <v>413</v>
      </c>
    </row>
    <row r="537" spans="1:21" x14ac:dyDescent="0.35">
      <c r="A537" t="s">
        <v>395</v>
      </c>
      <c r="B537" t="s">
        <v>363</v>
      </c>
      <c r="C537">
        <v>200</v>
      </c>
      <c r="D537" t="s">
        <v>312</v>
      </c>
      <c r="G537" s="1">
        <f>pop_n_ws_wal!L44+pop_n_ws_wal!N44</f>
        <v>43172.25</v>
      </c>
      <c r="I537">
        <v>450</v>
      </c>
      <c r="R537" t="s">
        <v>312</v>
      </c>
      <c r="S537">
        <v>43102</v>
      </c>
      <c r="T537">
        <v>200</v>
      </c>
      <c r="U537" t="s">
        <v>413</v>
      </c>
    </row>
    <row r="538" spans="1:21" x14ac:dyDescent="0.35">
      <c r="A538" t="s">
        <v>396</v>
      </c>
      <c r="B538" t="s">
        <v>363</v>
      </c>
      <c r="C538">
        <v>200</v>
      </c>
      <c r="D538" t="s">
        <v>312</v>
      </c>
      <c r="G538" s="1">
        <f>pop_n_ws_wal!L45+pop_n_ws_wal!N45</f>
        <v>43173</v>
      </c>
      <c r="I538">
        <v>600</v>
      </c>
      <c r="R538" t="s">
        <v>312</v>
      </c>
      <c r="S538">
        <v>43102</v>
      </c>
      <c r="T538">
        <v>200</v>
      </c>
      <c r="U538" t="s">
        <v>413</v>
      </c>
    </row>
    <row r="539" spans="1:21" x14ac:dyDescent="0.35">
      <c r="A539" t="s">
        <v>397</v>
      </c>
      <c r="B539" t="s">
        <v>363</v>
      </c>
      <c r="C539">
        <v>250</v>
      </c>
      <c r="D539" t="s">
        <v>312</v>
      </c>
      <c r="G539" s="1">
        <f>pop_n_ws_wal!L46+pop_n_ws_wal!N46</f>
        <v>43172.75</v>
      </c>
      <c r="I539">
        <v>150</v>
      </c>
      <c r="R539" t="s">
        <v>312</v>
      </c>
      <c r="S539">
        <v>43102</v>
      </c>
      <c r="T539">
        <v>250</v>
      </c>
      <c r="U539" t="s">
        <v>413</v>
      </c>
    </row>
    <row r="540" spans="1:21" x14ac:dyDescent="0.35">
      <c r="A540" t="s">
        <v>398</v>
      </c>
      <c r="B540" t="s">
        <v>363</v>
      </c>
      <c r="C540">
        <v>250</v>
      </c>
      <c r="D540" t="s">
        <v>312</v>
      </c>
      <c r="G540" s="1">
        <f>pop_n_ws_wal!L47+pop_n_ws_wal!N47</f>
        <v>43171.5</v>
      </c>
      <c r="I540">
        <v>300</v>
      </c>
      <c r="R540" t="s">
        <v>312</v>
      </c>
      <c r="S540">
        <v>43102</v>
      </c>
      <c r="T540">
        <v>250</v>
      </c>
      <c r="U540" t="s">
        <v>413</v>
      </c>
    </row>
    <row r="541" spans="1:21" x14ac:dyDescent="0.35">
      <c r="A541" t="s">
        <v>399</v>
      </c>
      <c r="B541" t="s">
        <v>363</v>
      </c>
      <c r="C541">
        <v>250</v>
      </c>
      <c r="D541" t="s">
        <v>312</v>
      </c>
      <c r="G541" s="1">
        <f>pop_n_ws_wal!L48+pop_n_ws_wal!N48</f>
        <v>43170.75</v>
      </c>
      <c r="I541">
        <v>450</v>
      </c>
      <c r="R541" t="s">
        <v>312</v>
      </c>
      <c r="S541">
        <v>43102</v>
      </c>
      <c r="T541">
        <v>250</v>
      </c>
      <c r="U541" t="s">
        <v>413</v>
      </c>
    </row>
    <row r="542" spans="1:21" x14ac:dyDescent="0.35">
      <c r="A542" t="s">
        <v>400</v>
      </c>
      <c r="B542" t="s">
        <v>363</v>
      </c>
      <c r="C542">
        <v>250</v>
      </c>
      <c r="D542" t="s">
        <v>312</v>
      </c>
      <c r="G542" s="1">
        <f>pop_n_ws_wal!L49+pop_n_ws_wal!N49</f>
        <v>43172.25</v>
      </c>
      <c r="I542">
        <v>600</v>
      </c>
      <c r="R542" t="s">
        <v>312</v>
      </c>
      <c r="S542">
        <v>43102</v>
      </c>
      <c r="T542">
        <v>250</v>
      </c>
      <c r="U542" t="s">
        <v>413</v>
      </c>
    </row>
    <row r="543" spans="1:21" x14ac:dyDescent="0.35">
      <c r="A543" t="str">
        <f>A495</f>
        <v>WalkaminNratePopNrate150CVDoongaraPop150Season02-Jan</v>
      </c>
      <c r="B543" t="str">
        <f>B495</f>
        <v>WalkaminNratePop</v>
      </c>
      <c r="C543">
        <v>150</v>
      </c>
      <c r="D543" t="s">
        <v>297</v>
      </c>
      <c r="G543" s="1">
        <f>pop_n_ws_wal!L2+pop_n_ws_wal!O2</f>
        <v>43202.5</v>
      </c>
      <c r="I543">
        <v>150</v>
      </c>
      <c r="J543" t="s">
        <v>362</v>
      </c>
      <c r="K543" t="s">
        <v>362</v>
      </c>
      <c r="L543" t="s">
        <v>362</v>
      </c>
      <c r="N543" t="s">
        <v>362</v>
      </c>
      <c r="Q543" t="s">
        <v>362</v>
      </c>
      <c r="R543" t="s">
        <v>297</v>
      </c>
      <c r="S543" s="2">
        <v>43102</v>
      </c>
      <c r="T543">
        <v>150</v>
      </c>
      <c r="U543" t="s">
        <v>414</v>
      </c>
    </row>
    <row r="544" spans="1:21" x14ac:dyDescent="0.35">
      <c r="A544" t="str">
        <f t="shared" ref="A544:B544" si="39">A496</f>
        <v>WalkaminNratePopNrate150CVDoongaraPop300Season02-Jan</v>
      </c>
      <c r="B544" t="str">
        <f t="shared" si="39"/>
        <v>WalkaminNratePop</v>
      </c>
      <c r="C544">
        <v>150</v>
      </c>
      <c r="D544" t="s">
        <v>297</v>
      </c>
      <c r="G544" s="1">
        <f>pop_n_ws_wal!L3+pop_n_ws_wal!O3</f>
        <v>43202.5</v>
      </c>
      <c r="I544">
        <v>300</v>
      </c>
      <c r="R544" t="s">
        <v>297</v>
      </c>
      <c r="S544" s="2">
        <v>43102</v>
      </c>
      <c r="T544">
        <v>150</v>
      </c>
      <c r="U544" t="str">
        <f>U543</f>
        <v>Flowering</v>
      </c>
    </row>
    <row r="545" spans="1:21" x14ac:dyDescent="0.35">
      <c r="A545" t="str">
        <f t="shared" ref="A545:B545" si="40">A497</f>
        <v>WalkaminNratePopNrate150CVDoongaraPop450Season02-Jan</v>
      </c>
      <c r="B545" t="str">
        <f t="shared" si="40"/>
        <v>WalkaminNratePop</v>
      </c>
      <c r="C545">
        <v>150</v>
      </c>
      <c r="D545" t="s">
        <v>297</v>
      </c>
      <c r="G545" s="1">
        <f>pop_n_ws_wal!L4+pop_n_ws_wal!O4</f>
        <v>43202.75</v>
      </c>
      <c r="I545">
        <v>450</v>
      </c>
      <c r="R545" t="s">
        <v>297</v>
      </c>
      <c r="S545" s="2">
        <v>43102</v>
      </c>
      <c r="T545">
        <v>150</v>
      </c>
      <c r="U545" t="str">
        <f t="shared" ref="U545:U590" si="41">U544</f>
        <v>Flowering</v>
      </c>
    </row>
    <row r="546" spans="1:21" x14ac:dyDescent="0.35">
      <c r="A546" t="str">
        <f t="shared" ref="A546:B546" si="42">A498</f>
        <v>WalkaminNratePopNrate150CVDoongaraPop600Season02-Jan</v>
      </c>
      <c r="B546" t="str">
        <f t="shared" si="42"/>
        <v>WalkaminNratePop</v>
      </c>
      <c r="C546">
        <v>150</v>
      </c>
      <c r="D546" t="s">
        <v>297</v>
      </c>
      <c r="G546" s="1">
        <f>pop_n_ws_wal!L5+pop_n_ws_wal!O5</f>
        <v>43203.25</v>
      </c>
      <c r="I546">
        <v>600</v>
      </c>
      <c r="R546" t="s">
        <v>297</v>
      </c>
      <c r="S546" s="2">
        <v>43102</v>
      </c>
      <c r="T546">
        <v>150</v>
      </c>
      <c r="U546" t="str">
        <f t="shared" si="41"/>
        <v>Flowering</v>
      </c>
    </row>
    <row r="547" spans="1:21" x14ac:dyDescent="0.35">
      <c r="A547" t="str">
        <f t="shared" ref="A547:B547" si="43">A499</f>
        <v>WalkaminNratePopNrate200CVDoongaraPop150Season02-Jan</v>
      </c>
      <c r="B547" t="str">
        <f t="shared" si="43"/>
        <v>WalkaminNratePop</v>
      </c>
      <c r="C547">
        <v>200</v>
      </c>
      <c r="D547" t="s">
        <v>297</v>
      </c>
      <c r="G547" s="1">
        <f>pop_n_ws_wal!L6+pop_n_ws_wal!O6</f>
        <v>43202.5</v>
      </c>
      <c r="I547">
        <v>150</v>
      </c>
      <c r="R547" t="s">
        <v>297</v>
      </c>
      <c r="S547" s="2">
        <v>43102</v>
      </c>
      <c r="T547">
        <v>200</v>
      </c>
      <c r="U547" t="str">
        <f t="shared" si="41"/>
        <v>Flowering</v>
      </c>
    </row>
    <row r="548" spans="1:21" x14ac:dyDescent="0.35">
      <c r="A548" t="str">
        <f t="shared" ref="A548:B548" si="44">A500</f>
        <v>WalkaminNratePopNrate200CVDoongaraPop300Season02-Jan</v>
      </c>
      <c r="B548" t="str">
        <f t="shared" si="44"/>
        <v>WalkaminNratePop</v>
      </c>
      <c r="C548">
        <v>200</v>
      </c>
      <c r="D548" t="s">
        <v>297</v>
      </c>
      <c r="G548" s="1">
        <f>pop_n_ws_wal!L7+pop_n_ws_wal!O7</f>
        <v>43203.25</v>
      </c>
      <c r="I548">
        <v>300</v>
      </c>
      <c r="R548" t="s">
        <v>297</v>
      </c>
      <c r="S548" s="2">
        <v>43102</v>
      </c>
      <c r="T548">
        <v>200</v>
      </c>
      <c r="U548" t="str">
        <f t="shared" si="41"/>
        <v>Flowering</v>
      </c>
    </row>
    <row r="549" spans="1:21" x14ac:dyDescent="0.35">
      <c r="A549" t="str">
        <f t="shared" ref="A549:B549" si="45">A501</f>
        <v>WalkaminNratePopNrate200CVDoongaraPop450Season02-Jan</v>
      </c>
      <c r="B549" t="str">
        <f t="shared" si="45"/>
        <v>WalkaminNratePop</v>
      </c>
      <c r="C549">
        <v>200</v>
      </c>
      <c r="D549" t="s">
        <v>297</v>
      </c>
      <c r="G549" s="1">
        <f>pop_n_ws_wal!L8+pop_n_ws_wal!O8</f>
        <v>43202.5</v>
      </c>
      <c r="I549">
        <v>450</v>
      </c>
      <c r="R549" t="s">
        <v>297</v>
      </c>
      <c r="S549" s="2">
        <v>43102</v>
      </c>
      <c r="T549">
        <v>200</v>
      </c>
      <c r="U549" t="str">
        <f t="shared" si="41"/>
        <v>Flowering</v>
      </c>
    </row>
    <row r="550" spans="1:21" x14ac:dyDescent="0.35">
      <c r="A550" t="str">
        <f t="shared" ref="A550:B550" si="46">A502</f>
        <v>WalkaminNratePopNrate200CVDoongaraPop600Season02-Jan</v>
      </c>
      <c r="B550" t="str">
        <f t="shared" si="46"/>
        <v>WalkaminNratePop</v>
      </c>
      <c r="C550">
        <v>200</v>
      </c>
      <c r="D550" t="s">
        <v>297</v>
      </c>
      <c r="G550" s="1">
        <f>pop_n_ws_wal!L9+pop_n_ws_wal!O9</f>
        <v>43202.5</v>
      </c>
      <c r="I550">
        <v>600</v>
      </c>
      <c r="R550" t="s">
        <v>297</v>
      </c>
      <c r="S550" s="2">
        <v>43102</v>
      </c>
      <c r="T550">
        <v>200</v>
      </c>
      <c r="U550" t="str">
        <f t="shared" si="41"/>
        <v>Flowering</v>
      </c>
    </row>
    <row r="551" spans="1:21" x14ac:dyDescent="0.35">
      <c r="A551" t="str">
        <f t="shared" ref="A551:B551" si="47">A503</f>
        <v>WalkaminNratePopNrate250CVDoongaraPop150Season02-Jan</v>
      </c>
      <c r="B551" t="str">
        <f t="shared" si="47"/>
        <v>WalkaminNratePop</v>
      </c>
      <c r="C551">
        <v>250</v>
      </c>
      <c r="D551" t="s">
        <v>297</v>
      </c>
      <c r="G551" s="1">
        <f>pop_n_ws_wal!L10+pop_n_ws_wal!O10</f>
        <v>43201.5</v>
      </c>
      <c r="I551">
        <v>150</v>
      </c>
      <c r="R551" t="s">
        <v>297</v>
      </c>
      <c r="S551" s="2">
        <v>43102</v>
      </c>
      <c r="T551">
        <v>250</v>
      </c>
      <c r="U551" t="str">
        <f t="shared" si="41"/>
        <v>Flowering</v>
      </c>
    </row>
    <row r="552" spans="1:21" x14ac:dyDescent="0.35">
      <c r="A552" t="str">
        <f t="shared" ref="A552:B552" si="48">A504</f>
        <v>WalkaminNratePopNrate250CVDoongaraPop300Season02-Jan</v>
      </c>
      <c r="B552" t="str">
        <f t="shared" si="48"/>
        <v>WalkaminNratePop</v>
      </c>
      <c r="C552">
        <v>250</v>
      </c>
      <c r="D552" t="s">
        <v>297</v>
      </c>
      <c r="G552" s="1">
        <f>pop_n_ws_wal!L11+pop_n_ws_wal!O11</f>
        <v>43201.25</v>
      </c>
      <c r="I552">
        <v>300</v>
      </c>
      <c r="R552" t="s">
        <v>297</v>
      </c>
      <c r="S552" s="2">
        <v>43102</v>
      </c>
      <c r="T552">
        <v>250</v>
      </c>
      <c r="U552" t="str">
        <f t="shared" si="41"/>
        <v>Flowering</v>
      </c>
    </row>
    <row r="553" spans="1:21" x14ac:dyDescent="0.35">
      <c r="A553" t="str">
        <f t="shared" ref="A553:B553" si="49">A505</f>
        <v>WalkaminNratePopNrate250CVDoongaraPop450Season02-Jan</v>
      </c>
      <c r="B553" t="str">
        <f t="shared" si="49"/>
        <v>WalkaminNratePop</v>
      </c>
      <c r="C553">
        <v>250</v>
      </c>
      <c r="D553" t="s">
        <v>297</v>
      </c>
      <c r="G553" s="1">
        <f>pop_n_ws_wal!L12+pop_n_ws_wal!O12</f>
        <v>43202</v>
      </c>
      <c r="I553">
        <v>450</v>
      </c>
      <c r="R553" t="s">
        <v>297</v>
      </c>
      <c r="S553" s="2">
        <v>43102</v>
      </c>
      <c r="T553">
        <v>250</v>
      </c>
      <c r="U553" t="str">
        <f t="shared" si="41"/>
        <v>Flowering</v>
      </c>
    </row>
    <row r="554" spans="1:21" x14ac:dyDescent="0.35">
      <c r="A554" t="str">
        <f t="shared" ref="A554:B554" si="50">A506</f>
        <v>WalkaminNratePopNrate250CVDoongaraPop600Season02-Jan</v>
      </c>
      <c r="B554" t="str">
        <f t="shared" si="50"/>
        <v>WalkaminNratePop</v>
      </c>
      <c r="C554">
        <v>250</v>
      </c>
      <c r="D554" t="s">
        <v>297</v>
      </c>
      <c r="G554" s="1">
        <f>pop_n_ws_wal!L13+pop_n_ws_wal!O13</f>
        <v>43201.75</v>
      </c>
      <c r="I554">
        <v>600</v>
      </c>
      <c r="R554" t="s">
        <v>297</v>
      </c>
      <c r="S554" s="2">
        <v>43102</v>
      </c>
      <c r="T554">
        <v>250</v>
      </c>
      <c r="U554" t="str">
        <f t="shared" si="41"/>
        <v>Flowering</v>
      </c>
    </row>
    <row r="555" spans="1:21" x14ac:dyDescent="0.35">
      <c r="A555" t="str">
        <f t="shared" ref="A555:B555" si="51">A507</f>
        <v>WalkaminNratePopNrate150CVViet 4Pop150Season02-Jan</v>
      </c>
      <c r="B555" t="str">
        <f t="shared" si="51"/>
        <v>WalkaminNratePop</v>
      </c>
      <c r="C555">
        <v>150</v>
      </c>
      <c r="D555" t="s">
        <v>309</v>
      </c>
      <c r="G555" s="1">
        <f>pop_n_ws_wal!L14+pop_n_ws_wal!O14</f>
        <v>43202</v>
      </c>
      <c r="I555">
        <v>150</v>
      </c>
      <c r="R555" t="s">
        <v>309</v>
      </c>
      <c r="S555" s="2">
        <v>43102</v>
      </c>
      <c r="T555">
        <v>150</v>
      </c>
      <c r="U555" t="str">
        <f t="shared" si="41"/>
        <v>Flowering</v>
      </c>
    </row>
    <row r="556" spans="1:21" x14ac:dyDescent="0.35">
      <c r="A556" t="str">
        <f t="shared" ref="A556:B556" si="52">A508</f>
        <v>WalkaminNratePopNrate150CVViet 4Pop300Season02-Jan</v>
      </c>
      <c r="B556" t="str">
        <f t="shared" si="52"/>
        <v>WalkaminNratePop</v>
      </c>
      <c r="C556">
        <v>150</v>
      </c>
      <c r="D556" t="s">
        <v>309</v>
      </c>
      <c r="G556" s="1">
        <f>pop_n_ws_wal!L15+pop_n_ws_wal!O15</f>
        <v>43201.75</v>
      </c>
      <c r="I556">
        <v>300</v>
      </c>
      <c r="R556" t="s">
        <v>309</v>
      </c>
      <c r="S556" s="2">
        <v>43102</v>
      </c>
      <c r="T556">
        <v>150</v>
      </c>
      <c r="U556" t="str">
        <f t="shared" si="41"/>
        <v>Flowering</v>
      </c>
    </row>
    <row r="557" spans="1:21" x14ac:dyDescent="0.35">
      <c r="A557" t="str">
        <f t="shared" ref="A557:B557" si="53">A509</f>
        <v>WalkaminNratePopNrate150CVViet 4Pop450Season02-Jan</v>
      </c>
      <c r="B557" t="str">
        <f t="shared" si="53"/>
        <v>WalkaminNratePop</v>
      </c>
      <c r="C557">
        <v>150</v>
      </c>
      <c r="D557" t="s">
        <v>309</v>
      </c>
      <c r="G557" s="1">
        <f>pop_n_ws_wal!L16+pop_n_ws_wal!O16</f>
        <v>43199</v>
      </c>
      <c r="I557">
        <v>450</v>
      </c>
      <c r="R557" t="s">
        <v>309</v>
      </c>
      <c r="S557" s="2">
        <v>43102</v>
      </c>
      <c r="T557">
        <v>150</v>
      </c>
      <c r="U557" t="str">
        <f t="shared" si="41"/>
        <v>Flowering</v>
      </c>
    </row>
    <row r="558" spans="1:21" x14ac:dyDescent="0.35">
      <c r="A558" t="str">
        <f t="shared" ref="A558:B558" si="54">A510</f>
        <v>WalkaminNratePopNrate150CVViet 4Pop600Season02-Jan</v>
      </c>
      <c r="B558" t="str">
        <f t="shared" si="54"/>
        <v>WalkaminNratePop</v>
      </c>
      <c r="C558">
        <v>150</v>
      </c>
      <c r="D558" t="s">
        <v>309</v>
      </c>
      <c r="G558" s="1">
        <f>pop_n_ws_wal!L17+pop_n_ws_wal!O17</f>
        <v>43199.5</v>
      </c>
      <c r="I558">
        <v>600</v>
      </c>
      <c r="R558" t="s">
        <v>309</v>
      </c>
      <c r="S558" s="2">
        <v>43102</v>
      </c>
      <c r="T558">
        <v>150</v>
      </c>
      <c r="U558" t="str">
        <f t="shared" si="41"/>
        <v>Flowering</v>
      </c>
    </row>
    <row r="559" spans="1:21" x14ac:dyDescent="0.35">
      <c r="A559" t="str">
        <f t="shared" ref="A559:B559" si="55">A511</f>
        <v>WalkaminNratePopNrate200CVViet 4Pop150Season02-Jan</v>
      </c>
      <c r="B559" t="str">
        <f t="shared" si="55"/>
        <v>WalkaminNratePop</v>
      </c>
      <c r="C559">
        <v>200</v>
      </c>
      <c r="D559" t="s">
        <v>309</v>
      </c>
      <c r="G559" s="1">
        <f>pop_n_ws_wal!L18+pop_n_ws_wal!O18</f>
        <v>43201.75</v>
      </c>
      <c r="I559">
        <v>150</v>
      </c>
      <c r="R559" t="s">
        <v>309</v>
      </c>
      <c r="S559" s="2">
        <v>43102</v>
      </c>
      <c r="T559">
        <v>200</v>
      </c>
      <c r="U559" t="str">
        <f t="shared" si="41"/>
        <v>Flowering</v>
      </c>
    </row>
    <row r="560" spans="1:21" x14ac:dyDescent="0.35">
      <c r="A560" t="str">
        <f t="shared" ref="A560:B560" si="56">A512</f>
        <v>WalkaminNratePopNrate200CVViet 4Pop300Season02-Jan</v>
      </c>
      <c r="B560" t="str">
        <f t="shared" si="56"/>
        <v>WalkaminNratePop</v>
      </c>
      <c r="C560">
        <v>200</v>
      </c>
      <c r="D560" t="s">
        <v>309</v>
      </c>
      <c r="G560" s="1">
        <f>pop_n_ws_wal!L19+pop_n_ws_wal!O19</f>
        <v>43201.25</v>
      </c>
      <c r="I560">
        <v>300</v>
      </c>
      <c r="R560" t="s">
        <v>309</v>
      </c>
      <c r="S560" s="2">
        <v>43102</v>
      </c>
      <c r="T560">
        <v>200</v>
      </c>
      <c r="U560" t="str">
        <f t="shared" si="41"/>
        <v>Flowering</v>
      </c>
    </row>
    <row r="561" spans="1:21" x14ac:dyDescent="0.35">
      <c r="A561" t="str">
        <f t="shared" ref="A561:B561" si="57">A513</f>
        <v>WalkaminNratePopNrate200CVViet 4Pop450Season02-Jan</v>
      </c>
      <c r="B561" t="str">
        <f t="shared" si="57"/>
        <v>WalkaminNratePop</v>
      </c>
      <c r="C561">
        <v>200</v>
      </c>
      <c r="D561" t="s">
        <v>309</v>
      </c>
      <c r="G561" s="1">
        <f>pop_n_ws_wal!L20+pop_n_ws_wal!O20</f>
        <v>43199.25</v>
      </c>
      <c r="I561">
        <v>450</v>
      </c>
      <c r="R561" t="s">
        <v>309</v>
      </c>
      <c r="S561" s="2">
        <v>43102</v>
      </c>
      <c r="T561">
        <v>200</v>
      </c>
      <c r="U561" t="str">
        <f t="shared" si="41"/>
        <v>Flowering</v>
      </c>
    </row>
    <row r="562" spans="1:21" x14ac:dyDescent="0.35">
      <c r="A562" t="str">
        <f t="shared" ref="A562:B562" si="58">A514</f>
        <v>WalkaminNratePopNrate200CVViet 4Pop600Season02-Jan</v>
      </c>
      <c r="B562" t="str">
        <f t="shared" si="58"/>
        <v>WalkaminNratePop</v>
      </c>
      <c r="C562">
        <v>200</v>
      </c>
      <c r="D562" t="s">
        <v>309</v>
      </c>
      <c r="G562" s="1">
        <f>pop_n_ws_wal!L21+pop_n_ws_wal!O21</f>
        <v>43191.75</v>
      </c>
      <c r="I562">
        <v>600</v>
      </c>
      <c r="R562" t="s">
        <v>309</v>
      </c>
      <c r="S562" s="2">
        <v>43102</v>
      </c>
      <c r="T562">
        <v>200</v>
      </c>
      <c r="U562" t="str">
        <f t="shared" si="41"/>
        <v>Flowering</v>
      </c>
    </row>
    <row r="563" spans="1:21" x14ac:dyDescent="0.35">
      <c r="A563" t="str">
        <f t="shared" ref="A563:B563" si="59">A515</f>
        <v>WalkaminNratePopNrate250CVViet 4Pop150Season02-Jan</v>
      </c>
      <c r="B563" t="str">
        <f t="shared" si="59"/>
        <v>WalkaminNratePop</v>
      </c>
      <c r="C563">
        <v>250</v>
      </c>
      <c r="D563" t="s">
        <v>309</v>
      </c>
      <c r="G563" s="1">
        <f>pop_n_ws_wal!L22+pop_n_ws_wal!O22</f>
        <v>43201.25</v>
      </c>
      <c r="I563">
        <v>150</v>
      </c>
      <c r="R563" t="s">
        <v>309</v>
      </c>
      <c r="S563" s="2">
        <v>43102</v>
      </c>
      <c r="T563">
        <v>250</v>
      </c>
      <c r="U563" t="str">
        <f t="shared" si="41"/>
        <v>Flowering</v>
      </c>
    </row>
    <row r="564" spans="1:21" x14ac:dyDescent="0.35">
      <c r="A564" t="str">
        <f t="shared" ref="A564:B564" si="60">A516</f>
        <v>WalkaminNratePopNrate250CVViet 4Pop300Season02-Jan</v>
      </c>
      <c r="B564" t="str">
        <f t="shared" si="60"/>
        <v>WalkaminNratePop</v>
      </c>
      <c r="C564">
        <v>250</v>
      </c>
      <c r="D564" t="s">
        <v>309</v>
      </c>
      <c r="G564" s="1">
        <f>pop_n_ws_wal!L23+pop_n_ws_wal!O23</f>
        <v>43201</v>
      </c>
      <c r="I564">
        <v>300</v>
      </c>
      <c r="R564" t="s">
        <v>309</v>
      </c>
      <c r="S564" s="2">
        <v>43102</v>
      </c>
      <c r="T564">
        <v>250</v>
      </c>
      <c r="U564" t="str">
        <f t="shared" si="41"/>
        <v>Flowering</v>
      </c>
    </row>
    <row r="565" spans="1:21" x14ac:dyDescent="0.35">
      <c r="A565" t="str">
        <f t="shared" ref="A565:B565" si="61">A517</f>
        <v>WalkaminNratePopNrate250CVViet 4Pop450Season02-Jan</v>
      </c>
      <c r="B565" t="str">
        <f t="shared" si="61"/>
        <v>WalkaminNratePop</v>
      </c>
      <c r="C565">
        <v>250</v>
      </c>
      <c r="D565" t="s">
        <v>309</v>
      </c>
      <c r="G565" s="1">
        <f>pop_n_ws_wal!L24+pop_n_ws_wal!O24</f>
        <v>43199.75</v>
      </c>
      <c r="I565">
        <v>450</v>
      </c>
      <c r="R565" t="s">
        <v>309</v>
      </c>
      <c r="S565" s="2">
        <v>43102</v>
      </c>
      <c r="T565">
        <v>250</v>
      </c>
      <c r="U565" t="str">
        <f t="shared" si="41"/>
        <v>Flowering</v>
      </c>
    </row>
    <row r="566" spans="1:21" x14ac:dyDescent="0.35">
      <c r="A566" t="str">
        <f t="shared" ref="A566:B566" si="62">A518</f>
        <v>WalkaminNratePopNrate250CVViet 4Pop600Season02-Jan</v>
      </c>
      <c r="B566" t="str">
        <f t="shared" si="62"/>
        <v>WalkaminNratePop</v>
      </c>
      <c r="C566">
        <v>250</v>
      </c>
      <c r="D566" t="s">
        <v>309</v>
      </c>
      <c r="G566" s="1">
        <f>pop_n_ws_wal!L25+pop_n_ws_wal!O25</f>
        <v>43200.5</v>
      </c>
      <c r="I566">
        <v>600</v>
      </c>
      <c r="R566" t="s">
        <v>309</v>
      </c>
      <c r="S566" s="2">
        <v>43102</v>
      </c>
      <c r="T566">
        <v>250</v>
      </c>
      <c r="U566" t="str">
        <f t="shared" si="41"/>
        <v>Flowering</v>
      </c>
    </row>
    <row r="567" spans="1:21" x14ac:dyDescent="0.35">
      <c r="A567" t="str">
        <f t="shared" ref="A567:B567" si="63">A519</f>
        <v>WalkaminNratePopNrate150CVYRL 39Pop150Season02-Jan</v>
      </c>
      <c r="B567" t="str">
        <f t="shared" si="63"/>
        <v>WalkaminNratePop</v>
      </c>
      <c r="C567">
        <v>150</v>
      </c>
      <c r="D567" t="s">
        <v>310</v>
      </c>
      <c r="G567" s="1">
        <f>pop_n_ws_wal!L26+pop_n_ws_wal!O26</f>
        <v>43200.25</v>
      </c>
      <c r="I567">
        <v>150</v>
      </c>
      <c r="R567" t="s">
        <v>310</v>
      </c>
      <c r="S567" s="2">
        <v>43102</v>
      </c>
      <c r="T567">
        <v>150</v>
      </c>
      <c r="U567" t="str">
        <f t="shared" si="41"/>
        <v>Flowering</v>
      </c>
    </row>
    <row r="568" spans="1:21" x14ac:dyDescent="0.35">
      <c r="A568" t="str">
        <f t="shared" ref="A568:B568" si="64">A520</f>
        <v>WalkaminNratePopNrate150CVYRL 39Pop300Season02-Jan</v>
      </c>
      <c r="B568" t="str">
        <f t="shared" si="64"/>
        <v>WalkaminNratePop</v>
      </c>
      <c r="C568">
        <v>150</v>
      </c>
      <c r="D568" t="s">
        <v>310</v>
      </c>
      <c r="G568" s="1">
        <f>pop_n_ws_wal!L27+pop_n_ws_wal!O27</f>
        <v>43191.75</v>
      </c>
      <c r="I568">
        <v>300</v>
      </c>
      <c r="R568" t="s">
        <v>310</v>
      </c>
      <c r="S568" s="2">
        <v>43102</v>
      </c>
      <c r="T568">
        <v>150</v>
      </c>
      <c r="U568" t="str">
        <f t="shared" si="41"/>
        <v>Flowering</v>
      </c>
    </row>
    <row r="569" spans="1:21" x14ac:dyDescent="0.35">
      <c r="A569" t="str">
        <f t="shared" ref="A569:B569" si="65">A521</f>
        <v>WalkaminNratePopNrate150CVYRL 39Pop450Season02-Jan</v>
      </c>
      <c r="B569" t="str">
        <f t="shared" si="65"/>
        <v>WalkaminNratePop</v>
      </c>
      <c r="C569">
        <v>150</v>
      </c>
      <c r="D569" t="s">
        <v>310</v>
      </c>
      <c r="G569" s="1">
        <f>pop_n_ws_wal!L28+pop_n_ws_wal!O28</f>
        <v>43198.25</v>
      </c>
      <c r="I569">
        <v>450</v>
      </c>
      <c r="R569" t="s">
        <v>310</v>
      </c>
      <c r="S569" s="2">
        <v>43102</v>
      </c>
      <c r="T569">
        <v>150</v>
      </c>
      <c r="U569" t="str">
        <f t="shared" si="41"/>
        <v>Flowering</v>
      </c>
    </row>
    <row r="570" spans="1:21" x14ac:dyDescent="0.35">
      <c r="A570" t="str">
        <f t="shared" ref="A570:B570" si="66">A522</f>
        <v>WalkaminNratePopNrate150CVYRL 39Pop600Season02-Jan</v>
      </c>
      <c r="B570" t="str">
        <f t="shared" si="66"/>
        <v>WalkaminNratePop</v>
      </c>
      <c r="C570">
        <v>150</v>
      </c>
      <c r="D570" t="s">
        <v>310</v>
      </c>
      <c r="G570" s="1">
        <f>pop_n_ws_wal!L29+pop_n_ws_wal!O29</f>
        <v>43193.5</v>
      </c>
      <c r="I570">
        <v>600</v>
      </c>
      <c r="R570" t="s">
        <v>310</v>
      </c>
      <c r="S570" s="2">
        <v>43102</v>
      </c>
      <c r="T570">
        <v>150</v>
      </c>
      <c r="U570" t="str">
        <f t="shared" si="41"/>
        <v>Flowering</v>
      </c>
    </row>
    <row r="571" spans="1:21" x14ac:dyDescent="0.35">
      <c r="A571" t="str">
        <f t="shared" ref="A571:B571" si="67">A523</f>
        <v>WalkaminNratePopNrate200CVYRL 39Pop150Season02-Jan</v>
      </c>
      <c r="B571" t="str">
        <f t="shared" si="67"/>
        <v>WalkaminNratePop</v>
      </c>
      <c r="C571">
        <v>200</v>
      </c>
      <c r="D571" t="s">
        <v>310</v>
      </c>
      <c r="G571" s="1">
        <f>pop_n_ws_wal!L30+pop_n_ws_wal!O30</f>
        <v>43198</v>
      </c>
      <c r="I571">
        <v>150</v>
      </c>
      <c r="R571" t="s">
        <v>310</v>
      </c>
      <c r="S571" s="2">
        <v>43102</v>
      </c>
      <c r="T571">
        <v>200</v>
      </c>
      <c r="U571" t="str">
        <f t="shared" si="41"/>
        <v>Flowering</v>
      </c>
    </row>
    <row r="572" spans="1:21" x14ac:dyDescent="0.35">
      <c r="A572" t="str">
        <f t="shared" ref="A572:B572" si="68">A524</f>
        <v>WalkaminNratePopNrate200CVYRL 39Pop300Season02-Jan</v>
      </c>
      <c r="B572" t="str">
        <f t="shared" si="68"/>
        <v>WalkaminNratePop</v>
      </c>
      <c r="C572">
        <v>200</v>
      </c>
      <c r="D572" t="s">
        <v>310</v>
      </c>
      <c r="G572" s="1">
        <f>pop_n_ws_wal!L31+pop_n_ws_wal!O31</f>
        <v>43199.5</v>
      </c>
      <c r="I572">
        <v>300</v>
      </c>
      <c r="R572" t="s">
        <v>310</v>
      </c>
      <c r="S572" s="2">
        <v>43102</v>
      </c>
      <c r="T572">
        <v>200</v>
      </c>
      <c r="U572" t="str">
        <f t="shared" si="41"/>
        <v>Flowering</v>
      </c>
    </row>
    <row r="573" spans="1:21" x14ac:dyDescent="0.35">
      <c r="A573" t="str">
        <f t="shared" ref="A573:B573" si="69">A525</f>
        <v>WalkaminNratePopNrate200CVYRL 39Pop450Season02-Jan</v>
      </c>
      <c r="B573" t="str">
        <f t="shared" si="69"/>
        <v>WalkaminNratePop</v>
      </c>
      <c r="C573">
        <v>200</v>
      </c>
      <c r="D573" t="s">
        <v>310</v>
      </c>
      <c r="G573" s="1">
        <f>pop_n_ws_wal!L32+pop_n_ws_wal!O32</f>
        <v>43193</v>
      </c>
      <c r="I573">
        <v>450</v>
      </c>
      <c r="R573" t="s">
        <v>310</v>
      </c>
      <c r="S573" s="2">
        <v>43102</v>
      </c>
      <c r="T573">
        <v>200</v>
      </c>
      <c r="U573" t="str">
        <f t="shared" si="41"/>
        <v>Flowering</v>
      </c>
    </row>
    <row r="574" spans="1:21" x14ac:dyDescent="0.35">
      <c r="A574" t="str">
        <f t="shared" ref="A574:B574" si="70">A526</f>
        <v>WalkaminNratePopNrate200CVYRL 39Pop600Season02-Jan</v>
      </c>
      <c r="B574" t="str">
        <f t="shared" si="70"/>
        <v>WalkaminNratePop</v>
      </c>
      <c r="C574">
        <v>200</v>
      </c>
      <c r="D574" t="s">
        <v>310</v>
      </c>
      <c r="G574" s="1">
        <f>pop_n_ws_wal!L33+pop_n_ws_wal!O33</f>
        <v>43194</v>
      </c>
      <c r="I574">
        <v>600</v>
      </c>
      <c r="R574" t="s">
        <v>310</v>
      </c>
      <c r="S574" s="2">
        <v>43102</v>
      </c>
      <c r="T574">
        <v>200</v>
      </c>
      <c r="U574" t="str">
        <f t="shared" si="41"/>
        <v>Flowering</v>
      </c>
    </row>
    <row r="575" spans="1:21" x14ac:dyDescent="0.35">
      <c r="A575" t="str">
        <f t="shared" ref="A575:B575" si="71">A527</f>
        <v>WalkaminNratePopNrate250CVYRL 39Pop150Season02-Jan</v>
      </c>
      <c r="B575" t="str">
        <f t="shared" si="71"/>
        <v>WalkaminNratePop</v>
      </c>
      <c r="C575">
        <v>250</v>
      </c>
      <c r="D575" t="s">
        <v>310</v>
      </c>
      <c r="G575" s="1">
        <f>pop_n_ws_wal!L34+pop_n_ws_wal!O34</f>
        <v>43198</v>
      </c>
      <c r="I575">
        <v>150</v>
      </c>
      <c r="R575" t="s">
        <v>310</v>
      </c>
      <c r="S575" s="2">
        <v>43102</v>
      </c>
      <c r="T575">
        <v>250</v>
      </c>
      <c r="U575" t="str">
        <f t="shared" si="41"/>
        <v>Flowering</v>
      </c>
    </row>
    <row r="576" spans="1:21" x14ac:dyDescent="0.35">
      <c r="A576" t="str">
        <f t="shared" ref="A576:B576" si="72">A528</f>
        <v>WalkaminNratePopNrate250CVYRL 39Pop300Season02-Jan</v>
      </c>
      <c r="B576" t="str">
        <f t="shared" si="72"/>
        <v>WalkaminNratePop</v>
      </c>
      <c r="C576">
        <v>250</v>
      </c>
      <c r="D576" t="s">
        <v>310</v>
      </c>
      <c r="G576" s="1">
        <f>pop_n_ws_wal!L35+pop_n_ws_wal!O35</f>
        <v>43193</v>
      </c>
      <c r="I576">
        <v>300</v>
      </c>
      <c r="R576" t="s">
        <v>310</v>
      </c>
      <c r="S576" s="2">
        <v>43102</v>
      </c>
      <c r="T576">
        <v>250</v>
      </c>
      <c r="U576" t="str">
        <f t="shared" si="41"/>
        <v>Flowering</v>
      </c>
    </row>
    <row r="577" spans="1:21" x14ac:dyDescent="0.35">
      <c r="A577" t="str">
        <f t="shared" ref="A577:B577" si="73">A529</f>
        <v>WalkaminNratePopNrate250CVYRL 39Pop450Season02-Jan</v>
      </c>
      <c r="B577" t="str">
        <f t="shared" si="73"/>
        <v>WalkaminNratePop</v>
      </c>
      <c r="C577">
        <v>250</v>
      </c>
      <c r="D577" t="s">
        <v>310</v>
      </c>
      <c r="G577" s="1">
        <f>pop_n_ws_wal!L36+pop_n_ws_wal!O36</f>
        <v>43196.25</v>
      </c>
      <c r="I577">
        <v>450</v>
      </c>
      <c r="R577" t="s">
        <v>310</v>
      </c>
      <c r="S577" s="2">
        <v>43102</v>
      </c>
      <c r="T577">
        <v>250</v>
      </c>
      <c r="U577" t="str">
        <f t="shared" si="41"/>
        <v>Flowering</v>
      </c>
    </row>
    <row r="578" spans="1:21" x14ac:dyDescent="0.35">
      <c r="A578" t="str">
        <f t="shared" ref="A578:B578" si="74">A530</f>
        <v>WalkaminNratePopNrate250CVYRL 39Pop600Season02-Jan</v>
      </c>
      <c r="B578" t="str">
        <f t="shared" si="74"/>
        <v>WalkaminNratePop</v>
      </c>
      <c r="C578">
        <v>250</v>
      </c>
      <c r="D578" t="s">
        <v>310</v>
      </c>
      <c r="G578" s="1">
        <f>pop_n_ws_wal!L37+pop_n_ws_wal!O37</f>
        <v>43197.75</v>
      </c>
      <c r="I578">
        <v>600</v>
      </c>
      <c r="R578" t="s">
        <v>310</v>
      </c>
      <c r="S578" s="2">
        <v>43102</v>
      </c>
      <c r="T578">
        <v>250</v>
      </c>
      <c r="U578" t="str">
        <f t="shared" si="41"/>
        <v>Flowering</v>
      </c>
    </row>
    <row r="579" spans="1:21" x14ac:dyDescent="0.35">
      <c r="A579" t="str">
        <f t="shared" ref="A579:B579" si="75">A531</f>
        <v>WalkaminNratePopNrate150CVYUA16-V30Pop150Season02-Jan</v>
      </c>
      <c r="B579" t="str">
        <f t="shared" si="75"/>
        <v>WalkaminNratePop</v>
      </c>
      <c r="C579">
        <v>150</v>
      </c>
      <c r="D579" t="s">
        <v>312</v>
      </c>
      <c r="G579" s="1">
        <f>pop_n_ws_wal!L38+pop_n_ws_wal!O38</f>
        <v>43203.5</v>
      </c>
      <c r="I579">
        <v>150</v>
      </c>
      <c r="R579" t="s">
        <v>312</v>
      </c>
      <c r="S579">
        <v>43102</v>
      </c>
      <c r="T579">
        <v>150</v>
      </c>
      <c r="U579" t="str">
        <f t="shared" si="41"/>
        <v>Flowering</v>
      </c>
    </row>
    <row r="580" spans="1:21" x14ac:dyDescent="0.35">
      <c r="A580" t="str">
        <f t="shared" ref="A580:B580" si="76">A532</f>
        <v>WalkaminNratePopNrate150CVYUA16-V30Pop300Season02-Jan</v>
      </c>
      <c r="B580" t="str">
        <f t="shared" si="76"/>
        <v>WalkaminNratePop</v>
      </c>
      <c r="C580">
        <v>150</v>
      </c>
      <c r="D580" t="s">
        <v>312</v>
      </c>
      <c r="G580" s="1">
        <f>pop_n_ws_wal!L39+pop_n_ws_wal!O39</f>
        <v>43203.75</v>
      </c>
      <c r="I580">
        <v>300</v>
      </c>
      <c r="R580" t="s">
        <v>312</v>
      </c>
      <c r="S580">
        <v>43102</v>
      </c>
      <c r="T580">
        <v>150</v>
      </c>
      <c r="U580" t="str">
        <f t="shared" si="41"/>
        <v>Flowering</v>
      </c>
    </row>
    <row r="581" spans="1:21" x14ac:dyDescent="0.35">
      <c r="A581" t="str">
        <f t="shared" ref="A581:B581" si="77">A533</f>
        <v>WalkaminNratePopNrate150CVYUA16-V30Pop450Season02-Jan</v>
      </c>
      <c r="B581" t="str">
        <f t="shared" si="77"/>
        <v>WalkaminNratePop</v>
      </c>
      <c r="C581">
        <v>150</v>
      </c>
      <c r="D581" t="s">
        <v>312</v>
      </c>
      <c r="G581" s="1">
        <f>pop_n_ws_wal!L40+pop_n_ws_wal!O40</f>
        <v>43203.25</v>
      </c>
      <c r="I581">
        <v>450</v>
      </c>
      <c r="R581" t="s">
        <v>312</v>
      </c>
      <c r="S581">
        <v>43102</v>
      </c>
      <c r="T581">
        <v>150</v>
      </c>
      <c r="U581" t="str">
        <f t="shared" si="41"/>
        <v>Flowering</v>
      </c>
    </row>
    <row r="582" spans="1:21" x14ac:dyDescent="0.35">
      <c r="A582" t="str">
        <f t="shared" ref="A582:B582" si="78">A534</f>
        <v>WalkaminNratePopNrate150CVYUA16-V30Pop600Season02-Jan</v>
      </c>
      <c r="B582" t="str">
        <f t="shared" si="78"/>
        <v>WalkaminNratePop</v>
      </c>
      <c r="C582">
        <v>150</v>
      </c>
      <c r="D582" t="s">
        <v>312</v>
      </c>
      <c r="G582" s="1">
        <f>pop_n_ws_wal!L41+pop_n_ws_wal!O41</f>
        <v>43203.5</v>
      </c>
      <c r="I582">
        <v>600</v>
      </c>
      <c r="R582" t="s">
        <v>312</v>
      </c>
      <c r="S582">
        <v>43102</v>
      </c>
      <c r="T582">
        <v>150</v>
      </c>
      <c r="U582" t="str">
        <f t="shared" si="41"/>
        <v>Flowering</v>
      </c>
    </row>
    <row r="583" spans="1:21" x14ac:dyDescent="0.35">
      <c r="A583" t="str">
        <f t="shared" ref="A583:B583" si="79">A535</f>
        <v>WalkaminNratePopNrate200CVYUA16-V30Pop150Season02-Jan</v>
      </c>
      <c r="B583" t="str">
        <f t="shared" si="79"/>
        <v>WalkaminNratePop</v>
      </c>
      <c r="C583">
        <v>200</v>
      </c>
      <c r="D583" t="s">
        <v>312</v>
      </c>
      <c r="G583" s="1">
        <f>pop_n_ws_wal!L42+pop_n_ws_wal!O42</f>
        <v>43203.75</v>
      </c>
      <c r="I583">
        <v>150</v>
      </c>
      <c r="R583" t="s">
        <v>312</v>
      </c>
      <c r="S583">
        <v>43102</v>
      </c>
      <c r="T583">
        <v>200</v>
      </c>
      <c r="U583" t="str">
        <f t="shared" si="41"/>
        <v>Flowering</v>
      </c>
    </row>
    <row r="584" spans="1:21" x14ac:dyDescent="0.35">
      <c r="A584" t="str">
        <f t="shared" ref="A584:B584" si="80">A536</f>
        <v>WalkaminNratePopNrate200CVYUA16-V30Pop300Season02-Jan</v>
      </c>
      <c r="B584" t="str">
        <f t="shared" si="80"/>
        <v>WalkaminNratePop</v>
      </c>
      <c r="C584">
        <v>200</v>
      </c>
      <c r="D584" t="s">
        <v>312</v>
      </c>
      <c r="G584" s="1">
        <f>pop_n_ws_wal!L43+pop_n_ws_wal!O43</f>
        <v>43203.25</v>
      </c>
      <c r="I584">
        <v>300</v>
      </c>
      <c r="R584" t="s">
        <v>312</v>
      </c>
      <c r="S584">
        <v>43102</v>
      </c>
      <c r="T584">
        <v>200</v>
      </c>
      <c r="U584" t="str">
        <f t="shared" si="41"/>
        <v>Flowering</v>
      </c>
    </row>
    <row r="585" spans="1:21" x14ac:dyDescent="0.35">
      <c r="A585" t="str">
        <f t="shared" ref="A585:B585" si="81">A537</f>
        <v>WalkaminNratePopNrate200CVYUA16-V30Pop450Season02-Jan</v>
      </c>
      <c r="B585" t="str">
        <f t="shared" si="81"/>
        <v>WalkaminNratePop</v>
      </c>
      <c r="C585">
        <v>200</v>
      </c>
      <c r="D585" t="s">
        <v>312</v>
      </c>
      <c r="G585" s="1">
        <f>pop_n_ws_wal!L44+pop_n_ws_wal!O44</f>
        <v>43203.5</v>
      </c>
      <c r="I585">
        <v>450</v>
      </c>
      <c r="R585" t="s">
        <v>312</v>
      </c>
      <c r="S585">
        <v>43102</v>
      </c>
      <c r="T585">
        <v>200</v>
      </c>
      <c r="U585" t="str">
        <f t="shared" si="41"/>
        <v>Flowering</v>
      </c>
    </row>
    <row r="586" spans="1:21" x14ac:dyDescent="0.35">
      <c r="A586" t="str">
        <f t="shared" ref="A586:B586" si="82">A538</f>
        <v>WalkaminNratePopNrate200CVYUA16-V30Pop600Season02-Jan</v>
      </c>
      <c r="B586" t="str">
        <f t="shared" si="82"/>
        <v>WalkaminNratePop</v>
      </c>
      <c r="C586">
        <v>200</v>
      </c>
      <c r="D586" t="s">
        <v>312</v>
      </c>
      <c r="G586" s="1">
        <f>pop_n_ws_wal!L45+pop_n_ws_wal!O45</f>
        <v>43203.5</v>
      </c>
      <c r="I586">
        <v>600</v>
      </c>
      <c r="R586" t="s">
        <v>312</v>
      </c>
      <c r="S586">
        <v>43102</v>
      </c>
      <c r="T586">
        <v>200</v>
      </c>
      <c r="U586" t="str">
        <f t="shared" si="41"/>
        <v>Flowering</v>
      </c>
    </row>
    <row r="587" spans="1:21" x14ac:dyDescent="0.35">
      <c r="A587" t="str">
        <f t="shared" ref="A587:B587" si="83">A539</f>
        <v>WalkaminNratePopNrate250CVYUA16-V30Pop150Season02-Jan</v>
      </c>
      <c r="B587" t="str">
        <f t="shared" si="83"/>
        <v>WalkaminNratePop</v>
      </c>
      <c r="C587">
        <v>250</v>
      </c>
      <c r="D587" t="s">
        <v>312</v>
      </c>
      <c r="G587" s="1">
        <f>pop_n_ws_wal!L46+pop_n_ws_wal!O46</f>
        <v>43202.5</v>
      </c>
      <c r="I587">
        <v>150</v>
      </c>
      <c r="R587" t="s">
        <v>312</v>
      </c>
      <c r="S587">
        <v>43102</v>
      </c>
      <c r="T587">
        <v>250</v>
      </c>
      <c r="U587" t="str">
        <f t="shared" si="41"/>
        <v>Flowering</v>
      </c>
    </row>
    <row r="588" spans="1:21" x14ac:dyDescent="0.35">
      <c r="A588" t="str">
        <f t="shared" ref="A588:B588" si="84">A540</f>
        <v>WalkaminNratePopNrate250CVYUA16-V30Pop300Season02-Jan</v>
      </c>
      <c r="B588" t="str">
        <f t="shared" si="84"/>
        <v>WalkaminNratePop</v>
      </c>
      <c r="C588">
        <v>250</v>
      </c>
      <c r="D588" t="s">
        <v>312</v>
      </c>
      <c r="G588" s="1">
        <f>pop_n_ws_wal!L47+pop_n_ws_wal!O47</f>
        <v>43203.25</v>
      </c>
      <c r="I588">
        <v>300</v>
      </c>
      <c r="R588" t="s">
        <v>312</v>
      </c>
      <c r="S588">
        <v>43102</v>
      </c>
      <c r="T588">
        <v>250</v>
      </c>
      <c r="U588" t="str">
        <f t="shared" si="41"/>
        <v>Flowering</v>
      </c>
    </row>
    <row r="589" spans="1:21" x14ac:dyDescent="0.35">
      <c r="A589" t="str">
        <f t="shared" ref="A589:B589" si="85">A541</f>
        <v>WalkaminNratePopNrate250CVYUA16-V30Pop450Season02-Jan</v>
      </c>
      <c r="B589" t="str">
        <f t="shared" si="85"/>
        <v>WalkaminNratePop</v>
      </c>
      <c r="C589">
        <v>250</v>
      </c>
      <c r="D589" t="s">
        <v>312</v>
      </c>
      <c r="G589" s="1">
        <f>pop_n_ws_wal!L48+pop_n_ws_wal!O48</f>
        <v>43203</v>
      </c>
      <c r="I589">
        <v>450</v>
      </c>
      <c r="R589" t="s">
        <v>312</v>
      </c>
      <c r="S589">
        <v>43102</v>
      </c>
      <c r="T589">
        <v>250</v>
      </c>
      <c r="U589" t="str">
        <f t="shared" si="41"/>
        <v>Flowering</v>
      </c>
    </row>
    <row r="590" spans="1:21" x14ac:dyDescent="0.35">
      <c r="A590" t="str">
        <f t="shared" ref="A590:B590" si="86">A542</f>
        <v>WalkaminNratePopNrate250CVYUA16-V30Pop600Season02-Jan</v>
      </c>
      <c r="B590" t="str">
        <f t="shared" si="86"/>
        <v>WalkaminNratePop</v>
      </c>
      <c r="C590">
        <v>250</v>
      </c>
      <c r="D590" t="s">
        <v>312</v>
      </c>
      <c r="G590" s="1">
        <f>pop_n_ws_wal!L49+pop_n_ws_wal!O49</f>
        <v>43202.25</v>
      </c>
      <c r="I590">
        <v>600</v>
      </c>
      <c r="R590" t="s">
        <v>312</v>
      </c>
      <c r="S590">
        <v>43102</v>
      </c>
      <c r="T590">
        <v>250</v>
      </c>
      <c r="U590" t="str">
        <f t="shared" si="41"/>
        <v>Flowering</v>
      </c>
    </row>
    <row r="591" spans="1:21" x14ac:dyDescent="0.35">
      <c r="A591" t="str">
        <f>A543</f>
        <v>WalkaminNratePopNrate150CVDoongaraPop150Season02-Jan</v>
      </c>
      <c r="B591" t="str">
        <f>B543</f>
        <v>WalkaminNratePop</v>
      </c>
      <c r="C591">
        <v>150</v>
      </c>
      <c r="D591" t="s">
        <v>297</v>
      </c>
      <c r="G591" s="1">
        <f>pop_n_ws_wal!L2+pop_n_ws_wal!P2</f>
        <v>43228.5</v>
      </c>
      <c r="I591">
        <v>150</v>
      </c>
      <c r="J591" t="s">
        <v>362</v>
      </c>
      <c r="K591" t="s">
        <v>362</v>
      </c>
      <c r="L591" t="s">
        <v>362</v>
      </c>
      <c r="N591" t="s">
        <v>362</v>
      </c>
      <c r="Q591" t="s">
        <v>362</v>
      </c>
      <c r="R591" t="s">
        <v>297</v>
      </c>
      <c r="S591" s="2">
        <v>43102</v>
      </c>
      <c r="T591">
        <v>150</v>
      </c>
      <c r="U591" t="s">
        <v>415</v>
      </c>
    </row>
    <row r="592" spans="1:21" x14ac:dyDescent="0.35">
      <c r="A592" t="str">
        <f t="shared" ref="A592:B592" si="87">A544</f>
        <v>WalkaminNratePopNrate150CVDoongaraPop300Season02-Jan</v>
      </c>
      <c r="B592" t="str">
        <f t="shared" si="87"/>
        <v>WalkaminNratePop</v>
      </c>
      <c r="C592">
        <v>150</v>
      </c>
      <c r="D592" t="s">
        <v>297</v>
      </c>
      <c r="G592" s="1">
        <f>pop_n_ws_wal!L3+pop_n_ws_wal!P3</f>
        <v>43230</v>
      </c>
      <c r="I592">
        <v>300</v>
      </c>
      <c r="R592" t="s">
        <v>297</v>
      </c>
      <c r="S592" s="2">
        <v>43102</v>
      </c>
      <c r="T592">
        <v>150</v>
      </c>
      <c r="U592" t="str">
        <f>U591</f>
        <v>Maturity</v>
      </c>
    </row>
    <row r="593" spans="1:21" x14ac:dyDescent="0.35">
      <c r="A593" t="str">
        <f t="shared" ref="A593:B593" si="88">A545</f>
        <v>WalkaminNratePopNrate150CVDoongaraPop450Season02-Jan</v>
      </c>
      <c r="B593" t="str">
        <f t="shared" si="88"/>
        <v>WalkaminNratePop</v>
      </c>
      <c r="C593">
        <v>150</v>
      </c>
      <c r="D593" t="s">
        <v>297</v>
      </c>
      <c r="G593" s="1">
        <f>pop_n_ws_wal!L4+pop_n_ws_wal!P4</f>
        <v>43229.25</v>
      </c>
      <c r="I593">
        <v>450</v>
      </c>
      <c r="R593" t="s">
        <v>297</v>
      </c>
      <c r="S593" s="2">
        <v>43102</v>
      </c>
      <c r="T593">
        <v>150</v>
      </c>
      <c r="U593" t="str">
        <f t="shared" ref="U593:U638" si="89">U592</f>
        <v>Maturity</v>
      </c>
    </row>
    <row r="594" spans="1:21" x14ac:dyDescent="0.35">
      <c r="A594" t="str">
        <f t="shared" ref="A594:B594" si="90">A546</f>
        <v>WalkaminNratePopNrate150CVDoongaraPop600Season02-Jan</v>
      </c>
      <c r="B594" t="str">
        <f t="shared" si="90"/>
        <v>WalkaminNratePop</v>
      </c>
      <c r="C594">
        <v>150</v>
      </c>
      <c r="D594" t="s">
        <v>297</v>
      </c>
      <c r="G594" s="1">
        <f>pop_n_ws_wal!L5+pop_n_ws_wal!P5</f>
        <v>43229.75</v>
      </c>
      <c r="I594">
        <v>600</v>
      </c>
      <c r="R594" t="s">
        <v>297</v>
      </c>
      <c r="S594" s="2">
        <v>43102</v>
      </c>
      <c r="T594">
        <v>150</v>
      </c>
      <c r="U594" t="str">
        <f t="shared" si="89"/>
        <v>Maturity</v>
      </c>
    </row>
    <row r="595" spans="1:21" x14ac:dyDescent="0.35">
      <c r="A595" t="str">
        <f t="shared" ref="A595:B595" si="91">A547</f>
        <v>WalkaminNratePopNrate200CVDoongaraPop150Season02-Jan</v>
      </c>
      <c r="B595" t="str">
        <f t="shared" si="91"/>
        <v>WalkaminNratePop</v>
      </c>
      <c r="C595">
        <v>200</v>
      </c>
      <c r="D595" t="s">
        <v>297</v>
      </c>
      <c r="G595" s="1">
        <f>pop_n_ws_wal!L6+pop_n_ws_wal!P6</f>
        <v>43229</v>
      </c>
      <c r="I595">
        <v>150</v>
      </c>
      <c r="R595" t="s">
        <v>297</v>
      </c>
      <c r="S595" s="2">
        <v>43102</v>
      </c>
      <c r="T595">
        <v>200</v>
      </c>
      <c r="U595" t="str">
        <f t="shared" si="89"/>
        <v>Maturity</v>
      </c>
    </row>
    <row r="596" spans="1:21" x14ac:dyDescent="0.35">
      <c r="A596" t="str">
        <f t="shared" ref="A596:B596" si="92">A548</f>
        <v>WalkaminNratePopNrate200CVDoongaraPop300Season02-Jan</v>
      </c>
      <c r="B596" t="str">
        <f t="shared" si="92"/>
        <v>WalkaminNratePop</v>
      </c>
      <c r="C596">
        <v>200</v>
      </c>
      <c r="D596" t="s">
        <v>297</v>
      </c>
      <c r="G596" s="1">
        <f>pop_n_ws_wal!L7+pop_n_ws_wal!P7</f>
        <v>43229</v>
      </c>
      <c r="I596">
        <v>300</v>
      </c>
      <c r="R596" t="s">
        <v>297</v>
      </c>
      <c r="S596" s="2">
        <v>43102</v>
      </c>
      <c r="T596">
        <v>200</v>
      </c>
      <c r="U596" t="str">
        <f t="shared" si="89"/>
        <v>Maturity</v>
      </c>
    </row>
    <row r="597" spans="1:21" x14ac:dyDescent="0.35">
      <c r="A597" t="str">
        <f t="shared" ref="A597:B597" si="93">A549</f>
        <v>WalkaminNratePopNrate200CVDoongaraPop450Season02-Jan</v>
      </c>
      <c r="B597" t="str">
        <f t="shared" si="93"/>
        <v>WalkaminNratePop</v>
      </c>
      <c r="C597">
        <v>200</v>
      </c>
      <c r="D597" t="s">
        <v>297</v>
      </c>
      <c r="G597" s="1">
        <f>pop_n_ws_wal!L8+pop_n_ws_wal!P8</f>
        <v>43229</v>
      </c>
      <c r="I597">
        <v>450</v>
      </c>
      <c r="R597" t="s">
        <v>297</v>
      </c>
      <c r="S597" s="2">
        <v>43102</v>
      </c>
      <c r="T597">
        <v>200</v>
      </c>
      <c r="U597" t="str">
        <f t="shared" si="89"/>
        <v>Maturity</v>
      </c>
    </row>
    <row r="598" spans="1:21" x14ac:dyDescent="0.35">
      <c r="A598" t="str">
        <f t="shared" ref="A598:B598" si="94">A550</f>
        <v>WalkaminNratePopNrate200CVDoongaraPop600Season02-Jan</v>
      </c>
      <c r="B598" t="str">
        <f t="shared" si="94"/>
        <v>WalkaminNratePop</v>
      </c>
      <c r="C598">
        <v>200</v>
      </c>
      <c r="D598" t="s">
        <v>297</v>
      </c>
      <c r="G598" s="1">
        <f>pop_n_ws_wal!L9+pop_n_ws_wal!P9</f>
        <v>43229.5</v>
      </c>
      <c r="I598">
        <v>600</v>
      </c>
      <c r="R598" t="s">
        <v>297</v>
      </c>
      <c r="S598" s="2">
        <v>43102</v>
      </c>
      <c r="T598">
        <v>200</v>
      </c>
      <c r="U598" t="str">
        <f t="shared" si="89"/>
        <v>Maturity</v>
      </c>
    </row>
    <row r="599" spans="1:21" x14ac:dyDescent="0.35">
      <c r="A599" t="str">
        <f t="shared" ref="A599:B599" si="95">A551</f>
        <v>WalkaminNratePopNrate250CVDoongaraPop150Season02-Jan</v>
      </c>
      <c r="B599" t="str">
        <f t="shared" si="95"/>
        <v>WalkaminNratePop</v>
      </c>
      <c r="C599">
        <v>250</v>
      </c>
      <c r="D599" t="s">
        <v>297</v>
      </c>
      <c r="G599" s="1">
        <f>pop_n_ws_wal!L10+pop_n_ws_wal!P10</f>
        <v>43230.75</v>
      </c>
      <c r="I599">
        <v>150</v>
      </c>
      <c r="R599" t="s">
        <v>297</v>
      </c>
      <c r="S599" s="2">
        <v>43102</v>
      </c>
      <c r="T599">
        <v>250</v>
      </c>
      <c r="U599" t="str">
        <f t="shared" si="89"/>
        <v>Maturity</v>
      </c>
    </row>
    <row r="600" spans="1:21" x14ac:dyDescent="0.35">
      <c r="A600" t="str">
        <f t="shared" ref="A600:B600" si="96">A552</f>
        <v>WalkaminNratePopNrate250CVDoongaraPop300Season02-Jan</v>
      </c>
      <c r="B600" t="str">
        <f t="shared" si="96"/>
        <v>WalkaminNratePop</v>
      </c>
      <c r="C600">
        <v>250</v>
      </c>
      <c r="D600" t="s">
        <v>297</v>
      </c>
      <c r="G600" s="1">
        <f>pop_n_ws_wal!L11+pop_n_ws_wal!P11</f>
        <v>43231</v>
      </c>
      <c r="I600">
        <v>300</v>
      </c>
      <c r="R600" t="s">
        <v>297</v>
      </c>
      <c r="S600" s="2">
        <v>43102</v>
      </c>
      <c r="T600">
        <v>250</v>
      </c>
      <c r="U600" t="str">
        <f t="shared" si="89"/>
        <v>Maturity</v>
      </c>
    </row>
    <row r="601" spans="1:21" x14ac:dyDescent="0.35">
      <c r="A601" t="str">
        <f t="shared" ref="A601:B601" si="97">A553</f>
        <v>WalkaminNratePopNrate250CVDoongaraPop450Season02-Jan</v>
      </c>
      <c r="B601" t="str">
        <f t="shared" si="97"/>
        <v>WalkaminNratePop</v>
      </c>
      <c r="C601">
        <v>250</v>
      </c>
      <c r="D601" t="s">
        <v>297</v>
      </c>
      <c r="G601" s="1">
        <f>pop_n_ws_wal!L12+pop_n_ws_wal!P12</f>
        <v>43229.5</v>
      </c>
      <c r="I601">
        <v>450</v>
      </c>
      <c r="R601" t="s">
        <v>297</v>
      </c>
      <c r="S601" s="2">
        <v>43102</v>
      </c>
      <c r="T601">
        <v>250</v>
      </c>
      <c r="U601" t="str">
        <f t="shared" si="89"/>
        <v>Maturity</v>
      </c>
    </row>
    <row r="602" spans="1:21" x14ac:dyDescent="0.35">
      <c r="A602" t="str">
        <f t="shared" ref="A602:B602" si="98">A554</f>
        <v>WalkaminNratePopNrate250CVDoongaraPop600Season02-Jan</v>
      </c>
      <c r="B602" t="str">
        <f t="shared" si="98"/>
        <v>WalkaminNratePop</v>
      </c>
      <c r="C602">
        <v>250</v>
      </c>
      <c r="D602" t="s">
        <v>297</v>
      </c>
      <c r="G602" s="1">
        <f>pop_n_ws_wal!L13+pop_n_ws_wal!P13</f>
        <v>43230.25</v>
      </c>
      <c r="I602">
        <v>600</v>
      </c>
      <c r="R602" t="s">
        <v>297</v>
      </c>
      <c r="S602" s="2">
        <v>43102</v>
      </c>
      <c r="T602">
        <v>250</v>
      </c>
      <c r="U602" t="str">
        <f t="shared" si="89"/>
        <v>Maturity</v>
      </c>
    </row>
    <row r="603" spans="1:21" x14ac:dyDescent="0.35">
      <c r="A603" t="str">
        <f t="shared" ref="A603:B603" si="99">A555</f>
        <v>WalkaminNratePopNrate150CVViet 4Pop150Season02-Jan</v>
      </c>
      <c r="B603" t="str">
        <f t="shared" si="99"/>
        <v>WalkaminNratePop</v>
      </c>
      <c r="C603">
        <v>150</v>
      </c>
      <c r="D603" t="s">
        <v>309</v>
      </c>
      <c r="G603" s="1">
        <f>pop_n_ws_wal!L14+pop_n_ws_wal!P14</f>
        <v>43228.75</v>
      </c>
      <c r="I603">
        <v>150</v>
      </c>
      <c r="R603" t="s">
        <v>309</v>
      </c>
      <c r="S603" s="2">
        <v>43102</v>
      </c>
      <c r="T603">
        <v>150</v>
      </c>
      <c r="U603" t="str">
        <f t="shared" si="89"/>
        <v>Maturity</v>
      </c>
    </row>
    <row r="604" spans="1:21" x14ac:dyDescent="0.35">
      <c r="A604" t="str">
        <f t="shared" ref="A604:B604" si="100">A556</f>
        <v>WalkaminNratePopNrate150CVViet 4Pop300Season02-Jan</v>
      </c>
      <c r="B604" t="str">
        <f t="shared" si="100"/>
        <v>WalkaminNratePop</v>
      </c>
      <c r="C604">
        <v>150</v>
      </c>
      <c r="D604" t="s">
        <v>309</v>
      </c>
      <c r="G604" s="1">
        <f>pop_n_ws_wal!L15+pop_n_ws_wal!P15</f>
        <v>43228.5</v>
      </c>
      <c r="I604">
        <v>300</v>
      </c>
      <c r="R604" t="s">
        <v>309</v>
      </c>
      <c r="S604" s="2">
        <v>43102</v>
      </c>
      <c r="T604">
        <v>150</v>
      </c>
      <c r="U604" t="str">
        <f t="shared" si="89"/>
        <v>Maturity</v>
      </c>
    </row>
    <row r="605" spans="1:21" x14ac:dyDescent="0.35">
      <c r="A605" t="str">
        <f t="shared" ref="A605:B605" si="101">A557</f>
        <v>WalkaminNratePopNrate150CVViet 4Pop450Season02-Jan</v>
      </c>
      <c r="B605" t="str">
        <f t="shared" si="101"/>
        <v>WalkaminNratePop</v>
      </c>
      <c r="C605">
        <v>150</v>
      </c>
      <c r="D605" t="s">
        <v>309</v>
      </c>
      <c r="G605" s="1">
        <f>pop_n_ws_wal!L16+pop_n_ws_wal!P16</f>
        <v>43227.75</v>
      </c>
      <c r="I605">
        <v>450</v>
      </c>
      <c r="R605" t="s">
        <v>309</v>
      </c>
      <c r="S605" s="2">
        <v>43102</v>
      </c>
      <c r="T605">
        <v>150</v>
      </c>
      <c r="U605" t="str">
        <f t="shared" si="89"/>
        <v>Maturity</v>
      </c>
    </row>
    <row r="606" spans="1:21" x14ac:dyDescent="0.35">
      <c r="A606" t="str">
        <f t="shared" ref="A606:B606" si="102">A558</f>
        <v>WalkaminNratePopNrate150CVViet 4Pop600Season02-Jan</v>
      </c>
      <c r="B606" t="str">
        <f t="shared" si="102"/>
        <v>WalkaminNratePop</v>
      </c>
      <c r="C606">
        <v>150</v>
      </c>
      <c r="D606" t="s">
        <v>309</v>
      </c>
      <c r="G606" s="1">
        <f>pop_n_ws_wal!L17+pop_n_ws_wal!P17</f>
        <v>43227.75</v>
      </c>
      <c r="I606">
        <v>600</v>
      </c>
      <c r="R606" t="s">
        <v>309</v>
      </c>
      <c r="S606" s="2">
        <v>43102</v>
      </c>
      <c r="T606">
        <v>150</v>
      </c>
      <c r="U606" t="str">
        <f t="shared" si="89"/>
        <v>Maturity</v>
      </c>
    </row>
    <row r="607" spans="1:21" x14ac:dyDescent="0.35">
      <c r="A607" t="str">
        <f t="shared" ref="A607:B607" si="103">A559</f>
        <v>WalkaminNratePopNrate200CVViet 4Pop150Season02-Jan</v>
      </c>
      <c r="B607" t="str">
        <f t="shared" si="103"/>
        <v>WalkaminNratePop</v>
      </c>
      <c r="C607">
        <v>200</v>
      </c>
      <c r="D607" t="s">
        <v>309</v>
      </c>
      <c r="G607" s="1">
        <f>pop_n_ws_wal!L18+pop_n_ws_wal!P18</f>
        <v>43228.75</v>
      </c>
      <c r="I607">
        <v>150</v>
      </c>
      <c r="R607" t="s">
        <v>309</v>
      </c>
      <c r="S607" s="2">
        <v>43102</v>
      </c>
      <c r="T607">
        <v>200</v>
      </c>
      <c r="U607" t="str">
        <f t="shared" si="89"/>
        <v>Maturity</v>
      </c>
    </row>
    <row r="608" spans="1:21" x14ac:dyDescent="0.35">
      <c r="A608" t="str">
        <f t="shared" ref="A608:B608" si="104">A560</f>
        <v>WalkaminNratePopNrate200CVViet 4Pop300Season02-Jan</v>
      </c>
      <c r="B608" t="str">
        <f t="shared" si="104"/>
        <v>WalkaminNratePop</v>
      </c>
      <c r="C608">
        <v>200</v>
      </c>
      <c r="D608" t="s">
        <v>309</v>
      </c>
      <c r="G608" s="1">
        <f>pop_n_ws_wal!L19+pop_n_ws_wal!P19</f>
        <v>43228.5</v>
      </c>
      <c r="I608">
        <v>300</v>
      </c>
      <c r="R608" t="s">
        <v>309</v>
      </c>
      <c r="S608" s="2">
        <v>43102</v>
      </c>
      <c r="T608">
        <v>200</v>
      </c>
      <c r="U608" t="str">
        <f t="shared" si="89"/>
        <v>Maturity</v>
      </c>
    </row>
    <row r="609" spans="1:21" x14ac:dyDescent="0.35">
      <c r="A609" t="str">
        <f t="shared" ref="A609:B609" si="105">A561</f>
        <v>WalkaminNratePopNrate200CVViet 4Pop450Season02-Jan</v>
      </c>
      <c r="B609" t="str">
        <f t="shared" si="105"/>
        <v>WalkaminNratePop</v>
      </c>
      <c r="C609">
        <v>200</v>
      </c>
      <c r="D609" t="s">
        <v>309</v>
      </c>
      <c r="G609" s="1">
        <f>pop_n_ws_wal!L20+pop_n_ws_wal!P20</f>
        <v>43227.5</v>
      </c>
      <c r="I609">
        <v>450</v>
      </c>
      <c r="R609" t="s">
        <v>309</v>
      </c>
      <c r="S609" s="2">
        <v>43102</v>
      </c>
      <c r="T609">
        <v>200</v>
      </c>
      <c r="U609" t="str">
        <f t="shared" si="89"/>
        <v>Maturity</v>
      </c>
    </row>
    <row r="610" spans="1:21" x14ac:dyDescent="0.35">
      <c r="A610" t="str">
        <f t="shared" ref="A610:B610" si="106">A562</f>
        <v>WalkaminNratePopNrate200CVViet 4Pop600Season02-Jan</v>
      </c>
      <c r="B610" t="str">
        <f t="shared" si="106"/>
        <v>WalkaminNratePop</v>
      </c>
      <c r="C610">
        <v>200</v>
      </c>
      <c r="D610" t="s">
        <v>309</v>
      </c>
      <c r="G610" s="1">
        <f>pop_n_ws_wal!L21+pop_n_ws_wal!P21</f>
        <v>43227.5</v>
      </c>
      <c r="I610">
        <v>600</v>
      </c>
      <c r="R610" t="s">
        <v>309</v>
      </c>
      <c r="S610" s="2">
        <v>43102</v>
      </c>
      <c r="T610">
        <v>200</v>
      </c>
      <c r="U610" t="str">
        <f t="shared" si="89"/>
        <v>Maturity</v>
      </c>
    </row>
    <row r="611" spans="1:21" x14ac:dyDescent="0.35">
      <c r="A611" t="str">
        <f t="shared" ref="A611:B611" si="107">A563</f>
        <v>WalkaminNratePopNrate250CVViet 4Pop150Season02-Jan</v>
      </c>
      <c r="B611" t="str">
        <f t="shared" si="107"/>
        <v>WalkaminNratePop</v>
      </c>
      <c r="C611">
        <v>250</v>
      </c>
      <c r="D611" t="s">
        <v>309</v>
      </c>
      <c r="G611" s="1">
        <f>pop_n_ws_wal!L22+pop_n_ws_wal!P22</f>
        <v>43229.25</v>
      </c>
      <c r="I611">
        <v>150</v>
      </c>
      <c r="R611" t="s">
        <v>309</v>
      </c>
      <c r="S611" s="2">
        <v>43102</v>
      </c>
      <c r="T611">
        <v>250</v>
      </c>
      <c r="U611" t="str">
        <f t="shared" si="89"/>
        <v>Maturity</v>
      </c>
    </row>
    <row r="612" spans="1:21" x14ac:dyDescent="0.35">
      <c r="A612" t="str">
        <f t="shared" ref="A612:B612" si="108">A564</f>
        <v>WalkaminNratePopNrate250CVViet 4Pop300Season02-Jan</v>
      </c>
      <c r="B612" t="str">
        <f t="shared" si="108"/>
        <v>WalkaminNratePop</v>
      </c>
      <c r="C612">
        <v>250</v>
      </c>
      <c r="D612" t="s">
        <v>309</v>
      </c>
      <c r="G612" s="1">
        <f>pop_n_ws_wal!L23+pop_n_ws_wal!P23</f>
        <v>43229</v>
      </c>
      <c r="I612">
        <v>300</v>
      </c>
      <c r="R612" t="s">
        <v>309</v>
      </c>
      <c r="S612" s="2">
        <v>43102</v>
      </c>
      <c r="T612">
        <v>250</v>
      </c>
      <c r="U612" t="str">
        <f t="shared" si="89"/>
        <v>Maturity</v>
      </c>
    </row>
    <row r="613" spans="1:21" x14ac:dyDescent="0.35">
      <c r="A613" t="str">
        <f t="shared" ref="A613:B613" si="109">A565</f>
        <v>WalkaminNratePopNrate250CVViet 4Pop450Season02-Jan</v>
      </c>
      <c r="B613" t="str">
        <f t="shared" si="109"/>
        <v>WalkaminNratePop</v>
      </c>
      <c r="C613">
        <v>250</v>
      </c>
      <c r="D613" t="s">
        <v>309</v>
      </c>
      <c r="G613" s="1">
        <f>pop_n_ws_wal!L24+pop_n_ws_wal!P24</f>
        <v>43229</v>
      </c>
      <c r="I613">
        <v>450</v>
      </c>
      <c r="R613" t="s">
        <v>309</v>
      </c>
      <c r="S613" s="2">
        <v>43102</v>
      </c>
      <c r="T613">
        <v>250</v>
      </c>
      <c r="U613" t="str">
        <f t="shared" si="89"/>
        <v>Maturity</v>
      </c>
    </row>
    <row r="614" spans="1:21" x14ac:dyDescent="0.35">
      <c r="A614" t="str">
        <f t="shared" ref="A614:B614" si="110">A566</f>
        <v>WalkaminNratePopNrate250CVViet 4Pop600Season02-Jan</v>
      </c>
      <c r="B614" t="str">
        <f t="shared" si="110"/>
        <v>WalkaminNratePop</v>
      </c>
      <c r="C614">
        <v>250</v>
      </c>
      <c r="D614" t="s">
        <v>309</v>
      </c>
      <c r="G614" s="1">
        <f>pop_n_ws_wal!L25+pop_n_ws_wal!P25</f>
        <v>43230.5</v>
      </c>
      <c r="I614">
        <v>600</v>
      </c>
      <c r="R614" t="s">
        <v>309</v>
      </c>
      <c r="S614" s="2">
        <v>43102</v>
      </c>
      <c r="T614">
        <v>250</v>
      </c>
      <c r="U614" t="str">
        <f t="shared" si="89"/>
        <v>Maturity</v>
      </c>
    </row>
    <row r="615" spans="1:21" x14ac:dyDescent="0.35">
      <c r="A615" t="str">
        <f t="shared" ref="A615:B615" si="111">A567</f>
        <v>WalkaminNratePopNrate150CVYRL 39Pop150Season02-Jan</v>
      </c>
      <c r="B615" t="str">
        <f t="shared" si="111"/>
        <v>WalkaminNratePop</v>
      </c>
      <c r="C615">
        <v>150</v>
      </c>
      <c r="D615" t="s">
        <v>310</v>
      </c>
      <c r="G615" s="1">
        <f>pop_n_ws_wal!L26+pop_n_ws_wal!P26</f>
        <v>43217.5</v>
      </c>
      <c r="I615">
        <v>150</v>
      </c>
      <c r="R615" t="s">
        <v>310</v>
      </c>
      <c r="S615" s="2">
        <v>43102</v>
      </c>
      <c r="T615">
        <v>150</v>
      </c>
      <c r="U615" t="str">
        <f t="shared" si="89"/>
        <v>Maturity</v>
      </c>
    </row>
    <row r="616" spans="1:21" x14ac:dyDescent="0.35">
      <c r="A616" t="str">
        <f t="shared" ref="A616:B616" si="112">A568</f>
        <v>WalkaminNratePopNrate150CVYRL 39Pop300Season02-Jan</v>
      </c>
      <c r="B616" t="str">
        <f t="shared" si="112"/>
        <v>WalkaminNratePop</v>
      </c>
      <c r="C616">
        <v>150</v>
      </c>
      <c r="D616" t="s">
        <v>310</v>
      </c>
      <c r="G616" s="1">
        <f>pop_n_ws_wal!L27+pop_n_ws_wal!P27</f>
        <v>43225</v>
      </c>
      <c r="I616">
        <v>300</v>
      </c>
      <c r="R616" t="s">
        <v>310</v>
      </c>
      <c r="S616" s="2">
        <v>43102</v>
      </c>
      <c r="T616">
        <v>150</v>
      </c>
      <c r="U616" t="str">
        <f t="shared" si="89"/>
        <v>Maturity</v>
      </c>
    </row>
    <row r="617" spans="1:21" x14ac:dyDescent="0.35">
      <c r="A617" t="str">
        <f t="shared" ref="A617:B617" si="113">A569</f>
        <v>WalkaminNratePopNrate150CVYRL 39Pop450Season02-Jan</v>
      </c>
      <c r="B617" t="str">
        <f t="shared" si="113"/>
        <v>WalkaminNratePop</v>
      </c>
      <c r="C617">
        <v>150</v>
      </c>
      <c r="D617" t="s">
        <v>310</v>
      </c>
      <c r="G617" s="1">
        <f>pop_n_ws_wal!L28+pop_n_ws_wal!P28</f>
        <v>43224.5</v>
      </c>
      <c r="I617">
        <v>450</v>
      </c>
      <c r="R617" t="s">
        <v>310</v>
      </c>
      <c r="S617" s="2">
        <v>43102</v>
      </c>
      <c r="T617">
        <v>150</v>
      </c>
      <c r="U617" t="str">
        <f t="shared" si="89"/>
        <v>Maturity</v>
      </c>
    </row>
    <row r="618" spans="1:21" x14ac:dyDescent="0.35">
      <c r="A618" t="str">
        <f t="shared" ref="A618:B618" si="114">A570</f>
        <v>WalkaminNratePopNrate150CVYRL 39Pop600Season02-Jan</v>
      </c>
      <c r="B618" t="str">
        <f t="shared" si="114"/>
        <v>WalkaminNratePop</v>
      </c>
      <c r="C618">
        <v>150</v>
      </c>
      <c r="D618" t="s">
        <v>310</v>
      </c>
      <c r="G618" s="1">
        <f>pop_n_ws_wal!L29+pop_n_ws_wal!P29</f>
        <v>43225</v>
      </c>
      <c r="I618">
        <v>600</v>
      </c>
      <c r="R618" t="s">
        <v>310</v>
      </c>
      <c r="S618" s="2">
        <v>43102</v>
      </c>
      <c r="T618">
        <v>150</v>
      </c>
      <c r="U618" t="str">
        <f t="shared" si="89"/>
        <v>Maturity</v>
      </c>
    </row>
    <row r="619" spans="1:21" x14ac:dyDescent="0.35">
      <c r="A619" t="str">
        <f t="shared" ref="A619:B619" si="115">A571</f>
        <v>WalkaminNratePopNrate200CVYRL 39Pop150Season02-Jan</v>
      </c>
      <c r="B619" t="str">
        <f t="shared" si="115"/>
        <v>WalkaminNratePop</v>
      </c>
      <c r="C619">
        <v>200</v>
      </c>
      <c r="D619" t="s">
        <v>310</v>
      </c>
      <c r="G619" s="1">
        <f>pop_n_ws_wal!L30+pop_n_ws_wal!P30</f>
        <v>43224.5</v>
      </c>
      <c r="I619">
        <v>150</v>
      </c>
      <c r="R619" t="s">
        <v>310</v>
      </c>
      <c r="S619" s="2">
        <v>43102</v>
      </c>
      <c r="T619">
        <v>200</v>
      </c>
      <c r="U619" t="str">
        <f t="shared" si="89"/>
        <v>Maturity</v>
      </c>
    </row>
    <row r="620" spans="1:21" x14ac:dyDescent="0.35">
      <c r="A620" t="str">
        <f t="shared" ref="A620:B620" si="116">A572</f>
        <v>WalkaminNratePopNrate200CVYRL 39Pop300Season02-Jan</v>
      </c>
      <c r="B620" t="str">
        <f t="shared" si="116"/>
        <v>WalkaminNratePop</v>
      </c>
      <c r="C620">
        <v>200</v>
      </c>
      <c r="D620" t="s">
        <v>310</v>
      </c>
      <c r="G620" s="1">
        <f>pop_n_ws_wal!L31+pop_n_ws_wal!P31</f>
        <v>43225</v>
      </c>
      <c r="I620">
        <v>300</v>
      </c>
      <c r="R620" t="s">
        <v>310</v>
      </c>
      <c r="S620" s="2">
        <v>43102</v>
      </c>
      <c r="T620">
        <v>200</v>
      </c>
      <c r="U620" t="str">
        <f t="shared" si="89"/>
        <v>Maturity</v>
      </c>
    </row>
    <row r="621" spans="1:21" x14ac:dyDescent="0.35">
      <c r="A621" t="str">
        <f t="shared" ref="A621:B621" si="117">A573</f>
        <v>WalkaminNratePopNrate200CVYRL 39Pop450Season02-Jan</v>
      </c>
      <c r="B621" t="str">
        <f t="shared" si="117"/>
        <v>WalkaminNratePop</v>
      </c>
      <c r="C621">
        <v>200</v>
      </c>
      <c r="D621" t="s">
        <v>310</v>
      </c>
      <c r="G621" s="1">
        <f>pop_n_ws_wal!L32+pop_n_ws_wal!P32</f>
        <v>43225</v>
      </c>
      <c r="I621">
        <v>450</v>
      </c>
      <c r="R621" t="s">
        <v>310</v>
      </c>
      <c r="S621" s="2">
        <v>43102</v>
      </c>
      <c r="T621">
        <v>200</v>
      </c>
      <c r="U621" t="str">
        <f t="shared" si="89"/>
        <v>Maturity</v>
      </c>
    </row>
    <row r="622" spans="1:21" x14ac:dyDescent="0.35">
      <c r="A622" t="str">
        <f t="shared" ref="A622:B622" si="118">A574</f>
        <v>WalkaminNratePopNrate200CVYRL 39Pop600Season02-Jan</v>
      </c>
      <c r="B622" t="str">
        <f t="shared" si="118"/>
        <v>WalkaminNratePop</v>
      </c>
      <c r="C622">
        <v>200</v>
      </c>
      <c r="D622" t="s">
        <v>310</v>
      </c>
      <c r="G622" s="1">
        <f>pop_n_ws_wal!L33+pop_n_ws_wal!P33</f>
        <v>43225</v>
      </c>
      <c r="I622">
        <v>600</v>
      </c>
      <c r="R622" t="s">
        <v>310</v>
      </c>
      <c r="S622" s="2">
        <v>43102</v>
      </c>
      <c r="T622">
        <v>200</v>
      </c>
      <c r="U622" t="str">
        <f t="shared" si="89"/>
        <v>Maturity</v>
      </c>
    </row>
    <row r="623" spans="1:21" x14ac:dyDescent="0.35">
      <c r="A623" t="str">
        <f t="shared" ref="A623:B623" si="119">A575</f>
        <v>WalkaminNratePopNrate250CVYRL 39Pop150Season02-Jan</v>
      </c>
      <c r="B623" t="str">
        <f t="shared" si="119"/>
        <v>WalkaminNratePop</v>
      </c>
      <c r="C623">
        <v>250</v>
      </c>
      <c r="D623" t="s">
        <v>310</v>
      </c>
      <c r="G623" s="1">
        <f>pop_n_ws_wal!L34+pop_n_ws_wal!P34</f>
        <v>43226</v>
      </c>
      <c r="I623">
        <v>150</v>
      </c>
      <c r="R623" t="s">
        <v>310</v>
      </c>
      <c r="S623" s="2">
        <v>43102</v>
      </c>
      <c r="T623">
        <v>250</v>
      </c>
      <c r="U623" t="str">
        <f t="shared" si="89"/>
        <v>Maturity</v>
      </c>
    </row>
    <row r="624" spans="1:21" x14ac:dyDescent="0.35">
      <c r="A624" t="str">
        <f t="shared" ref="A624:B624" si="120">A576</f>
        <v>WalkaminNratePopNrate250CVYRL 39Pop300Season02-Jan</v>
      </c>
      <c r="B624" t="str">
        <f t="shared" si="120"/>
        <v>WalkaminNratePop</v>
      </c>
      <c r="C624">
        <v>250</v>
      </c>
      <c r="D624" t="s">
        <v>310</v>
      </c>
      <c r="G624" s="1">
        <f>pop_n_ws_wal!L35+pop_n_ws_wal!P35</f>
        <v>43225.5</v>
      </c>
      <c r="I624">
        <v>300</v>
      </c>
      <c r="R624" t="s">
        <v>310</v>
      </c>
      <c r="S624" s="2">
        <v>43102</v>
      </c>
      <c r="T624">
        <v>250</v>
      </c>
      <c r="U624" t="str">
        <f t="shared" si="89"/>
        <v>Maturity</v>
      </c>
    </row>
    <row r="625" spans="1:21" x14ac:dyDescent="0.35">
      <c r="A625" t="str">
        <f t="shared" ref="A625:B625" si="121">A577</f>
        <v>WalkaminNratePopNrate250CVYRL 39Pop450Season02-Jan</v>
      </c>
      <c r="B625" t="str">
        <f t="shared" si="121"/>
        <v>WalkaminNratePop</v>
      </c>
      <c r="C625">
        <v>250</v>
      </c>
      <c r="D625" t="s">
        <v>310</v>
      </c>
      <c r="G625" s="1">
        <f>pop_n_ws_wal!L36+pop_n_ws_wal!P36</f>
        <v>43224</v>
      </c>
      <c r="I625">
        <v>450</v>
      </c>
      <c r="R625" t="s">
        <v>310</v>
      </c>
      <c r="S625" s="2">
        <v>43102</v>
      </c>
      <c r="T625">
        <v>250</v>
      </c>
      <c r="U625" t="str">
        <f t="shared" si="89"/>
        <v>Maturity</v>
      </c>
    </row>
    <row r="626" spans="1:21" x14ac:dyDescent="0.35">
      <c r="A626" t="str">
        <f t="shared" ref="A626:B626" si="122">A578</f>
        <v>WalkaminNratePopNrate250CVYRL 39Pop600Season02-Jan</v>
      </c>
      <c r="B626" t="str">
        <f t="shared" si="122"/>
        <v>WalkaminNratePop</v>
      </c>
      <c r="C626">
        <v>250</v>
      </c>
      <c r="D626" t="s">
        <v>310</v>
      </c>
      <c r="G626" s="1">
        <f>pop_n_ws_wal!L37+pop_n_ws_wal!P37</f>
        <v>43225</v>
      </c>
      <c r="I626">
        <v>600</v>
      </c>
      <c r="R626" t="s">
        <v>310</v>
      </c>
      <c r="S626" s="2">
        <v>43102</v>
      </c>
      <c r="T626">
        <v>250</v>
      </c>
      <c r="U626" t="str">
        <f t="shared" si="89"/>
        <v>Maturity</v>
      </c>
    </row>
    <row r="627" spans="1:21" x14ac:dyDescent="0.35">
      <c r="A627" t="str">
        <f t="shared" ref="A627:B627" si="123">A579</f>
        <v>WalkaminNratePopNrate150CVYUA16-V30Pop150Season02-Jan</v>
      </c>
      <c r="B627" t="str">
        <f t="shared" si="123"/>
        <v>WalkaminNratePop</v>
      </c>
      <c r="C627">
        <v>150</v>
      </c>
      <c r="D627" t="s">
        <v>312</v>
      </c>
      <c r="G627" s="1">
        <f>pop_n_ws_wal!L38+pop_n_ws_wal!P38</f>
        <v>43231</v>
      </c>
      <c r="I627">
        <v>150</v>
      </c>
      <c r="R627" t="s">
        <v>312</v>
      </c>
      <c r="S627" s="2">
        <v>43102</v>
      </c>
      <c r="T627">
        <v>150</v>
      </c>
      <c r="U627" t="str">
        <f t="shared" si="89"/>
        <v>Maturity</v>
      </c>
    </row>
    <row r="628" spans="1:21" x14ac:dyDescent="0.35">
      <c r="A628" t="str">
        <f t="shared" ref="A628:B628" si="124">A580</f>
        <v>WalkaminNratePopNrate150CVYUA16-V30Pop300Season02-Jan</v>
      </c>
      <c r="B628" t="str">
        <f t="shared" si="124"/>
        <v>WalkaminNratePop</v>
      </c>
      <c r="C628">
        <v>150</v>
      </c>
      <c r="D628" t="s">
        <v>312</v>
      </c>
      <c r="G628" s="1">
        <f>pop_n_ws_wal!L39+pop_n_ws_wal!P39</f>
        <v>43230.75</v>
      </c>
      <c r="I628">
        <v>300</v>
      </c>
      <c r="R628" t="s">
        <v>312</v>
      </c>
      <c r="S628" s="2">
        <v>43102</v>
      </c>
      <c r="T628">
        <v>150</v>
      </c>
      <c r="U628" t="str">
        <f t="shared" si="89"/>
        <v>Maturity</v>
      </c>
    </row>
    <row r="629" spans="1:21" x14ac:dyDescent="0.35">
      <c r="A629" t="str">
        <f t="shared" ref="A629:B629" si="125">A581</f>
        <v>WalkaminNratePopNrate150CVYUA16-V30Pop450Season02-Jan</v>
      </c>
      <c r="B629" t="str">
        <f t="shared" si="125"/>
        <v>WalkaminNratePop</v>
      </c>
      <c r="C629">
        <v>150</v>
      </c>
      <c r="D629" t="s">
        <v>312</v>
      </c>
      <c r="G629" s="1">
        <f>pop_n_ws_wal!L40+pop_n_ws_wal!P40</f>
        <v>43230.5</v>
      </c>
      <c r="I629">
        <v>450</v>
      </c>
      <c r="R629" t="s">
        <v>312</v>
      </c>
      <c r="S629" s="2">
        <v>43102</v>
      </c>
      <c r="T629">
        <v>150</v>
      </c>
      <c r="U629" t="str">
        <f t="shared" si="89"/>
        <v>Maturity</v>
      </c>
    </row>
    <row r="630" spans="1:21" x14ac:dyDescent="0.35">
      <c r="A630" t="str">
        <f t="shared" ref="A630:B630" si="126">A582</f>
        <v>WalkaminNratePopNrate150CVYUA16-V30Pop600Season02-Jan</v>
      </c>
      <c r="B630" t="str">
        <f t="shared" si="126"/>
        <v>WalkaminNratePop</v>
      </c>
      <c r="C630">
        <v>150</v>
      </c>
      <c r="D630" t="s">
        <v>312</v>
      </c>
      <c r="G630" s="1">
        <f>pop_n_ws_wal!L41+pop_n_ws_wal!P41</f>
        <v>43230</v>
      </c>
      <c r="I630">
        <v>600</v>
      </c>
      <c r="R630" t="s">
        <v>312</v>
      </c>
      <c r="S630" s="2">
        <v>43102</v>
      </c>
      <c r="T630">
        <v>150</v>
      </c>
      <c r="U630" t="str">
        <f t="shared" si="89"/>
        <v>Maturity</v>
      </c>
    </row>
    <row r="631" spans="1:21" x14ac:dyDescent="0.35">
      <c r="A631" t="str">
        <f t="shared" ref="A631:B631" si="127">A583</f>
        <v>WalkaminNratePopNrate200CVYUA16-V30Pop150Season02-Jan</v>
      </c>
      <c r="B631" t="str">
        <f t="shared" si="127"/>
        <v>WalkaminNratePop</v>
      </c>
      <c r="C631">
        <v>200</v>
      </c>
      <c r="D631" t="s">
        <v>312</v>
      </c>
      <c r="G631" s="1">
        <f>pop_n_ws_wal!L42+pop_n_ws_wal!P42</f>
        <v>43231.25</v>
      </c>
      <c r="I631">
        <v>150</v>
      </c>
      <c r="R631" t="s">
        <v>312</v>
      </c>
      <c r="S631" s="2">
        <v>43102</v>
      </c>
      <c r="T631">
        <v>200</v>
      </c>
      <c r="U631" t="str">
        <f t="shared" si="89"/>
        <v>Maturity</v>
      </c>
    </row>
    <row r="632" spans="1:21" x14ac:dyDescent="0.35">
      <c r="A632" t="str">
        <f t="shared" ref="A632:B632" si="128">A584</f>
        <v>WalkaminNratePopNrate200CVYUA16-V30Pop300Season02-Jan</v>
      </c>
      <c r="B632" t="str">
        <f t="shared" si="128"/>
        <v>WalkaminNratePop</v>
      </c>
      <c r="C632">
        <v>200</v>
      </c>
      <c r="D632" t="s">
        <v>312</v>
      </c>
      <c r="G632" s="1">
        <f>pop_n_ws_wal!L43+pop_n_ws_wal!P43</f>
        <v>43223.25</v>
      </c>
      <c r="I632">
        <v>300</v>
      </c>
      <c r="R632" t="s">
        <v>312</v>
      </c>
      <c r="S632" s="2">
        <v>43102</v>
      </c>
      <c r="T632">
        <v>200</v>
      </c>
      <c r="U632" t="str">
        <f t="shared" si="89"/>
        <v>Maturity</v>
      </c>
    </row>
    <row r="633" spans="1:21" x14ac:dyDescent="0.35">
      <c r="A633" t="str">
        <f t="shared" ref="A633:B633" si="129">A585</f>
        <v>WalkaminNratePopNrate200CVYUA16-V30Pop450Season02-Jan</v>
      </c>
      <c r="B633" t="str">
        <f t="shared" si="129"/>
        <v>WalkaminNratePop</v>
      </c>
      <c r="C633">
        <v>200</v>
      </c>
      <c r="D633" t="s">
        <v>312</v>
      </c>
      <c r="G633" s="1">
        <f>pop_n_ws_wal!L44+pop_n_ws_wal!P44</f>
        <v>43231</v>
      </c>
      <c r="I633">
        <v>450</v>
      </c>
      <c r="R633" t="s">
        <v>312</v>
      </c>
      <c r="S633" s="2">
        <v>43102</v>
      </c>
      <c r="T633">
        <v>200</v>
      </c>
      <c r="U633" t="str">
        <f t="shared" si="89"/>
        <v>Maturity</v>
      </c>
    </row>
    <row r="634" spans="1:21" x14ac:dyDescent="0.35">
      <c r="A634" t="str">
        <f t="shared" ref="A634:B634" si="130">A586</f>
        <v>WalkaminNratePopNrate200CVYUA16-V30Pop600Season02-Jan</v>
      </c>
      <c r="B634" t="str">
        <f t="shared" si="130"/>
        <v>WalkaminNratePop</v>
      </c>
      <c r="C634">
        <v>200</v>
      </c>
      <c r="D634" t="s">
        <v>312</v>
      </c>
      <c r="G634" s="1">
        <f>pop_n_ws_wal!L45+pop_n_ws_wal!P45</f>
        <v>43230.25</v>
      </c>
      <c r="I634">
        <v>600</v>
      </c>
      <c r="R634" t="s">
        <v>312</v>
      </c>
      <c r="S634" s="2">
        <v>43102</v>
      </c>
      <c r="T634">
        <v>200</v>
      </c>
      <c r="U634" t="str">
        <f t="shared" si="89"/>
        <v>Maturity</v>
      </c>
    </row>
    <row r="635" spans="1:21" x14ac:dyDescent="0.35">
      <c r="A635" t="str">
        <f t="shared" ref="A635:B635" si="131">A587</f>
        <v>WalkaminNratePopNrate250CVYUA16-V30Pop150Season02-Jan</v>
      </c>
      <c r="B635" t="str">
        <f t="shared" si="131"/>
        <v>WalkaminNratePop</v>
      </c>
      <c r="C635">
        <v>250</v>
      </c>
      <c r="D635" t="s">
        <v>312</v>
      </c>
      <c r="G635" s="1">
        <f>pop_n_ws_wal!L46+pop_n_ws_wal!P46</f>
        <v>43232.25</v>
      </c>
      <c r="I635">
        <v>150</v>
      </c>
      <c r="R635" t="s">
        <v>312</v>
      </c>
      <c r="S635" s="2">
        <v>43102</v>
      </c>
      <c r="T635">
        <v>250</v>
      </c>
      <c r="U635" t="str">
        <f t="shared" si="89"/>
        <v>Maturity</v>
      </c>
    </row>
    <row r="636" spans="1:21" x14ac:dyDescent="0.35">
      <c r="A636" t="str">
        <f t="shared" ref="A636:B636" si="132">A588</f>
        <v>WalkaminNratePopNrate250CVYUA16-V30Pop300Season02-Jan</v>
      </c>
      <c r="B636" t="str">
        <f t="shared" si="132"/>
        <v>WalkaminNratePop</v>
      </c>
      <c r="C636">
        <v>250</v>
      </c>
      <c r="D636" t="s">
        <v>312</v>
      </c>
      <c r="G636" s="1">
        <f>pop_n_ws_wal!L47+pop_n_ws_wal!P47</f>
        <v>43236.75</v>
      </c>
      <c r="I636">
        <v>300</v>
      </c>
      <c r="R636" t="s">
        <v>312</v>
      </c>
      <c r="S636" s="2">
        <v>43102</v>
      </c>
      <c r="T636">
        <v>250</v>
      </c>
      <c r="U636" t="str">
        <f t="shared" si="89"/>
        <v>Maturity</v>
      </c>
    </row>
    <row r="637" spans="1:21" x14ac:dyDescent="0.35">
      <c r="A637" t="str">
        <f t="shared" ref="A637:B637" si="133">A589</f>
        <v>WalkaminNratePopNrate250CVYUA16-V30Pop450Season02-Jan</v>
      </c>
      <c r="B637" t="str">
        <f t="shared" si="133"/>
        <v>WalkaminNratePop</v>
      </c>
      <c r="C637">
        <v>250</v>
      </c>
      <c r="D637" t="s">
        <v>312</v>
      </c>
      <c r="G637" s="1">
        <f>pop_n_ws_wal!L48+pop_n_ws_wal!P48</f>
        <v>43230.25</v>
      </c>
      <c r="I637">
        <v>450</v>
      </c>
      <c r="R637" t="s">
        <v>312</v>
      </c>
      <c r="S637" s="2">
        <v>43102</v>
      </c>
      <c r="T637">
        <v>250</v>
      </c>
      <c r="U637" t="str">
        <f t="shared" si="89"/>
        <v>Maturity</v>
      </c>
    </row>
    <row r="638" spans="1:21" x14ac:dyDescent="0.35">
      <c r="A638" t="str">
        <f t="shared" ref="A638:B638" si="134">A590</f>
        <v>WalkaminNratePopNrate250CVYUA16-V30Pop600Season02-Jan</v>
      </c>
      <c r="B638" t="str">
        <f t="shared" si="134"/>
        <v>WalkaminNratePop</v>
      </c>
      <c r="C638">
        <v>250</v>
      </c>
      <c r="D638" t="s">
        <v>312</v>
      </c>
      <c r="G638" s="1">
        <f>pop_n_ws_wal!L49+pop_n_ws_wal!P49</f>
        <v>43230.25</v>
      </c>
      <c r="I638">
        <v>600</v>
      </c>
      <c r="R638" t="s">
        <v>312</v>
      </c>
      <c r="S638" s="2">
        <v>43102</v>
      </c>
      <c r="T638">
        <v>250</v>
      </c>
      <c r="U638" t="str">
        <f t="shared" si="89"/>
        <v>Maturity</v>
      </c>
    </row>
    <row r="639" spans="1:21" x14ac:dyDescent="0.35">
      <c r="A639" t="str">
        <f t="shared" ref="A639:A646" si="135">CONCATENATE(B639,$C$1,C639,$D$1,D639,$I$1,I639,S$1,TEXT(S639,"dd-mmm"))</f>
        <v>WalkaminNratePopNrate200CVYRL39Pop150Season06-Jul</v>
      </c>
      <c r="B639" t="str">
        <f t="shared" ref="B639" si="136">B591</f>
        <v>WalkaminNratePop</v>
      </c>
      <c r="C639">
        <v>200</v>
      </c>
      <c r="D639" t="s">
        <v>21</v>
      </c>
      <c r="G639" s="1">
        <v>43456</v>
      </c>
      <c r="I639">
        <v>150</v>
      </c>
      <c r="P639">
        <v>648.48724650946906</v>
      </c>
      <c r="R639" t="s">
        <v>21</v>
      </c>
      <c r="S639" s="2">
        <v>43287</v>
      </c>
      <c r="T639">
        <v>200</v>
      </c>
      <c r="U639" t="s">
        <v>415</v>
      </c>
    </row>
    <row r="640" spans="1:21" x14ac:dyDescent="0.35">
      <c r="A640" t="str">
        <f t="shared" si="135"/>
        <v>WalkaminNratePopNrate200CVDoongaraPop150Season06-Jul</v>
      </c>
      <c r="B640" t="str">
        <f t="shared" ref="B640" si="137">B592</f>
        <v>WalkaminNratePop</v>
      </c>
      <c r="C640">
        <v>200</v>
      </c>
      <c r="D640" t="s">
        <v>297</v>
      </c>
      <c r="G640" s="1">
        <v>43456</v>
      </c>
      <c r="I640">
        <v>150</v>
      </c>
      <c r="P640">
        <v>782.04008624123878</v>
      </c>
      <c r="R640" t="s">
        <v>297</v>
      </c>
      <c r="S640" s="2">
        <v>43287</v>
      </c>
      <c r="T640">
        <f>T639</f>
        <v>200</v>
      </c>
      <c r="U640" t="str">
        <f>U639</f>
        <v>Maturity</v>
      </c>
    </row>
    <row r="641" spans="1:21" x14ac:dyDescent="0.35">
      <c r="A641" t="str">
        <f t="shared" si="135"/>
        <v>WalkaminNratePopNrate200CVDoongaraPop150Season06-Jul</v>
      </c>
      <c r="B641" t="str">
        <f t="shared" ref="B641" si="138">B593</f>
        <v>WalkaminNratePop</v>
      </c>
      <c r="C641">
        <v>200</v>
      </c>
      <c r="D641" t="s">
        <v>297</v>
      </c>
      <c r="G641" s="1">
        <v>43456</v>
      </c>
      <c r="I641">
        <v>150</v>
      </c>
      <c r="P641">
        <v>966.89261258727515</v>
      </c>
      <c r="R641" t="s">
        <v>297</v>
      </c>
      <c r="S641" s="2">
        <v>43287</v>
      </c>
      <c r="T641">
        <f t="shared" ref="T641:T646" si="139">T640</f>
        <v>200</v>
      </c>
      <c r="U641" t="str">
        <f t="shared" ref="U641:U646" si="140">U640</f>
        <v>Maturity</v>
      </c>
    </row>
    <row r="642" spans="1:21" x14ac:dyDescent="0.35">
      <c r="A642" t="str">
        <f t="shared" si="135"/>
        <v>WalkaminNratePopNrate200CVYRL39Pop150Season06-Jul</v>
      </c>
      <c r="B642" t="str">
        <f t="shared" ref="B642" si="141">B594</f>
        <v>WalkaminNratePop</v>
      </c>
      <c r="C642">
        <v>200</v>
      </c>
      <c r="D642" t="s">
        <v>21</v>
      </c>
      <c r="G642" s="1">
        <v>43456</v>
      </c>
      <c r="I642">
        <v>150</v>
      </c>
      <c r="P642">
        <v>835.91347461107705</v>
      </c>
      <c r="R642" t="s">
        <v>21</v>
      </c>
      <c r="S642" s="2">
        <v>43287</v>
      </c>
      <c r="T642">
        <f t="shared" si="139"/>
        <v>200</v>
      </c>
      <c r="U642" t="str">
        <f t="shared" si="140"/>
        <v>Maturity</v>
      </c>
    </row>
    <row r="643" spans="1:21" x14ac:dyDescent="0.35">
      <c r="A643" t="str">
        <f t="shared" si="135"/>
        <v>WalkaminNratePopNrate200CVYRL39Pop150Season06-Jul</v>
      </c>
      <c r="B643" t="str">
        <f t="shared" ref="B643" si="142">B595</f>
        <v>WalkaminNratePop</v>
      </c>
      <c r="C643">
        <v>200</v>
      </c>
      <c r="D643" t="s">
        <v>21</v>
      </c>
      <c r="G643" s="1">
        <v>43456</v>
      </c>
      <c r="I643">
        <v>150</v>
      </c>
      <c r="P643">
        <v>1002.7595879871576</v>
      </c>
      <c r="R643" t="s">
        <v>21</v>
      </c>
      <c r="S643" s="2">
        <v>43287</v>
      </c>
      <c r="T643">
        <f t="shared" si="139"/>
        <v>200</v>
      </c>
      <c r="U643" t="str">
        <f t="shared" si="140"/>
        <v>Maturity</v>
      </c>
    </row>
    <row r="644" spans="1:21" x14ac:dyDescent="0.35">
      <c r="A644" t="str">
        <f t="shared" si="135"/>
        <v>WalkaminNratePopNrate200CVDoongaraPop150Season06-Jul</v>
      </c>
      <c r="B644" t="str">
        <f t="shared" ref="B644" si="143">B596</f>
        <v>WalkaminNratePop</v>
      </c>
      <c r="C644">
        <v>200</v>
      </c>
      <c r="D644" t="s">
        <v>297</v>
      </c>
      <c r="G644" s="1">
        <v>43456</v>
      </c>
      <c r="I644">
        <v>150</v>
      </c>
      <c r="P644">
        <v>1264.6140692761414</v>
      </c>
      <c r="R644" t="s">
        <v>297</v>
      </c>
      <c r="S644" s="2">
        <v>43287</v>
      </c>
      <c r="T644">
        <f t="shared" si="139"/>
        <v>200</v>
      </c>
      <c r="U644" t="str">
        <f t="shared" si="140"/>
        <v>Maturity</v>
      </c>
    </row>
    <row r="645" spans="1:21" x14ac:dyDescent="0.35">
      <c r="A645" t="str">
        <f t="shared" si="135"/>
        <v>WalkaminNratePopNrate200CVDoongaraPop150Season06-Jul</v>
      </c>
      <c r="B645" t="str">
        <f t="shared" ref="B645" si="144">B597</f>
        <v>WalkaminNratePop</v>
      </c>
      <c r="C645">
        <v>200</v>
      </c>
      <c r="D645" t="s">
        <v>297</v>
      </c>
      <c r="G645" s="1">
        <v>43456</v>
      </c>
      <c r="I645">
        <v>150</v>
      </c>
      <c r="P645">
        <v>1048.6549436522246</v>
      </c>
      <c r="R645" t="s">
        <v>297</v>
      </c>
      <c r="S645" s="2">
        <v>43287</v>
      </c>
      <c r="T645">
        <f t="shared" si="139"/>
        <v>200</v>
      </c>
      <c r="U645" t="str">
        <f t="shared" si="140"/>
        <v>Maturity</v>
      </c>
    </row>
    <row r="646" spans="1:21" x14ac:dyDescent="0.35">
      <c r="A646" t="str">
        <f t="shared" si="135"/>
        <v>WalkaminNratePopNrate200CVYRL39Pop150Season06-Jul</v>
      </c>
      <c r="B646" t="str">
        <f t="shared" ref="B646" si="145">B598</f>
        <v>WalkaminNratePop</v>
      </c>
      <c r="C646">
        <v>200</v>
      </c>
      <c r="D646" t="s">
        <v>21</v>
      </c>
      <c r="G646" s="1">
        <v>43456</v>
      </c>
      <c r="I646">
        <v>150</v>
      </c>
      <c r="P646">
        <v>1226.5919760078409</v>
      </c>
      <c r="R646" t="s">
        <v>21</v>
      </c>
      <c r="S646" s="2">
        <v>43287</v>
      </c>
      <c r="T646">
        <f t="shared" si="139"/>
        <v>200</v>
      </c>
      <c r="U646" t="str">
        <f t="shared" si="140"/>
        <v>Maturity</v>
      </c>
    </row>
    <row r="647" spans="1:21" x14ac:dyDescent="0.35">
      <c r="A647" t="s">
        <v>452</v>
      </c>
      <c r="B647" t="s">
        <v>363</v>
      </c>
      <c r="C647">
        <v>200</v>
      </c>
      <c r="D647" t="s">
        <v>21</v>
      </c>
      <c r="G647" s="1">
        <f>Dry_season_2018Walkamin_yield_p!Q2+Dry_season_2018Walkamin_yield_p!R2</f>
        <v>43391</v>
      </c>
      <c r="I647">
        <v>150</v>
      </c>
      <c r="R647" t="s">
        <v>21</v>
      </c>
      <c r="S647" s="1">
        <v>43287</v>
      </c>
      <c r="T647">
        <v>200</v>
      </c>
      <c r="U647" t="s">
        <v>413</v>
      </c>
    </row>
    <row r="648" spans="1:21" x14ac:dyDescent="0.35">
      <c r="A648" t="s">
        <v>453</v>
      </c>
      <c r="B648" t="s">
        <v>363</v>
      </c>
      <c r="C648">
        <v>200</v>
      </c>
      <c r="D648" t="s">
        <v>297</v>
      </c>
      <c r="G648" s="1">
        <f>Dry_season_2018Walkamin_yield_p!Q3+Dry_season_2018Walkamin_yield_p!R3</f>
        <v>43400</v>
      </c>
      <c r="I648">
        <v>150</v>
      </c>
      <c r="R648" t="s">
        <v>297</v>
      </c>
      <c r="S648" s="1">
        <v>43287</v>
      </c>
      <c r="T648">
        <v>200</v>
      </c>
      <c r="U648" t="str">
        <f>U647</f>
        <v>PanicleInitiation</v>
      </c>
    </row>
    <row r="649" spans="1:21" x14ac:dyDescent="0.35">
      <c r="A649" t="s">
        <v>453</v>
      </c>
      <c r="B649" t="s">
        <v>363</v>
      </c>
      <c r="C649">
        <v>200</v>
      </c>
      <c r="D649" t="s">
        <v>297</v>
      </c>
      <c r="G649" s="1">
        <f>Dry_season_2018Walkamin_yield_p!Q4+Dry_season_2018Walkamin_yield_p!R4</f>
        <v>43390</v>
      </c>
      <c r="I649">
        <v>150</v>
      </c>
      <c r="R649" t="s">
        <v>297</v>
      </c>
      <c r="S649" s="1">
        <v>43287</v>
      </c>
      <c r="T649">
        <v>200</v>
      </c>
      <c r="U649" t="str">
        <f t="shared" ref="U649:U654" si="146">U648</f>
        <v>PanicleInitiation</v>
      </c>
    </row>
    <row r="650" spans="1:21" x14ac:dyDescent="0.35">
      <c r="A650" t="s">
        <v>452</v>
      </c>
      <c r="B650" t="s">
        <v>363</v>
      </c>
      <c r="C650">
        <v>200</v>
      </c>
      <c r="D650" t="s">
        <v>21</v>
      </c>
      <c r="G650" s="1">
        <f>Dry_season_2018Walkamin_yield_p!Q5+Dry_season_2018Walkamin_yield_p!R5</f>
        <v>43387</v>
      </c>
      <c r="I650">
        <v>150</v>
      </c>
      <c r="R650" t="s">
        <v>21</v>
      </c>
      <c r="S650" s="1">
        <v>43287</v>
      </c>
      <c r="T650">
        <v>200</v>
      </c>
      <c r="U650" t="str">
        <f t="shared" si="146"/>
        <v>PanicleInitiation</v>
      </c>
    </row>
    <row r="651" spans="1:21" x14ac:dyDescent="0.35">
      <c r="A651" t="s">
        <v>452</v>
      </c>
      <c r="B651" t="s">
        <v>363</v>
      </c>
      <c r="C651">
        <v>200</v>
      </c>
      <c r="D651" t="s">
        <v>21</v>
      </c>
      <c r="G651" s="1">
        <f>Dry_season_2018Walkamin_yield_p!Q6+Dry_season_2018Walkamin_yield_p!R6</f>
        <v>43389</v>
      </c>
      <c r="I651">
        <v>150</v>
      </c>
      <c r="R651" t="s">
        <v>21</v>
      </c>
      <c r="S651" s="1">
        <v>43287</v>
      </c>
      <c r="T651">
        <v>200</v>
      </c>
      <c r="U651" t="str">
        <f t="shared" si="146"/>
        <v>PanicleInitiation</v>
      </c>
    </row>
    <row r="652" spans="1:21" x14ac:dyDescent="0.35">
      <c r="A652" t="s">
        <v>453</v>
      </c>
      <c r="B652" t="s">
        <v>363</v>
      </c>
      <c r="C652">
        <v>200</v>
      </c>
      <c r="D652" t="s">
        <v>297</v>
      </c>
      <c r="G652" s="1">
        <f>Dry_season_2018Walkamin_yield_p!Q7+Dry_season_2018Walkamin_yield_p!R7</f>
        <v>43390</v>
      </c>
      <c r="I652">
        <v>150</v>
      </c>
      <c r="R652" t="s">
        <v>297</v>
      </c>
      <c r="S652" s="1">
        <v>43287</v>
      </c>
      <c r="T652">
        <v>200</v>
      </c>
      <c r="U652" t="str">
        <f t="shared" si="146"/>
        <v>PanicleInitiation</v>
      </c>
    </row>
    <row r="653" spans="1:21" x14ac:dyDescent="0.35">
      <c r="A653" t="s">
        <v>453</v>
      </c>
      <c r="B653" t="s">
        <v>363</v>
      </c>
      <c r="C653">
        <v>200</v>
      </c>
      <c r="D653" t="s">
        <v>297</v>
      </c>
      <c r="G653" s="1">
        <f>Dry_season_2018Walkamin_yield_p!Q8+Dry_season_2018Walkamin_yield_p!R8</f>
        <v>43385</v>
      </c>
      <c r="I653">
        <v>150</v>
      </c>
      <c r="R653" t="s">
        <v>297</v>
      </c>
      <c r="S653" s="1">
        <v>43287</v>
      </c>
      <c r="T653">
        <v>200</v>
      </c>
      <c r="U653" t="str">
        <f t="shared" si="146"/>
        <v>PanicleInitiation</v>
      </c>
    </row>
    <row r="654" spans="1:21" x14ac:dyDescent="0.35">
      <c r="A654" t="s">
        <v>454</v>
      </c>
      <c r="B654" t="s">
        <v>363</v>
      </c>
      <c r="C654">
        <v>200</v>
      </c>
      <c r="D654" t="s">
        <v>21</v>
      </c>
      <c r="G654" s="1">
        <f>Dry_season_2018Walkamin_yield_p!Q9+Dry_season_2018Walkamin_yield_p!R9</f>
        <v>43388</v>
      </c>
      <c r="I654">
        <v>150</v>
      </c>
      <c r="R654" t="s">
        <v>21</v>
      </c>
      <c r="S654" s="1">
        <v>43287</v>
      </c>
      <c r="T654">
        <v>200</v>
      </c>
      <c r="U654" t="str">
        <f t="shared" si="146"/>
        <v>PanicleInitiation</v>
      </c>
    </row>
    <row r="655" spans="1:21" x14ac:dyDescent="0.35">
      <c r="A655" t="s">
        <v>453</v>
      </c>
      <c r="B655" t="s">
        <v>363</v>
      </c>
      <c r="C655">
        <v>200</v>
      </c>
      <c r="D655" t="s">
        <v>297</v>
      </c>
      <c r="G655" s="1">
        <f>Dry_season_2018Walkamin_yield_p!Q2+Dry_season_2018Walkamin_yield_p!S2</f>
        <v>43424</v>
      </c>
      <c r="I655">
        <v>150</v>
      </c>
      <c r="R655" t="s">
        <v>297</v>
      </c>
      <c r="S655" s="1">
        <v>43287</v>
      </c>
      <c r="T655">
        <v>200</v>
      </c>
      <c r="U655" t="s">
        <v>414</v>
      </c>
    </row>
    <row r="656" spans="1:21" x14ac:dyDescent="0.35">
      <c r="A656" t="s">
        <v>453</v>
      </c>
      <c r="B656" t="s">
        <v>363</v>
      </c>
      <c r="C656">
        <v>200</v>
      </c>
      <c r="D656" t="s">
        <v>297</v>
      </c>
      <c r="G656" s="1">
        <f>Dry_season_2018Walkamin_yield_p!Q3+Dry_season_2018Walkamin_yield_p!S3</f>
        <v>43434</v>
      </c>
      <c r="I656">
        <v>150</v>
      </c>
      <c r="R656" t="s">
        <v>297</v>
      </c>
      <c r="S656" s="1">
        <v>43287</v>
      </c>
      <c r="T656">
        <v>200</v>
      </c>
      <c r="U656" t="str">
        <f>U655</f>
        <v>Flowering</v>
      </c>
    </row>
    <row r="657" spans="1:21" x14ac:dyDescent="0.35">
      <c r="A657" t="s">
        <v>452</v>
      </c>
      <c r="B657" t="s">
        <v>363</v>
      </c>
      <c r="C657">
        <v>200</v>
      </c>
      <c r="D657" t="s">
        <v>21</v>
      </c>
      <c r="G657" s="1">
        <f>Dry_season_2018Walkamin_yield_p!Q4+Dry_season_2018Walkamin_yield_p!S4</f>
        <v>43421</v>
      </c>
      <c r="I657">
        <v>150</v>
      </c>
      <c r="R657" t="s">
        <v>21</v>
      </c>
      <c r="S657" s="1">
        <v>43287</v>
      </c>
      <c r="T657">
        <v>200</v>
      </c>
      <c r="U657" t="str">
        <f t="shared" ref="U657:U661" si="147">U656</f>
        <v>Flowering</v>
      </c>
    </row>
    <row r="658" spans="1:21" x14ac:dyDescent="0.35">
      <c r="A658" t="s">
        <v>452</v>
      </c>
      <c r="B658" t="s">
        <v>363</v>
      </c>
      <c r="C658">
        <v>200</v>
      </c>
      <c r="D658" t="s">
        <v>21</v>
      </c>
      <c r="G658" s="1">
        <f>Dry_season_2018Walkamin_yield_p!Q5+Dry_season_2018Walkamin_yield_p!S5</f>
        <v>43416</v>
      </c>
      <c r="I658">
        <v>150</v>
      </c>
      <c r="R658" t="s">
        <v>21</v>
      </c>
      <c r="S658" s="1">
        <v>43287</v>
      </c>
      <c r="T658">
        <v>200</v>
      </c>
      <c r="U658" t="str">
        <f t="shared" si="147"/>
        <v>Flowering</v>
      </c>
    </row>
    <row r="659" spans="1:21" x14ac:dyDescent="0.35">
      <c r="A659" t="s">
        <v>453</v>
      </c>
      <c r="B659" t="s">
        <v>363</v>
      </c>
      <c r="C659">
        <v>200</v>
      </c>
      <c r="D659" t="s">
        <v>297</v>
      </c>
      <c r="G659" s="1">
        <f>Dry_season_2018Walkamin_yield_p!Q6+Dry_season_2018Walkamin_yield_p!S6</f>
        <v>43416</v>
      </c>
      <c r="I659">
        <v>150</v>
      </c>
      <c r="R659" t="s">
        <v>297</v>
      </c>
      <c r="S659" s="1">
        <v>43287</v>
      </c>
      <c r="T659">
        <v>200</v>
      </c>
      <c r="U659" t="str">
        <f t="shared" si="147"/>
        <v>Flowering</v>
      </c>
    </row>
    <row r="660" spans="1:21" x14ac:dyDescent="0.35">
      <c r="A660" t="s">
        <v>453</v>
      </c>
      <c r="B660" t="s">
        <v>363</v>
      </c>
      <c r="C660">
        <v>200</v>
      </c>
      <c r="D660" t="s">
        <v>297</v>
      </c>
      <c r="G660" s="1">
        <f>Dry_season_2018Walkamin_yield_p!Q7+Dry_season_2018Walkamin_yield_p!S7</f>
        <v>43427</v>
      </c>
      <c r="I660">
        <v>150</v>
      </c>
      <c r="R660" t="s">
        <v>297</v>
      </c>
      <c r="S660" s="1">
        <v>43287</v>
      </c>
      <c r="T660">
        <v>200</v>
      </c>
      <c r="U660" t="str">
        <f t="shared" si="147"/>
        <v>Flowering</v>
      </c>
    </row>
    <row r="661" spans="1:21" x14ac:dyDescent="0.35">
      <c r="A661" t="s">
        <v>454</v>
      </c>
      <c r="B661" t="s">
        <v>363</v>
      </c>
      <c r="C661">
        <v>200</v>
      </c>
      <c r="D661" t="s">
        <v>21</v>
      </c>
      <c r="G661" s="1">
        <f>Dry_season_2018Walkamin_yield_p!Q8+Dry_season_2018Walkamin_yield_p!S8</f>
        <v>43412</v>
      </c>
      <c r="I661">
        <v>150</v>
      </c>
      <c r="R661" t="s">
        <v>21</v>
      </c>
      <c r="S661" s="1">
        <v>43287</v>
      </c>
      <c r="T661">
        <v>200</v>
      </c>
      <c r="U661" t="str">
        <f t="shared" si="147"/>
        <v>Flowering</v>
      </c>
    </row>
    <row r="662" spans="1:21" x14ac:dyDescent="0.35">
      <c r="S66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06F5-9226-4019-979F-E1CB1C6A27DD}">
  <dimension ref="A1:N46"/>
  <sheetViews>
    <sheetView workbookViewId="0">
      <selection activeCell="C2" sqref="C2:C46"/>
    </sheetView>
  </sheetViews>
  <sheetFormatPr defaultRowHeight="14.5" x14ac:dyDescent="0.35"/>
  <cols>
    <col min="4" max="4" width="15.1796875" customWidth="1"/>
    <col min="5" max="5" width="15.54296875" customWidth="1"/>
    <col min="6" max="6" width="15.7265625" customWidth="1"/>
    <col min="7" max="7" width="17.1796875" customWidth="1"/>
    <col min="14" max="14" width="12.26953125" customWidth="1"/>
  </cols>
  <sheetData>
    <row r="1" spans="1:14" x14ac:dyDescent="0.3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N1" t="s">
        <v>295</v>
      </c>
    </row>
    <row r="2" spans="1:14" x14ac:dyDescent="0.35">
      <c r="A2" t="s">
        <v>297</v>
      </c>
      <c r="B2">
        <v>0</v>
      </c>
      <c r="C2">
        <v>43151</v>
      </c>
      <c r="E2">
        <v>230</v>
      </c>
      <c r="G2">
        <v>0.99478446742222282</v>
      </c>
      <c r="H2">
        <v>170</v>
      </c>
      <c r="I2">
        <v>58.516733377777811</v>
      </c>
      <c r="J2">
        <v>60.000000000000007</v>
      </c>
      <c r="L2" t="s">
        <v>347</v>
      </c>
      <c r="N2">
        <v>43112</v>
      </c>
    </row>
    <row r="3" spans="1:14" x14ac:dyDescent="0.35">
      <c r="A3" t="s">
        <v>297</v>
      </c>
      <c r="B3">
        <v>0</v>
      </c>
      <c r="C3">
        <v>43202</v>
      </c>
      <c r="D3">
        <v>818.72340425531956</v>
      </c>
      <c r="E3">
        <v>4628.9361702127671</v>
      </c>
      <c r="G3">
        <v>3.3398106566378001</v>
      </c>
      <c r="H3">
        <v>1542.9787234042556</v>
      </c>
      <c r="I3">
        <v>21.645215231932788</v>
      </c>
      <c r="J3">
        <v>2267.234042553192</v>
      </c>
      <c r="L3" t="s">
        <v>347</v>
      </c>
      <c r="N3">
        <v>43112</v>
      </c>
    </row>
    <row r="4" spans="1:14" x14ac:dyDescent="0.35">
      <c r="A4" t="s">
        <v>297</v>
      </c>
      <c r="B4">
        <v>0</v>
      </c>
      <c r="C4">
        <v>43224</v>
      </c>
      <c r="D4">
        <v>11267.027027027025</v>
      </c>
      <c r="E4">
        <v>18214.054054054053</v>
      </c>
      <c r="F4">
        <v>2.7811969775924963</v>
      </c>
      <c r="G4">
        <v>4.4748536061405373</v>
      </c>
      <c r="H4">
        <v>2510.27027027027</v>
      </c>
      <c r="I4">
        <v>17.826182539534873</v>
      </c>
      <c r="J4">
        <v>4436.7567567567557</v>
      </c>
      <c r="L4" t="s">
        <v>347</v>
      </c>
      <c r="N4">
        <v>43112</v>
      </c>
    </row>
    <row r="5" spans="1:14" x14ac:dyDescent="0.35">
      <c r="A5" t="s">
        <v>297</v>
      </c>
      <c r="B5" t="s">
        <v>348</v>
      </c>
      <c r="C5">
        <v>43151</v>
      </c>
      <c r="E5">
        <v>430</v>
      </c>
      <c r="G5">
        <v>1.0048033996081482</v>
      </c>
      <c r="H5">
        <v>310</v>
      </c>
      <c r="I5">
        <v>33.74648848833138</v>
      </c>
      <c r="J5">
        <v>120.00000000000001</v>
      </c>
      <c r="L5" t="s">
        <v>349</v>
      </c>
      <c r="N5">
        <v>43112</v>
      </c>
    </row>
    <row r="6" spans="1:14" x14ac:dyDescent="0.35">
      <c r="A6" t="s">
        <v>297</v>
      </c>
      <c r="B6" t="s">
        <v>348</v>
      </c>
      <c r="C6">
        <v>43202</v>
      </c>
      <c r="D6">
        <v>1671.3149161265731</v>
      </c>
      <c r="E6">
        <v>10403.184664506291</v>
      </c>
      <c r="G6">
        <v>7.5554371776976614</v>
      </c>
      <c r="H6">
        <v>3782.952668699962</v>
      </c>
      <c r="I6">
        <v>20.613274790007253</v>
      </c>
      <c r="J6">
        <v>4948.9170796797571</v>
      </c>
      <c r="L6" t="s">
        <v>349</v>
      </c>
      <c r="N6">
        <v>43112</v>
      </c>
    </row>
    <row r="7" spans="1:14" x14ac:dyDescent="0.35">
      <c r="A7" t="s">
        <v>297</v>
      </c>
      <c r="B7" t="s">
        <v>348</v>
      </c>
      <c r="C7">
        <v>43224</v>
      </c>
      <c r="D7">
        <v>8724.5957753505882</v>
      </c>
      <c r="E7">
        <v>16997.556581919915</v>
      </c>
      <c r="F7">
        <v>5.4292068827955076</v>
      </c>
      <c r="G7">
        <v>8.1639957598805246</v>
      </c>
      <c r="H7">
        <v>3398.8123712869169</v>
      </c>
      <c r="I7">
        <v>24.551938620633688</v>
      </c>
      <c r="J7">
        <v>4874.1484352824082</v>
      </c>
      <c r="L7" t="s">
        <v>349</v>
      </c>
      <c r="N7">
        <v>43112</v>
      </c>
    </row>
    <row r="8" spans="1:14" x14ac:dyDescent="0.35">
      <c r="A8" t="s">
        <v>297</v>
      </c>
      <c r="B8" t="s">
        <v>350</v>
      </c>
      <c r="C8">
        <v>43151</v>
      </c>
      <c r="E8">
        <v>749.25</v>
      </c>
      <c r="G8">
        <v>1.1978700261964212</v>
      </c>
      <c r="H8">
        <v>535.5</v>
      </c>
      <c r="I8">
        <v>24.527225254334347</v>
      </c>
      <c r="J8">
        <v>213.75</v>
      </c>
      <c r="L8" t="s">
        <v>351</v>
      </c>
      <c r="N8">
        <v>43112</v>
      </c>
    </row>
    <row r="9" spans="1:14" x14ac:dyDescent="0.35">
      <c r="A9" t="s">
        <v>297</v>
      </c>
      <c r="B9" t="s">
        <v>350</v>
      </c>
      <c r="C9">
        <v>43202</v>
      </c>
      <c r="D9">
        <v>1866.1091474582327</v>
      </c>
      <c r="E9">
        <v>10911.381555436434</v>
      </c>
      <c r="G9">
        <v>6.8483849426453389</v>
      </c>
      <c r="H9">
        <v>3601.4303163807745</v>
      </c>
      <c r="I9">
        <v>20.477963131843836</v>
      </c>
      <c r="J9">
        <v>5443.8420915974275</v>
      </c>
      <c r="L9" t="s">
        <v>351</v>
      </c>
      <c r="N9">
        <v>43112</v>
      </c>
    </row>
    <row r="10" spans="1:14" x14ac:dyDescent="0.35">
      <c r="A10" t="s">
        <v>297</v>
      </c>
      <c r="B10" t="s">
        <v>350</v>
      </c>
      <c r="C10">
        <v>43224</v>
      </c>
      <c r="D10">
        <v>7867.5540413533827</v>
      </c>
      <c r="E10">
        <v>15050.398913951545</v>
      </c>
      <c r="F10">
        <v>5.9478044016886678</v>
      </c>
      <c r="G10">
        <v>7.250087477395752</v>
      </c>
      <c r="H10">
        <v>2535.2809106098584</v>
      </c>
      <c r="I10">
        <v>34.031840181580122</v>
      </c>
      <c r="J10">
        <v>4647.5639619883041</v>
      </c>
      <c r="L10" t="s">
        <v>351</v>
      </c>
      <c r="N10">
        <v>43112</v>
      </c>
    </row>
    <row r="11" spans="1:14" x14ac:dyDescent="0.35">
      <c r="A11" t="s">
        <v>297</v>
      </c>
      <c r="B11" t="s">
        <v>352</v>
      </c>
      <c r="C11">
        <v>43151</v>
      </c>
      <c r="E11">
        <v>622.5</v>
      </c>
      <c r="G11">
        <v>1.8683850740919858</v>
      </c>
      <c r="H11">
        <v>454.99999999999994</v>
      </c>
      <c r="I11">
        <v>40.029661629402533</v>
      </c>
      <c r="J11">
        <v>167.5</v>
      </c>
      <c r="L11" t="s">
        <v>353</v>
      </c>
      <c r="N11">
        <v>43112</v>
      </c>
    </row>
    <row r="12" spans="1:14" x14ac:dyDescent="0.35">
      <c r="A12" t="s">
        <v>297</v>
      </c>
      <c r="B12" t="s">
        <v>352</v>
      </c>
      <c r="C12">
        <v>43202</v>
      </c>
      <c r="D12">
        <v>1696.486408328514</v>
      </c>
      <c r="E12">
        <v>10066.460588283897</v>
      </c>
      <c r="G12">
        <v>5.3461679453712803</v>
      </c>
      <c r="H12">
        <v>3457.8914318763941</v>
      </c>
      <c r="I12">
        <v>15.065462486023552</v>
      </c>
      <c r="J12">
        <v>4912.0827480789894</v>
      </c>
      <c r="L12" t="s">
        <v>353</v>
      </c>
      <c r="N12">
        <v>43112</v>
      </c>
    </row>
    <row r="13" spans="1:14" x14ac:dyDescent="0.35">
      <c r="A13" t="s">
        <v>297</v>
      </c>
      <c r="B13" t="s">
        <v>352</v>
      </c>
      <c r="C13">
        <v>43224</v>
      </c>
      <c r="D13">
        <v>9482.2894748257368</v>
      </c>
      <c r="E13">
        <v>19116.157596491052</v>
      </c>
      <c r="F13">
        <v>5.7951963102360553</v>
      </c>
      <c r="G13">
        <v>15.189638769318751</v>
      </c>
      <c r="H13">
        <v>4131.0870279721448</v>
      </c>
      <c r="I13">
        <v>35.565192554893997</v>
      </c>
      <c r="J13">
        <v>5502.781093693171</v>
      </c>
      <c r="L13" t="s">
        <v>353</v>
      </c>
      <c r="N13">
        <v>43112</v>
      </c>
    </row>
    <row r="14" spans="1:14" x14ac:dyDescent="0.35">
      <c r="A14" t="s">
        <v>297</v>
      </c>
      <c r="B14" t="s">
        <v>354</v>
      </c>
      <c r="C14">
        <v>43151</v>
      </c>
      <c r="E14">
        <v>925.65789473684208</v>
      </c>
      <c r="G14">
        <v>1.6065631947424974</v>
      </c>
      <c r="H14">
        <v>589.07894736842104</v>
      </c>
      <c r="I14">
        <v>28.79628587800827</v>
      </c>
      <c r="J14">
        <v>336.57894736842104</v>
      </c>
      <c r="L14" t="s">
        <v>355</v>
      </c>
      <c r="N14">
        <v>43112</v>
      </c>
    </row>
    <row r="15" spans="1:14" x14ac:dyDescent="0.35">
      <c r="A15" t="s">
        <v>297</v>
      </c>
      <c r="B15" t="s">
        <v>354</v>
      </c>
      <c r="C15">
        <v>43202</v>
      </c>
      <c r="D15">
        <v>1886.1648930923086</v>
      </c>
      <c r="E15">
        <v>12220.770197785398</v>
      </c>
      <c r="G15">
        <v>7.7638616132797686</v>
      </c>
      <c r="H15">
        <v>4239.2331130237499</v>
      </c>
      <c r="I15">
        <v>19.046612403452954</v>
      </c>
      <c r="J15">
        <v>6095.3721916693394</v>
      </c>
      <c r="L15" t="s">
        <v>355</v>
      </c>
      <c r="N15">
        <v>43112</v>
      </c>
    </row>
    <row r="16" spans="1:14" x14ac:dyDescent="0.35">
      <c r="A16" t="s">
        <v>297</v>
      </c>
      <c r="B16" t="s">
        <v>354</v>
      </c>
      <c r="C16">
        <v>43224</v>
      </c>
      <c r="D16">
        <v>7640.8722004479287</v>
      </c>
      <c r="E16">
        <v>15712.14794555948</v>
      </c>
      <c r="F16">
        <v>6.2343654038133538</v>
      </c>
      <c r="G16">
        <v>11.972677901865966</v>
      </c>
      <c r="H16">
        <v>3009.3298267149053</v>
      </c>
      <c r="I16">
        <v>39.234360771698128</v>
      </c>
      <c r="J16">
        <v>5061.9459183966474</v>
      </c>
      <c r="L16" t="s">
        <v>355</v>
      </c>
      <c r="N16">
        <v>43112</v>
      </c>
    </row>
    <row r="17" spans="1:14" x14ac:dyDescent="0.35">
      <c r="A17" t="s">
        <v>309</v>
      </c>
      <c r="B17">
        <v>0</v>
      </c>
      <c r="C17">
        <v>43151</v>
      </c>
      <c r="E17">
        <v>1481.9512195121949</v>
      </c>
      <c r="G17">
        <v>3.0627821409206168</v>
      </c>
      <c r="H17">
        <v>1013.1707317073167</v>
      </c>
      <c r="I17">
        <v>30.229674477069171</v>
      </c>
      <c r="J17">
        <v>468.78048780487791</v>
      </c>
      <c r="L17" t="s">
        <v>347</v>
      </c>
      <c r="N17">
        <v>43102</v>
      </c>
    </row>
    <row r="18" spans="1:14" x14ac:dyDescent="0.35">
      <c r="A18" t="s">
        <v>309</v>
      </c>
      <c r="B18">
        <v>0</v>
      </c>
      <c r="C18">
        <v>43202</v>
      </c>
      <c r="D18">
        <v>1655.3191489361704</v>
      </c>
      <c r="E18">
        <v>10759.574468085106</v>
      </c>
      <c r="G18">
        <v>7.3102116070950283</v>
      </c>
      <c r="H18">
        <v>3062.3404255319151</v>
      </c>
      <c r="I18">
        <v>23.871322554954933</v>
      </c>
      <c r="J18">
        <v>6041.9148936170213</v>
      </c>
      <c r="L18" t="s">
        <v>347</v>
      </c>
      <c r="N18">
        <v>43102</v>
      </c>
    </row>
    <row r="19" spans="1:14" x14ac:dyDescent="0.35">
      <c r="A19" t="s">
        <v>309</v>
      </c>
      <c r="B19">
        <v>0</v>
      </c>
      <c r="C19">
        <v>43224</v>
      </c>
      <c r="D19">
        <v>6836.1904761904789</v>
      </c>
      <c r="E19">
        <v>13302.857142857143</v>
      </c>
      <c r="F19">
        <v>6.215949626541601</v>
      </c>
      <c r="G19">
        <v>5.6972622877199903</v>
      </c>
      <c r="H19">
        <v>2956.1904761904766</v>
      </c>
      <c r="I19">
        <v>19.272311218124965</v>
      </c>
      <c r="J19">
        <v>3510.4761904761908</v>
      </c>
      <c r="L19" t="s">
        <v>347</v>
      </c>
      <c r="N19">
        <v>43102</v>
      </c>
    </row>
    <row r="20" spans="1:14" x14ac:dyDescent="0.35">
      <c r="A20" t="s">
        <v>309</v>
      </c>
      <c r="B20" t="s">
        <v>348</v>
      </c>
      <c r="C20">
        <v>43151</v>
      </c>
      <c r="E20">
        <v>1617.3511904761904</v>
      </c>
      <c r="G20">
        <v>3.4328899045891665</v>
      </c>
      <c r="H20">
        <v>1090.171130952381</v>
      </c>
      <c r="I20">
        <v>33.547646752142143</v>
      </c>
      <c r="J20">
        <v>527.18005952380952</v>
      </c>
      <c r="L20" t="s">
        <v>349</v>
      </c>
      <c r="N20">
        <v>43102</v>
      </c>
    </row>
    <row r="21" spans="1:14" x14ac:dyDescent="0.35">
      <c r="A21" t="s">
        <v>309</v>
      </c>
      <c r="B21" t="s">
        <v>348</v>
      </c>
      <c r="C21">
        <v>43202</v>
      </c>
      <c r="D21">
        <v>2699.6472222222224</v>
      </c>
      <c r="E21">
        <v>12482.633333333335</v>
      </c>
      <c r="G21">
        <v>7.7361830353294998</v>
      </c>
      <c r="H21">
        <v>3669.2402777777779</v>
      </c>
      <c r="I21">
        <v>21.019545526098639</v>
      </c>
      <c r="J21">
        <v>6113.7458333333325</v>
      </c>
      <c r="L21" t="s">
        <v>349</v>
      </c>
      <c r="N21">
        <v>43102</v>
      </c>
    </row>
    <row r="22" spans="1:14" x14ac:dyDescent="0.35">
      <c r="A22" t="s">
        <v>309</v>
      </c>
      <c r="B22" t="s">
        <v>348</v>
      </c>
      <c r="C22">
        <v>43224</v>
      </c>
      <c r="D22">
        <v>8836.5443396226401</v>
      </c>
      <c r="E22">
        <v>16640.459433962264</v>
      </c>
      <c r="F22">
        <v>5.8024999788894602</v>
      </c>
      <c r="G22">
        <v>8.8008216112461426</v>
      </c>
      <c r="H22">
        <v>3438.6287735849055</v>
      </c>
      <c r="I22">
        <v>26.402370464875258</v>
      </c>
      <c r="J22">
        <v>4365.2863207547161</v>
      </c>
      <c r="L22" t="s">
        <v>349</v>
      </c>
      <c r="N22">
        <v>43102</v>
      </c>
    </row>
    <row r="23" spans="1:14" x14ac:dyDescent="0.35">
      <c r="A23" t="s">
        <v>309</v>
      </c>
      <c r="B23" t="s">
        <v>350</v>
      </c>
      <c r="C23">
        <v>43151</v>
      </c>
      <c r="E23">
        <v>2051.5970515970512</v>
      </c>
      <c r="G23">
        <v>5.4806393909193911</v>
      </c>
      <c r="H23">
        <v>1357.4692874692873</v>
      </c>
      <c r="I23">
        <v>35.32453675735298</v>
      </c>
      <c r="J23">
        <v>694.12776412776418</v>
      </c>
      <c r="L23" t="s">
        <v>351</v>
      </c>
      <c r="N23">
        <v>43102</v>
      </c>
    </row>
    <row r="24" spans="1:14" x14ac:dyDescent="0.35">
      <c r="A24" t="s">
        <v>309</v>
      </c>
      <c r="B24" t="s">
        <v>350</v>
      </c>
      <c r="C24">
        <v>43202</v>
      </c>
      <c r="D24">
        <v>3063.3198985627632</v>
      </c>
      <c r="E24">
        <v>11626.579513705356</v>
      </c>
      <c r="G24">
        <v>7.1768698496847207</v>
      </c>
      <c r="H24">
        <v>3313.9877356590914</v>
      </c>
      <c r="I24">
        <v>21.839249175135272</v>
      </c>
      <c r="J24">
        <v>5249.2718794835018</v>
      </c>
      <c r="L24" t="s">
        <v>351</v>
      </c>
      <c r="N24">
        <v>43102</v>
      </c>
    </row>
    <row r="25" spans="1:14" x14ac:dyDescent="0.35">
      <c r="A25" t="s">
        <v>309</v>
      </c>
      <c r="B25" t="s">
        <v>350</v>
      </c>
      <c r="C25">
        <v>43224</v>
      </c>
      <c r="D25">
        <v>9753.7082833133245</v>
      </c>
      <c r="E25">
        <v>17521.347038815522</v>
      </c>
      <c r="F25">
        <v>6.2333983524471961</v>
      </c>
      <c r="G25">
        <v>13.080837418703744</v>
      </c>
      <c r="H25">
        <v>3311.293817527011</v>
      </c>
      <c r="I25">
        <v>39.828145429802419</v>
      </c>
      <c r="J25">
        <v>4456.3449379751892</v>
      </c>
      <c r="L25" t="s">
        <v>351</v>
      </c>
      <c r="N25">
        <v>43102</v>
      </c>
    </row>
    <row r="26" spans="1:14" x14ac:dyDescent="0.35">
      <c r="A26" t="s">
        <v>309</v>
      </c>
      <c r="B26" t="s">
        <v>352</v>
      </c>
      <c r="C26">
        <v>43151</v>
      </c>
      <c r="E26">
        <v>2008.9310344827586</v>
      </c>
      <c r="G26">
        <v>3.430918424182765</v>
      </c>
      <c r="H26">
        <v>1310.4942528735633</v>
      </c>
      <c r="I26">
        <v>25.977128023034659</v>
      </c>
      <c r="J26">
        <v>698.43678160919535</v>
      </c>
      <c r="L26" t="s">
        <v>353</v>
      </c>
      <c r="N26">
        <v>43102</v>
      </c>
    </row>
    <row r="27" spans="1:14" x14ac:dyDescent="0.35">
      <c r="A27" t="s">
        <v>309</v>
      </c>
      <c r="B27" t="s">
        <v>352</v>
      </c>
      <c r="C27">
        <v>43202</v>
      </c>
      <c r="D27">
        <v>2864.0669504643965</v>
      </c>
      <c r="E27">
        <v>12357.429695562434</v>
      </c>
      <c r="G27">
        <v>10.241215648275436</v>
      </c>
      <c r="H27">
        <v>3768.9610423116615</v>
      </c>
      <c r="I27">
        <v>29.153357248465536</v>
      </c>
      <c r="J27">
        <v>5724.4017027863774</v>
      </c>
      <c r="L27" t="s">
        <v>353</v>
      </c>
      <c r="N27">
        <v>43102</v>
      </c>
    </row>
    <row r="28" spans="1:14" x14ac:dyDescent="0.35">
      <c r="A28" t="s">
        <v>309</v>
      </c>
      <c r="B28" t="s">
        <v>352</v>
      </c>
      <c r="C28">
        <v>43224</v>
      </c>
      <c r="D28">
        <v>7030.9345785440601</v>
      </c>
      <c r="E28">
        <v>15056.527777777777</v>
      </c>
      <c r="F28">
        <v>5.2082703552400931</v>
      </c>
      <c r="G28">
        <v>12.710176540318692</v>
      </c>
      <c r="H28">
        <v>3428.0444923371647</v>
      </c>
      <c r="I28">
        <v>35.8866256099259</v>
      </c>
      <c r="J28">
        <v>4597.5487068965513</v>
      </c>
      <c r="L28" t="s">
        <v>353</v>
      </c>
      <c r="N28">
        <v>43102</v>
      </c>
    </row>
    <row r="29" spans="1:14" x14ac:dyDescent="0.35">
      <c r="A29" t="s">
        <v>309</v>
      </c>
      <c r="B29" t="s">
        <v>354</v>
      </c>
      <c r="C29">
        <v>43151</v>
      </c>
      <c r="E29">
        <v>1492.2368421052629</v>
      </c>
      <c r="G29">
        <v>3.0271263159348849</v>
      </c>
      <c r="H29">
        <v>1110.1242690058477</v>
      </c>
      <c r="I29">
        <v>26.092855965765274</v>
      </c>
      <c r="J29">
        <v>382.11257309941516</v>
      </c>
      <c r="L29" t="s">
        <v>355</v>
      </c>
      <c r="N29">
        <v>43102</v>
      </c>
    </row>
    <row r="30" spans="1:14" x14ac:dyDescent="0.35">
      <c r="A30" t="s">
        <v>309</v>
      </c>
      <c r="B30" t="s">
        <v>354</v>
      </c>
      <c r="C30">
        <v>43202</v>
      </c>
      <c r="D30">
        <v>2559.7691708913812</v>
      </c>
      <c r="E30">
        <v>11934.14708993653</v>
      </c>
      <c r="G30">
        <v>12.887117371479285</v>
      </c>
      <c r="H30">
        <v>3616.1274250528922</v>
      </c>
      <c r="I30">
        <v>38.675030201312929</v>
      </c>
      <c r="J30">
        <v>5758.2504939922546</v>
      </c>
      <c r="L30" t="s">
        <v>355</v>
      </c>
      <c r="N30">
        <v>43102</v>
      </c>
    </row>
    <row r="31" spans="1:14" x14ac:dyDescent="0.35">
      <c r="A31" t="s">
        <v>309</v>
      </c>
      <c r="B31" t="s">
        <v>354</v>
      </c>
      <c r="C31">
        <v>43224</v>
      </c>
      <c r="D31">
        <v>6815.2553982405725</v>
      </c>
      <c r="E31">
        <v>15298.314438257161</v>
      </c>
      <c r="F31">
        <v>5.4940133996957101</v>
      </c>
      <c r="G31">
        <v>14.047343702449965</v>
      </c>
      <c r="H31">
        <v>3383.9301079648117</v>
      </c>
      <c r="I31">
        <v>41.419342670269714</v>
      </c>
      <c r="J31">
        <v>5099.1289320517753</v>
      </c>
      <c r="L31" t="s">
        <v>355</v>
      </c>
      <c r="N31">
        <v>43102</v>
      </c>
    </row>
    <row r="32" spans="1:14" x14ac:dyDescent="0.35">
      <c r="A32" t="s">
        <v>310</v>
      </c>
      <c r="B32">
        <v>0</v>
      </c>
      <c r="C32">
        <v>43151</v>
      </c>
      <c r="E32">
        <v>940</v>
      </c>
      <c r="G32">
        <v>2.8143950002615417</v>
      </c>
      <c r="H32">
        <v>610</v>
      </c>
      <c r="I32">
        <v>46.13762295510724</v>
      </c>
      <c r="J32">
        <v>330</v>
      </c>
      <c r="L32" t="s">
        <v>347</v>
      </c>
      <c r="N32">
        <v>43102</v>
      </c>
    </row>
    <row r="33" spans="1:14" x14ac:dyDescent="0.35">
      <c r="A33" t="s">
        <v>310</v>
      </c>
      <c r="B33">
        <v>0</v>
      </c>
      <c r="C33">
        <v>43202</v>
      </c>
      <c r="D33">
        <v>663.00000000000068</v>
      </c>
      <c r="E33">
        <v>11271.000000000002</v>
      </c>
      <c r="G33">
        <v>6.5037927167200067</v>
      </c>
      <c r="H33">
        <v>3646.5000000000009</v>
      </c>
      <c r="I33">
        <v>17.835712921212135</v>
      </c>
      <c r="J33">
        <v>6961.5000000000009</v>
      </c>
      <c r="L33" t="s">
        <v>347</v>
      </c>
      <c r="N33">
        <v>43102</v>
      </c>
    </row>
    <row r="34" spans="1:14" x14ac:dyDescent="0.35">
      <c r="A34" t="s">
        <v>310</v>
      </c>
      <c r="B34">
        <v>0</v>
      </c>
      <c r="C34">
        <v>43224</v>
      </c>
      <c r="D34">
        <v>7324.4897959183681</v>
      </c>
      <c r="E34">
        <v>12836.734693877552</v>
      </c>
      <c r="F34">
        <v>5.0174035087719302</v>
      </c>
      <c r="G34">
        <v>13.827989761755081</v>
      </c>
      <c r="H34">
        <v>1812.2448979591836</v>
      </c>
      <c r="I34">
        <v>76.303096658333217</v>
      </c>
      <c r="J34">
        <v>3700.0000000000005</v>
      </c>
      <c r="L34" t="s">
        <v>347</v>
      </c>
      <c r="N34">
        <v>43102</v>
      </c>
    </row>
    <row r="35" spans="1:14" x14ac:dyDescent="0.35">
      <c r="A35" t="s">
        <v>310</v>
      </c>
      <c r="B35" t="s">
        <v>348</v>
      </c>
      <c r="C35">
        <v>43151</v>
      </c>
      <c r="E35">
        <v>1579.9256168359941</v>
      </c>
      <c r="G35">
        <v>3.8644076516762009</v>
      </c>
      <c r="H35">
        <v>984.59905660377353</v>
      </c>
      <c r="I35">
        <v>39.618935243193668</v>
      </c>
      <c r="J35">
        <v>595.32656023222057</v>
      </c>
      <c r="L35" t="s">
        <v>349</v>
      </c>
      <c r="N35">
        <v>43102</v>
      </c>
    </row>
    <row r="36" spans="1:14" x14ac:dyDescent="0.35">
      <c r="A36" t="s">
        <v>310</v>
      </c>
      <c r="B36" t="s">
        <v>348</v>
      </c>
      <c r="C36">
        <v>43202</v>
      </c>
      <c r="D36">
        <v>3044.9455124354199</v>
      </c>
      <c r="E36">
        <v>12543.854109095279</v>
      </c>
      <c r="G36">
        <v>7.5686950969213704</v>
      </c>
      <c r="H36">
        <v>3989.2860446954228</v>
      </c>
      <c r="I36">
        <v>19.108480540109202</v>
      </c>
      <c r="J36">
        <v>5509.6225519644358</v>
      </c>
      <c r="L36" t="s">
        <v>349</v>
      </c>
      <c r="N36">
        <v>43102</v>
      </c>
    </row>
    <row r="37" spans="1:14" x14ac:dyDescent="0.35">
      <c r="A37" t="s">
        <v>310</v>
      </c>
      <c r="B37" t="s">
        <v>348</v>
      </c>
      <c r="C37">
        <v>43224</v>
      </c>
      <c r="D37">
        <v>7889.3417784171897</v>
      </c>
      <c r="E37">
        <v>15871.981169596816</v>
      </c>
      <c r="F37">
        <v>6.5407858267071814</v>
      </c>
      <c r="G37">
        <v>10.707705608864016</v>
      </c>
      <c r="H37">
        <v>3334.6630127765161</v>
      </c>
      <c r="I37">
        <v>32.604364856332261</v>
      </c>
      <c r="J37">
        <v>4647.9763784031111</v>
      </c>
      <c r="L37" t="s">
        <v>349</v>
      </c>
      <c r="N37">
        <v>43102</v>
      </c>
    </row>
    <row r="38" spans="1:14" x14ac:dyDescent="0.35">
      <c r="A38" t="s">
        <v>310</v>
      </c>
      <c r="B38" t="s">
        <v>350</v>
      </c>
      <c r="C38">
        <v>43151</v>
      </c>
      <c r="E38">
        <v>1091.405529953917</v>
      </c>
      <c r="G38">
        <v>3.3145277945916534</v>
      </c>
      <c r="H38">
        <v>825.64516129032256</v>
      </c>
      <c r="I38">
        <v>40.574716208299755</v>
      </c>
      <c r="J38">
        <v>265.76036866359453</v>
      </c>
      <c r="L38" t="s">
        <v>351</v>
      </c>
      <c r="N38">
        <v>43102</v>
      </c>
    </row>
    <row r="39" spans="1:14" x14ac:dyDescent="0.35">
      <c r="A39" t="s">
        <v>310</v>
      </c>
      <c r="B39" t="s">
        <v>350</v>
      </c>
      <c r="C39">
        <v>43202</v>
      </c>
      <c r="D39">
        <v>2750.5770645467487</v>
      </c>
      <c r="E39">
        <v>11194.851150925486</v>
      </c>
      <c r="G39">
        <v>6.5010625385225138</v>
      </c>
      <c r="H39">
        <v>3360.076204318937</v>
      </c>
      <c r="I39">
        <v>20.414354213648235</v>
      </c>
      <c r="J39">
        <v>5084.1978820598006</v>
      </c>
      <c r="L39" t="s">
        <v>351</v>
      </c>
      <c r="N39">
        <v>43102</v>
      </c>
    </row>
    <row r="40" spans="1:14" x14ac:dyDescent="0.35">
      <c r="A40" t="s">
        <v>310</v>
      </c>
      <c r="B40" t="s">
        <v>350</v>
      </c>
      <c r="C40">
        <v>43224</v>
      </c>
      <c r="D40">
        <v>6154.2196910594466</v>
      </c>
      <c r="E40">
        <v>12953.65780109568</v>
      </c>
      <c r="F40">
        <v>6.4909957008135732</v>
      </c>
      <c r="G40">
        <v>10.358003404843361</v>
      </c>
      <c r="H40">
        <v>2990.898985367799</v>
      </c>
      <c r="I40">
        <v>35.320009341860278</v>
      </c>
      <c r="J40">
        <v>3808.5391246684349</v>
      </c>
      <c r="L40" t="s">
        <v>351</v>
      </c>
      <c r="N40">
        <v>43102</v>
      </c>
    </row>
    <row r="41" spans="1:14" x14ac:dyDescent="0.35">
      <c r="A41" t="s">
        <v>310</v>
      </c>
      <c r="B41" t="s">
        <v>352</v>
      </c>
      <c r="C41">
        <v>43151</v>
      </c>
      <c r="E41">
        <v>1461.2142289348169</v>
      </c>
      <c r="G41">
        <v>3.3545838067394786</v>
      </c>
      <c r="H41">
        <v>910.42395336512982</v>
      </c>
      <c r="I41">
        <v>35.249725316405119</v>
      </c>
      <c r="J41">
        <v>550.79027556968731</v>
      </c>
      <c r="L41" t="s">
        <v>353</v>
      </c>
      <c r="N41">
        <v>43102</v>
      </c>
    </row>
    <row r="42" spans="1:14" x14ac:dyDescent="0.35">
      <c r="A42" t="s">
        <v>310</v>
      </c>
      <c r="B42" t="s">
        <v>352</v>
      </c>
      <c r="C42">
        <v>43202</v>
      </c>
      <c r="D42">
        <v>2162.1094235033261</v>
      </c>
      <c r="E42">
        <v>9946.2634700665185</v>
      </c>
      <c r="G42">
        <v>7.3532893043523941</v>
      </c>
      <c r="H42">
        <v>2750.6573725055432</v>
      </c>
      <c r="I42">
        <v>28.225613451176272</v>
      </c>
      <c r="J42">
        <v>5033.4966740576501</v>
      </c>
      <c r="L42" t="s">
        <v>353</v>
      </c>
      <c r="N42">
        <v>43102</v>
      </c>
    </row>
    <row r="43" spans="1:14" x14ac:dyDescent="0.35">
      <c r="A43" t="s">
        <v>310</v>
      </c>
      <c r="B43" t="s">
        <v>352</v>
      </c>
      <c r="C43">
        <v>43224</v>
      </c>
      <c r="D43">
        <v>7036.48418972332</v>
      </c>
      <c r="E43">
        <v>15127.093050065876</v>
      </c>
      <c r="F43">
        <v>6.4761683390445928</v>
      </c>
      <c r="G43">
        <v>13.274800462985024</v>
      </c>
      <c r="H43">
        <v>3498.1785243741765</v>
      </c>
      <c r="I43">
        <v>37.996321429033884</v>
      </c>
      <c r="J43">
        <v>4592.430335968379</v>
      </c>
      <c r="L43" t="s">
        <v>353</v>
      </c>
      <c r="N43">
        <v>43102</v>
      </c>
    </row>
    <row r="44" spans="1:14" x14ac:dyDescent="0.35">
      <c r="A44" t="s">
        <v>310</v>
      </c>
      <c r="B44" t="s">
        <v>354</v>
      </c>
      <c r="C44">
        <v>43151</v>
      </c>
      <c r="E44">
        <v>1257.4506079027356</v>
      </c>
      <c r="G44">
        <v>2.8632711070780372</v>
      </c>
      <c r="H44">
        <v>787.03457446808511</v>
      </c>
      <c r="I44">
        <v>36.894571641003445</v>
      </c>
      <c r="J44">
        <v>470.41603343465044</v>
      </c>
      <c r="L44" t="s">
        <v>355</v>
      </c>
      <c r="N44">
        <v>43102</v>
      </c>
    </row>
    <row r="45" spans="1:14" x14ac:dyDescent="0.35">
      <c r="A45" t="s">
        <v>310</v>
      </c>
      <c r="B45" t="s">
        <v>354</v>
      </c>
      <c r="C45">
        <v>43202</v>
      </c>
      <c r="D45">
        <v>2849.5917156693185</v>
      </c>
      <c r="E45">
        <v>11541.647313501671</v>
      </c>
      <c r="G45">
        <v>9.6398500020719542</v>
      </c>
      <c r="H45">
        <v>3315.4312636919176</v>
      </c>
      <c r="I45">
        <v>29.057624244847826</v>
      </c>
      <c r="J45">
        <v>5376.6243341404361</v>
      </c>
      <c r="L45" t="s">
        <v>355</v>
      </c>
      <c r="N45">
        <v>43102</v>
      </c>
    </row>
    <row r="46" spans="1:14" x14ac:dyDescent="0.35">
      <c r="A46" t="s">
        <v>310</v>
      </c>
      <c r="B46" t="s">
        <v>354</v>
      </c>
      <c r="C46">
        <v>43224</v>
      </c>
      <c r="D46">
        <v>6081.7649188240457</v>
      </c>
      <c r="E46">
        <v>13608.975665496562</v>
      </c>
      <c r="F46">
        <v>5.5049655523710266</v>
      </c>
      <c r="G46">
        <v>13.383433133487959</v>
      </c>
      <c r="H46">
        <v>3039.3508848910342</v>
      </c>
      <c r="I46">
        <v>43.708485289625258</v>
      </c>
      <c r="J46">
        <v>4487.8598617814832</v>
      </c>
      <c r="L46" t="s">
        <v>355</v>
      </c>
      <c r="N46">
        <v>43102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50E6-1C40-4085-BACC-7674188050F7}">
  <dimension ref="A1:Q49"/>
  <sheetViews>
    <sheetView workbookViewId="0">
      <selection activeCell="Q2" sqref="Q2:Q49"/>
    </sheetView>
  </sheetViews>
  <sheetFormatPr defaultRowHeight="14.5" x14ac:dyDescent="0.35"/>
  <cols>
    <col min="4" max="4" width="13.08984375" customWidth="1"/>
  </cols>
  <sheetData>
    <row r="1" spans="1:17" x14ac:dyDescent="0.35">
      <c r="A1" t="s">
        <v>356</v>
      </c>
      <c r="B1" t="s">
        <v>14</v>
      </c>
      <c r="C1" t="s">
        <v>13</v>
      </c>
      <c r="D1" t="s">
        <v>339</v>
      </c>
      <c r="E1" t="s">
        <v>343</v>
      </c>
      <c r="F1" t="s">
        <v>345</v>
      </c>
      <c r="G1" t="s">
        <v>340</v>
      </c>
      <c r="H1" t="s">
        <v>346</v>
      </c>
      <c r="I1" t="s">
        <v>344</v>
      </c>
      <c r="J1" t="s">
        <v>341</v>
      </c>
      <c r="K1" t="s">
        <v>357</v>
      </c>
      <c r="L1" t="s">
        <v>295</v>
      </c>
      <c r="M1" t="s">
        <v>358</v>
      </c>
      <c r="N1" t="s">
        <v>359</v>
      </c>
      <c r="O1" t="s">
        <v>360</v>
      </c>
      <c r="P1" t="s">
        <v>361</v>
      </c>
    </row>
    <row r="2" spans="1:17" x14ac:dyDescent="0.35">
      <c r="A2" t="s">
        <v>297</v>
      </c>
      <c r="B2">
        <v>150</v>
      </c>
      <c r="C2">
        <v>150</v>
      </c>
      <c r="D2">
        <v>43235</v>
      </c>
      <c r="K2">
        <v>4.9118505428866435</v>
      </c>
      <c r="L2">
        <v>43112</v>
      </c>
      <c r="M2">
        <v>100</v>
      </c>
      <c r="N2">
        <v>60.25</v>
      </c>
      <c r="O2">
        <v>90.5</v>
      </c>
      <c r="P2">
        <v>116.5</v>
      </c>
      <c r="Q2">
        <f>L2+N2</f>
        <v>43172.25</v>
      </c>
    </row>
    <row r="3" spans="1:17" x14ac:dyDescent="0.35">
      <c r="A3" t="s">
        <v>297</v>
      </c>
      <c r="B3">
        <v>300</v>
      </c>
      <c r="C3">
        <v>150</v>
      </c>
      <c r="D3">
        <v>43235</v>
      </c>
      <c r="K3">
        <v>5.4471993003043693</v>
      </c>
      <c r="L3">
        <v>43112</v>
      </c>
      <c r="M3">
        <v>142.5</v>
      </c>
      <c r="N3">
        <v>61</v>
      </c>
      <c r="O3">
        <v>90.5</v>
      </c>
      <c r="P3">
        <v>118</v>
      </c>
      <c r="Q3">
        <f t="shared" ref="Q3:Q49" si="0">L3+N3</f>
        <v>43173</v>
      </c>
    </row>
    <row r="4" spans="1:17" x14ac:dyDescent="0.35">
      <c r="A4" t="s">
        <v>297</v>
      </c>
      <c r="B4">
        <v>450</v>
      </c>
      <c r="C4">
        <v>150</v>
      </c>
      <c r="D4">
        <v>43235</v>
      </c>
      <c r="K4">
        <v>4.6433598803216878</v>
      </c>
      <c r="L4">
        <v>43112</v>
      </c>
      <c r="M4">
        <v>175</v>
      </c>
      <c r="N4">
        <v>59</v>
      </c>
      <c r="O4">
        <v>90.75</v>
      </c>
      <c r="P4">
        <v>117.25</v>
      </c>
      <c r="Q4">
        <f t="shared" si="0"/>
        <v>43171</v>
      </c>
    </row>
    <row r="5" spans="1:17" x14ac:dyDescent="0.35">
      <c r="A5" t="s">
        <v>297</v>
      </c>
      <c r="B5">
        <v>600</v>
      </c>
      <c r="C5">
        <v>150</v>
      </c>
      <c r="D5">
        <v>43235</v>
      </c>
      <c r="K5">
        <v>5.7611754902117482</v>
      </c>
      <c r="L5">
        <v>43112</v>
      </c>
      <c r="M5">
        <v>347.5</v>
      </c>
      <c r="N5">
        <v>60</v>
      </c>
      <c r="O5">
        <v>91.25</v>
      </c>
      <c r="P5">
        <v>117.75</v>
      </c>
      <c r="Q5">
        <f t="shared" si="0"/>
        <v>43172</v>
      </c>
    </row>
    <row r="6" spans="1:17" x14ac:dyDescent="0.35">
      <c r="A6" t="s">
        <v>297</v>
      </c>
      <c r="B6">
        <v>150</v>
      </c>
      <c r="C6">
        <v>200</v>
      </c>
      <c r="D6">
        <v>43235</v>
      </c>
      <c r="K6">
        <v>3.560602289321845</v>
      </c>
      <c r="L6">
        <v>43112</v>
      </c>
      <c r="M6">
        <v>135</v>
      </c>
      <c r="N6">
        <v>60.25</v>
      </c>
      <c r="O6">
        <v>90.5</v>
      </c>
      <c r="P6">
        <v>117</v>
      </c>
      <c r="Q6">
        <f t="shared" si="0"/>
        <v>43172.25</v>
      </c>
    </row>
    <row r="7" spans="1:17" x14ac:dyDescent="0.35">
      <c r="A7" t="s">
        <v>297</v>
      </c>
      <c r="B7">
        <v>300</v>
      </c>
      <c r="C7">
        <v>200</v>
      </c>
      <c r="D7">
        <v>43235</v>
      </c>
      <c r="K7">
        <v>4.4454726142486187</v>
      </c>
      <c r="L7">
        <v>43112</v>
      </c>
      <c r="M7">
        <v>237.5</v>
      </c>
      <c r="N7">
        <v>61.5</v>
      </c>
      <c r="O7">
        <v>91.25</v>
      </c>
      <c r="P7">
        <v>117</v>
      </c>
      <c r="Q7">
        <f t="shared" si="0"/>
        <v>43173.5</v>
      </c>
    </row>
    <row r="8" spans="1:17" x14ac:dyDescent="0.35">
      <c r="A8" t="s">
        <v>297</v>
      </c>
      <c r="B8">
        <v>450</v>
      </c>
      <c r="C8">
        <v>200</v>
      </c>
      <c r="D8">
        <v>43235</v>
      </c>
      <c r="K8">
        <v>3.8668902986131379</v>
      </c>
      <c r="L8">
        <v>43112</v>
      </c>
      <c r="M8">
        <v>225</v>
      </c>
      <c r="N8">
        <v>60</v>
      </c>
      <c r="O8">
        <v>90.5</v>
      </c>
      <c r="P8">
        <v>117</v>
      </c>
      <c r="Q8">
        <f t="shared" si="0"/>
        <v>43172</v>
      </c>
    </row>
    <row r="9" spans="1:17" x14ac:dyDescent="0.35">
      <c r="A9" t="s">
        <v>297</v>
      </c>
      <c r="B9">
        <v>600</v>
      </c>
      <c r="C9">
        <v>200</v>
      </c>
      <c r="D9">
        <v>43235</v>
      </c>
      <c r="K9">
        <v>4.9138846356048536</v>
      </c>
      <c r="L9">
        <v>43112</v>
      </c>
      <c r="M9">
        <v>370</v>
      </c>
      <c r="N9">
        <v>60.25</v>
      </c>
      <c r="O9">
        <v>90.5</v>
      </c>
      <c r="P9">
        <v>117.5</v>
      </c>
      <c r="Q9">
        <f t="shared" si="0"/>
        <v>43172.25</v>
      </c>
    </row>
    <row r="10" spans="1:17" x14ac:dyDescent="0.35">
      <c r="A10" t="s">
        <v>297</v>
      </c>
      <c r="B10">
        <v>150</v>
      </c>
      <c r="C10">
        <v>250</v>
      </c>
      <c r="D10">
        <v>43235</v>
      </c>
      <c r="K10">
        <v>4.09852967910009</v>
      </c>
      <c r="L10">
        <v>43112</v>
      </c>
      <c r="M10">
        <v>97.5</v>
      </c>
      <c r="N10">
        <v>61.25</v>
      </c>
      <c r="O10">
        <v>89.5</v>
      </c>
      <c r="P10">
        <v>118.75</v>
      </c>
      <c r="Q10">
        <f t="shared" si="0"/>
        <v>43173.25</v>
      </c>
    </row>
    <row r="11" spans="1:17" x14ac:dyDescent="0.35">
      <c r="A11" t="s">
        <v>297</v>
      </c>
      <c r="B11">
        <v>300</v>
      </c>
      <c r="C11">
        <v>250</v>
      </c>
      <c r="D11">
        <v>43235</v>
      </c>
      <c r="K11">
        <v>4.6773262585650492</v>
      </c>
      <c r="L11">
        <v>43112</v>
      </c>
      <c r="M11">
        <v>122.5</v>
      </c>
      <c r="N11">
        <v>60.75</v>
      </c>
      <c r="O11">
        <v>89.25</v>
      </c>
      <c r="P11">
        <v>119</v>
      </c>
      <c r="Q11">
        <f t="shared" si="0"/>
        <v>43172.75</v>
      </c>
    </row>
    <row r="12" spans="1:17" x14ac:dyDescent="0.35">
      <c r="A12" t="s">
        <v>297</v>
      </c>
      <c r="B12">
        <v>450</v>
      </c>
      <c r="C12">
        <v>250</v>
      </c>
      <c r="D12">
        <v>43235</v>
      </c>
      <c r="K12">
        <v>5.4594025049967634</v>
      </c>
      <c r="L12">
        <v>43112</v>
      </c>
      <c r="M12">
        <v>262.5</v>
      </c>
      <c r="N12">
        <v>60.25</v>
      </c>
      <c r="O12">
        <v>90</v>
      </c>
      <c r="P12">
        <v>117.5</v>
      </c>
      <c r="Q12">
        <f t="shared" si="0"/>
        <v>43172.25</v>
      </c>
    </row>
    <row r="13" spans="1:17" x14ac:dyDescent="0.35">
      <c r="A13" t="s">
        <v>297</v>
      </c>
      <c r="B13">
        <v>600</v>
      </c>
      <c r="C13">
        <v>250</v>
      </c>
      <c r="D13">
        <v>43235</v>
      </c>
      <c r="K13">
        <v>6.4191921271277259</v>
      </c>
      <c r="L13">
        <v>43112</v>
      </c>
      <c r="M13">
        <v>232.5</v>
      </c>
      <c r="N13">
        <v>60</v>
      </c>
      <c r="O13">
        <v>89.75</v>
      </c>
      <c r="P13">
        <v>118.25</v>
      </c>
      <c r="Q13">
        <f t="shared" si="0"/>
        <v>43172</v>
      </c>
    </row>
    <row r="14" spans="1:17" x14ac:dyDescent="0.35">
      <c r="A14" t="s">
        <v>309</v>
      </c>
      <c r="B14">
        <v>150</v>
      </c>
      <c r="C14">
        <v>150</v>
      </c>
      <c r="D14">
        <v>43235</v>
      </c>
      <c r="K14">
        <v>5.5998594814141054</v>
      </c>
      <c r="L14">
        <v>43102</v>
      </c>
      <c r="M14">
        <v>242.5</v>
      </c>
      <c r="N14">
        <v>69</v>
      </c>
      <c r="O14">
        <v>100</v>
      </c>
      <c r="P14">
        <v>126.75</v>
      </c>
      <c r="Q14">
        <f t="shared" si="0"/>
        <v>43171</v>
      </c>
    </row>
    <row r="15" spans="1:17" x14ac:dyDescent="0.35">
      <c r="A15" t="s">
        <v>309</v>
      </c>
      <c r="B15">
        <v>300</v>
      </c>
      <c r="C15">
        <v>150</v>
      </c>
      <c r="D15">
        <v>43235</v>
      </c>
      <c r="K15">
        <v>4.2444119416162405</v>
      </c>
      <c r="L15">
        <v>43102</v>
      </c>
      <c r="M15">
        <v>315</v>
      </c>
      <c r="N15">
        <v>67.25</v>
      </c>
      <c r="O15">
        <v>99.75</v>
      </c>
      <c r="P15">
        <v>126.5</v>
      </c>
      <c r="Q15">
        <f t="shared" si="0"/>
        <v>43169.25</v>
      </c>
    </row>
    <row r="16" spans="1:17" x14ac:dyDescent="0.35">
      <c r="A16" t="s">
        <v>309</v>
      </c>
      <c r="B16">
        <v>450</v>
      </c>
      <c r="C16">
        <v>150</v>
      </c>
      <c r="D16">
        <v>43235</v>
      </c>
      <c r="K16">
        <v>4.6676171197209371</v>
      </c>
      <c r="L16">
        <v>43102</v>
      </c>
      <c r="M16">
        <v>317.5</v>
      </c>
      <c r="N16">
        <v>67</v>
      </c>
      <c r="O16">
        <v>97</v>
      </c>
      <c r="P16">
        <v>125.75</v>
      </c>
      <c r="Q16">
        <f t="shared" si="0"/>
        <v>43169</v>
      </c>
    </row>
    <row r="17" spans="1:17" x14ac:dyDescent="0.35">
      <c r="A17" t="s">
        <v>309</v>
      </c>
      <c r="B17">
        <v>600</v>
      </c>
      <c r="C17">
        <v>150</v>
      </c>
      <c r="D17">
        <v>43235</v>
      </c>
      <c r="K17">
        <v>4.82859103532906</v>
      </c>
      <c r="L17">
        <v>43102</v>
      </c>
      <c r="M17">
        <v>345</v>
      </c>
      <c r="N17">
        <v>68.25</v>
      </c>
      <c r="O17">
        <v>97.5</v>
      </c>
      <c r="P17">
        <v>125.75</v>
      </c>
      <c r="Q17">
        <f t="shared" si="0"/>
        <v>43170.25</v>
      </c>
    </row>
    <row r="18" spans="1:17" x14ac:dyDescent="0.35">
      <c r="A18" t="s">
        <v>309</v>
      </c>
      <c r="B18">
        <v>150</v>
      </c>
      <c r="C18">
        <v>200</v>
      </c>
      <c r="D18">
        <v>43235</v>
      </c>
      <c r="K18">
        <v>5.1657601353076394</v>
      </c>
      <c r="L18">
        <v>43102</v>
      </c>
      <c r="M18">
        <v>260</v>
      </c>
      <c r="N18">
        <v>67.75</v>
      </c>
      <c r="O18">
        <v>99.75</v>
      </c>
      <c r="P18">
        <v>126.75</v>
      </c>
      <c r="Q18">
        <f t="shared" si="0"/>
        <v>43169.75</v>
      </c>
    </row>
    <row r="19" spans="1:17" x14ac:dyDescent="0.35">
      <c r="A19" t="s">
        <v>309</v>
      </c>
      <c r="B19">
        <v>300</v>
      </c>
      <c r="C19">
        <v>200</v>
      </c>
      <c r="D19">
        <v>43235</v>
      </c>
      <c r="K19">
        <v>6.3648606050893335</v>
      </c>
      <c r="L19">
        <v>43102</v>
      </c>
      <c r="M19">
        <v>305</v>
      </c>
      <c r="N19">
        <v>67.75</v>
      </c>
      <c r="O19">
        <v>99.25</v>
      </c>
      <c r="P19">
        <v>126.5</v>
      </c>
      <c r="Q19">
        <f t="shared" si="0"/>
        <v>43169.75</v>
      </c>
    </row>
    <row r="20" spans="1:17" x14ac:dyDescent="0.35">
      <c r="A20" t="s">
        <v>309</v>
      </c>
      <c r="B20">
        <v>450</v>
      </c>
      <c r="C20">
        <v>200</v>
      </c>
      <c r="D20">
        <v>43235</v>
      </c>
      <c r="K20">
        <v>5.4421718154712826</v>
      </c>
      <c r="L20">
        <v>43102</v>
      </c>
      <c r="M20">
        <v>320</v>
      </c>
      <c r="N20">
        <v>67.25</v>
      </c>
      <c r="O20">
        <v>97.25</v>
      </c>
      <c r="P20">
        <v>125.5</v>
      </c>
      <c r="Q20">
        <f t="shared" si="0"/>
        <v>43169.25</v>
      </c>
    </row>
    <row r="21" spans="1:17" x14ac:dyDescent="0.35">
      <c r="A21" t="s">
        <v>309</v>
      </c>
      <c r="B21">
        <v>600</v>
      </c>
      <c r="C21">
        <v>200</v>
      </c>
      <c r="D21">
        <v>43235</v>
      </c>
      <c r="K21">
        <v>3.8756725008528519</v>
      </c>
      <c r="L21">
        <v>43102</v>
      </c>
      <c r="M21">
        <v>345</v>
      </c>
      <c r="N21">
        <v>65.75</v>
      </c>
      <c r="O21">
        <v>89.75</v>
      </c>
      <c r="P21">
        <v>125.5</v>
      </c>
      <c r="Q21">
        <f t="shared" si="0"/>
        <v>43167.75</v>
      </c>
    </row>
    <row r="22" spans="1:17" x14ac:dyDescent="0.35">
      <c r="A22" t="s">
        <v>309</v>
      </c>
      <c r="B22">
        <v>150</v>
      </c>
      <c r="C22">
        <v>250</v>
      </c>
      <c r="D22">
        <v>43235</v>
      </c>
      <c r="K22">
        <v>6.4133683180799679</v>
      </c>
      <c r="L22">
        <v>43102</v>
      </c>
      <c r="M22">
        <v>232.5</v>
      </c>
      <c r="N22">
        <v>67.75</v>
      </c>
      <c r="O22">
        <v>99.25</v>
      </c>
      <c r="P22">
        <v>127.25</v>
      </c>
      <c r="Q22">
        <f t="shared" si="0"/>
        <v>43169.75</v>
      </c>
    </row>
    <row r="23" spans="1:17" x14ac:dyDescent="0.35">
      <c r="A23" t="s">
        <v>309</v>
      </c>
      <c r="B23">
        <v>300</v>
      </c>
      <c r="C23">
        <v>250</v>
      </c>
      <c r="D23">
        <v>43235</v>
      </c>
      <c r="K23">
        <v>6.0981494061846151</v>
      </c>
      <c r="L23">
        <v>43102</v>
      </c>
      <c r="M23">
        <v>257.5</v>
      </c>
      <c r="N23">
        <v>69</v>
      </c>
      <c r="O23">
        <v>99</v>
      </c>
      <c r="P23">
        <v>127</v>
      </c>
      <c r="Q23">
        <f t="shared" si="0"/>
        <v>43171</v>
      </c>
    </row>
    <row r="24" spans="1:17" x14ac:dyDescent="0.35">
      <c r="A24" t="s">
        <v>309</v>
      </c>
      <c r="B24">
        <v>450</v>
      </c>
      <c r="C24">
        <v>250</v>
      </c>
      <c r="D24">
        <v>43235</v>
      </c>
      <c r="K24">
        <v>5.7384737896877942</v>
      </c>
      <c r="L24">
        <v>43102</v>
      </c>
      <c r="M24">
        <v>307.5</v>
      </c>
      <c r="N24">
        <v>68</v>
      </c>
      <c r="O24">
        <v>97.75</v>
      </c>
      <c r="P24">
        <v>127</v>
      </c>
      <c r="Q24">
        <f t="shared" si="0"/>
        <v>43170</v>
      </c>
    </row>
    <row r="25" spans="1:17" x14ac:dyDescent="0.35">
      <c r="A25" t="s">
        <v>309</v>
      </c>
      <c r="B25">
        <v>600</v>
      </c>
      <c r="C25">
        <v>250</v>
      </c>
      <c r="D25">
        <v>43235</v>
      </c>
      <c r="K25">
        <v>5.0236092384875111</v>
      </c>
      <c r="L25">
        <v>43102</v>
      </c>
      <c r="M25">
        <v>315</v>
      </c>
      <c r="N25">
        <v>68</v>
      </c>
      <c r="O25">
        <v>98.5</v>
      </c>
      <c r="P25">
        <v>128.5</v>
      </c>
      <c r="Q25">
        <f t="shared" si="0"/>
        <v>43170</v>
      </c>
    </row>
    <row r="26" spans="1:17" x14ac:dyDescent="0.35">
      <c r="A26" t="s">
        <v>310</v>
      </c>
      <c r="B26">
        <v>150</v>
      </c>
      <c r="C26">
        <v>150</v>
      </c>
      <c r="D26">
        <v>43235</v>
      </c>
      <c r="K26">
        <v>5.2214927240079927</v>
      </c>
      <c r="L26">
        <v>43102</v>
      </c>
      <c r="M26">
        <v>100</v>
      </c>
      <c r="N26">
        <v>69.75</v>
      </c>
      <c r="O26">
        <v>98.25</v>
      </c>
      <c r="P26">
        <v>115.5</v>
      </c>
      <c r="Q26">
        <f t="shared" si="0"/>
        <v>43171.75</v>
      </c>
    </row>
    <row r="27" spans="1:17" x14ac:dyDescent="0.35">
      <c r="A27" t="s">
        <v>310</v>
      </c>
      <c r="B27">
        <v>300</v>
      </c>
      <c r="C27">
        <v>150</v>
      </c>
      <c r="D27">
        <v>43235</v>
      </c>
      <c r="K27">
        <v>6.6589398947721001</v>
      </c>
      <c r="L27">
        <v>43102</v>
      </c>
      <c r="M27">
        <v>222.5</v>
      </c>
      <c r="N27">
        <v>64.75</v>
      </c>
      <c r="O27">
        <v>89.75</v>
      </c>
      <c r="P27">
        <v>123</v>
      </c>
      <c r="Q27">
        <f t="shared" si="0"/>
        <v>43166.75</v>
      </c>
    </row>
    <row r="28" spans="1:17" x14ac:dyDescent="0.35">
      <c r="A28" t="s">
        <v>310</v>
      </c>
      <c r="B28">
        <v>450</v>
      </c>
      <c r="C28">
        <v>150</v>
      </c>
      <c r="D28">
        <v>43235</v>
      </c>
      <c r="K28">
        <v>5.9051504627436415</v>
      </c>
      <c r="L28">
        <v>43102</v>
      </c>
      <c r="M28">
        <v>140</v>
      </c>
      <c r="N28">
        <v>67.75</v>
      </c>
      <c r="O28">
        <v>96.25</v>
      </c>
      <c r="P28">
        <v>122.5</v>
      </c>
      <c r="Q28">
        <f t="shared" si="0"/>
        <v>43169.75</v>
      </c>
    </row>
    <row r="29" spans="1:17" x14ac:dyDescent="0.35">
      <c r="A29" t="s">
        <v>310</v>
      </c>
      <c r="B29">
        <v>600</v>
      </c>
      <c r="C29">
        <v>150</v>
      </c>
      <c r="D29">
        <v>43235</v>
      </c>
      <c r="K29">
        <v>6.8471095460325353</v>
      </c>
      <c r="L29">
        <v>43102</v>
      </c>
      <c r="M29">
        <v>277.5</v>
      </c>
      <c r="N29">
        <v>66.5</v>
      </c>
      <c r="O29">
        <v>91.5</v>
      </c>
      <c r="P29">
        <v>123</v>
      </c>
      <c r="Q29">
        <f t="shared" si="0"/>
        <v>43168.5</v>
      </c>
    </row>
    <row r="30" spans="1:17" x14ac:dyDescent="0.35">
      <c r="A30" t="s">
        <v>310</v>
      </c>
      <c r="B30">
        <v>150</v>
      </c>
      <c r="C30">
        <v>200</v>
      </c>
      <c r="D30">
        <v>43235</v>
      </c>
      <c r="K30">
        <v>6.1544546450895652</v>
      </c>
      <c r="L30">
        <v>43102</v>
      </c>
      <c r="M30">
        <v>135</v>
      </c>
      <c r="N30">
        <v>68.75</v>
      </c>
      <c r="O30">
        <v>96</v>
      </c>
      <c r="P30">
        <v>122.5</v>
      </c>
      <c r="Q30">
        <f t="shared" si="0"/>
        <v>43170.75</v>
      </c>
    </row>
    <row r="31" spans="1:17" x14ac:dyDescent="0.35">
      <c r="A31" t="s">
        <v>310</v>
      </c>
      <c r="B31">
        <v>300</v>
      </c>
      <c r="C31">
        <v>200</v>
      </c>
      <c r="D31">
        <v>43235</v>
      </c>
      <c r="K31">
        <v>6.0158674417095002</v>
      </c>
      <c r="L31">
        <v>43102</v>
      </c>
      <c r="M31">
        <v>142.5</v>
      </c>
      <c r="N31">
        <v>68.75</v>
      </c>
      <c r="O31">
        <v>97.5</v>
      </c>
      <c r="P31">
        <v>123</v>
      </c>
      <c r="Q31">
        <f t="shared" si="0"/>
        <v>43170.75</v>
      </c>
    </row>
    <row r="32" spans="1:17" x14ac:dyDescent="0.35">
      <c r="A32" t="s">
        <v>310</v>
      </c>
      <c r="B32">
        <v>450</v>
      </c>
      <c r="C32">
        <v>200</v>
      </c>
      <c r="D32">
        <v>43235</v>
      </c>
      <c r="K32">
        <v>6.6871964984597598</v>
      </c>
      <c r="L32">
        <v>43102</v>
      </c>
      <c r="M32">
        <v>170</v>
      </c>
      <c r="N32">
        <v>67.5</v>
      </c>
      <c r="O32">
        <v>91</v>
      </c>
      <c r="P32">
        <v>123</v>
      </c>
      <c r="Q32">
        <f t="shared" si="0"/>
        <v>43169.5</v>
      </c>
    </row>
    <row r="33" spans="1:17" x14ac:dyDescent="0.35">
      <c r="A33" t="s">
        <v>310</v>
      </c>
      <c r="B33">
        <v>600</v>
      </c>
      <c r="C33">
        <v>200</v>
      </c>
      <c r="D33">
        <v>43235</v>
      </c>
      <c r="K33">
        <v>7.2607083219829613</v>
      </c>
      <c r="L33">
        <v>43102</v>
      </c>
      <c r="M33">
        <v>215</v>
      </c>
      <c r="N33">
        <v>66.75</v>
      </c>
      <c r="O33">
        <v>92</v>
      </c>
      <c r="P33">
        <v>123</v>
      </c>
      <c r="Q33">
        <f t="shared" si="0"/>
        <v>43168.75</v>
      </c>
    </row>
    <row r="34" spans="1:17" x14ac:dyDescent="0.35">
      <c r="A34" t="s">
        <v>310</v>
      </c>
      <c r="B34">
        <v>150</v>
      </c>
      <c r="C34">
        <v>250</v>
      </c>
      <c r="D34">
        <v>43235</v>
      </c>
      <c r="K34">
        <v>4.7944687039572544</v>
      </c>
      <c r="L34">
        <v>43102</v>
      </c>
      <c r="M34">
        <v>90</v>
      </c>
      <c r="N34">
        <v>68.5</v>
      </c>
      <c r="O34">
        <v>96</v>
      </c>
      <c r="P34">
        <v>124</v>
      </c>
      <c r="Q34">
        <f t="shared" si="0"/>
        <v>43170.5</v>
      </c>
    </row>
    <row r="35" spans="1:17" x14ac:dyDescent="0.35">
      <c r="A35" t="s">
        <v>310</v>
      </c>
      <c r="B35">
        <v>300</v>
      </c>
      <c r="C35">
        <v>250</v>
      </c>
      <c r="D35">
        <v>43235</v>
      </c>
      <c r="K35">
        <v>5.1297500230952426</v>
      </c>
      <c r="L35">
        <v>43102</v>
      </c>
      <c r="M35">
        <v>192.5</v>
      </c>
      <c r="N35">
        <v>68.5</v>
      </c>
      <c r="O35">
        <v>91</v>
      </c>
      <c r="P35">
        <v>123.5</v>
      </c>
      <c r="Q35">
        <f t="shared" si="0"/>
        <v>43170.5</v>
      </c>
    </row>
    <row r="36" spans="1:17" x14ac:dyDescent="0.35">
      <c r="A36" t="s">
        <v>310</v>
      </c>
      <c r="B36">
        <v>450</v>
      </c>
      <c r="C36">
        <v>250</v>
      </c>
      <c r="D36">
        <v>43235</v>
      </c>
      <c r="K36">
        <v>7.9418249117171698</v>
      </c>
      <c r="L36">
        <v>43102</v>
      </c>
      <c r="M36">
        <v>212.5</v>
      </c>
      <c r="N36">
        <v>67.75</v>
      </c>
      <c r="O36">
        <v>94.25</v>
      </c>
      <c r="P36">
        <v>122</v>
      </c>
      <c r="Q36">
        <f t="shared" si="0"/>
        <v>43169.75</v>
      </c>
    </row>
    <row r="37" spans="1:17" x14ac:dyDescent="0.35">
      <c r="A37" t="s">
        <v>310</v>
      </c>
      <c r="B37">
        <v>600</v>
      </c>
      <c r="C37">
        <v>250</v>
      </c>
      <c r="D37">
        <v>43235</v>
      </c>
      <c r="K37">
        <v>7.028195250933166</v>
      </c>
      <c r="L37">
        <v>43102</v>
      </c>
      <c r="M37">
        <v>250</v>
      </c>
      <c r="N37">
        <v>66.75</v>
      </c>
      <c r="O37">
        <v>95.75</v>
      </c>
      <c r="P37">
        <v>123</v>
      </c>
      <c r="Q37">
        <f t="shared" si="0"/>
        <v>43168.75</v>
      </c>
    </row>
    <row r="38" spans="1:17" x14ac:dyDescent="0.35">
      <c r="A38" t="s">
        <v>312</v>
      </c>
      <c r="B38">
        <v>150</v>
      </c>
      <c r="C38">
        <v>150</v>
      </c>
      <c r="D38">
        <v>43235</v>
      </c>
      <c r="K38">
        <v>3.1961722917327782</v>
      </c>
      <c r="L38">
        <v>43102</v>
      </c>
      <c r="M38">
        <v>135</v>
      </c>
      <c r="N38">
        <v>70</v>
      </c>
      <c r="O38">
        <v>101.5</v>
      </c>
      <c r="P38">
        <v>129</v>
      </c>
      <c r="Q38">
        <f t="shared" si="0"/>
        <v>43172</v>
      </c>
    </row>
    <row r="39" spans="1:17" x14ac:dyDescent="0.35">
      <c r="A39" t="s">
        <v>312</v>
      </c>
      <c r="B39">
        <v>300</v>
      </c>
      <c r="C39">
        <v>150</v>
      </c>
      <c r="D39">
        <v>43235</v>
      </c>
      <c r="K39">
        <v>3.2522378518806594</v>
      </c>
      <c r="L39">
        <v>43102</v>
      </c>
      <c r="M39">
        <v>217.5</v>
      </c>
      <c r="N39">
        <v>70.5</v>
      </c>
      <c r="O39">
        <v>101.75</v>
      </c>
      <c r="P39">
        <v>128.75</v>
      </c>
      <c r="Q39">
        <f t="shared" si="0"/>
        <v>43172.5</v>
      </c>
    </row>
    <row r="40" spans="1:17" x14ac:dyDescent="0.35">
      <c r="A40" t="s">
        <v>312</v>
      </c>
      <c r="B40">
        <v>450</v>
      </c>
      <c r="C40">
        <v>150</v>
      </c>
      <c r="D40">
        <v>43235</v>
      </c>
      <c r="K40">
        <v>2.8099732224116014</v>
      </c>
      <c r="L40">
        <v>43102</v>
      </c>
      <c r="M40">
        <v>265</v>
      </c>
      <c r="N40">
        <v>70.25</v>
      </c>
      <c r="O40">
        <v>101.25</v>
      </c>
      <c r="P40">
        <v>128.5</v>
      </c>
      <c r="Q40">
        <f t="shared" si="0"/>
        <v>43172.25</v>
      </c>
    </row>
    <row r="41" spans="1:17" x14ac:dyDescent="0.35">
      <c r="A41" t="s">
        <v>312</v>
      </c>
      <c r="B41">
        <v>600</v>
      </c>
      <c r="C41">
        <v>150</v>
      </c>
      <c r="D41">
        <v>43235</v>
      </c>
      <c r="K41">
        <v>2.7494715216664405</v>
      </c>
      <c r="L41">
        <v>43102</v>
      </c>
      <c r="M41">
        <v>290</v>
      </c>
      <c r="N41">
        <v>69.25</v>
      </c>
      <c r="O41">
        <v>101.5</v>
      </c>
      <c r="P41">
        <v>128</v>
      </c>
      <c r="Q41">
        <f t="shared" si="0"/>
        <v>43171.25</v>
      </c>
    </row>
    <row r="42" spans="1:17" x14ac:dyDescent="0.35">
      <c r="A42" t="s">
        <v>312</v>
      </c>
      <c r="B42">
        <v>150</v>
      </c>
      <c r="C42">
        <v>200</v>
      </c>
      <c r="D42">
        <v>43235</v>
      </c>
      <c r="K42">
        <v>3.0498890648369628</v>
      </c>
      <c r="L42">
        <v>43102</v>
      </c>
      <c r="M42">
        <v>127.5</v>
      </c>
      <c r="N42">
        <v>70</v>
      </c>
      <c r="O42">
        <v>101.75</v>
      </c>
      <c r="P42">
        <v>129.25</v>
      </c>
      <c r="Q42">
        <f t="shared" si="0"/>
        <v>43172</v>
      </c>
    </row>
    <row r="43" spans="1:17" x14ac:dyDescent="0.35">
      <c r="A43" t="s">
        <v>312</v>
      </c>
      <c r="B43">
        <v>300</v>
      </c>
      <c r="C43">
        <v>200</v>
      </c>
      <c r="D43">
        <v>43235</v>
      </c>
      <c r="K43">
        <v>2.4409047133010144</v>
      </c>
      <c r="L43">
        <v>43102</v>
      </c>
      <c r="M43">
        <v>170</v>
      </c>
      <c r="N43">
        <v>70</v>
      </c>
      <c r="O43">
        <v>101.25</v>
      </c>
      <c r="P43">
        <v>121.25</v>
      </c>
      <c r="Q43">
        <f t="shared" si="0"/>
        <v>43172</v>
      </c>
    </row>
    <row r="44" spans="1:17" x14ac:dyDescent="0.35">
      <c r="A44" t="s">
        <v>312</v>
      </c>
      <c r="B44">
        <v>450</v>
      </c>
      <c r="C44">
        <v>200</v>
      </c>
      <c r="D44">
        <v>43235</v>
      </c>
      <c r="K44">
        <v>2.674957691738149</v>
      </c>
      <c r="L44">
        <v>43102</v>
      </c>
      <c r="M44">
        <v>262.5</v>
      </c>
      <c r="N44">
        <v>70.25</v>
      </c>
      <c r="O44">
        <v>101.5</v>
      </c>
      <c r="P44">
        <v>129</v>
      </c>
      <c r="Q44">
        <f t="shared" si="0"/>
        <v>43172.25</v>
      </c>
    </row>
    <row r="45" spans="1:17" x14ac:dyDescent="0.35">
      <c r="A45" t="s">
        <v>312</v>
      </c>
      <c r="B45">
        <v>600</v>
      </c>
      <c r="C45">
        <v>200</v>
      </c>
      <c r="D45">
        <v>43235</v>
      </c>
      <c r="K45">
        <v>2.8609067877629517</v>
      </c>
      <c r="L45">
        <v>43102</v>
      </c>
      <c r="M45">
        <v>312.5</v>
      </c>
      <c r="N45">
        <v>71</v>
      </c>
      <c r="O45">
        <v>101.5</v>
      </c>
      <c r="P45">
        <v>128.25</v>
      </c>
      <c r="Q45">
        <f t="shared" si="0"/>
        <v>43173</v>
      </c>
    </row>
    <row r="46" spans="1:17" x14ac:dyDescent="0.35">
      <c r="A46" t="s">
        <v>312</v>
      </c>
      <c r="B46">
        <v>150</v>
      </c>
      <c r="C46">
        <v>250</v>
      </c>
      <c r="D46">
        <v>43235</v>
      </c>
      <c r="K46">
        <v>3.8951081676075443</v>
      </c>
      <c r="L46">
        <v>43102</v>
      </c>
      <c r="M46">
        <v>92.5</v>
      </c>
      <c r="N46">
        <v>70.75</v>
      </c>
      <c r="O46">
        <v>100.5</v>
      </c>
      <c r="P46">
        <v>130.25</v>
      </c>
      <c r="Q46">
        <f t="shared" si="0"/>
        <v>43172.75</v>
      </c>
    </row>
    <row r="47" spans="1:17" x14ac:dyDescent="0.35">
      <c r="A47" t="s">
        <v>312</v>
      </c>
      <c r="B47">
        <v>300</v>
      </c>
      <c r="C47">
        <v>250</v>
      </c>
      <c r="D47">
        <v>43235</v>
      </c>
      <c r="K47">
        <v>4.1502975667149471</v>
      </c>
      <c r="L47">
        <v>43102</v>
      </c>
      <c r="M47">
        <v>177.5</v>
      </c>
      <c r="N47">
        <v>69.5</v>
      </c>
      <c r="O47">
        <v>101.25</v>
      </c>
      <c r="P47">
        <v>134.75</v>
      </c>
      <c r="Q47">
        <f t="shared" si="0"/>
        <v>43171.5</v>
      </c>
    </row>
    <row r="48" spans="1:17" x14ac:dyDescent="0.35">
      <c r="A48" t="s">
        <v>312</v>
      </c>
      <c r="B48">
        <v>450</v>
      </c>
      <c r="C48">
        <v>250</v>
      </c>
      <c r="D48">
        <v>43235</v>
      </c>
      <c r="K48">
        <v>3.217692190467798</v>
      </c>
      <c r="L48">
        <v>43102</v>
      </c>
      <c r="M48">
        <v>240</v>
      </c>
      <c r="N48">
        <v>68.75</v>
      </c>
      <c r="O48">
        <v>101</v>
      </c>
      <c r="P48">
        <v>128.25</v>
      </c>
      <c r="Q48">
        <f t="shared" si="0"/>
        <v>43170.75</v>
      </c>
    </row>
    <row r="49" spans="1:17" x14ac:dyDescent="0.35">
      <c r="A49" t="s">
        <v>312</v>
      </c>
      <c r="B49">
        <v>600</v>
      </c>
      <c r="C49">
        <v>250</v>
      </c>
      <c r="D49">
        <v>43235</v>
      </c>
      <c r="K49">
        <v>3.5470274037807705</v>
      </c>
      <c r="L49">
        <v>43102</v>
      </c>
      <c r="M49">
        <v>347.5</v>
      </c>
      <c r="N49">
        <v>70.25</v>
      </c>
      <c r="O49">
        <v>100.25</v>
      </c>
      <c r="P49">
        <v>128.25</v>
      </c>
      <c r="Q49">
        <f t="shared" si="0"/>
        <v>43172.25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E358-BAF5-49FC-9A4C-C3CB58C5FE03}">
  <dimension ref="A1:U253"/>
  <sheetViews>
    <sheetView topLeftCell="B1" workbookViewId="0">
      <selection activeCell="H1" sqref="H1:R1"/>
    </sheetView>
  </sheetViews>
  <sheetFormatPr defaultRowHeight="14.5" x14ac:dyDescent="0.35"/>
  <cols>
    <col min="1" max="1" width="43.1796875" customWidth="1"/>
    <col min="7" max="7" width="12.72656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290</v>
      </c>
      <c r="J1" t="s">
        <v>8</v>
      </c>
      <c r="K1" t="s">
        <v>9</v>
      </c>
      <c r="L1" t="s">
        <v>291</v>
      </c>
      <c r="M1" t="s">
        <v>10</v>
      </c>
      <c r="N1" t="s">
        <v>292</v>
      </c>
      <c r="O1" t="s">
        <v>293</v>
      </c>
      <c r="P1" t="s">
        <v>294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35">
      <c r="A2" t="s">
        <v>38</v>
      </c>
      <c r="B2">
        <v>1</v>
      </c>
      <c r="C2" t="s">
        <v>16</v>
      </c>
      <c r="D2" t="s">
        <v>17</v>
      </c>
      <c r="E2" t="s">
        <v>18</v>
      </c>
      <c r="F2" t="s">
        <v>19</v>
      </c>
      <c r="G2">
        <v>43101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</row>
    <row r="3" spans="1:21" x14ac:dyDescent="0.35">
      <c r="A3" t="s">
        <v>39</v>
      </c>
      <c r="B3">
        <v>2</v>
      </c>
      <c r="C3" t="s">
        <v>16</v>
      </c>
      <c r="D3" t="s">
        <v>20</v>
      </c>
      <c r="E3" t="s">
        <v>21</v>
      </c>
      <c r="F3" t="s">
        <v>19</v>
      </c>
      <c r="G3">
        <v>43101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</row>
    <row r="4" spans="1:21" x14ac:dyDescent="0.35">
      <c r="A4" t="s">
        <v>40</v>
      </c>
      <c r="B4">
        <v>3</v>
      </c>
      <c r="C4" t="s">
        <v>16</v>
      </c>
      <c r="D4" t="s">
        <v>22</v>
      </c>
      <c r="E4" t="s">
        <v>21</v>
      </c>
      <c r="F4" t="s">
        <v>19</v>
      </c>
      <c r="G4">
        <v>43101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</row>
    <row r="5" spans="1:21" x14ac:dyDescent="0.35">
      <c r="A5" t="s">
        <v>41</v>
      </c>
      <c r="B5">
        <v>4</v>
      </c>
      <c r="C5" t="s">
        <v>16</v>
      </c>
      <c r="D5" t="s">
        <v>23</v>
      </c>
      <c r="E5" t="s">
        <v>21</v>
      </c>
      <c r="F5" t="s">
        <v>19</v>
      </c>
      <c r="G5">
        <v>43101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</row>
    <row r="6" spans="1:21" x14ac:dyDescent="0.35">
      <c r="A6" t="s">
        <v>42</v>
      </c>
      <c r="B6">
        <v>5</v>
      </c>
      <c r="C6" t="s">
        <v>16</v>
      </c>
      <c r="D6" t="s">
        <v>22</v>
      </c>
      <c r="E6" t="s">
        <v>18</v>
      </c>
      <c r="F6" t="s">
        <v>19</v>
      </c>
      <c r="G6">
        <v>43101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</row>
    <row r="7" spans="1:21" x14ac:dyDescent="0.35">
      <c r="A7" t="s">
        <v>43</v>
      </c>
      <c r="B7">
        <v>6</v>
      </c>
      <c r="C7" t="s">
        <v>16</v>
      </c>
      <c r="D7" t="s">
        <v>24</v>
      </c>
      <c r="E7" t="s">
        <v>21</v>
      </c>
      <c r="F7" t="s">
        <v>19</v>
      </c>
      <c r="G7">
        <v>43101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</row>
    <row r="8" spans="1:21" x14ac:dyDescent="0.35">
      <c r="A8" t="s">
        <v>44</v>
      </c>
      <c r="B8">
        <v>7</v>
      </c>
      <c r="C8" t="s">
        <v>16</v>
      </c>
      <c r="D8" t="s">
        <v>17</v>
      </c>
      <c r="E8" t="s">
        <v>21</v>
      </c>
      <c r="F8" t="s">
        <v>19</v>
      </c>
      <c r="G8">
        <v>43101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0</v>
      </c>
    </row>
    <row r="9" spans="1:21" x14ac:dyDescent="0.35">
      <c r="A9" t="s">
        <v>45</v>
      </c>
      <c r="B9">
        <v>8</v>
      </c>
      <c r="C9" t="s">
        <v>16</v>
      </c>
      <c r="D9" t="s">
        <v>24</v>
      </c>
      <c r="E9" t="s">
        <v>18</v>
      </c>
      <c r="F9" t="s">
        <v>19</v>
      </c>
      <c r="G9">
        <v>43101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</row>
    <row r="10" spans="1:21" x14ac:dyDescent="0.35">
      <c r="A10" t="s">
        <v>46</v>
      </c>
      <c r="B10">
        <v>9</v>
      </c>
      <c r="C10" t="s">
        <v>16</v>
      </c>
      <c r="D10" t="s">
        <v>23</v>
      </c>
      <c r="E10" t="s">
        <v>18</v>
      </c>
      <c r="F10" t="s">
        <v>19</v>
      </c>
      <c r="G10">
        <v>43101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</row>
    <row r="11" spans="1:21" x14ac:dyDescent="0.35">
      <c r="A11" t="s">
        <v>47</v>
      </c>
      <c r="B11">
        <v>10</v>
      </c>
      <c r="C11" t="s">
        <v>16</v>
      </c>
      <c r="D11" t="s">
        <v>20</v>
      </c>
      <c r="E11" t="s">
        <v>18</v>
      </c>
      <c r="F11" t="s">
        <v>19</v>
      </c>
      <c r="G11">
        <v>43101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0</v>
      </c>
    </row>
    <row r="12" spans="1:21" x14ac:dyDescent="0.35">
      <c r="A12" t="s">
        <v>48</v>
      </c>
      <c r="B12">
        <v>11</v>
      </c>
      <c r="C12" t="s">
        <v>25</v>
      </c>
      <c r="D12" t="s">
        <v>17</v>
      </c>
      <c r="E12" t="s">
        <v>21</v>
      </c>
      <c r="F12" t="s">
        <v>19</v>
      </c>
      <c r="G12">
        <v>43101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>
        <v>0</v>
      </c>
    </row>
    <row r="13" spans="1:21" x14ac:dyDescent="0.35">
      <c r="A13" t="s">
        <v>49</v>
      </c>
      <c r="B13">
        <v>12</v>
      </c>
      <c r="C13" t="s">
        <v>25</v>
      </c>
      <c r="D13" t="s">
        <v>23</v>
      </c>
      <c r="E13" t="s">
        <v>21</v>
      </c>
      <c r="F13" t="s">
        <v>19</v>
      </c>
      <c r="G13">
        <v>43101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</row>
    <row r="14" spans="1:21" x14ac:dyDescent="0.35">
      <c r="A14" t="s">
        <v>50</v>
      </c>
      <c r="B14">
        <v>13</v>
      </c>
      <c r="C14" t="s">
        <v>25</v>
      </c>
      <c r="D14" t="s">
        <v>24</v>
      </c>
      <c r="E14" t="s">
        <v>21</v>
      </c>
      <c r="F14" t="s">
        <v>19</v>
      </c>
      <c r="G14">
        <v>43101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</row>
    <row r="15" spans="1:21" x14ac:dyDescent="0.35">
      <c r="A15" t="s">
        <v>51</v>
      </c>
      <c r="B15">
        <v>14</v>
      </c>
      <c r="C15" t="s">
        <v>25</v>
      </c>
      <c r="D15" t="s">
        <v>20</v>
      </c>
      <c r="E15" t="s">
        <v>21</v>
      </c>
      <c r="F15" t="s">
        <v>19</v>
      </c>
      <c r="G15">
        <v>43101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v>0</v>
      </c>
    </row>
    <row r="16" spans="1:21" x14ac:dyDescent="0.35">
      <c r="A16" t="s">
        <v>52</v>
      </c>
      <c r="B16">
        <v>15</v>
      </c>
      <c r="C16" t="s">
        <v>25</v>
      </c>
      <c r="D16" t="s">
        <v>22</v>
      </c>
      <c r="E16" t="s">
        <v>18</v>
      </c>
      <c r="F16" t="s">
        <v>19</v>
      </c>
      <c r="G16">
        <v>43101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</row>
    <row r="17" spans="1:20" x14ac:dyDescent="0.35">
      <c r="A17" t="s">
        <v>53</v>
      </c>
      <c r="B17">
        <v>16</v>
      </c>
      <c r="C17" t="s">
        <v>25</v>
      </c>
      <c r="D17" t="s">
        <v>17</v>
      </c>
      <c r="E17" t="s">
        <v>18</v>
      </c>
      <c r="F17" t="s">
        <v>19</v>
      </c>
      <c r="G17">
        <v>43101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v>0</v>
      </c>
    </row>
    <row r="18" spans="1:20" x14ac:dyDescent="0.35">
      <c r="A18" t="s">
        <v>54</v>
      </c>
      <c r="B18">
        <v>17</v>
      </c>
      <c r="C18" t="s">
        <v>25</v>
      </c>
      <c r="D18" t="s">
        <v>22</v>
      </c>
      <c r="E18" t="s">
        <v>21</v>
      </c>
      <c r="F18" t="s">
        <v>19</v>
      </c>
      <c r="G18">
        <v>43101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0</v>
      </c>
    </row>
    <row r="19" spans="1:20" x14ac:dyDescent="0.35">
      <c r="A19" t="s">
        <v>55</v>
      </c>
      <c r="B19">
        <v>18</v>
      </c>
      <c r="C19" t="s">
        <v>25</v>
      </c>
      <c r="D19" t="s">
        <v>23</v>
      </c>
      <c r="E19" t="s">
        <v>18</v>
      </c>
      <c r="F19" t="s">
        <v>19</v>
      </c>
      <c r="G19">
        <v>43101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0</v>
      </c>
    </row>
    <row r="20" spans="1:20" x14ac:dyDescent="0.35">
      <c r="A20" t="s">
        <v>56</v>
      </c>
      <c r="B20">
        <v>19</v>
      </c>
      <c r="C20" t="s">
        <v>25</v>
      </c>
      <c r="D20" t="s">
        <v>24</v>
      </c>
      <c r="E20" t="s">
        <v>18</v>
      </c>
      <c r="F20" t="s">
        <v>19</v>
      </c>
      <c r="G20">
        <v>43101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v>0</v>
      </c>
    </row>
    <row r="21" spans="1:20" x14ac:dyDescent="0.35">
      <c r="A21" t="s">
        <v>57</v>
      </c>
      <c r="B21">
        <v>20</v>
      </c>
      <c r="C21" t="s">
        <v>25</v>
      </c>
      <c r="D21" t="s">
        <v>20</v>
      </c>
      <c r="E21" t="s">
        <v>18</v>
      </c>
      <c r="F21" t="s">
        <v>19</v>
      </c>
      <c r="G21">
        <v>43101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</row>
    <row r="22" spans="1:20" x14ac:dyDescent="0.35">
      <c r="A22" t="s">
        <v>58</v>
      </c>
      <c r="B22">
        <v>21</v>
      </c>
      <c r="C22" t="s">
        <v>26</v>
      </c>
      <c r="E22" t="s">
        <v>21</v>
      </c>
      <c r="F22" t="s">
        <v>19</v>
      </c>
      <c r="G22">
        <v>43101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v>0</v>
      </c>
      <c r="S22" t="s">
        <v>27</v>
      </c>
      <c r="T22" t="s">
        <v>28</v>
      </c>
    </row>
    <row r="23" spans="1:20" x14ac:dyDescent="0.35">
      <c r="A23" t="s">
        <v>59</v>
      </c>
      <c r="B23">
        <v>22</v>
      </c>
      <c r="C23" t="s">
        <v>26</v>
      </c>
      <c r="E23" t="s">
        <v>21</v>
      </c>
      <c r="F23" t="s">
        <v>19</v>
      </c>
      <c r="G23">
        <v>43101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R23">
        <v>0</v>
      </c>
      <c r="S23" t="s">
        <v>28</v>
      </c>
      <c r="T23" t="s">
        <v>28</v>
      </c>
    </row>
    <row r="24" spans="1:20" x14ac:dyDescent="0.35">
      <c r="A24" t="s">
        <v>60</v>
      </c>
      <c r="B24">
        <v>23</v>
      </c>
      <c r="C24" t="s">
        <v>26</v>
      </c>
      <c r="E24" t="s">
        <v>18</v>
      </c>
      <c r="F24" t="s">
        <v>19</v>
      </c>
      <c r="G24">
        <v>43101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v>0</v>
      </c>
      <c r="S24" t="s">
        <v>17</v>
      </c>
      <c r="T24" t="s">
        <v>28</v>
      </c>
    </row>
    <row r="25" spans="1:20" x14ac:dyDescent="0.35">
      <c r="A25" t="s">
        <v>61</v>
      </c>
      <c r="B25">
        <v>24</v>
      </c>
      <c r="C25" t="s">
        <v>26</v>
      </c>
      <c r="E25" t="s">
        <v>18</v>
      </c>
      <c r="F25" t="s">
        <v>19</v>
      </c>
      <c r="G25">
        <v>43101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R25">
        <v>0</v>
      </c>
      <c r="S25" t="s">
        <v>28</v>
      </c>
      <c r="T25" t="s">
        <v>28</v>
      </c>
    </row>
    <row r="26" spans="1:20" x14ac:dyDescent="0.35">
      <c r="A26" t="s">
        <v>62</v>
      </c>
      <c r="B26">
        <v>25</v>
      </c>
      <c r="C26" t="s">
        <v>26</v>
      </c>
      <c r="E26" t="s">
        <v>21</v>
      </c>
      <c r="F26" t="s">
        <v>19</v>
      </c>
      <c r="G26">
        <v>43101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</v>
      </c>
      <c r="S26" t="s">
        <v>17</v>
      </c>
      <c r="T26" t="s">
        <v>28</v>
      </c>
    </row>
    <row r="27" spans="1:20" x14ac:dyDescent="0.35">
      <c r="A27" t="s">
        <v>63</v>
      </c>
      <c r="B27">
        <v>26</v>
      </c>
      <c r="C27" t="s">
        <v>26</v>
      </c>
      <c r="E27" t="s">
        <v>21</v>
      </c>
      <c r="F27" t="s">
        <v>19</v>
      </c>
      <c r="G27">
        <v>43101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0</v>
      </c>
      <c r="S27" t="s">
        <v>29</v>
      </c>
      <c r="T27" t="s">
        <v>28</v>
      </c>
    </row>
    <row r="28" spans="1:20" x14ac:dyDescent="0.35">
      <c r="A28" t="s">
        <v>64</v>
      </c>
      <c r="B28">
        <v>27</v>
      </c>
      <c r="C28" t="s">
        <v>26</v>
      </c>
      <c r="E28" t="s">
        <v>18</v>
      </c>
      <c r="F28" t="s">
        <v>19</v>
      </c>
      <c r="G28">
        <v>43101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</v>
      </c>
      <c r="S28" t="s">
        <v>27</v>
      </c>
      <c r="T28" t="s">
        <v>28</v>
      </c>
    </row>
    <row r="29" spans="1:20" x14ac:dyDescent="0.35">
      <c r="A29" t="s">
        <v>65</v>
      </c>
      <c r="B29">
        <v>28</v>
      </c>
      <c r="C29" t="s">
        <v>26</v>
      </c>
      <c r="E29" t="s">
        <v>21</v>
      </c>
      <c r="F29" t="s">
        <v>19</v>
      </c>
      <c r="G29">
        <v>43101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</v>
      </c>
      <c r="S29" t="s">
        <v>28</v>
      </c>
      <c r="T29" t="s">
        <v>30</v>
      </c>
    </row>
    <row r="30" spans="1:20" x14ac:dyDescent="0.35">
      <c r="A30" t="s">
        <v>66</v>
      </c>
      <c r="B30">
        <v>29</v>
      </c>
      <c r="C30" t="s">
        <v>26</v>
      </c>
      <c r="E30" t="s">
        <v>18</v>
      </c>
      <c r="F30" t="s">
        <v>19</v>
      </c>
      <c r="G30">
        <v>43101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</v>
      </c>
      <c r="S30" t="s">
        <v>29</v>
      </c>
      <c r="T30" t="s">
        <v>28</v>
      </c>
    </row>
    <row r="31" spans="1:20" x14ac:dyDescent="0.35">
      <c r="A31" t="s">
        <v>67</v>
      </c>
      <c r="B31">
        <v>30</v>
      </c>
      <c r="C31" t="s">
        <v>26</v>
      </c>
      <c r="E31" t="s">
        <v>21</v>
      </c>
      <c r="F31" t="s">
        <v>19</v>
      </c>
      <c r="G31">
        <v>43101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0</v>
      </c>
      <c r="S31" t="s">
        <v>27</v>
      </c>
      <c r="T31" t="s">
        <v>30</v>
      </c>
    </row>
    <row r="32" spans="1:20" x14ac:dyDescent="0.35">
      <c r="A32" t="s">
        <v>68</v>
      </c>
      <c r="B32">
        <v>31</v>
      </c>
      <c r="C32" t="s">
        <v>26</v>
      </c>
      <c r="E32" t="s">
        <v>21</v>
      </c>
      <c r="F32" t="s">
        <v>19</v>
      </c>
      <c r="G32">
        <v>43101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</v>
      </c>
      <c r="S32" t="s">
        <v>17</v>
      </c>
      <c r="T32" t="s">
        <v>30</v>
      </c>
    </row>
    <row r="33" spans="1:20" x14ac:dyDescent="0.35">
      <c r="A33" t="s">
        <v>69</v>
      </c>
      <c r="B33">
        <v>32</v>
      </c>
      <c r="C33" t="s">
        <v>26</v>
      </c>
      <c r="E33" t="s">
        <v>21</v>
      </c>
      <c r="F33" t="s">
        <v>19</v>
      </c>
      <c r="G33">
        <v>43101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R33">
        <v>0</v>
      </c>
      <c r="S33" t="s">
        <v>29</v>
      </c>
      <c r="T33" t="s">
        <v>30</v>
      </c>
    </row>
    <row r="34" spans="1:20" x14ac:dyDescent="0.35">
      <c r="A34" t="s">
        <v>70</v>
      </c>
      <c r="B34">
        <v>33</v>
      </c>
      <c r="C34" t="s">
        <v>26</v>
      </c>
      <c r="E34" t="s">
        <v>18</v>
      </c>
      <c r="F34" t="s">
        <v>19</v>
      </c>
      <c r="G34">
        <v>43101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v>0</v>
      </c>
      <c r="S34" t="s">
        <v>17</v>
      </c>
      <c r="T34" t="s">
        <v>30</v>
      </c>
    </row>
    <row r="35" spans="1:20" x14ac:dyDescent="0.35">
      <c r="A35" t="s">
        <v>71</v>
      </c>
      <c r="B35">
        <v>34</v>
      </c>
      <c r="C35" t="s">
        <v>26</v>
      </c>
      <c r="E35" t="s">
        <v>18</v>
      </c>
      <c r="F35" t="s">
        <v>19</v>
      </c>
      <c r="G35">
        <v>43101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R35">
        <v>0</v>
      </c>
      <c r="S35" t="s">
        <v>28</v>
      </c>
      <c r="T35" t="s">
        <v>30</v>
      </c>
    </row>
    <row r="36" spans="1:20" x14ac:dyDescent="0.35">
      <c r="A36" t="s">
        <v>72</v>
      </c>
      <c r="B36">
        <v>35</v>
      </c>
      <c r="C36" t="s">
        <v>26</v>
      </c>
      <c r="E36" t="s">
        <v>18</v>
      </c>
      <c r="F36" t="s">
        <v>19</v>
      </c>
      <c r="G36">
        <v>43101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v>0</v>
      </c>
      <c r="S36" t="s">
        <v>27</v>
      </c>
      <c r="T36" t="s">
        <v>30</v>
      </c>
    </row>
    <row r="37" spans="1:20" x14ac:dyDescent="0.35">
      <c r="A37" t="s">
        <v>73</v>
      </c>
      <c r="B37">
        <v>36</v>
      </c>
      <c r="C37" t="s">
        <v>26</v>
      </c>
      <c r="E37" t="s">
        <v>21</v>
      </c>
      <c r="F37" t="s">
        <v>19</v>
      </c>
      <c r="G37">
        <v>43101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v>0</v>
      </c>
      <c r="S37" t="s">
        <v>17</v>
      </c>
      <c r="T37" t="s">
        <v>31</v>
      </c>
    </row>
    <row r="38" spans="1:20" x14ac:dyDescent="0.35">
      <c r="A38" t="s">
        <v>74</v>
      </c>
      <c r="B38">
        <v>37</v>
      </c>
      <c r="C38" t="s">
        <v>26</v>
      </c>
      <c r="E38" t="s">
        <v>21</v>
      </c>
      <c r="F38" t="s">
        <v>19</v>
      </c>
      <c r="G38">
        <v>43101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R38">
        <v>0</v>
      </c>
      <c r="S38" t="s">
        <v>28</v>
      </c>
      <c r="T38" t="s">
        <v>31</v>
      </c>
    </row>
    <row r="39" spans="1:20" x14ac:dyDescent="0.35">
      <c r="A39" t="s">
        <v>75</v>
      </c>
      <c r="B39">
        <v>38</v>
      </c>
      <c r="C39" t="s">
        <v>26</v>
      </c>
      <c r="E39" t="s">
        <v>18</v>
      </c>
      <c r="F39" t="s">
        <v>19</v>
      </c>
      <c r="G39">
        <v>43101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R39">
        <v>0</v>
      </c>
      <c r="S39" t="s">
        <v>29</v>
      </c>
      <c r="T39" t="s">
        <v>30</v>
      </c>
    </row>
    <row r="40" spans="1:20" x14ac:dyDescent="0.35">
      <c r="A40" t="s">
        <v>76</v>
      </c>
      <c r="B40">
        <v>39</v>
      </c>
      <c r="C40" t="s">
        <v>26</v>
      </c>
      <c r="E40" t="s">
        <v>21</v>
      </c>
      <c r="F40" t="s">
        <v>19</v>
      </c>
      <c r="G40">
        <v>43101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v>0</v>
      </c>
      <c r="S40" t="s">
        <v>27</v>
      </c>
      <c r="T40" t="s">
        <v>31</v>
      </c>
    </row>
    <row r="41" spans="1:20" x14ac:dyDescent="0.35">
      <c r="A41" t="s">
        <v>77</v>
      </c>
      <c r="B41">
        <v>40</v>
      </c>
      <c r="C41" t="s">
        <v>26</v>
      </c>
      <c r="E41" t="s">
        <v>21</v>
      </c>
      <c r="F41" t="s">
        <v>19</v>
      </c>
      <c r="G41">
        <v>43101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v>0</v>
      </c>
      <c r="S41" t="s">
        <v>29</v>
      </c>
      <c r="T41" t="s">
        <v>31</v>
      </c>
    </row>
    <row r="42" spans="1:20" x14ac:dyDescent="0.35">
      <c r="A42" t="s">
        <v>78</v>
      </c>
      <c r="B42">
        <v>41</v>
      </c>
      <c r="C42" t="s">
        <v>26</v>
      </c>
      <c r="E42" t="s">
        <v>18</v>
      </c>
      <c r="F42" t="s">
        <v>19</v>
      </c>
      <c r="G42">
        <v>43101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v>0</v>
      </c>
      <c r="S42" t="s">
        <v>17</v>
      </c>
      <c r="T42" t="s">
        <v>31</v>
      </c>
    </row>
    <row r="43" spans="1:20" x14ac:dyDescent="0.35">
      <c r="A43" t="s">
        <v>79</v>
      </c>
      <c r="B43">
        <v>42</v>
      </c>
      <c r="C43" t="s">
        <v>26</v>
      </c>
      <c r="E43" t="s">
        <v>18</v>
      </c>
      <c r="F43" t="s">
        <v>19</v>
      </c>
      <c r="G43">
        <v>43101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v>0</v>
      </c>
      <c r="S43" t="s">
        <v>28</v>
      </c>
      <c r="T43" t="s">
        <v>31</v>
      </c>
    </row>
    <row r="44" spans="1:20" x14ac:dyDescent="0.35">
      <c r="A44" t="s">
        <v>80</v>
      </c>
      <c r="B44">
        <v>43</v>
      </c>
      <c r="C44" t="s">
        <v>26</v>
      </c>
      <c r="E44" t="s">
        <v>21</v>
      </c>
      <c r="F44" t="s">
        <v>19</v>
      </c>
      <c r="G44">
        <v>43101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v>0</v>
      </c>
      <c r="S44" t="s">
        <v>17</v>
      </c>
      <c r="T44" t="s">
        <v>32</v>
      </c>
    </row>
    <row r="45" spans="1:20" x14ac:dyDescent="0.35">
      <c r="A45" t="s">
        <v>81</v>
      </c>
      <c r="B45">
        <v>44</v>
      </c>
      <c r="C45" t="s">
        <v>26</v>
      </c>
      <c r="E45" t="s">
        <v>18</v>
      </c>
      <c r="F45" t="s">
        <v>19</v>
      </c>
      <c r="G45">
        <v>43101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R45">
        <v>0</v>
      </c>
      <c r="S45" t="s">
        <v>27</v>
      </c>
      <c r="T45" t="s">
        <v>31</v>
      </c>
    </row>
    <row r="46" spans="1:20" x14ac:dyDescent="0.35">
      <c r="A46" t="s">
        <v>82</v>
      </c>
      <c r="B46">
        <v>45</v>
      </c>
      <c r="C46" t="s">
        <v>26</v>
      </c>
      <c r="E46" t="s">
        <v>18</v>
      </c>
      <c r="F46" t="s">
        <v>19</v>
      </c>
      <c r="G46">
        <v>43101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R46">
        <v>0</v>
      </c>
      <c r="S46" t="s">
        <v>29</v>
      </c>
      <c r="T46" t="s">
        <v>31</v>
      </c>
    </row>
    <row r="47" spans="1:20" x14ac:dyDescent="0.35">
      <c r="A47" t="s">
        <v>83</v>
      </c>
      <c r="B47">
        <v>46</v>
      </c>
      <c r="C47" t="s">
        <v>26</v>
      </c>
      <c r="E47" t="s">
        <v>21</v>
      </c>
      <c r="F47" t="s">
        <v>19</v>
      </c>
      <c r="G47">
        <v>43101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R47">
        <v>0</v>
      </c>
      <c r="S47" t="s">
        <v>28</v>
      </c>
      <c r="T47" t="s">
        <v>32</v>
      </c>
    </row>
    <row r="48" spans="1:20" x14ac:dyDescent="0.35">
      <c r="A48" t="s">
        <v>84</v>
      </c>
      <c r="B48">
        <v>47</v>
      </c>
      <c r="C48" t="s">
        <v>26</v>
      </c>
      <c r="E48" t="s">
        <v>21</v>
      </c>
      <c r="F48" t="s">
        <v>19</v>
      </c>
      <c r="G48">
        <v>43101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R48">
        <v>0</v>
      </c>
      <c r="S48" t="s">
        <v>27</v>
      </c>
      <c r="T48" t="s">
        <v>32</v>
      </c>
    </row>
    <row r="49" spans="1:20" x14ac:dyDescent="0.35">
      <c r="A49" t="s">
        <v>85</v>
      </c>
      <c r="B49">
        <v>48</v>
      </c>
      <c r="C49" t="s">
        <v>26</v>
      </c>
      <c r="E49" t="s">
        <v>21</v>
      </c>
      <c r="F49" t="s">
        <v>19</v>
      </c>
      <c r="G49">
        <v>43101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R49">
        <v>0</v>
      </c>
      <c r="S49" t="s">
        <v>29</v>
      </c>
      <c r="T49" t="s">
        <v>32</v>
      </c>
    </row>
    <row r="50" spans="1:20" x14ac:dyDescent="0.35">
      <c r="A50" t="s">
        <v>86</v>
      </c>
      <c r="B50">
        <v>49</v>
      </c>
      <c r="C50" t="s">
        <v>26</v>
      </c>
      <c r="E50" t="s">
        <v>18</v>
      </c>
      <c r="F50" t="s">
        <v>19</v>
      </c>
      <c r="G50">
        <v>43101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R50">
        <v>0</v>
      </c>
      <c r="S50" t="s">
        <v>17</v>
      </c>
      <c r="T50" t="s">
        <v>32</v>
      </c>
    </row>
    <row r="51" spans="1:20" x14ac:dyDescent="0.35">
      <c r="A51" t="s">
        <v>87</v>
      </c>
      <c r="B51">
        <v>50</v>
      </c>
      <c r="C51" t="s">
        <v>26</v>
      </c>
      <c r="E51" t="s">
        <v>18</v>
      </c>
      <c r="F51" t="s">
        <v>19</v>
      </c>
      <c r="G51">
        <v>43101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>
        <v>0</v>
      </c>
      <c r="S51" t="s">
        <v>27</v>
      </c>
      <c r="T51" t="s">
        <v>32</v>
      </c>
    </row>
    <row r="52" spans="1:20" x14ac:dyDescent="0.35">
      <c r="A52" t="s">
        <v>88</v>
      </c>
      <c r="B52">
        <v>51</v>
      </c>
      <c r="C52" t="s">
        <v>26</v>
      </c>
      <c r="E52" t="s">
        <v>18</v>
      </c>
      <c r="F52" t="s">
        <v>19</v>
      </c>
      <c r="G52">
        <v>43101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R52">
        <v>0</v>
      </c>
      <c r="S52" t="s">
        <v>28</v>
      </c>
      <c r="T52" t="s">
        <v>32</v>
      </c>
    </row>
    <row r="53" spans="1:20" x14ac:dyDescent="0.35">
      <c r="A53" t="s">
        <v>89</v>
      </c>
      <c r="B53">
        <v>52</v>
      </c>
      <c r="C53" t="s">
        <v>26</v>
      </c>
      <c r="E53" t="s">
        <v>18</v>
      </c>
      <c r="F53" t="s">
        <v>19</v>
      </c>
      <c r="G53">
        <v>43101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v>0</v>
      </c>
      <c r="S53" t="s">
        <v>29</v>
      </c>
      <c r="T53" t="s">
        <v>32</v>
      </c>
    </row>
    <row r="54" spans="1:20" x14ac:dyDescent="0.35">
      <c r="A54" t="s">
        <v>90</v>
      </c>
      <c r="B54">
        <v>53</v>
      </c>
      <c r="C54" t="s">
        <v>33</v>
      </c>
      <c r="E54" t="s">
        <v>21</v>
      </c>
      <c r="F54" t="s">
        <v>19</v>
      </c>
      <c r="G54">
        <v>43101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R54">
        <v>0</v>
      </c>
      <c r="S54" t="s">
        <v>17</v>
      </c>
      <c r="T54" t="s">
        <v>28</v>
      </c>
    </row>
    <row r="55" spans="1:20" x14ac:dyDescent="0.35">
      <c r="A55" t="s">
        <v>91</v>
      </c>
      <c r="B55">
        <v>54</v>
      </c>
      <c r="C55" t="s">
        <v>33</v>
      </c>
      <c r="E55" t="s">
        <v>21</v>
      </c>
      <c r="F55" t="s">
        <v>19</v>
      </c>
      <c r="G55">
        <v>43101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>
        <v>0</v>
      </c>
      <c r="S55" t="s">
        <v>28</v>
      </c>
      <c r="T55" t="s">
        <v>28</v>
      </c>
    </row>
    <row r="56" spans="1:20" x14ac:dyDescent="0.35">
      <c r="A56" t="s">
        <v>92</v>
      </c>
      <c r="B56">
        <v>55</v>
      </c>
      <c r="C56" t="s">
        <v>33</v>
      </c>
      <c r="E56" t="s">
        <v>21</v>
      </c>
      <c r="F56" t="s">
        <v>19</v>
      </c>
      <c r="G56">
        <v>43101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R56">
        <v>0</v>
      </c>
      <c r="S56" t="s">
        <v>27</v>
      </c>
      <c r="T56" t="s">
        <v>28</v>
      </c>
    </row>
    <row r="57" spans="1:20" x14ac:dyDescent="0.35">
      <c r="A57" t="s">
        <v>93</v>
      </c>
      <c r="B57">
        <v>56</v>
      </c>
      <c r="C57" t="s">
        <v>33</v>
      </c>
      <c r="E57" t="s">
        <v>18</v>
      </c>
      <c r="F57" t="s">
        <v>19</v>
      </c>
      <c r="G57">
        <v>43101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R57">
        <v>0</v>
      </c>
      <c r="S57" t="s">
        <v>17</v>
      </c>
      <c r="T57" t="s">
        <v>28</v>
      </c>
    </row>
    <row r="58" spans="1:20" x14ac:dyDescent="0.35">
      <c r="A58" t="s">
        <v>94</v>
      </c>
      <c r="B58">
        <v>57</v>
      </c>
      <c r="C58" t="s">
        <v>33</v>
      </c>
      <c r="E58" t="s">
        <v>18</v>
      </c>
      <c r="F58" t="s">
        <v>19</v>
      </c>
      <c r="G58">
        <v>43101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R58">
        <v>0</v>
      </c>
      <c r="S58" t="s">
        <v>28</v>
      </c>
      <c r="T58" t="s">
        <v>28</v>
      </c>
    </row>
    <row r="59" spans="1:20" x14ac:dyDescent="0.35">
      <c r="A59" t="s">
        <v>95</v>
      </c>
      <c r="B59">
        <v>58</v>
      </c>
      <c r="C59" t="s">
        <v>33</v>
      </c>
      <c r="E59" t="s">
        <v>21</v>
      </c>
      <c r="F59" t="s">
        <v>19</v>
      </c>
      <c r="G59">
        <v>43101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R59">
        <v>0</v>
      </c>
      <c r="S59" t="s">
        <v>29</v>
      </c>
      <c r="T59" t="s">
        <v>28</v>
      </c>
    </row>
    <row r="60" spans="1:20" x14ac:dyDescent="0.35">
      <c r="A60" t="s">
        <v>96</v>
      </c>
      <c r="B60">
        <v>59</v>
      </c>
      <c r="C60" t="s">
        <v>33</v>
      </c>
      <c r="E60" t="s">
        <v>18</v>
      </c>
      <c r="F60" t="s">
        <v>19</v>
      </c>
      <c r="G60">
        <v>43101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 t="s">
        <v>27</v>
      </c>
      <c r="T60" t="s">
        <v>28</v>
      </c>
    </row>
    <row r="61" spans="1:20" x14ac:dyDescent="0.35">
      <c r="A61" t="s">
        <v>97</v>
      </c>
      <c r="B61">
        <v>60</v>
      </c>
      <c r="C61" t="s">
        <v>33</v>
      </c>
      <c r="E61" t="s">
        <v>18</v>
      </c>
      <c r="F61" t="s">
        <v>19</v>
      </c>
      <c r="G61">
        <v>43101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R61">
        <v>0</v>
      </c>
      <c r="S61" t="s">
        <v>29</v>
      </c>
      <c r="T61" t="s">
        <v>28</v>
      </c>
    </row>
    <row r="62" spans="1:20" x14ac:dyDescent="0.35">
      <c r="A62" t="s">
        <v>98</v>
      </c>
      <c r="B62">
        <v>61</v>
      </c>
      <c r="C62" t="s">
        <v>33</v>
      </c>
      <c r="E62" t="s">
        <v>21</v>
      </c>
      <c r="F62" t="s">
        <v>19</v>
      </c>
      <c r="G62">
        <v>43101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R62">
        <v>0</v>
      </c>
      <c r="S62" t="s">
        <v>17</v>
      </c>
      <c r="T62" t="s">
        <v>30</v>
      </c>
    </row>
    <row r="63" spans="1:20" x14ac:dyDescent="0.35">
      <c r="A63" t="s">
        <v>99</v>
      </c>
      <c r="B63">
        <v>62</v>
      </c>
      <c r="C63" t="s">
        <v>33</v>
      </c>
      <c r="E63" t="s">
        <v>21</v>
      </c>
      <c r="F63" t="s">
        <v>19</v>
      </c>
      <c r="G63">
        <v>43101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R63">
        <v>0</v>
      </c>
      <c r="S63" t="s">
        <v>28</v>
      </c>
      <c r="T63" t="s">
        <v>30</v>
      </c>
    </row>
    <row r="64" spans="1:20" x14ac:dyDescent="0.35">
      <c r="A64" t="s">
        <v>100</v>
      </c>
      <c r="B64">
        <v>63</v>
      </c>
      <c r="C64" t="s">
        <v>33</v>
      </c>
      <c r="E64" t="s">
        <v>21</v>
      </c>
      <c r="F64" t="s">
        <v>19</v>
      </c>
      <c r="G64">
        <v>43101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R64">
        <v>0</v>
      </c>
      <c r="S64" t="s">
        <v>27</v>
      </c>
      <c r="T64" t="s">
        <v>30</v>
      </c>
    </row>
    <row r="65" spans="1:20" x14ac:dyDescent="0.35">
      <c r="A65" t="s">
        <v>101</v>
      </c>
      <c r="B65">
        <v>64</v>
      </c>
      <c r="C65" t="s">
        <v>33</v>
      </c>
      <c r="E65" t="s">
        <v>21</v>
      </c>
      <c r="F65" t="s">
        <v>19</v>
      </c>
      <c r="G65">
        <v>43101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R65">
        <v>0</v>
      </c>
      <c r="S65" t="s">
        <v>29</v>
      </c>
      <c r="T65" t="s">
        <v>30</v>
      </c>
    </row>
    <row r="66" spans="1:20" x14ac:dyDescent="0.35">
      <c r="A66" t="s">
        <v>102</v>
      </c>
      <c r="B66">
        <v>65</v>
      </c>
      <c r="C66" t="s">
        <v>33</v>
      </c>
      <c r="E66" t="s">
        <v>18</v>
      </c>
      <c r="F66" t="s">
        <v>19</v>
      </c>
      <c r="G66">
        <v>43101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R66">
        <v>0</v>
      </c>
      <c r="S66" t="s">
        <v>17</v>
      </c>
      <c r="T66" t="s">
        <v>30</v>
      </c>
    </row>
    <row r="67" spans="1:20" x14ac:dyDescent="0.35">
      <c r="A67" t="s">
        <v>103</v>
      </c>
      <c r="B67">
        <v>66</v>
      </c>
      <c r="C67" t="s">
        <v>33</v>
      </c>
      <c r="E67" t="s">
        <v>18</v>
      </c>
      <c r="F67" t="s">
        <v>19</v>
      </c>
      <c r="G67">
        <v>43101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 t="s">
        <v>28</v>
      </c>
      <c r="T67" t="s">
        <v>30</v>
      </c>
    </row>
    <row r="68" spans="1:20" x14ac:dyDescent="0.35">
      <c r="A68" t="s">
        <v>104</v>
      </c>
      <c r="B68">
        <v>67</v>
      </c>
      <c r="C68" t="s">
        <v>33</v>
      </c>
      <c r="E68" t="s">
        <v>18</v>
      </c>
      <c r="F68" t="s">
        <v>19</v>
      </c>
      <c r="G68">
        <v>43101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R68">
        <v>0</v>
      </c>
      <c r="S68" t="s">
        <v>27</v>
      </c>
      <c r="T68" t="s">
        <v>30</v>
      </c>
    </row>
    <row r="69" spans="1:20" x14ac:dyDescent="0.35">
      <c r="A69" t="s">
        <v>105</v>
      </c>
      <c r="B69">
        <v>68</v>
      </c>
      <c r="C69" t="s">
        <v>33</v>
      </c>
      <c r="E69" t="s">
        <v>18</v>
      </c>
      <c r="F69" t="s">
        <v>19</v>
      </c>
      <c r="G69">
        <v>43101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R69">
        <v>0</v>
      </c>
      <c r="S69" t="s">
        <v>29</v>
      </c>
      <c r="T69" t="s">
        <v>30</v>
      </c>
    </row>
    <row r="70" spans="1:20" x14ac:dyDescent="0.35">
      <c r="A70" t="s">
        <v>106</v>
      </c>
      <c r="B70">
        <v>69</v>
      </c>
      <c r="C70" t="s">
        <v>33</v>
      </c>
      <c r="E70" t="s">
        <v>21</v>
      </c>
      <c r="F70" t="s">
        <v>19</v>
      </c>
      <c r="G70">
        <v>43101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0</v>
      </c>
      <c r="S70" t="s">
        <v>17</v>
      </c>
      <c r="T70" t="s">
        <v>31</v>
      </c>
    </row>
    <row r="71" spans="1:20" x14ac:dyDescent="0.35">
      <c r="A71" t="s">
        <v>107</v>
      </c>
      <c r="B71">
        <v>70</v>
      </c>
      <c r="C71" t="s">
        <v>33</v>
      </c>
      <c r="E71" t="s">
        <v>21</v>
      </c>
      <c r="F71" t="s">
        <v>19</v>
      </c>
      <c r="G71">
        <v>43101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R71">
        <v>0</v>
      </c>
      <c r="S71" t="s">
        <v>28</v>
      </c>
      <c r="T71" t="s">
        <v>31</v>
      </c>
    </row>
    <row r="72" spans="1:20" x14ac:dyDescent="0.35">
      <c r="A72" t="s">
        <v>108</v>
      </c>
      <c r="B72">
        <v>71</v>
      </c>
      <c r="C72" t="s">
        <v>33</v>
      </c>
      <c r="E72" t="s">
        <v>21</v>
      </c>
      <c r="F72" t="s">
        <v>19</v>
      </c>
      <c r="G72">
        <v>43101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R72">
        <v>0</v>
      </c>
      <c r="S72" t="s">
        <v>27</v>
      </c>
      <c r="T72" t="s">
        <v>31</v>
      </c>
    </row>
    <row r="73" spans="1:20" x14ac:dyDescent="0.35">
      <c r="A73" t="s">
        <v>109</v>
      </c>
      <c r="B73">
        <v>72</v>
      </c>
      <c r="C73" t="s">
        <v>33</v>
      </c>
      <c r="E73" t="s">
        <v>21</v>
      </c>
      <c r="F73" t="s">
        <v>19</v>
      </c>
      <c r="G73">
        <v>43101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R73">
        <v>0</v>
      </c>
      <c r="S73" t="s">
        <v>29</v>
      </c>
      <c r="T73" t="s">
        <v>31</v>
      </c>
    </row>
    <row r="74" spans="1:20" x14ac:dyDescent="0.35">
      <c r="A74" t="s">
        <v>110</v>
      </c>
      <c r="B74">
        <v>73</v>
      </c>
      <c r="C74" t="s">
        <v>33</v>
      </c>
      <c r="E74" t="s">
        <v>18</v>
      </c>
      <c r="F74" t="s">
        <v>19</v>
      </c>
      <c r="G74">
        <v>43101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0</v>
      </c>
      <c r="S74" t="s">
        <v>17</v>
      </c>
      <c r="T74" t="s">
        <v>31</v>
      </c>
    </row>
    <row r="75" spans="1:20" x14ac:dyDescent="0.35">
      <c r="A75" t="s">
        <v>111</v>
      </c>
      <c r="B75">
        <v>74</v>
      </c>
      <c r="C75" t="s">
        <v>33</v>
      </c>
      <c r="E75" t="s">
        <v>18</v>
      </c>
      <c r="F75" t="s">
        <v>19</v>
      </c>
      <c r="G75">
        <v>43101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R75">
        <v>0</v>
      </c>
      <c r="S75" t="s">
        <v>28</v>
      </c>
      <c r="T75" t="s">
        <v>31</v>
      </c>
    </row>
    <row r="76" spans="1:20" x14ac:dyDescent="0.35">
      <c r="A76" t="s">
        <v>112</v>
      </c>
      <c r="B76">
        <v>75</v>
      </c>
      <c r="C76" t="s">
        <v>33</v>
      </c>
      <c r="E76" t="s">
        <v>18</v>
      </c>
      <c r="F76" t="s">
        <v>19</v>
      </c>
      <c r="G76">
        <v>43101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R76">
        <v>0</v>
      </c>
      <c r="S76" t="s">
        <v>27</v>
      </c>
      <c r="T76" t="s">
        <v>31</v>
      </c>
    </row>
    <row r="77" spans="1:20" x14ac:dyDescent="0.35">
      <c r="A77" t="s">
        <v>113</v>
      </c>
      <c r="B77">
        <v>76</v>
      </c>
      <c r="C77" t="s">
        <v>33</v>
      </c>
      <c r="E77" t="s">
        <v>18</v>
      </c>
      <c r="F77" t="s">
        <v>19</v>
      </c>
      <c r="G77">
        <v>43101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R77">
        <v>0</v>
      </c>
      <c r="S77" t="s">
        <v>29</v>
      </c>
      <c r="T77" t="s">
        <v>31</v>
      </c>
    </row>
    <row r="78" spans="1:20" x14ac:dyDescent="0.35">
      <c r="A78" t="s">
        <v>114</v>
      </c>
      <c r="B78">
        <v>77</v>
      </c>
      <c r="C78" t="s">
        <v>33</v>
      </c>
      <c r="E78" t="s">
        <v>21</v>
      </c>
      <c r="F78" t="s">
        <v>19</v>
      </c>
      <c r="G78">
        <v>43101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R78">
        <v>0</v>
      </c>
      <c r="S78" t="s">
        <v>17</v>
      </c>
      <c r="T78" t="s">
        <v>32</v>
      </c>
    </row>
    <row r="79" spans="1:20" x14ac:dyDescent="0.35">
      <c r="A79" t="s">
        <v>115</v>
      </c>
      <c r="B79">
        <v>78</v>
      </c>
      <c r="C79" t="s">
        <v>33</v>
      </c>
      <c r="E79" t="s">
        <v>21</v>
      </c>
      <c r="F79" t="s">
        <v>19</v>
      </c>
      <c r="G79">
        <v>43101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R79">
        <v>0</v>
      </c>
      <c r="S79" t="s">
        <v>28</v>
      </c>
      <c r="T79" t="s">
        <v>32</v>
      </c>
    </row>
    <row r="80" spans="1:20" x14ac:dyDescent="0.35">
      <c r="A80" t="s">
        <v>116</v>
      </c>
      <c r="B80">
        <v>79</v>
      </c>
      <c r="C80" t="s">
        <v>33</v>
      </c>
      <c r="E80" t="s">
        <v>21</v>
      </c>
      <c r="F80" t="s">
        <v>19</v>
      </c>
      <c r="G80">
        <v>43101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 t="s">
        <v>27</v>
      </c>
      <c r="T80" t="s">
        <v>32</v>
      </c>
    </row>
    <row r="81" spans="1:21" x14ac:dyDescent="0.35">
      <c r="A81" t="s">
        <v>117</v>
      </c>
      <c r="B81">
        <v>80</v>
      </c>
      <c r="C81" t="s">
        <v>33</v>
      </c>
      <c r="E81" t="s">
        <v>18</v>
      </c>
      <c r="F81" t="s">
        <v>19</v>
      </c>
      <c r="G81">
        <v>43101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R81">
        <v>0</v>
      </c>
      <c r="S81" t="s">
        <v>17</v>
      </c>
      <c r="T81" t="s">
        <v>32</v>
      </c>
    </row>
    <row r="82" spans="1:21" x14ac:dyDescent="0.35">
      <c r="A82" t="s">
        <v>118</v>
      </c>
      <c r="B82">
        <v>81</v>
      </c>
      <c r="C82" t="s">
        <v>33</v>
      </c>
      <c r="E82" t="s">
        <v>21</v>
      </c>
      <c r="F82" t="s">
        <v>19</v>
      </c>
      <c r="G82">
        <v>43101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R82">
        <v>0</v>
      </c>
      <c r="S82" t="s">
        <v>29</v>
      </c>
      <c r="T82" t="s">
        <v>32</v>
      </c>
    </row>
    <row r="83" spans="1:21" x14ac:dyDescent="0.35">
      <c r="A83" t="s">
        <v>119</v>
      </c>
      <c r="B83">
        <v>82</v>
      </c>
      <c r="C83" t="s">
        <v>33</v>
      </c>
      <c r="E83" t="s">
        <v>18</v>
      </c>
      <c r="F83" t="s">
        <v>19</v>
      </c>
      <c r="G83">
        <v>43101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R83">
        <v>0</v>
      </c>
      <c r="S83" t="s">
        <v>28</v>
      </c>
      <c r="T83" t="s">
        <v>32</v>
      </c>
    </row>
    <row r="84" spans="1:21" x14ac:dyDescent="0.35">
      <c r="A84" t="s">
        <v>120</v>
      </c>
      <c r="B84">
        <v>83</v>
      </c>
      <c r="C84" t="s">
        <v>33</v>
      </c>
      <c r="E84" t="s">
        <v>18</v>
      </c>
      <c r="F84" t="s">
        <v>19</v>
      </c>
      <c r="G84">
        <v>43101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 t="s">
        <v>27</v>
      </c>
      <c r="T84" t="s">
        <v>32</v>
      </c>
    </row>
    <row r="85" spans="1:21" x14ac:dyDescent="0.35">
      <c r="A85" t="s">
        <v>121</v>
      </c>
      <c r="B85">
        <v>84</v>
      </c>
      <c r="C85" t="s">
        <v>33</v>
      </c>
      <c r="E85" t="s">
        <v>18</v>
      </c>
      <c r="F85" t="s">
        <v>19</v>
      </c>
      <c r="G85">
        <v>43101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 t="s">
        <v>29</v>
      </c>
      <c r="T85" t="s">
        <v>32</v>
      </c>
    </row>
    <row r="86" spans="1:21" x14ac:dyDescent="0.35">
      <c r="A86" t="s">
        <v>122</v>
      </c>
      <c r="B86">
        <v>85</v>
      </c>
      <c r="C86" t="s">
        <v>33</v>
      </c>
      <c r="E86" t="s">
        <v>18</v>
      </c>
      <c r="F86" t="s">
        <v>19</v>
      </c>
      <c r="G86">
        <v>43101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R86">
        <v>0</v>
      </c>
      <c r="S86" t="s">
        <v>17</v>
      </c>
      <c r="T86" t="s">
        <v>28</v>
      </c>
      <c r="U86" t="s">
        <v>34</v>
      </c>
    </row>
    <row r="87" spans="1:21" x14ac:dyDescent="0.35">
      <c r="A87" t="s">
        <v>123</v>
      </c>
      <c r="B87">
        <v>86</v>
      </c>
      <c r="C87" t="s">
        <v>33</v>
      </c>
      <c r="E87" t="s">
        <v>21</v>
      </c>
      <c r="F87" t="s">
        <v>19</v>
      </c>
      <c r="G87">
        <v>43101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R87">
        <v>0</v>
      </c>
      <c r="S87" t="s">
        <v>17</v>
      </c>
      <c r="T87" t="s">
        <v>28</v>
      </c>
      <c r="U87" t="s">
        <v>34</v>
      </c>
    </row>
    <row r="88" spans="1:21" x14ac:dyDescent="0.35">
      <c r="A88" t="s">
        <v>124</v>
      </c>
      <c r="B88">
        <v>87</v>
      </c>
      <c r="C88" t="s">
        <v>33</v>
      </c>
      <c r="E88" t="s">
        <v>21</v>
      </c>
      <c r="F88" t="s">
        <v>19</v>
      </c>
      <c r="G88">
        <v>43101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R88">
        <v>0</v>
      </c>
      <c r="S88" t="s">
        <v>28</v>
      </c>
      <c r="T88" t="s">
        <v>28</v>
      </c>
      <c r="U88" t="s">
        <v>34</v>
      </c>
    </row>
    <row r="89" spans="1:21" x14ac:dyDescent="0.35">
      <c r="A89" t="s">
        <v>125</v>
      </c>
      <c r="B89">
        <v>88</v>
      </c>
      <c r="C89" t="s">
        <v>33</v>
      </c>
      <c r="E89" t="s">
        <v>21</v>
      </c>
      <c r="F89" t="s">
        <v>19</v>
      </c>
      <c r="G89">
        <v>43101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R89">
        <v>0</v>
      </c>
      <c r="S89" t="s">
        <v>29</v>
      </c>
      <c r="T89" t="s">
        <v>28</v>
      </c>
      <c r="U89" t="s">
        <v>34</v>
      </c>
    </row>
    <row r="90" spans="1:21" x14ac:dyDescent="0.35">
      <c r="A90" t="s">
        <v>126</v>
      </c>
      <c r="B90">
        <v>89</v>
      </c>
      <c r="C90" t="s">
        <v>33</v>
      </c>
      <c r="E90" t="s">
        <v>21</v>
      </c>
      <c r="F90" t="s">
        <v>19</v>
      </c>
      <c r="G90">
        <v>43101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R90">
        <v>0</v>
      </c>
      <c r="S90" t="s">
        <v>27</v>
      </c>
      <c r="T90" t="s">
        <v>28</v>
      </c>
      <c r="U90" t="s">
        <v>34</v>
      </c>
    </row>
    <row r="91" spans="1:21" x14ac:dyDescent="0.35">
      <c r="A91" t="s">
        <v>127</v>
      </c>
      <c r="B91">
        <v>90</v>
      </c>
      <c r="C91" t="s">
        <v>33</v>
      </c>
      <c r="E91" t="s">
        <v>18</v>
      </c>
      <c r="F91" t="s">
        <v>19</v>
      </c>
      <c r="G91">
        <v>43101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R91">
        <v>0</v>
      </c>
      <c r="S91" t="s">
        <v>27</v>
      </c>
      <c r="T91" t="s">
        <v>28</v>
      </c>
      <c r="U91" t="s">
        <v>34</v>
      </c>
    </row>
    <row r="92" spans="1:21" x14ac:dyDescent="0.35">
      <c r="A92" t="s">
        <v>128</v>
      </c>
      <c r="B92">
        <v>91</v>
      </c>
      <c r="C92" t="s">
        <v>33</v>
      </c>
      <c r="E92" t="s">
        <v>18</v>
      </c>
      <c r="F92" t="s">
        <v>19</v>
      </c>
      <c r="G92">
        <v>43101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>
        <v>0</v>
      </c>
      <c r="S92" t="s">
        <v>28</v>
      </c>
      <c r="T92" t="s">
        <v>28</v>
      </c>
      <c r="U92" t="s">
        <v>34</v>
      </c>
    </row>
    <row r="93" spans="1:21" x14ac:dyDescent="0.35">
      <c r="A93" t="s">
        <v>129</v>
      </c>
      <c r="B93">
        <v>92</v>
      </c>
      <c r="C93" t="s">
        <v>33</v>
      </c>
      <c r="E93" t="s">
        <v>21</v>
      </c>
      <c r="F93" t="s">
        <v>19</v>
      </c>
      <c r="G93">
        <v>43101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R93">
        <v>0</v>
      </c>
      <c r="S93" t="s">
        <v>29</v>
      </c>
      <c r="T93" t="s">
        <v>30</v>
      </c>
      <c r="U93" t="s">
        <v>34</v>
      </c>
    </row>
    <row r="94" spans="1:21" x14ac:dyDescent="0.35">
      <c r="A94" t="s">
        <v>130</v>
      </c>
      <c r="B94">
        <v>93</v>
      </c>
      <c r="C94" t="s">
        <v>33</v>
      </c>
      <c r="E94" t="s">
        <v>18</v>
      </c>
      <c r="F94" t="s">
        <v>19</v>
      </c>
      <c r="G94">
        <v>43101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R94">
        <v>0</v>
      </c>
      <c r="S94" t="s">
        <v>29</v>
      </c>
      <c r="T94" t="s">
        <v>28</v>
      </c>
      <c r="U94" t="s">
        <v>34</v>
      </c>
    </row>
    <row r="95" spans="1:21" x14ac:dyDescent="0.35">
      <c r="A95" t="s">
        <v>131</v>
      </c>
      <c r="B95">
        <v>94</v>
      </c>
      <c r="C95" t="s">
        <v>33</v>
      </c>
      <c r="E95" t="s">
        <v>21</v>
      </c>
      <c r="F95" t="s">
        <v>19</v>
      </c>
      <c r="G95">
        <v>43101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R95">
        <v>0</v>
      </c>
      <c r="S95" t="s">
        <v>17</v>
      </c>
      <c r="T95" t="s">
        <v>30</v>
      </c>
      <c r="U95" t="s">
        <v>34</v>
      </c>
    </row>
    <row r="96" spans="1:21" x14ac:dyDescent="0.35">
      <c r="A96" t="s">
        <v>132</v>
      </c>
      <c r="B96">
        <v>95</v>
      </c>
      <c r="C96" t="s">
        <v>33</v>
      </c>
      <c r="E96" t="s">
        <v>21</v>
      </c>
      <c r="F96" t="s">
        <v>19</v>
      </c>
      <c r="G96">
        <v>43101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0</v>
      </c>
      <c r="S96" t="s">
        <v>28</v>
      </c>
      <c r="T96" t="s">
        <v>30</v>
      </c>
      <c r="U96" t="s">
        <v>34</v>
      </c>
    </row>
    <row r="97" spans="1:21" x14ac:dyDescent="0.35">
      <c r="A97" t="s">
        <v>133</v>
      </c>
      <c r="B97">
        <v>96</v>
      </c>
      <c r="C97" t="s">
        <v>33</v>
      </c>
      <c r="E97" t="s">
        <v>18</v>
      </c>
      <c r="F97" t="s">
        <v>19</v>
      </c>
      <c r="G97">
        <v>43101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R97">
        <v>0</v>
      </c>
      <c r="S97" t="s">
        <v>17</v>
      </c>
      <c r="T97" t="s">
        <v>30</v>
      </c>
      <c r="U97" t="s">
        <v>34</v>
      </c>
    </row>
    <row r="98" spans="1:21" x14ac:dyDescent="0.35">
      <c r="A98" t="s">
        <v>134</v>
      </c>
      <c r="B98">
        <v>97</v>
      </c>
      <c r="C98" t="s">
        <v>33</v>
      </c>
      <c r="E98" t="s">
        <v>21</v>
      </c>
      <c r="F98" t="s">
        <v>19</v>
      </c>
      <c r="G98">
        <v>43101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R98">
        <v>0</v>
      </c>
      <c r="S98" t="s">
        <v>27</v>
      </c>
      <c r="T98" t="s">
        <v>30</v>
      </c>
      <c r="U98" t="s">
        <v>34</v>
      </c>
    </row>
    <row r="99" spans="1:21" x14ac:dyDescent="0.35">
      <c r="A99" t="s">
        <v>135</v>
      </c>
      <c r="B99">
        <v>98</v>
      </c>
      <c r="C99" t="s">
        <v>33</v>
      </c>
      <c r="E99" t="s">
        <v>18</v>
      </c>
      <c r="F99" t="s">
        <v>19</v>
      </c>
      <c r="G99">
        <v>43101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R99">
        <v>0</v>
      </c>
      <c r="S99" t="s">
        <v>27</v>
      </c>
      <c r="T99" t="s">
        <v>30</v>
      </c>
      <c r="U99" t="s">
        <v>34</v>
      </c>
    </row>
    <row r="100" spans="1:21" x14ac:dyDescent="0.35">
      <c r="A100" t="s">
        <v>136</v>
      </c>
      <c r="B100">
        <v>99</v>
      </c>
      <c r="C100" t="s">
        <v>33</v>
      </c>
      <c r="E100" t="s">
        <v>18</v>
      </c>
      <c r="F100" t="s">
        <v>19</v>
      </c>
      <c r="G100">
        <v>43101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 t="s">
        <v>28</v>
      </c>
      <c r="T100" t="s">
        <v>30</v>
      </c>
      <c r="U100" t="s">
        <v>34</v>
      </c>
    </row>
    <row r="101" spans="1:21" x14ac:dyDescent="0.35">
      <c r="A101" t="s">
        <v>137</v>
      </c>
      <c r="B101">
        <v>100</v>
      </c>
      <c r="C101" t="s">
        <v>33</v>
      </c>
      <c r="E101" t="s">
        <v>18</v>
      </c>
      <c r="F101" t="s">
        <v>19</v>
      </c>
      <c r="G101">
        <v>43101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R101">
        <v>0</v>
      </c>
      <c r="S101" t="s">
        <v>29</v>
      </c>
      <c r="T101" t="s">
        <v>30</v>
      </c>
      <c r="U101" t="s">
        <v>34</v>
      </c>
    </row>
    <row r="102" spans="1:21" x14ac:dyDescent="0.35">
      <c r="A102" t="s">
        <v>138</v>
      </c>
      <c r="B102">
        <v>101</v>
      </c>
      <c r="C102" t="s">
        <v>33</v>
      </c>
      <c r="E102" t="s">
        <v>18</v>
      </c>
      <c r="F102" t="s">
        <v>19</v>
      </c>
      <c r="G102">
        <v>43101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R102">
        <v>0</v>
      </c>
      <c r="S102" t="s">
        <v>28</v>
      </c>
      <c r="T102" t="s">
        <v>31</v>
      </c>
      <c r="U102" t="s">
        <v>34</v>
      </c>
    </row>
    <row r="103" spans="1:21" x14ac:dyDescent="0.35">
      <c r="A103" t="s">
        <v>139</v>
      </c>
      <c r="B103">
        <v>102</v>
      </c>
      <c r="C103" t="s">
        <v>33</v>
      </c>
      <c r="E103" t="s">
        <v>21</v>
      </c>
      <c r="F103" t="s">
        <v>19</v>
      </c>
      <c r="G103">
        <v>43101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R103">
        <v>0</v>
      </c>
      <c r="S103" t="s">
        <v>29</v>
      </c>
      <c r="T103" t="s">
        <v>31</v>
      </c>
      <c r="U103" t="s">
        <v>34</v>
      </c>
    </row>
    <row r="104" spans="1:21" x14ac:dyDescent="0.35">
      <c r="A104" t="s">
        <v>140</v>
      </c>
      <c r="B104">
        <v>103</v>
      </c>
      <c r="C104" t="s">
        <v>33</v>
      </c>
      <c r="E104" t="s">
        <v>21</v>
      </c>
      <c r="F104" t="s">
        <v>19</v>
      </c>
      <c r="G104">
        <v>43101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0</v>
      </c>
      <c r="S104" t="s">
        <v>17</v>
      </c>
      <c r="T104" t="s">
        <v>31</v>
      </c>
      <c r="U104" t="s">
        <v>34</v>
      </c>
    </row>
    <row r="105" spans="1:21" x14ac:dyDescent="0.35">
      <c r="A105" t="s">
        <v>141</v>
      </c>
      <c r="B105">
        <v>104</v>
      </c>
      <c r="C105" t="s">
        <v>33</v>
      </c>
      <c r="E105" t="s">
        <v>21</v>
      </c>
      <c r="F105" t="s">
        <v>19</v>
      </c>
      <c r="G105">
        <v>43101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 t="s">
        <v>28</v>
      </c>
      <c r="T105" t="s">
        <v>31</v>
      </c>
      <c r="U105" t="s">
        <v>34</v>
      </c>
    </row>
    <row r="106" spans="1:21" x14ac:dyDescent="0.35">
      <c r="A106" t="s">
        <v>142</v>
      </c>
      <c r="B106">
        <v>105</v>
      </c>
      <c r="C106" t="s">
        <v>33</v>
      </c>
      <c r="E106" t="s">
        <v>18</v>
      </c>
      <c r="F106" t="s">
        <v>19</v>
      </c>
      <c r="G106">
        <v>43101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R106">
        <v>0</v>
      </c>
      <c r="S106" t="s">
        <v>17</v>
      </c>
      <c r="T106" t="s">
        <v>31</v>
      </c>
      <c r="U106" t="s">
        <v>34</v>
      </c>
    </row>
    <row r="107" spans="1:21" x14ac:dyDescent="0.35">
      <c r="A107" t="s">
        <v>143</v>
      </c>
      <c r="B107">
        <v>106</v>
      </c>
      <c r="C107" t="s">
        <v>33</v>
      </c>
      <c r="E107" t="s">
        <v>18</v>
      </c>
      <c r="F107" t="s">
        <v>19</v>
      </c>
      <c r="G107">
        <v>43101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R107">
        <v>0</v>
      </c>
      <c r="S107" t="s">
        <v>27</v>
      </c>
      <c r="T107" t="s">
        <v>31</v>
      </c>
      <c r="U107" t="s">
        <v>34</v>
      </c>
    </row>
    <row r="108" spans="1:21" x14ac:dyDescent="0.35">
      <c r="A108" t="s">
        <v>144</v>
      </c>
      <c r="B108">
        <v>107</v>
      </c>
      <c r="C108" t="s">
        <v>33</v>
      </c>
      <c r="E108" t="s">
        <v>18</v>
      </c>
      <c r="F108" t="s">
        <v>19</v>
      </c>
      <c r="G108">
        <v>43101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R108">
        <v>0</v>
      </c>
      <c r="S108" t="s">
        <v>29</v>
      </c>
      <c r="T108" t="s">
        <v>31</v>
      </c>
      <c r="U108" t="s">
        <v>34</v>
      </c>
    </row>
    <row r="109" spans="1:21" x14ac:dyDescent="0.35">
      <c r="A109" t="s">
        <v>145</v>
      </c>
      <c r="B109">
        <v>108</v>
      </c>
      <c r="C109" t="s">
        <v>33</v>
      </c>
      <c r="E109" t="s">
        <v>21</v>
      </c>
      <c r="F109" t="s">
        <v>19</v>
      </c>
      <c r="G109">
        <v>43101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R109">
        <v>0</v>
      </c>
      <c r="S109" t="s">
        <v>17</v>
      </c>
      <c r="T109" t="s">
        <v>32</v>
      </c>
      <c r="U109" t="s">
        <v>34</v>
      </c>
    </row>
    <row r="110" spans="1:21" x14ac:dyDescent="0.35">
      <c r="A110" t="s">
        <v>146</v>
      </c>
      <c r="B110">
        <v>109</v>
      </c>
      <c r="C110" t="s">
        <v>33</v>
      </c>
      <c r="E110" t="s">
        <v>21</v>
      </c>
      <c r="F110" t="s">
        <v>19</v>
      </c>
      <c r="G110">
        <v>43101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R110">
        <v>0</v>
      </c>
      <c r="S110" t="s">
        <v>27</v>
      </c>
      <c r="T110" t="s">
        <v>31</v>
      </c>
      <c r="U110" t="s">
        <v>34</v>
      </c>
    </row>
    <row r="111" spans="1:21" x14ac:dyDescent="0.35">
      <c r="A111" t="s">
        <v>147</v>
      </c>
      <c r="B111">
        <v>110</v>
      </c>
      <c r="C111" t="s">
        <v>33</v>
      </c>
      <c r="E111" t="s">
        <v>21</v>
      </c>
      <c r="F111" t="s">
        <v>19</v>
      </c>
      <c r="G111">
        <v>43101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R111">
        <v>0</v>
      </c>
      <c r="S111" t="s">
        <v>28</v>
      </c>
      <c r="T111" t="s">
        <v>32</v>
      </c>
      <c r="U111" t="s">
        <v>34</v>
      </c>
    </row>
    <row r="112" spans="1:21" x14ac:dyDescent="0.35">
      <c r="A112" t="s">
        <v>148</v>
      </c>
      <c r="B112">
        <v>111</v>
      </c>
      <c r="C112" t="s">
        <v>33</v>
      </c>
      <c r="E112" t="s">
        <v>21</v>
      </c>
      <c r="F112" t="s">
        <v>19</v>
      </c>
      <c r="G112">
        <v>43101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R112">
        <v>0</v>
      </c>
      <c r="S112" t="s">
        <v>27</v>
      </c>
      <c r="T112" t="s">
        <v>32</v>
      </c>
      <c r="U112" t="s">
        <v>34</v>
      </c>
    </row>
    <row r="113" spans="1:21" x14ac:dyDescent="0.35">
      <c r="A113" t="s">
        <v>149</v>
      </c>
      <c r="B113">
        <v>112</v>
      </c>
      <c r="C113" t="s">
        <v>33</v>
      </c>
      <c r="E113" t="s">
        <v>18</v>
      </c>
      <c r="F113" t="s">
        <v>19</v>
      </c>
      <c r="G113">
        <v>43101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R113">
        <v>0</v>
      </c>
      <c r="S113" t="s">
        <v>17</v>
      </c>
      <c r="T113" t="s">
        <v>32</v>
      </c>
      <c r="U113" t="s">
        <v>34</v>
      </c>
    </row>
    <row r="114" spans="1:21" x14ac:dyDescent="0.35">
      <c r="A114" t="s">
        <v>150</v>
      </c>
      <c r="B114">
        <v>113</v>
      </c>
      <c r="C114" t="s">
        <v>33</v>
      </c>
      <c r="E114" t="s">
        <v>21</v>
      </c>
      <c r="F114" t="s">
        <v>19</v>
      </c>
      <c r="G114">
        <v>43101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R114">
        <v>0</v>
      </c>
      <c r="S114" t="s">
        <v>29</v>
      </c>
      <c r="T114" t="s">
        <v>32</v>
      </c>
      <c r="U114" t="s">
        <v>34</v>
      </c>
    </row>
    <row r="115" spans="1:21" x14ac:dyDescent="0.35">
      <c r="A115" t="s">
        <v>151</v>
      </c>
      <c r="B115">
        <v>114</v>
      </c>
      <c r="C115" t="s">
        <v>33</v>
      </c>
      <c r="E115" t="s">
        <v>18</v>
      </c>
      <c r="F115" t="s">
        <v>19</v>
      </c>
      <c r="G115">
        <v>43101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R115">
        <v>0</v>
      </c>
      <c r="S115" t="s">
        <v>28</v>
      </c>
      <c r="T115" t="s">
        <v>32</v>
      </c>
      <c r="U115" t="s">
        <v>34</v>
      </c>
    </row>
    <row r="116" spans="1:21" x14ac:dyDescent="0.35">
      <c r="A116" t="s">
        <v>152</v>
      </c>
      <c r="B116">
        <v>115</v>
      </c>
      <c r="C116" t="s">
        <v>33</v>
      </c>
      <c r="E116" t="s">
        <v>21</v>
      </c>
      <c r="F116" t="s">
        <v>19</v>
      </c>
      <c r="G116">
        <v>43101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R116">
        <v>0</v>
      </c>
      <c r="S116" t="s">
        <v>17</v>
      </c>
      <c r="T116" t="s">
        <v>28</v>
      </c>
      <c r="U116" t="s">
        <v>35</v>
      </c>
    </row>
    <row r="117" spans="1:21" x14ac:dyDescent="0.35">
      <c r="A117" t="s">
        <v>153</v>
      </c>
      <c r="B117">
        <v>116</v>
      </c>
      <c r="C117" t="s">
        <v>33</v>
      </c>
      <c r="E117" t="s">
        <v>18</v>
      </c>
      <c r="F117" t="s">
        <v>19</v>
      </c>
      <c r="G117">
        <v>43101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R117">
        <v>0</v>
      </c>
      <c r="S117" t="s">
        <v>27</v>
      </c>
      <c r="T117" t="s">
        <v>32</v>
      </c>
      <c r="U117" t="s">
        <v>34</v>
      </c>
    </row>
    <row r="118" spans="1:21" x14ac:dyDescent="0.35">
      <c r="A118" t="s">
        <v>154</v>
      </c>
      <c r="B118">
        <v>117</v>
      </c>
      <c r="C118" t="s">
        <v>33</v>
      </c>
      <c r="E118" t="s">
        <v>18</v>
      </c>
      <c r="F118" t="s">
        <v>19</v>
      </c>
      <c r="G118">
        <v>43101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R118">
        <v>0</v>
      </c>
      <c r="S118" t="s">
        <v>29</v>
      </c>
      <c r="T118" t="s">
        <v>32</v>
      </c>
      <c r="U118" t="s">
        <v>34</v>
      </c>
    </row>
    <row r="119" spans="1:21" x14ac:dyDescent="0.35">
      <c r="A119" t="s">
        <v>155</v>
      </c>
      <c r="B119">
        <v>118</v>
      </c>
      <c r="C119" t="s">
        <v>33</v>
      </c>
      <c r="E119" t="s">
        <v>21</v>
      </c>
      <c r="F119" t="s">
        <v>19</v>
      </c>
      <c r="G119">
        <v>43101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R119">
        <v>0</v>
      </c>
      <c r="S119" t="s">
        <v>28</v>
      </c>
      <c r="T119" t="s">
        <v>28</v>
      </c>
      <c r="U119" t="s">
        <v>35</v>
      </c>
    </row>
    <row r="120" spans="1:21" x14ac:dyDescent="0.35">
      <c r="A120" t="s">
        <v>156</v>
      </c>
      <c r="B120">
        <v>119</v>
      </c>
      <c r="C120" t="s">
        <v>33</v>
      </c>
      <c r="E120" t="s">
        <v>21</v>
      </c>
      <c r="F120" t="s">
        <v>19</v>
      </c>
      <c r="G120">
        <v>43101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R120">
        <v>0</v>
      </c>
      <c r="S120" t="s">
        <v>27</v>
      </c>
      <c r="T120" t="s">
        <v>28</v>
      </c>
      <c r="U120" t="s">
        <v>35</v>
      </c>
    </row>
    <row r="121" spans="1:21" x14ac:dyDescent="0.35">
      <c r="A121" t="s">
        <v>157</v>
      </c>
      <c r="B121">
        <v>120</v>
      </c>
      <c r="C121" t="s">
        <v>33</v>
      </c>
      <c r="E121" t="s">
        <v>21</v>
      </c>
      <c r="F121" t="s">
        <v>19</v>
      </c>
      <c r="G121">
        <v>43101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R121">
        <v>0</v>
      </c>
      <c r="S121" t="s">
        <v>29</v>
      </c>
      <c r="T121" t="s">
        <v>28</v>
      </c>
      <c r="U121" t="s">
        <v>35</v>
      </c>
    </row>
    <row r="122" spans="1:21" x14ac:dyDescent="0.35">
      <c r="A122" t="s">
        <v>158</v>
      </c>
      <c r="B122">
        <v>121</v>
      </c>
      <c r="C122" t="s">
        <v>33</v>
      </c>
      <c r="E122" t="s">
        <v>18</v>
      </c>
      <c r="F122" t="s">
        <v>19</v>
      </c>
      <c r="G122">
        <v>43101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R122">
        <v>0</v>
      </c>
      <c r="S122" t="s">
        <v>17</v>
      </c>
      <c r="T122" t="s">
        <v>28</v>
      </c>
      <c r="U122" t="s">
        <v>35</v>
      </c>
    </row>
    <row r="123" spans="1:21" x14ac:dyDescent="0.35">
      <c r="A123" t="s">
        <v>159</v>
      </c>
      <c r="B123">
        <v>122</v>
      </c>
      <c r="C123" t="s">
        <v>33</v>
      </c>
      <c r="E123" t="s">
        <v>18</v>
      </c>
      <c r="F123" t="s">
        <v>19</v>
      </c>
      <c r="G123">
        <v>43101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R123">
        <v>0</v>
      </c>
      <c r="S123" t="s">
        <v>28</v>
      </c>
      <c r="T123" t="s">
        <v>28</v>
      </c>
      <c r="U123" t="s">
        <v>35</v>
      </c>
    </row>
    <row r="124" spans="1:21" x14ac:dyDescent="0.35">
      <c r="A124" t="s">
        <v>160</v>
      </c>
      <c r="B124">
        <v>123</v>
      </c>
      <c r="C124" t="s">
        <v>33</v>
      </c>
      <c r="E124" t="s">
        <v>21</v>
      </c>
      <c r="F124" t="s">
        <v>19</v>
      </c>
      <c r="G124">
        <v>43101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R124">
        <v>0</v>
      </c>
      <c r="S124" t="s">
        <v>27</v>
      </c>
      <c r="T124" t="s">
        <v>30</v>
      </c>
      <c r="U124" t="s">
        <v>35</v>
      </c>
    </row>
    <row r="125" spans="1:21" x14ac:dyDescent="0.35">
      <c r="A125" t="s">
        <v>161</v>
      </c>
      <c r="B125">
        <v>124</v>
      </c>
      <c r="C125" t="s">
        <v>33</v>
      </c>
      <c r="E125" t="s">
        <v>21</v>
      </c>
      <c r="F125" t="s">
        <v>19</v>
      </c>
      <c r="G125">
        <v>43101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R125">
        <v>0</v>
      </c>
      <c r="S125" t="s">
        <v>17</v>
      </c>
      <c r="T125" t="s">
        <v>30</v>
      </c>
      <c r="U125" t="s">
        <v>35</v>
      </c>
    </row>
    <row r="126" spans="1:21" x14ac:dyDescent="0.35">
      <c r="A126" t="s">
        <v>162</v>
      </c>
      <c r="B126">
        <v>125</v>
      </c>
      <c r="C126" t="s">
        <v>33</v>
      </c>
      <c r="E126" t="s">
        <v>18</v>
      </c>
      <c r="F126" t="s">
        <v>19</v>
      </c>
      <c r="G126">
        <v>43101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R126">
        <v>0</v>
      </c>
      <c r="S126" t="s">
        <v>27</v>
      </c>
      <c r="T126" t="s">
        <v>28</v>
      </c>
      <c r="U126" t="s">
        <v>35</v>
      </c>
    </row>
    <row r="127" spans="1:21" x14ac:dyDescent="0.35">
      <c r="A127" t="s">
        <v>163</v>
      </c>
      <c r="B127">
        <v>126</v>
      </c>
      <c r="C127" t="s">
        <v>33</v>
      </c>
      <c r="E127" t="s">
        <v>18</v>
      </c>
      <c r="F127" t="s">
        <v>19</v>
      </c>
      <c r="G127">
        <v>43101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R127">
        <v>0</v>
      </c>
      <c r="S127" t="s">
        <v>29</v>
      </c>
      <c r="T127" t="s">
        <v>28</v>
      </c>
      <c r="U127" t="s">
        <v>35</v>
      </c>
    </row>
    <row r="128" spans="1:21" x14ac:dyDescent="0.35">
      <c r="A128" t="s">
        <v>164</v>
      </c>
      <c r="B128">
        <v>127</v>
      </c>
      <c r="C128" t="s">
        <v>33</v>
      </c>
      <c r="E128" t="s">
        <v>21</v>
      </c>
      <c r="F128" t="s">
        <v>19</v>
      </c>
      <c r="G128">
        <v>43101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R128">
        <v>0</v>
      </c>
      <c r="S128" t="s">
        <v>28</v>
      </c>
      <c r="T128" t="s">
        <v>30</v>
      </c>
      <c r="U128" t="s">
        <v>35</v>
      </c>
    </row>
    <row r="129" spans="1:21" x14ac:dyDescent="0.35">
      <c r="A129" t="s">
        <v>165</v>
      </c>
      <c r="B129">
        <v>128</v>
      </c>
      <c r="C129" t="s">
        <v>33</v>
      </c>
      <c r="E129" t="s">
        <v>21</v>
      </c>
      <c r="F129" t="s">
        <v>19</v>
      </c>
      <c r="G129">
        <v>43101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R129">
        <v>0</v>
      </c>
      <c r="S129" t="s">
        <v>29</v>
      </c>
      <c r="T129" t="s">
        <v>30</v>
      </c>
      <c r="U129" t="s">
        <v>35</v>
      </c>
    </row>
    <row r="130" spans="1:21" x14ac:dyDescent="0.35">
      <c r="A130" t="s">
        <v>166</v>
      </c>
      <c r="B130">
        <v>129</v>
      </c>
      <c r="C130" t="s">
        <v>33</v>
      </c>
      <c r="E130" t="s">
        <v>18</v>
      </c>
      <c r="F130" t="s">
        <v>19</v>
      </c>
      <c r="G130">
        <v>43101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R130">
        <v>0</v>
      </c>
      <c r="S130" t="s">
        <v>17</v>
      </c>
      <c r="T130" t="s">
        <v>30</v>
      </c>
      <c r="U130" t="s">
        <v>35</v>
      </c>
    </row>
    <row r="131" spans="1:21" x14ac:dyDescent="0.35">
      <c r="A131" t="s">
        <v>167</v>
      </c>
      <c r="B131">
        <v>130</v>
      </c>
      <c r="C131" t="s">
        <v>33</v>
      </c>
      <c r="E131" t="s">
        <v>18</v>
      </c>
      <c r="F131" t="s">
        <v>19</v>
      </c>
      <c r="G131">
        <v>43101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R131">
        <v>0</v>
      </c>
      <c r="S131" t="s">
        <v>28</v>
      </c>
      <c r="T131" t="s">
        <v>30</v>
      </c>
      <c r="U131" t="s">
        <v>35</v>
      </c>
    </row>
    <row r="132" spans="1:21" x14ac:dyDescent="0.35">
      <c r="A132" t="s">
        <v>168</v>
      </c>
      <c r="B132">
        <v>131</v>
      </c>
      <c r="C132" t="s">
        <v>33</v>
      </c>
      <c r="E132" t="s">
        <v>18</v>
      </c>
      <c r="F132" t="s">
        <v>19</v>
      </c>
      <c r="G132">
        <v>43101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R132">
        <v>0</v>
      </c>
      <c r="S132" t="s">
        <v>29</v>
      </c>
      <c r="T132" t="s">
        <v>30</v>
      </c>
      <c r="U132" t="s">
        <v>35</v>
      </c>
    </row>
    <row r="133" spans="1:21" x14ac:dyDescent="0.35">
      <c r="A133" t="s">
        <v>169</v>
      </c>
      <c r="B133">
        <v>132</v>
      </c>
      <c r="C133" t="s">
        <v>33</v>
      </c>
      <c r="E133" t="s">
        <v>18</v>
      </c>
      <c r="F133" t="s">
        <v>19</v>
      </c>
      <c r="G133">
        <v>43101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R133">
        <v>0</v>
      </c>
      <c r="S133" t="s">
        <v>27</v>
      </c>
      <c r="T133" t="s">
        <v>30</v>
      </c>
      <c r="U133" t="s">
        <v>35</v>
      </c>
    </row>
    <row r="134" spans="1:21" x14ac:dyDescent="0.35">
      <c r="A134" t="s">
        <v>170</v>
      </c>
      <c r="B134">
        <v>133</v>
      </c>
      <c r="C134" t="s">
        <v>33</v>
      </c>
      <c r="E134" t="s">
        <v>21</v>
      </c>
      <c r="F134" t="s">
        <v>19</v>
      </c>
      <c r="G134">
        <v>43101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R134">
        <v>0</v>
      </c>
      <c r="S134" t="s">
        <v>27</v>
      </c>
      <c r="T134" t="s">
        <v>31</v>
      </c>
      <c r="U134" t="s">
        <v>35</v>
      </c>
    </row>
    <row r="135" spans="1:21" x14ac:dyDescent="0.35">
      <c r="A135" t="s">
        <v>171</v>
      </c>
      <c r="B135">
        <v>134</v>
      </c>
      <c r="C135" t="s">
        <v>33</v>
      </c>
      <c r="E135" t="s">
        <v>21</v>
      </c>
      <c r="F135" t="s">
        <v>19</v>
      </c>
      <c r="G135">
        <v>43101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R135">
        <v>0</v>
      </c>
      <c r="S135" t="s">
        <v>17</v>
      </c>
      <c r="T135" t="s">
        <v>31</v>
      </c>
      <c r="U135" t="s">
        <v>35</v>
      </c>
    </row>
    <row r="136" spans="1:21" x14ac:dyDescent="0.35">
      <c r="A136" t="s">
        <v>172</v>
      </c>
      <c r="B136">
        <v>135</v>
      </c>
      <c r="C136" t="s">
        <v>33</v>
      </c>
      <c r="E136" t="s">
        <v>21</v>
      </c>
      <c r="F136" t="s">
        <v>19</v>
      </c>
      <c r="G136">
        <v>43101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R136">
        <v>0</v>
      </c>
      <c r="S136" t="s">
        <v>28</v>
      </c>
      <c r="T136" t="s">
        <v>31</v>
      </c>
      <c r="U136" t="s">
        <v>35</v>
      </c>
    </row>
    <row r="137" spans="1:21" x14ac:dyDescent="0.35">
      <c r="A137" t="s">
        <v>173</v>
      </c>
      <c r="B137">
        <v>136</v>
      </c>
      <c r="C137" t="s">
        <v>33</v>
      </c>
      <c r="E137" t="s">
        <v>21</v>
      </c>
      <c r="F137" t="s">
        <v>19</v>
      </c>
      <c r="G137">
        <v>43101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R137">
        <v>0</v>
      </c>
      <c r="S137" t="s">
        <v>29</v>
      </c>
      <c r="T137" t="s">
        <v>31</v>
      </c>
      <c r="U137" t="s">
        <v>35</v>
      </c>
    </row>
    <row r="138" spans="1:21" x14ac:dyDescent="0.35">
      <c r="A138" t="s">
        <v>174</v>
      </c>
      <c r="B138">
        <v>137</v>
      </c>
      <c r="C138" t="s">
        <v>33</v>
      </c>
      <c r="E138" t="s">
        <v>18</v>
      </c>
      <c r="F138" t="s">
        <v>19</v>
      </c>
      <c r="G138">
        <v>43101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R138">
        <v>0</v>
      </c>
      <c r="S138" t="s">
        <v>17</v>
      </c>
      <c r="T138" t="s">
        <v>31</v>
      </c>
      <c r="U138" t="s">
        <v>35</v>
      </c>
    </row>
    <row r="139" spans="1:21" x14ac:dyDescent="0.35">
      <c r="A139" t="s">
        <v>175</v>
      </c>
      <c r="B139">
        <v>138</v>
      </c>
      <c r="C139" t="s">
        <v>33</v>
      </c>
      <c r="E139" t="s">
        <v>18</v>
      </c>
      <c r="F139" t="s">
        <v>19</v>
      </c>
      <c r="G139">
        <v>43101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R139">
        <v>0</v>
      </c>
      <c r="S139" t="s">
        <v>28</v>
      </c>
      <c r="T139" t="s">
        <v>31</v>
      </c>
      <c r="U139" t="s">
        <v>35</v>
      </c>
    </row>
    <row r="140" spans="1:21" x14ac:dyDescent="0.35">
      <c r="A140" t="s">
        <v>176</v>
      </c>
      <c r="B140">
        <v>139</v>
      </c>
      <c r="C140" t="s">
        <v>33</v>
      </c>
      <c r="E140" t="s">
        <v>18</v>
      </c>
      <c r="F140" t="s">
        <v>19</v>
      </c>
      <c r="G140">
        <v>43101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R140">
        <v>0</v>
      </c>
      <c r="S140" t="s">
        <v>29</v>
      </c>
      <c r="T140" t="s">
        <v>31</v>
      </c>
      <c r="U140" t="s">
        <v>35</v>
      </c>
    </row>
    <row r="141" spans="1:21" x14ac:dyDescent="0.35">
      <c r="A141" t="s">
        <v>177</v>
      </c>
      <c r="B141">
        <v>140</v>
      </c>
      <c r="C141" t="s">
        <v>33</v>
      </c>
      <c r="E141" t="s">
        <v>21</v>
      </c>
      <c r="F141" t="s">
        <v>19</v>
      </c>
      <c r="G141">
        <v>43101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R141">
        <v>0</v>
      </c>
      <c r="S141" t="s">
        <v>28</v>
      </c>
      <c r="T141" t="s">
        <v>32</v>
      </c>
      <c r="U141" t="s">
        <v>35</v>
      </c>
    </row>
    <row r="142" spans="1:21" x14ac:dyDescent="0.35">
      <c r="A142" t="s">
        <v>178</v>
      </c>
      <c r="B142">
        <v>141</v>
      </c>
      <c r="C142" t="s">
        <v>33</v>
      </c>
      <c r="E142" t="s">
        <v>18</v>
      </c>
      <c r="F142" t="s">
        <v>19</v>
      </c>
      <c r="G142">
        <v>43101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R142">
        <v>0</v>
      </c>
      <c r="S142" t="s">
        <v>27</v>
      </c>
      <c r="T142" t="s">
        <v>31</v>
      </c>
      <c r="U142" t="s">
        <v>35</v>
      </c>
    </row>
    <row r="143" spans="1:21" x14ac:dyDescent="0.35">
      <c r="A143" t="s">
        <v>179</v>
      </c>
      <c r="B143">
        <v>142</v>
      </c>
      <c r="C143" t="s">
        <v>33</v>
      </c>
      <c r="E143" t="s">
        <v>21</v>
      </c>
      <c r="F143" t="s">
        <v>19</v>
      </c>
      <c r="G143">
        <v>43101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R143">
        <v>0</v>
      </c>
      <c r="S143" t="s">
        <v>17</v>
      </c>
      <c r="T143" t="s">
        <v>32</v>
      </c>
      <c r="U143" t="s">
        <v>35</v>
      </c>
    </row>
    <row r="144" spans="1:21" x14ac:dyDescent="0.35">
      <c r="A144" t="s">
        <v>180</v>
      </c>
      <c r="B144">
        <v>143</v>
      </c>
      <c r="C144" t="s">
        <v>33</v>
      </c>
      <c r="E144" t="s">
        <v>21</v>
      </c>
      <c r="F144" t="s">
        <v>19</v>
      </c>
      <c r="G144">
        <v>43101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R144">
        <v>0</v>
      </c>
      <c r="S144" t="s">
        <v>27</v>
      </c>
      <c r="T144" t="s">
        <v>32</v>
      </c>
      <c r="U144" t="s">
        <v>35</v>
      </c>
    </row>
    <row r="145" spans="1:21" x14ac:dyDescent="0.35">
      <c r="A145" t="s">
        <v>181</v>
      </c>
      <c r="B145">
        <v>144</v>
      </c>
      <c r="C145" t="s">
        <v>33</v>
      </c>
      <c r="E145" t="s">
        <v>21</v>
      </c>
      <c r="F145" t="s">
        <v>19</v>
      </c>
      <c r="G145">
        <v>43101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R145">
        <v>0</v>
      </c>
      <c r="S145" t="s">
        <v>29</v>
      </c>
      <c r="T145" t="s">
        <v>32</v>
      </c>
      <c r="U145" t="s">
        <v>35</v>
      </c>
    </row>
    <row r="146" spans="1:21" x14ac:dyDescent="0.35">
      <c r="A146" t="s">
        <v>182</v>
      </c>
      <c r="B146">
        <v>145</v>
      </c>
      <c r="C146" t="s">
        <v>33</v>
      </c>
      <c r="E146" t="s">
        <v>18</v>
      </c>
      <c r="F146" t="s">
        <v>19</v>
      </c>
      <c r="G146">
        <v>43101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R146">
        <v>0</v>
      </c>
      <c r="S146" t="s">
        <v>17</v>
      </c>
      <c r="T146" t="s">
        <v>32</v>
      </c>
      <c r="U146" t="s">
        <v>35</v>
      </c>
    </row>
    <row r="147" spans="1:21" x14ac:dyDescent="0.35">
      <c r="A147" t="s">
        <v>183</v>
      </c>
      <c r="B147">
        <v>146</v>
      </c>
      <c r="C147" t="s">
        <v>33</v>
      </c>
      <c r="E147" t="s">
        <v>18</v>
      </c>
      <c r="F147" t="s">
        <v>19</v>
      </c>
      <c r="G147">
        <v>43101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R147">
        <v>0</v>
      </c>
      <c r="S147" t="s">
        <v>28</v>
      </c>
      <c r="T147" t="s">
        <v>32</v>
      </c>
      <c r="U147" t="s">
        <v>35</v>
      </c>
    </row>
    <row r="148" spans="1:21" x14ac:dyDescent="0.35">
      <c r="A148" t="s">
        <v>184</v>
      </c>
      <c r="B148">
        <v>147</v>
      </c>
      <c r="C148" t="s">
        <v>33</v>
      </c>
      <c r="E148" t="s">
        <v>18</v>
      </c>
      <c r="F148" t="s">
        <v>19</v>
      </c>
      <c r="G148">
        <v>43101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R148">
        <v>0</v>
      </c>
      <c r="S148" t="s">
        <v>27</v>
      </c>
      <c r="T148" t="s">
        <v>32</v>
      </c>
      <c r="U148" t="s">
        <v>35</v>
      </c>
    </row>
    <row r="149" spans="1:21" x14ac:dyDescent="0.35">
      <c r="A149" t="s">
        <v>185</v>
      </c>
      <c r="B149">
        <v>148</v>
      </c>
      <c r="C149" t="s">
        <v>33</v>
      </c>
      <c r="E149" t="s">
        <v>18</v>
      </c>
      <c r="F149" t="s">
        <v>19</v>
      </c>
      <c r="G149">
        <v>43101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R149">
        <v>0</v>
      </c>
      <c r="S149" t="s">
        <v>29</v>
      </c>
      <c r="T149" t="s">
        <v>32</v>
      </c>
      <c r="U149" t="s">
        <v>35</v>
      </c>
    </row>
    <row r="150" spans="1:21" x14ac:dyDescent="0.35">
      <c r="A150" t="s">
        <v>186</v>
      </c>
      <c r="B150">
        <v>149</v>
      </c>
      <c r="C150" t="s">
        <v>16</v>
      </c>
      <c r="D150" t="s">
        <v>20</v>
      </c>
      <c r="E150" t="s">
        <v>21</v>
      </c>
      <c r="F150" t="s">
        <v>19</v>
      </c>
      <c r="G150">
        <v>43101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R150">
        <v>0</v>
      </c>
      <c r="U150" t="s">
        <v>36</v>
      </c>
    </row>
    <row r="151" spans="1:21" x14ac:dyDescent="0.35">
      <c r="A151" t="s">
        <v>187</v>
      </c>
      <c r="B151">
        <v>150</v>
      </c>
      <c r="C151" t="s">
        <v>16</v>
      </c>
      <c r="D151" t="s">
        <v>23</v>
      </c>
      <c r="E151" t="s">
        <v>21</v>
      </c>
      <c r="F151" t="s">
        <v>19</v>
      </c>
      <c r="G151">
        <v>43101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R151">
        <v>0</v>
      </c>
      <c r="U151" t="s">
        <v>36</v>
      </c>
    </row>
    <row r="152" spans="1:21" x14ac:dyDescent="0.35">
      <c r="A152" t="s">
        <v>188</v>
      </c>
      <c r="B152">
        <v>151</v>
      </c>
      <c r="C152" t="s">
        <v>16</v>
      </c>
      <c r="D152" t="s">
        <v>22</v>
      </c>
      <c r="E152" t="s">
        <v>21</v>
      </c>
      <c r="F152" t="s">
        <v>19</v>
      </c>
      <c r="G152">
        <v>43101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R152">
        <v>0</v>
      </c>
      <c r="U152" t="s">
        <v>36</v>
      </c>
    </row>
    <row r="153" spans="1:21" x14ac:dyDescent="0.35">
      <c r="A153" t="s">
        <v>189</v>
      </c>
      <c r="B153">
        <v>152</v>
      </c>
      <c r="C153" t="s">
        <v>16</v>
      </c>
      <c r="D153" t="s">
        <v>24</v>
      </c>
      <c r="E153" t="s">
        <v>21</v>
      </c>
      <c r="F153" t="s">
        <v>19</v>
      </c>
      <c r="G153">
        <v>43101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R153">
        <v>0</v>
      </c>
      <c r="U153" t="s">
        <v>36</v>
      </c>
    </row>
    <row r="154" spans="1:21" x14ac:dyDescent="0.35">
      <c r="A154" t="s">
        <v>190</v>
      </c>
      <c r="B154">
        <v>153</v>
      </c>
      <c r="C154" t="s">
        <v>16</v>
      </c>
      <c r="D154" t="s">
        <v>22</v>
      </c>
      <c r="E154" t="s">
        <v>18</v>
      </c>
      <c r="F154" t="s">
        <v>19</v>
      </c>
      <c r="G154">
        <v>43101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R154">
        <v>0</v>
      </c>
      <c r="U154" t="s">
        <v>36</v>
      </c>
    </row>
    <row r="155" spans="1:21" x14ac:dyDescent="0.35">
      <c r="A155" t="s">
        <v>191</v>
      </c>
      <c r="B155">
        <v>154</v>
      </c>
      <c r="C155" t="s">
        <v>16</v>
      </c>
      <c r="D155" t="s">
        <v>17</v>
      </c>
      <c r="E155" t="s">
        <v>18</v>
      </c>
      <c r="F155" t="s">
        <v>19</v>
      </c>
      <c r="G155">
        <v>43101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R155">
        <v>0</v>
      </c>
      <c r="U155" t="s">
        <v>36</v>
      </c>
    </row>
    <row r="156" spans="1:21" x14ac:dyDescent="0.35">
      <c r="A156" t="s">
        <v>192</v>
      </c>
      <c r="B156">
        <v>155</v>
      </c>
      <c r="C156" t="s">
        <v>16</v>
      </c>
      <c r="D156" t="s">
        <v>17</v>
      </c>
      <c r="E156" t="s">
        <v>21</v>
      </c>
      <c r="F156" t="s">
        <v>19</v>
      </c>
      <c r="G156">
        <v>43101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R156">
        <v>0</v>
      </c>
      <c r="U156" t="s">
        <v>36</v>
      </c>
    </row>
    <row r="157" spans="1:21" x14ac:dyDescent="0.35">
      <c r="A157" t="s">
        <v>193</v>
      </c>
      <c r="B157">
        <v>156</v>
      </c>
      <c r="C157" t="s">
        <v>16</v>
      </c>
      <c r="D157" t="s">
        <v>23</v>
      </c>
      <c r="E157" t="s">
        <v>18</v>
      </c>
      <c r="F157" t="s">
        <v>19</v>
      </c>
      <c r="G157">
        <v>43101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R157">
        <v>0</v>
      </c>
      <c r="U157" t="s">
        <v>36</v>
      </c>
    </row>
    <row r="158" spans="1:21" x14ac:dyDescent="0.35">
      <c r="A158" t="s">
        <v>194</v>
      </c>
      <c r="B158">
        <v>157</v>
      </c>
      <c r="C158" t="s">
        <v>16</v>
      </c>
      <c r="D158" t="s">
        <v>20</v>
      </c>
      <c r="E158" t="s">
        <v>18</v>
      </c>
      <c r="F158" t="s">
        <v>19</v>
      </c>
      <c r="G158">
        <v>43101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R158">
        <v>0</v>
      </c>
      <c r="U158" t="s">
        <v>36</v>
      </c>
    </row>
    <row r="159" spans="1:21" x14ac:dyDescent="0.35">
      <c r="A159" t="s">
        <v>195</v>
      </c>
      <c r="B159">
        <v>158</v>
      </c>
      <c r="C159" t="s">
        <v>16</v>
      </c>
      <c r="D159" t="s">
        <v>24</v>
      </c>
      <c r="E159" t="s">
        <v>18</v>
      </c>
      <c r="F159" t="s">
        <v>19</v>
      </c>
      <c r="G159">
        <v>43101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R159">
        <v>0</v>
      </c>
      <c r="U159" t="s">
        <v>36</v>
      </c>
    </row>
    <row r="160" spans="1:21" x14ac:dyDescent="0.35">
      <c r="A160" t="s">
        <v>196</v>
      </c>
      <c r="B160">
        <v>159</v>
      </c>
      <c r="C160" t="s">
        <v>16</v>
      </c>
      <c r="D160" t="s">
        <v>17</v>
      </c>
      <c r="E160" t="s">
        <v>21</v>
      </c>
      <c r="F160" t="s">
        <v>19</v>
      </c>
      <c r="G160">
        <v>43101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R160">
        <v>0</v>
      </c>
      <c r="U160" t="s">
        <v>37</v>
      </c>
    </row>
    <row r="161" spans="1:21" x14ac:dyDescent="0.35">
      <c r="A161" t="s">
        <v>197</v>
      </c>
      <c r="B161">
        <v>160</v>
      </c>
      <c r="C161" t="s">
        <v>16</v>
      </c>
      <c r="D161" t="s">
        <v>22</v>
      </c>
      <c r="E161" t="s">
        <v>21</v>
      </c>
      <c r="F161" t="s">
        <v>19</v>
      </c>
      <c r="G161">
        <v>43101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R161">
        <v>0</v>
      </c>
      <c r="U161" t="s">
        <v>37</v>
      </c>
    </row>
    <row r="162" spans="1:21" x14ac:dyDescent="0.35">
      <c r="A162" t="s">
        <v>198</v>
      </c>
      <c r="B162">
        <v>161</v>
      </c>
      <c r="C162" t="s">
        <v>16</v>
      </c>
      <c r="D162" t="s">
        <v>23</v>
      </c>
      <c r="E162" t="s">
        <v>21</v>
      </c>
      <c r="F162" t="s">
        <v>19</v>
      </c>
      <c r="G162">
        <v>43101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R162">
        <v>0</v>
      </c>
      <c r="U162" t="s">
        <v>37</v>
      </c>
    </row>
    <row r="163" spans="1:21" x14ac:dyDescent="0.35">
      <c r="A163" t="s">
        <v>199</v>
      </c>
      <c r="B163">
        <v>162</v>
      </c>
      <c r="C163" t="s">
        <v>16</v>
      </c>
      <c r="D163" t="s">
        <v>24</v>
      </c>
      <c r="E163" t="s">
        <v>21</v>
      </c>
      <c r="F163" t="s">
        <v>19</v>
      </c>
      <c r="G163">
        <v>43101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R163">
        <v>0</v>
      </c>
      <c r="U163" t="s">
        <v>37</v>
      </c>
    </row>
    <row r="164" spans="1:21" x14ac:dyDescent="0.35">
      <c r="A164" t="s">
        <v>200</v>
      </c>
      <c r="B164">
        <v>163</v>
      </c>
      <c r="C164" t="s">
        <v>16</v>
      </c>
      <c r="D164" t="s">
        <v>17</v>
      </c>
      <c r="E164" t="s">
        <v>18</v>
      </c>
      <c r="F164" t="s">
        <v>19</v>
      </c>
      <c r="G164">
        <v>43101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R164">
        <v>0</v>
      </c>
      <c r="U164" t="s">
        <v>37</v>
      </c>
    </row>
    <row r="165" spans="1:21" x14ac:dyDescent="0.35">
      <c r="A165" t="s">
        <v>201</v>
      </c>
      <c r="B165">
        <v>164</v>
      </c>
      <c r="C165" t="s">
        <v>16</v>
      </c>
      <c r="D165" t="s">
        <v>20</v>
      </c>
      <c r="E165" t="s">
        <v>21</v>
      </c>
      <c r="F165" t="s">
        <v>19</v>
      </c>
      <c r="G165">
        <v>43101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R165">
        <v>0</v>
      </c>
      <c r="U165" t="s">
        <v>37</v>
      </c>
    </row>
    <row r="166" spans="1:21" x14ac:dyDescent="0.35">
      <c r="A166" t="s">
        <v>202</v>
      </c>
      <c r="B166">
        <v>165</v>
      </c>
      <c r="C166" t="s">
        <v>16</v>
      </c>
      <c r="D166" t="s">
        <v>22</v>
      </c>
      <c r="E166" t="s">
        <v>18</v>
      </c>
      <c r="F166" t="s">
        <v>19</v>
      </c>
      <c r="G166">
        <v>43101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R166">
        <v>0</v>
      </c>
      <c r="U166" t="s">
        <v>37</v>
      </c>
    </row>
    <row r="167" spans="1:21" x14ac:dyDescent="0.35">
      <c r="A167" t="s">
        <v>203</v>
      </c>
      <c r="B167">
        <v>166</v>
      </c>
      <c r="C167" t="s">
        <v>16</v>
      </c>
      <c r="D167" t="s">
        <v>23</v>
      </c>
      <c r="E167" t="s">
        <v>18</v>
      </c>
      <c r="F167" t="s">
        <v>19</v>
      </c>
      <c r="G167">
        <v>43101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R167">
        <v>0</v>
      </c>
      <c r="U167" t="s">
        <v>37</v>
      </c>
    </row>
    <row r="168" spans="1:21" x14ac:dyDescent="0.35">
      <c r="A168" t="s">
        <v>204</v>
      </c>
      <c r="B168">
        <v>167</v>
      </c>
      <c r="C168" t="s">
        <v>16</v>
      </c>
      <c r="D168" t="s">
        <v>24</v>
      </c>
      <c r="E168" t="s">
        <v>18</v>
      </c>
      <c r="F168" t="s">
        <v>19</v>
      </c>
      <c r="G168">
        <v>43101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R168">
        <v>0</v>
      </c>
      <c r="U168" t="s">
        <v>37</v>
      </c>
    </row>
    <row r="169" spans="1:21" x14ac:dyDescent="0.35">
      <c r="A169" t="s">
        <v>205</v>
      </c>
      <c r="B169">
        <v>168</v>
      </c>
      <c r="C169" t="s">
        <v>16</v>
      </c>
      <c r="D169" t="s">
        <v>20</v>
      </c>
      <c r="E169" t="s">
        <v>18</v>
      </c>
      <c r="F169" t="s">
        <v>19</v>
      </c>
      <c r="G169">
        <v>43101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R169">
        <v>0</v>
      </c>
      <c r="U169" t="s">
        <v>37</v>
      </c>
    </row>
    <row r="170" spans="1:21" x14ac:dyDescent="0.35">
      <c r="A170" t="s">
        <v>206</v>
      </c>
      <c r="B170">
        <v>169</v>
      </c>
      <c r="C170" t="s">
        <v>26</v>
      </c>
      <c r="E170" t="s">
        <v>21</v>
      </c>
      <c r="F170" t="s">
        <v>19</v>
      </c>
      <c r="G170">
        <v>43101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R170">
        <v>0</v>
      </c>
      <c r="S170" t="s">
        <v>17</v>
      </c>
      <c r="T170" t="s">
        <v>28</v>
      </c>
      <c r="U170" t="s">
        <v>36</v>
      </c>
    </row>
    <row r="171" spans="1:21" x14ac:dyDescent="0.35">
      <c r="A171" t="s">
        <v>207</v>
      </c>
      <c r="B171">
        <v>170</v>
      </c>
      <c r="C171" t="s">
        <v>26</v>
      </c>
      <c r="E171" t="s">
        <v>21</v>
      </c>
      <c r="F171" t="s">
        <v>19</v>
      </c>
      <c r="G171">
        <v>43101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R171">
        <v>0</v>
      </c>
      <c r="S171" t="s">
        <v>29</v>
      </c>
      <c r="T171" t="s">
        <v>28</v>
      </c>
      <c r="U171" t="s">
        <v>36</v>
      </c>
    </row>
    <row r="172" spans="1:21" x14ac:dyDescent="0.35">
      <c r="A172" t="s">
        <v>208</v>
      </c>
      <c r="B172">
        <v>171</v>
      </c>
      <c r="C172" t="s">
        <v>26</v>
      </c>
      <c r="E172" t="s">
        <v>21</v>
      </c>
      <c r="F172" t="s">
        <v>19</v>
      </c>
      <c r="G172">
        <v>43101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R172">
        <v>0</v>
      </c>
      <c r="S172" t="s">
        <v>28</v>
      </c>
      <c r="T172" t="s">
        <v>28</v>
      </c>
      <c r="U172" t="s">
        <v>36</v>
      </c>
    </row>
    <row r="173" spans="1:21" x14ac:dyDescent="0.35">
      <c r="A173" t="s">
        <v>209</v>
      </c>
      <c r="B173">
        <v>172</v>
      </c>
      <c r="C173" t="s">
        <v>26</v>
      </c>
      <c r="E173" t="s">
        <v>21</v>
      </c>
      <c r="F173" t="s">
        <v>19</v>
      </c>
      <c r="G173">
        <v>43101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R173">
        <v>0</v>
      </c>
      <c r="S173" t="s">
        <v>27</v>
      </c>
      <c r="T173" t="s">
        <v>28</v>
      </c>
      <c r="U173" t="s">
        <v>36</v>
      </c>
    </row>
    <row r="174" spans="1:21" x14ac:dyDescent="0.35">
      <c r="A174" t="s">
        <v>210</v>
      </c>
      <c r="B174">
        <v>173</v>
      </c>
      <c r="C174" t="s">
        <v>26</v>
      </c>
      <c r="E174" t="s">
        <v>18</v>
      </c>
      <c r="F174" t="s">
        <v>19</v>
      </c>
      <c r="G174">
        <v>43101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R174">
        <v>0</v>
      </c>
      <c r="S174" t="s">
        <v>17</v>
      </c>
      <c r="T174" t="s">
        <v>28</v>
      </c>
      <c r="U174" t="s">
        <v>36</v>
      </c>
    </row>
    <row r="175" spans="1:21" x14ac:dyDescent="0.35">
      <c r="A175" t="s">
        <v>211</v>
      </c>
      <c r="B175">
        <v>174</v>
      </c>
      <c r="C175" t="s">
        <v>26</v>
      </c>
      <c r="E175" t="s">
        <v>18</v>
      </c>
      <c r="F175" t="s">
        <v>19</v>
      </c>
      <c r="G175">
        <v>43101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R175">
        <v>0</v>
      </c>
      <c r="S175" t="s">
        <v>28</v>
      </c>
      <c r="T175" t="s">
        <v>28</v>
      </c>
      <c r="U175" t="s">
        <v>36</v>
      </c>
    </row>
    <row r="176" spans="1:21" x14ac:dyDescent="0.35">
      <c r="A176" t="s">
        <v>212</v>
      </c>
      <c r="B176">
        <v>175</v>
      </c>
      <c r="C176" t="s">
        <v>26</v>
      </c>
      <c r="E176" t="s">
        <v>18</v>
      </c>
      <c r="F176" t="s">
        <v>19</v>
      </c>
      <c r="G176">
        <v>43101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R176">
        <v>0</v>
      </c>
      <c r="S176" t="s">
        <v>27</v>
      </c>
      <c r="T176" t="s">
        <v>28</v>
      </c>
      <c r="U176" t="s">
        <v>36</v>
      </c>
    </row>
    <row r="177" spans="1:21" x14ac:dyDescent="0.35">
      <c r="A177" t="s">
        <v>213</v>
      </c>
      <c r="B177">
        <v>176</v>
      </c>
      <c r="C177" t="s">
        <v>26</v>
      </c>
      <c r="E177" t="s">
        <v>18</v>
      </c>
      <c r="F177" t="s">
        <v>19</v>
      </c>
      <c r="G177">
        <v>43101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R177">
        <v>0</v>
      </c>
      <c r="S177" t="s">
        <v>29</v>
      </c>
      <c r="T177" t="s">
        <v>28</v>
      </c>
      <c r="U177" t="s">
        <v>36</v>
      </c>
    </row>
    <row r="178" spans="1:21" x14ac:dyDescent="0.35">
      <c r="A178" t="s">
        <v>214</v>
      </c>
      <c r="B178">
        <v>177</v>
      </c>
      <c r="C178" t="s">
        <v>26</v>
      </c>
      <c r="E178" t="s">
        <v>21</v>
      </c>
      <c r="F178" t="s">
        <v>19</v>
      </c>
      <c r="G178">
        <v>43101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R178">
        <v>0</v>
      </c>
      <c r="S178" t="s">
        <v>28</v>
      </c>
      <c r="T178" t="s">
        <v>30</v>
      </c>
      <c r="U178" t="s">
        <v>36</v>
      </c>
    </row>
    <row r="179" spans="1:21" x14ac:dyDescent="0.35">
      <c r="A179" t="s">
        <v>215</v>
      </c>
      <c r="B179">
        <v>178</v>
      </c>
      <c r="C179" t="s">
        <v>26</v>
      </c>
      <c r="E179" t="s">
        <v>21</v>
      </c>
      <c r="F179" t="s">
        <v>19</v>
      </c>
      <c r="G179">
        <v>43101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R179">
        <v>0</v>
      </c>
      <c r="S179" t="s">
        <v>17</v>
      </c>
      <c r="T179" t="s">
        <v>30</v>
      </c>
      <c r="U179" t="s">
        <v>36</v>
      </c>
    </row>
    <row r="180" spans="1:21" x14ac:dyDescent="0.35">
      <c r="A180" t="s">
        <v>216</v>
      </c>
      <c r="B180">
        <v>179</v>
      </c>
      <c r="C180" t="s">
        <v>26</v>
      </c>
      <c r="E180" t="s">
        <v>21</v>
      </c>
      <c r="F180" t="s">
        <v>19</v>
      </c>
      <c r="G180">
        <v>43101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R180">
        <v>0</v>
      </c>
      <c r="S180" t="s">
        <v>27</v>
      </c>
      <c r="T180" t="s">
        <v>30</v>
      </c>
      <c r="U180" t="s">
        <v>36</v>
      </c>
    </row>
    <row r="181" spans="1:21" x14ac:dyDescent="0.35">
      <c r="A181" t="s">
        <v>217</v>
      </c>
      <c r="B181">
        <v>180</v>
      </c>
      <c r="C181" t="s">
        <v>26</v>
      </c>
      <c r="E181" t="s">
        <v>21</v>
      </c>
      <c r="F181" t="s">
        <v>19</v>
      </c>
      <c r="G181">
        <v>43101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R181">
        <v>0</v>
      </c>
      <c r="S181" t="s">
        <v>29</v>
      </c>
      <c r="T181" t="s">
        <v>30</v>
      </c>
      <c r="U181" t="s">
        <v>36</v>
      </c>
    </row>
    <row r="182" spans="1:21" x14ac:dyDescent="0.35">
      <c r="A182" t="s">
        <v>218</v>
      </c>
      <c r="B182">
        <v>181</v>
      </c>
      <c r="C182" t="s">
        <v>26</v>
      </c>
      <c r="E182" t="s">
        <v>18</v>
      </c>
      <c r="F182" t="s">
        <v>19</v>
      </c>
      <c r="G182">
        <v>43101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R182">
        <v>0</v>
      </c>
      <c r="S182" t="s">
        <v>17</v>
      </c>
      <c r="T182" t="s">
        <v>30</v>
      </c>
      <c r="U182" t="s">
        <v>36</v>
      </c>
    </row>
    <row r="183" spans="1:21" x14ac:dyDescent="0.35">
      <c r="A183" t="s">
        <v>219</v>
      </c>
      <c r="B183">
        <v>182</v>
      </c>
      <c r="C183" t="s">
        <v>26</v>
      </c>
      <c r="E183" t="s">
        <v>18</v>
      </c>
      <c r="F183" t="s">
        <v>19</v>
      </c>
      <c r="G183">
        <v>43101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R183">
        <v>0</v>
      </c>
      <c r="S183" t="s">
        <v>28</v>
      </c>
      <c r="T183" t="s">
        <v>30</v>
      </c>
      <c r="U183" t="s">
        <v>36</v>
      </c>
    </row>
    <row r="184" spans="1:21" x14ac:dyDescent="0.35">
      <c r="A184" t="s">
        <v>220</v>
      </c>
      <c r="B184">
        <v>183</v>
      </c>
      <c r="C184" t="s">
        <v>26</v>
      </c>
      <c r="E184" t="s">
        <v>18</v>
      </c>
      <c r="F184" t="s">
        <v>19</v>
      </c>
      <c r="G184">
        <v>43101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R184">
        <v>0</v>
      </c>
      <c r="S184" t="s">
        <v>27</v>
      </c>
      <c r="T184" t="s">
        <v>30</v>
      </c>
      <c r="U184" t="s">
        <v>36</v>
      </c>
    </row>
    <row r="185" spans="1:21" x14ac:dyDescent="0.35">
      <c r="A185" t="s">
        <v>221</v>
      </c>
      <c r="B185">
        <v>184</v>
      </c>
      <c r="C185" t="s">
        <v>26</v>
      </c>
      <c r="E185" t="s">
        <v>18</v>
      </c>
      <c r="F185" t="s">
        <v>19</v>
      </c>
      <c r="G185">
        <v>43101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R185">
        <v>0</v>
      </c>
      <c r="S185" t="s">
        <v>29</v>
      </c>
      <c r="T185" t="s">
        <v>30</v>
      </c>
      <c r="U185" t="s">
        <v>36</v>
      </c>
    </row>
    <row r="186" spans="1:21" x14ac:dyDescent="0.35">
      <c r="A186" t="s">
        <v>222</v>
      </c>
      <c r="B186">
        <v>185</v>
      </c>
      <c r="C186" t="s">
        <v>26</v>
      </c>
      <c r="E186" t="s">
        <v>21</v>
      </c>
      <c r="F186" t="s">
        <v>19</v>
      </c>
      <c r="G186">
        <v>43101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R186">
        <v>0</v>
      </c>
      <c r="S186" t="s">
        <v>17</v>
      </c>
      <c r="T186" t="s">
        <v>31</v>
      </c>
      <c r="U186" t="s">
        <v>36</v>
      </c>
    </row>
    <row r="187" spans="1:21" x14ac:dyDescent="0.35">
      <c r="A187" t="s">
        <v>223</v>
      </c>
      <c r="B187">
        <v>186</v>
      </c>
      <c r="C187" t="s">
        <v>26</v>
      </c>
      <c r="E187" t="s">
        <v>21</v>
      </c>
      <c r="F187" t="s">
        <v>19</v>
      </c>
      <c r="G187">
        <v>43101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R187">
        <v>0</v>
      </c>
      <c r="S187" t="s">
        <v>28</v>
      </c>
      <c r="T187" t="s">
        <v>31</v>
      </c>
      <c r="U187" t="s">
        <v>36</v>
      </c>
    </row>
    <row r="188" spans="1:21" x14ac:dyDescent="0.35">
      <c r="A188" t="s">
        <v>224</v>
      </c>
      <c r="B188">
        <v>187</v>
      </c>
      <c r="C188" t="s">
        <v>26</v>
      </c>
      <c r="E188" t="s">
        <v>21</v>
      </c>
      <c r="F188" t="s">
        <v>19</v>
      </c>
      <c r="G188">
        <v>43101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R188">
        <v>0</v>
      </c>
      <c r="S188" t="s">
        <v>27</v>
      </c>
      <c r="T188" t="s">
        <v>31</v>
      </c>
      <c r="U188" t="s">
        <v>36</v>
      </c>
    </row>
    <row r="189" spans="1:21" x14ac:dyDescent="0.35">
      <c r="A189" t="s">
        <v>225</v>
      </c>
      <c r="B189">
        <v>188</v>
      </c>
      <c r="C189" t="s">
        <v>26</v>
      </c>
      <c r="E189" t="s">
        <v>21</v>
      </c>
      <c r="F189" t="s">
        <v>19</v>
      </c>
      <c r="G189">
        <v>43101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R189">
        <v>0</v>
      </c>
      <c r="S189" t="s">
        <v>29</v>
      </c>
      <c r="T189" t="s">
        <v>31</v>
      </c>
      <c r="U189" t="s">
        <v>36</v>
      </c>
    </row>
    <row r="190" spans="1:21" x14ac:dyDescent="0.35">
      <c r="A190" t="s">
        <v>226</v>
      </c>
      <c r="B190">
        <v>189</v>
      </c>
      <c r="C190" t="s">
        <v>26</v>
      </c>
      <c r="E190" t="s">
        <v>18</v>
      </c>
      <c r="F190" t="s">
        <v>19</v>
      </c>
      <c r="G190">
        <v>43101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R190">
        <v>0</v>
      </c>
      <c r="S190" t="s">
        <v>17</v>
      </c>
      <c r="T190" t="s">
        <v>31</v>
      </c>
      <c r="U190" t="s">
        <v>36</v>
      </c>
    </row>
    <row r="191" spans="1:21" x14ac:dyDescent="0.35">
      <c r="A191" t="s">
        <v>227</v>
      </c>
      <c r="B191">
        <v>190</v>
      </c>
      <c r="C191" t="s">
        <v>26</v>
      </c>
      <c r="E191" t="s">
        <v>18</v>
      </c>
      <c r="F191" t="s">
        <v>19</v>
      </c>
      <c r="G191">
        <v>43101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R191">
        <v>0</v>
      </c>
      <c r="S191" t="s">
        <v>28</v>
      </c>
      <c r="T191" t="s">
        <v>31</v>
      </c>
      <c r="U191" t="s">
        <v>36</v>
      </c>
    </row>
    <row r="192" spans="1:21" x14ac:dyDescent="0.35">
      <c r="A192" t="s">
        <v>228</v>
      </c>
      <c r="B192">
        <v>191</v>
      </c>
      <c r="C192" t="s">
        <v>26</v>
      </c>
      <c r="E192" t="s">
        <v>18</v>
      </c>
      <c r="F192" t="s">
        <v>19</v>
      </c>
      <c r="G192">
        <v>43101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R192">
        <v>0</v>
      </c>
      <c r="S192" t="s">
        <v>27</v>
      </c>
      <c r="T192" t="s">
        <v>31</v>
      </c>
      <c r="U192" t="s">
        <v>36</v>
      </c>
    </row>
    <row r="193" spans="1:21" x14ac:dyDescent="0.35">
      <c r="A193" t="s">
        <v>229</v>
      </c>
      <c r="B193">
        <v>192</v>
      </c>
      <c r="C193" t="s">
        <v>26</v>
      </c>
      <c r="E193" t="s">
        <v>18</v>
      </c>
      <c r="F193" t="s">
        <v>19</v>
      </c>
      <c r="G193">
        <v>43101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R193">
        <v>0</v>
      </c>
      <c r="S193" t="s">
        <v>29</v>
      </c>
      <c r="T193" t="s">
        <v>31</v>
      </c>
      <c r="U193" t="s">
        <v>36</v>
      </c>
    </row>
    <row r="194" spans="1:21" x14ac:dyDescent="0.35">
      <c r="A194" t="s">
        <v>230</v>
      </c>
      <c r="B194">
        <v>193</v>
      </c>
      <c r="C194" t="s">
        <v>26</v>
      </c>
      <c r="E194" t="s">
        <v>21</v>
      </c>
      <c r="F194" t="s">
        <v>19</v>
      </c>
      <c r="G194">
        <v>43101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R194">
        <v>0</v>
      </c>
      <c r="S194" t="s">
        <v>28</v>
      </c>
      <c r="T194" t="s">
        <v>32</v>
      </c>
      <c r="U194" t="s">
        <v>36</v>
      </c>
    </row>
    <row r="195" spans="1:21" x14ac:dyDescent="0.35">
      <c r="A195" t="s">
        <v>231</v>
      </c>
      <c r="B195">
        <v>194</v>
      </c>
      <c r="C195" t="s">
        <v>26</v>
      </c>
      <c r="E195" t="s">
        <v>21</v>
      </c>
      <c r="F195" t="s">
        <v>19</v>
      </c>
      <c r="G195">
        <v>43101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R195">
        <v>0</v>
      </c>
      <c r="S195" t="s">
        <v>17</v>
      </c>
      <c r="T195" t="s">
        <v>32</v>
      </c>
      <c r="U195" t="s">
        <v>36</v>
      </c>
    </row>
    <row r="196" spans="1:21" x14ac:dyDescent="0.35">
      <c r="A196" t="s">
        <v>232</v>
      </c>
      <c r="B196">
        <v>195</v>
      </c>
      <c r="C196" t="s">
        <v>26</v>
      </c>
      <c r="E196" t="s">
        <v>21</v>
      </c>
      <c r="F196" t="s">
        <v>19</v>
      </c>
      <c r="G196">
        <v>43101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R196">
        <v>0</v>
      </c>
      <c r="S196" t="s">
        <v>27</v>
      </c>
      <c r="T196" t="s">
        <v>32</v>
      </c>
      <c r="U196" t="s">
        <v>36</v>
      </c>
    </row>
    <row r="197" spans="1:21" x14ac:dyDescent="0.35">
      <c r="A197" t="s">
        <v>233</v>
      </c>
      <c r="B197">
        <v>196</v>
      </c>
      <c r="C197" t="s">
        <v>26</v>
      </c>
      <c r="E197" t="s">
        <v>21</v>
      </c>
      <c r="F197" t="s">
        <v>19</v>
      </c>
      <c r="G197">
        <v>43101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R197">
        <v>0</v>
      </c>
      <c r="S197" t="s">
        <v>29</v>
      </c>
      <c r="T197" t="s">
        <v>32</v>
      </c>
      <c r="U197" t="s">
        <v>36</v>
      </c>
    </row>
    <row r="198" spans="1:21" x14ac:dyDescent="0.35">
      <c r="A198" t="s">
        <v>234</v>
      </c>
      <c r="B198">
        <v>197</v>
      </c>
      <c r="C198" t="s">
        <v>26</v>
      </c>
      <c r="E198" t="s">
        <v>18</v>
      </c>
      <c r="F198" t="s">
        <v>19</v>
      </c>
      <c r="G198">
        <v>43101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R198">
        <v>0</v>
      </c>
      <c r="S198" t="s">
        <v>17</v>
      </c>
      <c r="T198" t="s">
        <v>32</v>
      </c>
      <c r="U198" t="s">
        <v>36</v>
      </c>
    </row>
    <row r="199" spans="1:21" x14ac:dyDescent="0.35">
      <c r="A199" t="s">
        <v>235</v>
      </c>
      <c r="B199">
        <v>198</v>
      </c>
      <c r="C199" t="s">
        <v>26</v>
      </c>
      <c r="E199" t="s">
        <v>18</v>
      </c>
      <c r="F199" t="s">
        <v>19</v>
      </c>
      <c r="G199">
        <v>43101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R199">
        <v>0</v>
      </c>
      <c r="S199" t="s">
        <v>28</v>
      </c>
      <c r="T199" t="s">
        <v>32</v>
      </c>
      <c r="U199" t="s">
        <v>36</v>
      </c>
    </row>
    <row r="200" spans="1:21" x14ac:dyDescent="0.35">
      <c r="A200" t="s">
        <v>236</v>
      </c>
      <c r="B200">
        <v>199</v>
      </c>
      <c r="C200" t="s">
        <v>26</v>
      </c>
      <c r="E200" t="s">
        <v>18</v>
      </c>
      <c r="F200" t="s">
        <v>19</v>
      </c>
      <c r="G200">
        <v>43101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R200">
        <v>0</v>
      </c>
      <c r="S200" t="s">
        <v>29</v>
      </c>
      <c r="T200" t="s">
        <v>32</v>
      </c>
      <c r="U200" t="s">
        <v>36</v>
      </c>
    </row>
    <row r="201" spans="1:21" x14ac:dyDescent="0.35">
      <c r="A201" t="s">
        <v>237</v>
      </c>
      <c r="B201">
        <v>200</v>
      </c>
      <c r="C201" t="s">
        <v>26</v>
      </c>
      <c r="E201" t="s">
        <v>18</v>
      </c>
      <c r="F201" t="s">
        <v>19</v>
      </c>
      <c r="G201">
        <v>43101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R201">
        <v>0</v>
      </c>
      <c r="S201" t="s">
        <v>27</v>
      </c>
      <c r="T201" t="s">
        <v>32</v>
      </c>
      <c r="U201" t="s">
        <v>36</v>
      </c>
    </row>
    <row r="202" spans="1:21" x14ac:dyDescent="0.35">
      <c r="A202" t="s">
        <v>238</v>
      </c>
      <c r="B202">
        <v>201</v>
      </c>
      <c r="C202" t="s">
        <v>26</v>
      </c>
      <c r="E202" t="s">
        <v>21</v>
      </c>
      <c r="F202" t="s">
        <v>19</v>
      </c>
      <c r="G202">
        <v>43101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R202">
        <v>0</v>
      </c>
      <c r="S202" t="s">
        <v>17</v>
      </c>
      <c r="T202" t="s">
        <v>28</v>
      </c>
      <c r="U202" t="s">
        <v>37</v>
      </c>
    </row>
    <row r="203" spans="1:21" x14ac:dyDescent="0.35">
      <c r="A203" t="s">
        <v>239</v>
      </c>
      <c r="B203">
        <v>202</v>
      </c>
      <c r="C203" t="s">
        <v>26</v>
      </c>
      <c r="E203" t="s">
        <v>21</v>
      </c>
      <c r="F203" t="s">
        <v>19</v>
      </c>
      <c r="G203">
        <v>43101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R203">
        <v>0</v>
      </c>
      <c r="S203" t="s">
        <v>28</v>
      </c>
      <c r="T203" t="s">
        <v>28</v>
      </c>
      <c r="U203" t="s">
        <v>37</v>
      </c>
    </row>
    <row r="204" spans="1:21" x14ac:dyDescent="0.35">
      <c r="A204" t="s">
        <v>240</v>
      </c>
      <c r="B204">
        <v>203</v>
      </c>
      <c r="C204" t="s">
        <v>26</v>
      </c>
      <c r="E204" t="s">
        <v>21</v>
      </c>
      <c r="F204" t="s">
        <v>19</v>
      </c>
      <c r="G204">
        <v>43101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R204">
        <v>0</v>
      </c>
      <c r="S204" t="s">
        <v>27</v>
      </c>
      <c r="T204" t="s">
        <v>28</v>
      </c>
      <c r="U204" t="s">
        <v>37</v>
      </c>
    </row>
    <row r="205" spans="1:21" x14ac:dyDescent="0.35">
      <c r="A205" t="s">
        <v>241</v>
      </c>
      <c r="B205">
        <v>204</v>
      </c>
      <c r="C205" t="s">
        <v>26</v>
      </c>
      <c r="E205" t="s">
        <v>21</v>
      </c>
      <c r="F205" t="s">
        <v>19</v>
      </c>
      <c r="G205">
        <v>43101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R205">
        <v>0</v>
      </c>
      <c r="S205" t="s">
        <v>29</v>
      </c>
      <c r="T205" t="s">
        <v>28</v>
      </c>
      <c r="U205" t="s">
        <v>37</v>
      </c>
    </row>
    <row r="206" spans="1:21" x14ac:dyDescent="0.35">
      <c r="A206" t="s">
        <v>242</v>
      </c>
      <c r="B206">
        <v>205</v>
      </c>
      <c r="C206" t="s">
        <v>26</v>
      </c>
      <c r="E206" t="s">
        <v>18</v>
      </c>
      <c r="F206" t="s">
        <v>19</v>
      </c>
      <c r="G206">
        <v>43101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R206">
        <v>0</v>
      </c>
      <c r="S206" t="s">
        <v>17</v>
      </c>
      <c r="T206" t="s">
        <v>28</v>
      </c>
      <c r="U206" t="s">
        <v>37</v>
      </c>
    </row>
    <row r="207" spans="1:21" x14ac:dyDescent="0.35">
      <c r="A207" t="s">
        <v>243</v>
      </c>
      <c r="B207">
        <v>206</v>
      </c>
      <c r="C207" t="s">
        <v>26</v>
      </c>
      <c r="E207" t="s">
        <v>18</v>
      </c>
      <c r="F207" t="s">
        <v>19</v>
      </c>
      <c r="G207">
        <v>43101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R207">
        <v>0</v>
      </c>
      <c r="S207" t="s">
        <v>28</v>
      </c>
      <c r="T207" t="s">
        <v>28</v>
      </c>
      <c r="U207" t="s">
        <v>37</v>
      </c>
    </row>
    <row r="208" spans="1:21" x14ac:dyDescent="0.35">
      <c r="A208" t="s">
        <v>244</v>
      </c>
      <c r="B208">
        <v>207</v>
      </c>
      <c r="C208" t="s">
        <v>26</v>
      </c>
      <c r="E208" t="s">
        <v>18</v>
      </c>
      <c r="F208" t="s">
        <v>19</v>
      </c>
      <c r="G208">
        <v>43101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R208">
        <v>0</v>
      </c>
      <c r="S208" t="s">
        <v>27</v>
      </c>
      <c r="T208" t="s">
        <v>28</v>
      </c>
      <c r="U208" t="s">
        <v>37</v>
      </c>
    </row>
    <row r="209" spans="1:21" x14ac:dyDescent="0.35">
      <c r="A209" t="s">
        <v>245</v>
      </c>
      <c r="B209">
        <v>208</v>
      </c>
      <c r="C209" t="s">
        <v>26</v>
      </c>
      <c r="E209" t="s">
        <v>18</v>
      </c>
      <c r="F209" t="s">
        <v>19</v>
      </c>
      <c r="G209">
        <v>43101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R209">
        <v>0</v>
      </c>
      <c r="S209" t="s">
        <v>29</v>
      </c>
      <c r="T209" t="s">
        <v>28</v>
      </c>
      <c r="U209" t="s">
        <v>37</v>
      </c>
    </row>
    <row r="210" spans="1:21" x14ac:dyDescent="0.35">
      <c r="A210" t="s">
        <v>246</v>
      </c>
      <c r="B210">
        <v>209</v>
      </c>
      <c r="C210" t="s">
        <v>26</v>
      </c>
      <c r="E210" t="s">
        <v>21</v>
      </c>
      <c r="F210" t="s">
        <v>19</v>
      </c>
      <c r="G210">
        <v>43101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R210">
        <v>0</v>
      </c>
      <c r="S210" t="s">
        <v>17</v>
      </c>
      <c r="T210" t="s">
        <v>30</v>
      </c>
      <c r="U210" t="s">
        <v>37</v>
      </c>
    </row>
    <row r="211" spans="1:21" x14ac:dyDescent="0.35">
      <c r="A211" t="s">
        <v>247</v>
      </c>
      <c r="B211">
        <v>210</v>
      </c>
      <c r="C211" t="s">
        <v>26</v>
      </c>
      <c r="E211" t="s">
        <v>21</v>
      </c>
      <c r="F211" t="s">
        <v>19</v>
      </c>
      <c r="G211">
        <v>43101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R211">
        <v>0</v>
      </c>
      <c r="S211" t="s">
        <v>28</v>
      </c>
      <c r="T211" t="s">
        <v>30</v>
      </c>
      <c r="U211" t="s">
        <v>37</v>
      </c>
    </row>
    <row r="212" spans="1:21" x14ac:dyDescent="0.35">
      <c r="A212" t="s">
        <v>248</v>
      </c>
      <c r="B212">
        <v>211</v>
      </c>
      <c r="C212" t="s">
        <v>26</v>
      </c>
      <c r="E212" t="s">
        <v>21</v>
      </c>
      <c r="F212" t="s">
        <v>19</v>
      </c>
      <c r="G212">
        <v>43101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R212">
        <v>0</v>
      </c>
      <c r="S212" t="s">
        <v>27</v>
      </c>
      <c r="T212" t="s">
        <v>30</v>
      </c>
      <c r="U212" t="s">
        <v>37</v>
      </c>
    </row>
    <row r="213" spans="1:21" x14ac:dyDescent="0.35">
      <c r="A213" t="s">
        <v>249</v>
      </c>
      <c r="B213">
        <v>212</v>
      </c>
      <c r="C213" t="s">
        <v>26</v>
      </c>
      <c r="E213" t="s">
        <v>21</v>
      </c>
      <c r="F213" t="s">
        <v>19</v>
      </c>
      <c r="G213">
        <v>43101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R213">
        <v>0</v>
      </c>
      <c r="S213" t="s">
        <v>29</v>
      </c>
      <c r="T213" t="s">
        <v>30</v>
      </c>
      <c r="U213" t="s">
        <v>37</v>
      </c>
    </row>
    <row r="214" spans="1:21" x14ac:dyDescent="0.35">
      <c r="A214" t="s">
        <v>250</v>
      </c>
      <c r="B214">
        <v>213</v>
      </c>
      <c r="C214" t="s">
        <v>26</v>
      </c>
      <c r="E214" t="s">
        <v>18</v>
      </c>
      <c r="F214" t="s">
        <v>19</v>
      </c>
      <c r="G214">
        <v>43101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R214">
        <v>0</v>
      </c>
      <c r="S214" t="s">
        <v>17</v>
      </c>
      <c r="T214" t="s">
        <v>30</v>
      </c>
      <c r="U214" t="s">
        <v>37</v>
      </c>
    </row>
    <row r="215" spans="1:21" x14ac:dyDescent="0.35">
      <c r="A215" t="s">
        <v>251</v>
      </c>
      <c r="B215">
        <v>214</v>
      </c>
      <c r="C215" t="s">
        <v>26</v>
      </c>
      <c r="E215" t="s">
        <v>18</v>
      </c>
      <c r="F215" t="s">
        <v>19</v>
      </c>
      <c r="G215">
        <v>43101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R215">
        <v>0</v>
      </c>
      <c r="S215" t="s">
        <v>28</v>
      </c>
      <c r="T215" t="s">
        <v>30</v>
      </c>
      <c r="U215" t="s">
        <v>37</v>
      </c>
    </row>
    <row r="216" spans="1:21" x14ac:dyDescent="0.35">
      <c r="A216" t="s">
        <v>252</v>
      </c>
      <c r="B216">
        <v>215</v>
      </c>
      <c r="C216" t="s">
        <v>26</v>
      </c>
      <c r="E216" t="s">
        <v>18</v>
      </c>
      <c r="F216" t="s">
        <v>19</v>
      </c>
      <c r="G216">
        <v>43101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R216">
        <v>0</v>
      </c>
      <c r="S216" t="s">
        <v>27</v>
      </c>
      <c r="T216" t="s">
        <v>30</v>
      </c>
      <c r="U216" t="s">
        <v>37</v>
      </c>
    </row>
    <row r="217" spans="1:21" x14ac:dyDescent="0.35">
      <c r="A217" t="s">
        <v>253</v>
      </c>
      <c r="B217">
        <v>216</v>
      </c>
      <c r="C217" t="s">
        <v>26</v>
      </c>
      <c r="E217" t="s">
        <v>18</v>
      </c>
      <c r="F217" t="s">
        <v>19</v>
      </c>
      <c r="G217">
        <v>43101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R217">
        <v>0</v>
      </c>
      <c r="S217" t="s">
        <v>29</v>
      </c>
      <c r="T217" t="s">
        <v>30</v>
      </c>
      <c r="U217" t="s">
        <v>37</v>
      </c>
    </row>
    <row r="218" spans="1:21" x14ac:dyDescent="0.35">
      <c r="A218" t="s">
        <v>254</v>
      </c>
      <c r="B218">
        <v>217</v>
      </c>
      <c r="C218" t="s">
        <v>26</v>
      </c>
      <c r="E218" t="s">
        <v>21</v>
      </c>
      <c r="F218" t="s">
        <v>19</v>
      </c>
      <c r="G218">
        <v>43101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R218">
        <v>0</v>
      </c>
      <c r="S218" t="s">
        <v>17</v>
      </c>
      <c r="T218" t="s">
        <v>31</v>
      </c>
      <c r="U218" t="s">
        <v>37</v>
      </c>
    </row>
    <row r="219" spans="1:21" x14ac:dyDescent="0.35">
      <c r="A219" t="s">
        <v>255</v>
      </c>
      <c r="B219">
        <v>218</v>
      </c>
      <c r="C219" t="s">
        <v>26</v>
      </c>
      <c r="E219" t="s">
        <v>21</v>
      </c>
      <c r="F219" t="s">
        <v>19</v>
      </c>
      <c r="G219">
        <v>43101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R219">
        <v>0</v>
      </c>
      <c r="S219" t="s">
        <v>28</v>
      </c>
      <c r="T219" t="s">
        <v>31</v>
      </c>
      <c r="U219" t="s">
        <v>37</v>
      </c>
    </row>
    <row r="220" spans="1:21" x14ac:dyDescent="0.35">
      <c r="A220" t="s">
        <v>256</v>
      </c>
      <c r="B220">
        <v>219</v>
      </c>
      <c r="C220" t="s">
        <v>26</v>
      </c>
      <c r="E220" t="s">
        <v>21</v>
      </c>
      <c r="F220" t="s">
        <v>19</v>
      </c>
      <c r="G220">
        <v>43101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R220">
        <v>0</v>
      </c>
      <c r="S220" t="s">
        <v>27</v>
      </c>
      <c r="T220" t="s">
        <v>31</v>
      </c>
      <c r="U220" t="s">
        <v>37</v>
      </c>
    </row>
    <row r="221" spans="1:21" x14ac:dyDescent="0.35">
      <c r="A221" t="s">
        <v>257</v>
      </c>
      <c r="B221">
        <v>220</v>
      </c>
      <c r="C221" t="s">
        <v>26</v>
      </c>
      <c r="E221" t="s">
        <v>21</v>
      </c>
      <c r="F221" t="s">
        <v>19</v>
      </c>
      <c r="G221">
        <v>43101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R221">
        <v>0</v>
      </c>
      <c r="S221" t="s">
        <v>29</v>
      </c>
      <c r="T221" t="s">
        <v>31</v>
      </c>
      <c r="U221" t="s">
        <v>37</v>
      </c>
    </row>
    <row r="222" spans="1:21" x14ac:dyDescent="0.35">
      <c r="A222" t="s">
        <v>258</v>
      </c>
      <c r="B222">
        <v>221</v>
      </c>
      <c r="C222" t="s">
        <v>26</v>
      </c>
      <c r="E222" t="s">
        <v>18</v>
      </c>
      <c r="F222" t="s">
        <v>19</v>
      </c>
      <c r="G222">
        <v>43101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R222">
        <v>0</v>
      </c>
      <c r="S222" t="s">
        <v>17</v>
      </c>
      <c r="T222" t="s">
        <v>31</v>
      </c>
      <c r="U222" t="s">
        <v>37</v>
      </c>
    </row>
    <row r="223" spans="1:21" x14ac:dyDescent="0.35">
      <c r="A223" t="s">
        <v>259</v>
      </c>
      <c r="B223">
        <v>222</v>
      </c>
      <c r="C223" t="s">
        <v>26</v>
      </c>
      <c r="E223" t="s">
        <v>18</v>
      </c>
      <c r="F223" t="s">
        <v>19</v>
      </c>
      <c r="G223">
        <v>43101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R223">
        <v>0</v>
      </c>
      <c r="S223" t="s">
        <v>28</v>
      </c>
      <c r="T223" t="s">
        <v>31</v>
      </c>
      <c r="U223" t="s">
        <v>37</v>
      </c>
    </row>
    <row r="224" spans="1:21" x14ac:dyDescent="0.35">
      <c r="A224" t="s">
        <v>260</v>
      </c>
      <c r="B224">
        <v>223</v>
      </c>
      <c r="C224" t="s">
        <v>26</v>
      </c>
      <c r="E224" t="s">
        <v>18</v>
      </c>
      <c r="F224" t="s">
        <v>19</v>
      </c>
      <c r="G224">
        <v>43101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R224">
        <v>0</v>
      </c>
      <c r="S224" t="s">
        <v>27</v>
      </c>
      <c r="T224" t="s">
        <v>31</v>
      </c>
      <c r="U224" t="s">
        <v>37</v>
      </c>
    </row>
    <row r="225" spans="1:21" x14ac:dyDescent="0.35">
      <c r="A225" t="s">
        <v>261</v>
      </c>
      <c r="B225">
        <v>224</v>
      </c>
      <c r="C225" t="s">
        <v>26</v>
      </c>
      <c r="E225" t="s">
        <v>18</v>
      </c>
      <c r="F225" t="s">
        <v>19</v>
      </c>
      <c r="G225">
        <v>43101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R225">
        <v>0</v>
      </c>
      <c r="S225" t="s">
        <v>29</v>
      </c>
      <c r="T225" t="s">
        <v>31</v>
      </c>
      <c r="U225" t="s">
        <v>37</v>
      </c>
    </row>
    <row r="226" spans="1:21" x14ac:dyDescent="0.35">
      <c r="A226" t="s">
        <v>262</v>
      </c>
      <c r="B226">
        <v>225</v>
      </c>
      <c r="C226" t="s">
        <v>26</v>
      </c>
      <c r="E226" t="s">
        <v>21</v>
      </c>
      <c r="F226" t="s">
        <v>19</v>
      </c>
      <c r="G226">
        <v>43101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R226">
        <v>0</v>
      </c>
      <c r="S226" t="s">
        <v>17</v>
      </c>
      <c r="T226" t="s">
        <v>32</v>
      </c>
      <c r="U226" t="s">
        <v>37</v>
      </c>
    </row>
    <row r="227" spans="1:21" x14ac:dyDescent="0.35">
      <c r="A227" t="s">
        <v>263</v>
      </c>
      <c r="B227">
        <v>226</v>
      </c>
      <c r="C227" t="s">
        <v>26</v>
      </c>
      <c r="E227" t="s">
        <v>21</v>
      </c>
      <c r="F227" t="s">
        <v>19</v>
      </c>
      <c r="G227">
        <v>43101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R227">
        <v>0</v>
      </c>
      <c r="S227" t="s">
        <v>28</v>
      </c>
      <c r="T227" t="s">
        <v>32</v>
      </c>
      <c r="U227" t="s">
        <v>37</v>
      </c>
    </row>
    <row r="228" spans="1:21" x14ac:dyDescent="0.35">
      <c r="A228" t="s">
        <v>264</v>
      </c>
      <c r="B228">
        <v>227</v>
      </c>
      <c r="C228" t="s">
        <v>26</v>
      </c>
      <c r="E228" t="s">
        <v>21</v>
      </c>
      <c r="F228" t="s">
        <v>19</v>
      </c>
      <c r="G228">
        <v>43101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R228">
        <v>0</v>
      </c>
      <c r="S228" t="s">
        <v>27</v>
      </c>
      <c r="T228" t="s">
        <v>32</v>
      </c>
      <c r="U228" t="s">
        <v>37</v>
      </c>
    </row>
    <row r="229" spans="1:21" x14ac:dyDescent="0.35">
      <c r="A229" t="s">
        <v>265</v>
      </c>
      <c r="B229">
        <v>228</v>
      </c>
      <c r="C229" t="s">
        <v>26</v>
      </c>
      <c r="E229" t="s">
        <v>21</v>
      </c>
      <c r="F229" t="s">
        <v>19</v>
      </c>
      <c r="G229">
        <v>43101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R229">
        <v>0</v>
      </c>
      <c r="S229" t="s">
        <v>29</v>
      </c>
      <c r="T229" t="s">
        <v>32</v>
      </c>
      <c r="U229" t="s">
        <v>37</v>
      </c>
    </row>
    <row r="230" spans="1:21" x14ac:dyDescent="0.35">
      <c r="A230" t="s">
        <v>266</v>
      </c>
      <c r="B230">
        <v>229</v>
      </c>
      <c r="C230" t="s">
        <v>26</v>
      </c>
      <c r="E230" t="s">
        <v>18</v>
      </c>
      <c r="F230" t="s">
        <v>19</v>
      </c>
      <c r="G230">
        <v>43101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R230">
        <v>0</v>
      </c>
      <c r="S230" t="s">
        <v>17</v>
      </c>
      <c r="T230" t="s">
        <v>32</v>
      </c>
      <c r="U230" t="s">
        <v>37</v>
      </c>
    </row>
    <row r="231" spans="1:21" x14ac:dyDescent="0.35">
      <c r="A231" t="s">
        <v>267</v>
      </c>
      <c r="B231">
        <v>230</v>
      </c>
      <c r="C231" t="s">
        <v>26</v>
      </c>
      <c r="E231" t="s">
        <v>18</v>
      </c>
      <c r="F231" t="s">
        <v>19</v>
      </c>
      <c r="G231">
        <v>43101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R231">
        <v>0</v>
      </c>
      <c r="S231" t="s">
        <v>28</v>
      </c>
      <c r="T231" t="s">
        <v>32</v>
      </c>
      <c r="U231" t="s">
        <v>37</v>
      </c>
    </row>
    <row r="232" spans="1:21" x14ac:dyDescent="0.35">
      <c r="A232" t="s">
        <v>268</v>
      </c>
      <c r="B232">
        <v>231</v>
      </c>
      <c r="C232" t="s">
        <v>26</v>
      </c>
      <c r="E232" t="s">
        <v>18</v>
      </c>
      <c r="F232" t="s">
        <v>19</v>
      </c>
      <c r="G232">
        <v>43101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R232">
        <v>0</v>
      </c>
      <c r="S232" t="s">
        <v>27</v>
      </c>
      <c r="T232" t="s">
        <v>32</v>
      </c>
      <c r="U232" t="s">
        <v>37</v>
      </c>
    </row>
    <row r="233" spans="1:21" x14ac:dyDescent="0.35">
      <c r="A233" t="s">
        <v>269</v>
      </c>
      <c r="B233">
        <v>232</v>
      </c>
      <c r="C233" t="s">
        <v>26</v>
      </c>
      <c r="E233" t="s">
        <v>18</v>
      </c>
      <c r="F233" t="s">
        <v>19</v>
      </c>
      <c r="G233">
        <v>43101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R233">
        <v>0</v>
      </c>
      <c r="S233" t="s">
        <v>29</v>
      </c>
      <c r="T233" t="s">
        <v>32</v>
      </c>
      <c r="U233" t="s">
        <v>37</v>
      </c>
    </row>
    <row r="234" spans="1:21" x14ac:dyDescent="0.35">
      <c r="A234" t="s">
        <v>270</v>
      </c>
      <c r="B234">
        <v>233</v>
      </c>
      <c r="C234" t="s">
        <v>25</v>
      </c>
      <c r="D234" t="s">
        <v>23</v>
      </c>
      <c r="E234" t="s">
        <v>21</v>
      </c>
      <c r="F234" t="s">
        <v>19</v>
      </c>
      <c r="G234">
        <v>43101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R234">
        <v>0</v>
      </c>
      <c r="U234" t="s">
        <v>34</v>
      </c>
    </row>
    <row r="235" spans="1:21" x14ac:dyDescent="0.35">
      <c r="A235" t="s">
        <v>271</v>
      </c>
      <c r="B235">
        <v>234</v>
      </c>
      <c r="C235" t="s">
        <v>25</v>
      </c>
      <c r="D235" t="s">
        <v>24</v>
      </c>
      <c r="E235" t="s">
        <v>21</v>
      </c>
      <c r="F235" t="s">
        <v>19</v>
      </c>
      <c r="G235">
        <v>43101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R235">
        <v>0</v>
      </c>
      <c r="U235" t="s">
        <v>34</v>
      </c>
    </row>
    <row r="236" spans="1:21" x14ac:dyDescent="0.35">
      <c r="A236" t="s">
        <v>272</v>
      </c>
      <c r="B236">
        <v>235</v>
      </c>
      <c r="C236" t="s">
        <v>25</v>
      </c>
      <c r="D236" t="s">
        <v>17</v>
      </c>
      <c r="E236" t="s">
        <v>21</v>
      </c>
      <c r="F236" t="s">
        <v>19</v>
      </c>
      <c r="G236">
        <v>43101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R236">
        <v>0</v>
      </c>
      <c r="U236" t="s">
        <v>34</v>
      </c>
    </row>
    <row r="237" spans="1:21" x14ac:dyDescent="0.35">
      <c r="A237" t="s">
        <v>273</v>
      </c>
      <c r="B237">
        <v>236</v>
      </c>
      <c r="C237" t="s">
        <v>25</v>
      </c>
      <c r="D237" t="s">
        <v>22</v>
      </c>
      <c r="E237" t="s">
        <v>21</v>
      </c>
      <c r="F237" t="s">
        <v>19</v>
      </c>
      <c r="G237">
        <v>43101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R237">
        <v>0</v>
      </c>
      <c r="U237" t="s">
        <v>34</v>
      </c>
    </row>
    <row r="238" spans="1:21" x14ac:dyDescent="0.35">
      <c r="A238" t="s">
        <v>274</v>
      </c>
      <c r="B238">
        <v>237</v>
      </c>
      <c r="C238" t="s">
        <v>25</v>
      </c>
      <c r="D238" t="s">
        <v>20</v>
      </c>
      <c r="E238" t="s">
        <v>21</v>
      </c>
      <c r="F238" t="s">
        <v>19</v>
      </c>
      <c r="G238">
        <v>43101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R238">
        <v>0</v>
      </c>
      <c r="U238" t="s">
        <v>34</v>
      </c>
    </row>
    <row r="239" spans="1:21" x14ac:dyDescent="0.35">
      <c r="A239" t="s">
        <v>275</v>
      </c>
      <c r="B239">
        <v>238</v>
      </c>
      <c r="C239" t="s">
        <v>25</v>
      </c>
      <c r="D239" t="s">
        <v>22</v>
      </c>
      <c r="E239" t="s">
        <v>18</v>
      </c>
      <c r="F239" t="s">
        <v>19</v>
      </c>
      <c r="G239">
        <v>43101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R239">
        <v>0</v>
      </c>
      <c r="U239" t="s">
        <v>34</v>
      </c>
    </row>
    <row r="240" spans="1:21" x14ac:dyDescent="0.35">
      <c r="A240" t="s">
        <v>276</v>
      </c>
      <c r="B240">
        <v>239</v>
      </c>
      <c r="C240" t="s">
        <v>25</v>
      </c>
      <c r="D240" t="s">
        <v>17</v>
      </c>
      <c r="E240" t="s">
        <v>18</v>
      </c>
      <c r="F240" t="s">
        <v>19</v>
      </c>
      <c r="G240">
        <v>43101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R240">
        <v>0</v>
      </c>
      <c r="U240" t="s">
        <v>34</v>
      </c>
    </row>
    <row r="241" spans="1:21" x14ac:dyDescent="0.35">
      <c r="A241" t="s">
        <v>277</v>
      </c>
      <c r="B241">
        <v>240</v>
      </c>
      <c r="C241" t="s">
        <v>25</v>
      </c>
      <c r="D241" t="s">
        <v>23</v>
      </c>
      <c r="E241" t="s">
        <v>18</v>
      </c>
      <c r="F241" t="s">
        <v>19</v>
      </c>
      <c r="G241">
        <v>43101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R241">
        <v>0</v>
      </c>
      <c r="U241" t="s">
        <v>34</v>
      </c>
    </row>
    <row r="242" spans="1:21" x14ac:dyDescent="0.35">
      <c r="A242" t="s">
        <v>278</v>
      </c>
      <c r="B242">
        <v>241</v>
      </c>
      <c r="C242" t="s">
        <v>25</v>
      </c>
      <c r="D242" t="s">
        <v>24</v>
      </c>
      <c r="E242" t="s">
        <v>18</v>
      </c>
      <c r="F242" t="s">
        <v>19</v>
      </c>
      <c r="G242">
        <v>43101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R242">
        <v>0</v>
      </c>
      <c r="U242" t="s">
        <v>34</v>
      </c>
    </row>
    <row r="243" spans="1:21" x14ac:dyDescent="0.35">
      <c r="A243" t="s">
        <v>279</v>
      </c>
      <c r="B243">
        <v>242</v>
      </c>
      <c r="C243" t="s">
        <v>25</v>
      </c>
      <c r="D243" t="s">
        <v>20</v>
      </c>
      <c r="E243" t="s">
        <v>18</v>
      </c>
      <c r="F243" t="s">
        <v>19</v>
      </c>
      <c r="G243">
        <v>43101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R243">
        <v>0</v>
      </c>
      <c r="U243" t="s">
        <v>34</v>
      </c>
    </row>
    <row r="244" spans="1:21" x14ac:dyDescent="0.35">
      <c r="A244" t="s">
        <v>280</v>
      </c>
      <c r="B244">
        <v>243</v>
      </c>
      <c r="C244" t="s">
        <v>25</v>
      </c>
      <c r="D244" t="s">
        <v>17</v>
      </c>
      <c r="E244" t="s">
        <v>21</v>
      </c>
      <c r="F244" t="s">
        <v>19</v>
      </c>
      <c r="G244">
        <v>43101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R244">
        <v>0</v>
      </c>
      <c r="U244" t="s">
        <v>35</v>
      </c>
    </row>
    <row r="245" spans="1:21" x14ac:dyDescent="0.35">
      <c r="A245" t="s">
        <v>281</v>
      </c>
      <c r="B245">
        <v>244</v>
      </c>
      <c r="C245" t="s">
        <v>25</v>
      </c>
      <c r="D245" t="s">
        <v>22</v>
      </c>
      <c r="E245" t="s">
        <v>21</v>
      </c>
      <c r="F245" t="s">
        <v>19</v>
      </c>
      <c r="G245">
        <v>43101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R245">
        <v>0</v>
      </c>
      <c r="U245" t="s">
        <v>35</v>
      </c>
    </row>
    <row r="246" spans="1:21" x14ac:dyDescent="0.35">
      <c r="A246" t="s">
        <v>282</v>
      </c>
      <c r="B246">
        <v>245</v>
      </c>
      <c r="C246" t="s">
        <v>25</v>
      </c>
      <c r="D246" t="s">
        <v>24</v>
      </c>
      <c r="E246" t="s">
        <v>21</v>
      </c>
      <c r="F246" t="s">
        <v>19</v>
      </c>
      <c r="G246">
        <v>43101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R246">
        <v>0</v>
      </c>
      <c r="U246" t="s">
        <v>35</v>
      </c>
    </row>
    <row r="247" spans="1:21" x14ac:dyDescent="0.35">
      <c r="A247" t="s">
        <v>283</v>
      </c>
      <c r="B247">
        <v>246</v>
      </c>
      <c r="C247" t="s">
        <v>25</v>
      </c>
      <c r="D247" t="s">
        <v>23</v>
      </c>
      <c r="E247" t="s">
        <v>21</v>
      </c>
      <c r="F247" t="s">
        <v>19</v>
      </c>
      <c r="G247">
        <v>43101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R247">
        <v>0</v>
      </c>
      <c r="U247" t="s">
        <v>35</v>
      </c>
    </row>
    <row r="248" spans="1:21" x14ac:dyDescent="0.35">
      <c r="A248" t="s">
        <v>284</v>
      </c>
      <c r="B248">
        <v>247</v>
      </c>
      <c r="C248" t="s">
        <v>25</v>
      </c>
      <c r="D248" t="s">
        <v>20</v>
      </c>
      <c r="E248" t="s">
        <v>21</v>
      </c>
      <c r="F248" t="s">
        <v>19</v>
      </c>
      <c r="G248">
        <v>43101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R248">
        <v>0</v>
      </c>
      <c r="U248" t="s">
        <v>35</v>
      </c>
    </row>
    <row r="249" spans="1:21" x14ac:dyDescent="0.35">
      <c r="A249" t="s">
        <v>285</v>
      </c>
      <c r="B249">
        <v>248</v>
      </c>
      <c r="C249" t="s">
        <v>25</v>
      </c>
      <c r="D249" t="s">
        <v>22</v>
      </c>
      <c r="E249" t="s">
        <v>18</v>
      </c>
      <c r="F249" t="s">
        <v>19</v>
      </c>
      <c r="G249">
        <v>43101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R249">
        <v>0</v>
      </c>
      <c r="U249" t="s">
        <v>35</v>
      </c>
    </row>
    <row r="250" spans="1:21" x14ac:dyDescent="0.35">
      <c r="A250" t="s">
        <v>286</v>
      </c>
      <c r="B250">
        <v>249</v>
      </c>
      <c r="C250" t="s">
        <v>25</v>
      </c>
      <c r="D250" t="s">
        <v>23</v>
      </c>
      <c r="E250" t="s">
        <v>18</v>
      </c>
      <c r="F250" t="s">
        <v>19</v>
      </c>
      <c r="G250">
        <v>43101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R250">
        <v>0</v>
      </c>
      <c r="U250" t="s">
        <v>35</v>
      </c>
    </row>
    <row r="251" spans="1:21" x14ac:dyDescent="0.35">
      <c r="A251" t="s">
        <v>287</v>
      </c>
      <c r="B251">
        <v>250</v>
      </c>
      <c r="C251" t="s">
        <v>25</v>
      </c>
      <c r="D251" t="s">
        <v>17</v>
      </c>
      <c r="E251" t="s">
        <v>18</v>
      </c>
      <c r="F251" t="s">
        <v>19</v>
      </c>
      <c r="G251">
        <v>43101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R251">
        <v>0</v>
      </c>
      <c r="U251" t="s">
        <v>35</v>
      </c>
    </row>
    <row r="252" spans="1:21" x14ac:dyDescent="0.35">
      <c r="A252" t="s">
        <v>288</v>
      </c>
      <c r="B252">
        <v>251</v>
      </c>
      <c r="C252" t="s">
        <v>25</v>
      </c>
      <c r="D252" t="s">
        <v>24</v>
      </c>
      <c r="E252" t="s">
        <v>18</v>
      </c>
      <c r="F252" t="s">
        <v>19</v>
      </c>
      <c r="G252">
        <v>43101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R252">
        <v>0</v>
      </c>
      <c r="U252" t="s">
        <v>35</v>
      </c>
    </row>
    <row r="253" spans="1:21" x14ac:dyDescent="0.35">
      <c r="A253" t="s">
        <v>289</v>
      </c>
      <c r="B253">
        <v>252</v>
      </c>
      <c r="C253" t="s">
        <v>25</v>
      </c>
      <c r="D253" t="s">
        <v>20</v>
      </c>
      <c r="E253" t="s">
        <v>18</v>
      </c>
      <c r="F253" t="s">
        <v>19</v>
      </c>
      <c r="G253">
        <v>43101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R253">
        <v>0</v>
      </c>
      <c r="U253" t="s">
        <v>35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4fff8a3-050f-428f-b966-cc56f581f9b1}" enabled="1" method="Standard" siteId="{7dfbfb93-19b6-4985-ac7e-501a3793845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Dry_season_2018Walkamin_yield_p</vt:lpstr>
      <vt:lpstr>2018_WS_DS</vt:lpstr>
      <vt:lpstr>timing_walk</vt:lpstr>
      <vt:lpstr>pop_n_ws_wal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2022-07-28T04:00:11Z</dcterms:created>
  <dcterms:modified xsi:type="dcterms:W3CDTF">2022-08-03T00:32:34Z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fff8a3-050f-428f-b966-cc56f581f9b1_Enabled">
    <vt:lpwstr>true</vt:lpwstr>
  </property>
  <property fmtid="{D5CDD505-2E9C-101B-9397-08002B2CF9AE}" pid="3" name="MSIP_Label_b4fff8a3-050f-428f-b966-cc56f581f9b1_SetDate">
    <vt:lpwstr>2022-07-28T04:00:11Z</vt:lpwstr>
  </property>
  <property fmtid="{D5CDD505-2E9C-101B-9397-08002B2CF9AE}" pid="4" name="MSIP_Label_b4fff8a3-050f-428f-b966-cc56f581f9b1_Method">
    <vt:lpwstr>Standard</vt:lpwstr>
  </property>
  <property fmtid="{D5CDD505-2E9C-101B-9397-08002B2CF9AE}" pid="5" name="MSIP_Label_b4fff8a3-050f-428f-b966-cc56f581f9b1_Name">
    <vt:lpwstr>Official</vt:lpwstr>
  </property>
  <property fmtid="{D5CDD505-2E9C-101B-9397-08002B2CF9AE}" pid="6" name="MSIP_Label_b4fff8a3-050f-428f-b966-cc56f581f9b1_SiteId">
    <vt:lpwstr>7dfbfb93-19b6-4985-ac7e-501a37938456</vt:lpwstr>
  </property>
  <property fmtid="{D5CDD505-2E9C-101B-9397-08002B2CF9AE}" pid="7" name="MSIP_Label_b4fff8a3-050f-428f-b966-cc56f581f9b1_ActionId">
    <vt:lpwstr>78f3cd49-b9c4-452d-9d10-6a00462416e0</vt:lpwstr>
  </property>
  <property fmtid="{D5CDD505-2E9C-101B-9397-08002B2CF9AE}" pid="8" name="MSIP_Label_b4fff8a3-050f-428f-b966-cc56f581f9b1_ContentBits">
    <vt:lpwstr>0</vt:lpwstr>
  </property>
</Properties>
</file>